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ffice\Ružinov\ZŠ Ostredková-výstavba\"/>
    </mc:Choice>
  </mc:AlternateContent>
  <xr:revisionPtr revIDLastSave="0" documentId="8_{4572E72A-FA0F-46BD-8640-47078C78727E}" xr6:coauthVersionLast="47" xr6:coauthVersionMax="47" xr10:uidLastSave="{00000000-0000-0000-0000-000000000000}"/>
  <bookViews>
    <workbookView xWindow="-120" yWindow="-120" windowWidth="29040" windowHeight="15840" firstSheet="1" activeTab="10" xr2:uid="{72004F43-7A45-45EB-A1D8-06088694E13C}"/>
  </bookViews>
  <sheets>
    <sheet name="Rekapitulácia" sheetId="1" r:id="rId1"/>
    <sheet name="Krycí list stavby" sheetId="2" r:id="rId2"/>
    <sheet name="SO 7896" sheetId="3" r:id="rId3"/>
    <sheet name="SO 7897" sheetId="4" r:id="rId4"/>
    <sheet name="SO 7898" sheetId="5" r:id="rId5"/>
    <sheet name="SO 7899" sheetId="6" r:id="rId6"/>
    <sheet name="SO 7900" sheetId="7" r:id="rId7"/>
    <sheet name="SO 7902" sheetId="8" r:id="rId8"/>
    <sheet name="SO 7903" sheetId="9" r:id="rId9"/>
    <sheet name="SO 7930" sheetId="10" r:id="rId10"/>
    <sheet name="SO 7931" sheetId="11" r:id="rId11"/>
    <sheet name="SO 7944" sheetId="12" r:id="rId12"/>
    <sheet name="SO 7951" sheetId="13" r:id="rId13"/>
    <sheet name="SO 7952" sheetId="14" r:id="rId14"/>
    <sheet name="SO 7953" sheetId="15" r:id="rId15"/>
    <sheet name="SO 7954" sheetId="16" r:id="rId16"/>
    <sheet name="SO 7955" sheetId="17" r:id="rId17"/>
    <sheet name="SO 7956" sheetId="18" r:id="rId18"/>
    <sheet name="SO 7957" sheetId="19" r:id="rId19"/>
  </sheets>
  <definedNames>
    <definedName name="_xlnm.Print_Area" localSheetId="2">'SO 7896'!$B$2:$V$535</definedName>
    <definedName name="_xlnm.Print_Area" localSheetId="3">'SO 7897'!$B$2:$V$292</definedName>
    <definedName name="_xlnm.Print_Area" localSheetId="4">'SO 7898'!$B$2:$V$413</definedName>
    <definedName name="_xlnm.Print_Area" localSheetId="5">'SO 7899'!$B$2:$V$441</definedName>
    <definedName name="_xlnm.Print_Area" localSheetId="6">'SO 7900'!$B$2:$V$283</definedName>
    <definedName name="_xlnm.Print_Area" localSheetId="7">'SO 7902'!$B$2:$V$112</definedName>
    <definedName name="_xlnm.Print_Area" localSheetId="8">'SO 7903'!$B$2:$V$103</definedName>
    <definedName name="_xlnm.Print_Area" localSheetId="9">'SO 7930'!$B$2:$V$117</definedName>
    <definedName name="_xlnm.Print_Area" localSheetId="10">'SO 7931'!$B$2:$V$163</definedName>
    <definedName name="_xlnm.Print_Area" localSheetId="11">'SO 7944'!$B$2:$V$114</definedName>
    <definedName name="_xlnm.Print_Area" localSheetId="12">'SO 7951'!$B$2:$V$156</definedName>
    <definedName name="_xlnm.Print_Area" localSheetId="13">'SO 7952'!$B$2:$V$129</definedName>
    <definedName name="_xlnm.Print_Area" localSheetId="14">'SO 7953'!$B$2:$V$147</definedName>
    <definedName name="_xlnm.Print_Area" localSheetId="15">'SO 7954'!$B$2:$V$153</definedName>
    <definedName name="_xlnm.Print_Area" localSheetId="16">'SO 7955'!$B$2:$V$153</definedName>
    <definedName name="_xlnm.Print_Area" localSheetId="17">'SO 7956'!$B$2:$V$141</definedName>
    <definedName name="_xlnm.Print_Area" localSheetId="18">'SO 7957'!$B$2:$V$131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25" i="2"/>
  <c r="I23" i="2"/>
  <c r="E23" i="2"/>
  <c r="I22" i="2"/>
  <c r="E22" i="2"/>
  <c r="I21" i="2"/>
  <c r="E21" i="2"/>
  <c r="I19" i="2"/>
  <c r="I16" i="2"/>
  <c r="I15" i="2"/>
  <c r="E18" i="2"/>
  <c r="D18" i="2"/>
  <c r="C18" i="2"/>
  <c r="E17" i="2"/>
  <c r="D17" i="2"/>
  <c r="C17" i="2"/>
  <c r="E16" i="2"/>
  <c r="D16" i="2"/>
  <c r="C16" i="2"/>
  <c r="E15" i="2"/>
  <c r="D15" i="2"/>
  <c r="C15" i="2"/>
  <c r="F25" i="1"/>
  <c r="D25" i="1"/>
  <c r="C24" i="1"/>
  <c r="E24" i="1"/>
  <c r="C23" i="1"/>
  <c r="G23" i="1" s="1"/>
  <c r="E23" i="1"/>
  <c r="C22" i="1"/>
  <c r="E22" i="1"/>
  <c r="C21" i="1"/>
  <c r="E21" i="1"/>
  <c r="C20" i="1"/>
  <c r="E20" i="1"/>
  <c r="C19" i="1"/>
  <c r="G19" i="1" s="1"/>
  <c r="E19" i="1"/>
  <c r="C18" i="1"/>
  <c r="E18" i="1"/>
  <c r="G17" i="1"/>
  <c r="C17" i="1"/>
  <c r="E17" i="1"/>
  <c r="C16" i="1"/>
  <c r="E16" i="1"/>
  <c r="C15" i="1"/>
  <c r="E15" i="1"/>
  <c r="C14" i="1"/>
  <c r="E14" i="1"/>
  <c r="C13" i="1"/>
  <c r="G13" i="1" s="1"/>
  <c r="E13" i="1"/>
  <c r="C12" i="1"/>
  <c r="E12" i="1"/>
  <c r="C11" i="1"/>
  <c r="E11" i="1"/>
  <c r="C10" i="1"/>
  <c r="E10" i="1"/>
  <c r="C9" i="1"/>
  <c r="E9" i="1"/>
  <c r="C8" i="1"/>
  <c r="C25" i="1" s="1"/>
  <c r="E8" i="1"/>
  <c r="E25" i="1" s="1"/>
  <c r="K24" i="1"/>
  <c r="B24" i="1"/>
  <c r="G24" i="1" s="1"/>
  <c r="P29" i="19"/>
  <c r="H29" i="19"/>
  <c r="H28" i="19"/>
  <c r="P28" i="19" s="1"/>
  <c r="S128" i="19"/>
  <c r="H61" i="19" s="1"/>
  <c r="V128" i="19"/>
  <c r="I61" i="19" s="1"/>
  <c r="M128" i="19"/>
  <c r="F61" i="19" s="1"/>
  <c r="L128" i="19"/>
  <c r="E61" i="19" s="1"/>
  <c r="K127" i="19"/>
  <c r="J127" i="19"/>
  <c r="S127" i="19"/>
  <c r="L127" i="19"/>
  <c r="I127" i="19"/>
  <c r="Z127" i="19" s="1"/>
  <c r="K126" i="19"/>
  <c r="J126" i="19"/>
  <c r="S126" i="19"/>
  <c r="L126" i="19"/>
  <c r="I126" i="19"/>
  <c r="Z126" i="19" s="1"/>
  <c r="K125" i="19"/>
  <c r="J125" i="19"/>
  <c r="Z125" i="19"/>
  <c r="S125" i="19"/>
  <c r="L125" i="19"/>
  <c r="I125" i="19"/>
  <c r="I128" i="19" s="1"/>
  <c r="G61" i="19" s="1"/>
  <c r="V122" i="19"/>
  <c r="I60" i="19" s="1"/>
  <c r="K121" i="19"/>
  <c r="J121" i="19"/>
  <c r="Z121" i="19"/>
  <c r="S121" i="19"/>
  <c r="M121" i="19"/>
  <c r="L121" i="19"/>
  <c r="I121" i="19"/>
  <c r="K120" i="19"/>
  <c r="J120" i="19"/>
  <c r="S120" i="19"/>
  <c r="M120" i="19"/>
  <c r="L120" i="19"/>
  <c r="I120" i="19"/>
  <c r="Z120" i="19" s="1"/>
  <c r="K119" i="19"/>
  <c r="J119" i="19"/>
  <c r="Z119" i="19"/>
  <c r="S119" i="19"/>
  <c r="M119" i="19"/>
  <c r="L119" i="19"/>
  <c r="I119" i="19"/>
  <c r="K118" i="19"/>
  <c r="J118" i="19"/>
  <c r="S118" i="19"/>
  <c r="M118" i="19"/>
  <c r="L118" i="19"/>
  <c r="I118" i="19"/>
  <c r="Z118" i="19" s="1"/>
  <c r="K117" i="19"/>
  <c r="J117" i="19"/>
  <c r="S117" i="19"/>
  <c r="L117" i="19"/>
  <c r="I117" i="19"/>
  <c r="Z117" i="19" s="1"/>
  <c r="K116" i="19"/>
  <c r="J116" i="19"/>
  <c r="S116" i="19"/>
  <c r="L116" i="19"/>
  <c r="I116" i="19"/>
  <c r="Z116" i="19" s="1"/>
  <c r="K115" i="19"/>
  <c r="J115" i="19"/>
  <c r="S115" i="19"/>
  <c r="L115" i="19"/>
  <c r="I115" i="19"/>
  <c r="Z115" i="19" s="1"/>
  <c r="K114" i="19"/>
  <c r="J114" i="19"/>
  <c r="Z114" i="19"/>
  <c r="S114" i="19"/>
  <c r="L114" i="19"/>
  <c r="I114" i="19"/>
  <c r="K113" i="19"/>
  <c r="J113" i="19"/>
  <c r="S113" i="19"/>
  <c r="L113" i="19"/>
  <c r="I113" i="19"/>
  <c r="Z113" i="19" s="1"/>
  <c r="K112" i="19"/>
  <c r="J112" i="19"/>
  <c r="S112" i="19"/>
  <c r="S122" i="19" s="1"/>
  <c r="H60" i="19" s="1"/>
  <c r="M112" i="19"/>
  <c r="M122" i="19" s="1"/>
  <c r="F60" i="19" s="1"/>
  <c r="L112" i="19"/>
  <c r="L122" i="19" s="1"/>
  <c r="E60" i="19" s="1"/>
  <c r="I112" i="19"/>
  <c r="Z112" i="19" s="1"/>
  <c r="K111" i="19"/>
  <c r="J111" i="19"/>
  <c r="Z111" i="19"/>
  <c r="S111" i="19"/>
  <c r="L111" i="19"/>
  <c r="I111" i="19"/>
  <c r="V108" i="19"/>
  <c r="I59" i="19" s="1"/>
  <c r="M108" i="19"/>
  <c r="F59" i="19" s="1"/>
  <c r="K107" i="19"/>
  <c r="J107" i="19"/>
  <c r="Z107" i="19"/>
  <c r="S107" i="19"/>
  <c r="L107" i="19"/>
  <c r="I107" i="19"/>
  <c r="K106" i="19"/>
  <c r="J106" i="19"/>
  <c r="S106" i="19"/>
  <c r="L106" i="19"/>
  <c r="I106" i="19"/>
  <c r="Z106" i="19" s="1"/>
  <c r="K105" i="19"/>
  <c r="J105" i="19"/>
  <c r="S105" i="19"/>
  <c r="L105" i="19"/>
  <c r="L108" i="19" s="1"/>
  <c r="E59" i="19" s="1"/>
  <c r="I105" i="19"/>
  <c r="Z105" i="19" s="1"/>
  <c r="K104" i="19"/>
  <c r="J104" i="19"/>
  <c r="S104" i="19"/>
  <c r="L104" i="19"/>
  <c r="I104" i="19"/>
  <c r="Z104" i="19" s="1"/>
  <c r="K103" i="19"/>
  <c r="J103" i="19"/>
  <c r="S103" i="19"/>
  <c r="L103" i="19"/>
  <c r="I103" i="19"/>
  <c r="Z103" i="19" s="1"/>
  <c r="K102" i="19"/>
  <c r="J102" i="19"/>
  <c r="Z102" i="19"/>
  <c r="S102" i="19"/>
  <c r="S108" i="19" s="1"/>
  <c r="H59" i="19" s="1"/>
  <c r="L102" i="19"/>
  <c r="I102" i="19"/>
  <c r="V99" i="19"/>
  <c r="I58" i="19" s="1"/>
  <c r="M99" i="19"/>
  <c r="F58" i="19" s="1"/>
  <c r="L99" i="19"/>
  <c r="E58" i="19" s="1"/>
  <c r="I99" i="19"/>
  <c r="G58" i="19" s="1"/>
  <c r="K98" i="19"/>
  <c r="J98" i="19"/>
  <c r="Z98" i="19"/>
  <c r="S98" i="19"/>
  <c r="S99" i="19" s="1"/>
  <c r="H58" i="19" s="1"/>
  <c r="L98" i="19"/>
  <c r="I98" i="19"/>
  <c r="V95" i="19"/>
  <c r="I57" i="19" s="1"/>
  <c r="K94" i="19"/>
  <c r="J94" i="19"/>
  <c r="Z94" i="19"/>
  <c r="S94" i="19"/>
  <c r="L94" i="19"/>
  <c r="I94" i="19"/>
  <c r="K93" i="19"/>
  <c r="J93" i="19"/>
  <c r="S93" i="19"/>
  <c r="L93" i="19"/>
  <c r="I93" i="19"/>
  <c r="Z93" i="19" s="1"/>
  <c r="K92" i="19"/>
  <c r="J92" i="19"/>
  <c r="S92" i="19"/>
  <c r="M92" i="19"/>
  <c r="M95" i="19" s="1"/>
  <c r="F57" i="19" s="1"/>
  <c r="L92" i="19"/>
  <c r="I92" i="19"/>
  <c r="Z92" i="19" s="1"/>
  <c r="K91" i="19"/>
  <c r="J91" i="19"/>
  <c r="S91" i="19"/>
  <c r="L91" i="19"/>
  <c r="I91" i="19"/>
  <c r="Z91" i="19" s="1"/>
  <c r="K90" i="19"/>
  <c r="J90" i="19"/>
  <c r="S90" i="19"/>
  <c r="L90" i="19"/>
  <c r="I90" i="19"/>
  <c r="Z90" i="19" s="1"/>
  <c r="K89" i="19"/>
  <c r="J89" i="19"/>
  <c r="Z89" i="19"/>
  <c r="S89" i="19"/>
  <c r="S95" i="19" s="1"/>
  <c r="H57" i="19" s="1"/>
  <c r="L89" i="19"/>
  <c r="L95" i="19" s="1"/>
  <c r="E57" i="19" s="1"/>
  <c r="I89" i="19"/>
  <c r="V86" i="19"/>
  <c r="I56" i="19" s="1"/>
  <c r="M86" i="19"/>
  <c r="K85" i="19"/>
  <c r="J85" i="19"/>
  <c r="Z85" i="19"/>
  <c r="S85" i="19"/>
  <c r="L85" i="19"/>
  <c r="I85" i="19"/>
  <c r="K84" i="19"/>
  <c r="J84" i="19"/>
  <c r="S84" i="19"/>
  <c r="L84" i="19"/>
  <c r="I84" i="19"/>
  <c r="Z84" i="19" s="1"/>
  <c r="K83" i="19"/>
  <c r="J83" i="19"/>
  <c r="S83" i="19"/>
  <c r="L83" i="19"/>
  <c r="L86" i="19" s="1"/>
  <c r="E56" i="19" s="1"/>
  <c r="I83" i="19"/>
  <c r="Z83" i="19" s="1"/>
  <c r="K82" i="19"/>
  <c r="J82" i="19"/>
  <c r="Z82" i="19"/>
  <c r="S82" i="19"/>
  <c r="L82" i="19"/>
  <c r="I82" i="19"/>
  <c r="K81" i="19"/>
  <c r="K131" i="19" s="1"/>
  <c r="J81" i="19"/>
  <c r="S81" i="19"/>
  <c r="L81" i="19"/>
  <c r="L130" i="19" s="1"/>
  <c r="E62" i="19" s="1"/>
  <c r="C15" i="19" s="1"/>
  <c r="I81" i="19"/>
  <c r="Z81" i="19" s="1"/>
  <c r="K23" i="1"/>
  <c r="B23" i="1"/>
  <c r="H29" i="18"/>
  <c r="P29" i="18" s="1"/>
  <c r="H28" i="18"/>
  <c r="P28" i="18" s="1"/>
  <c r="V138" i="18"/>
  <c r="V140" i="18" s="1"/>
  <c r="I66" i="18" s="1"/>
  <c r="M138" i="18"/>
  <c r="M140" i="18" s="1"/>
  <c r="F66" i="18" s="1"/>
  <c r="D16" i="18" s="1"/>
  <c r="L138" i="18"/>
  <c r="E65" i="18" s="1"/>
  <c r="K137" i="18"/>
  <c r="J137" i="18"/>
  <c r="S137" i="18"/>
  <c r="L137" i="18"/>
  <c r="I137" i="18"/>
  <c r="Z137" i="18" s="1"/>
  <c r="K136" i="18"/>
  <c r="J136" i="18"/>
  <c r="S136" i="18"/>
  <c r="L136" i="18"/>
  <c r="I136" i="18"/>
  <c r="Z136" i="18" s="1"/>
  <c r="K135" i="18"/>
  <c r="J135" i="18"/>
  <c r="Z135" i="18"/>
  <c r="S135" i="18"/>
  <c r="L135" i="18"/>
  <c r="I135" i="18"/>
  <c r="K134" i="18"/>
  <c r="J134" i="18"/>
  <c r="S134" i="18"/>
  <c r="L134" i="18"/>
  <c r="I134" i="18"/>
  <c r="Z134" i="18" s="1"/>
  <c r="K133" i="18"/>
  <c r="J133" i="18"/>
  <c r="S133" i="18"/>
  <c r="L133" i="18"/>
  <c r="L140" i="18" s="1"/>
  <c r="E66" i="18" s="1"/>
  <c r="C16" i="18" s="1"/>
  <c r="I133" i="18"/>
  <c r="I138" i="18" s="1"/>
  <c r="G65" i="18" s="1"/>
  <c r="F61" i="18"/>
  <c r="S127" i="18"/>
  <c r="H61" i="18" s="1"/>
  <c r="V127" i="18"/>
  <c r="I61" i="18" s="1"/>
  <c r="M127" i="18"/>
  <c r="K126" i="18"/>
  <c r="J126" i="18"/>
  <c r="S126" i="18"/>
  <c r="L126" i="18"/>
  <c r="I126" i="18"/>
  <c r="Z126" i="18" s="1"/>
  <c r="K125" i="18"/>
  <c r="J125" i="18"/>
  <c r="S125" i="18"/>
  <c r="L125" i="18"/>
  <c r="I125" i="18"/>
  <c r="Z125" i="18" s="1"/>
  <c r="K124" i="18"/>
  <c r="J124" i="18"/>
  <c r="S124" i="18"/>
  <c r="L124" i="18"/>
  <c r="I124" i="18"/>
  <c r="Z124" i="18" s="1"/>
  <c r="K123" i="18"/>
  <c r="J123" i="18"/>
  <c r="S123" i="18"/>
  <c r="L123" i="18"/>
  <c r="L127" i="18" s="1"/>
  <c r="E61" i="18" s="1"/>
  <c r="I123" i="18"/>
  <c r="I127" i="18" s="1"/>
  <c r="G61" i="18" s="1"/>
  <c r="I60" i="18"/>
  <c r="V120" i="18"/>
  <c r="K119" i="18"/>
  <c r="J119" i="18"/>
  <c r="S119" i="18"/>
  <c r="M119" i="18"/>
  <c r="M120" i="18" s="1"/>
  <c r="F60" i="18" s="1"/>
  <c r="L119" i="18"/>
  <c r="I119" i="18"/>
  <c r="I120" i="18" s="1"/>
  <c r="G60" i="18" s="1"/>
  <c r="K118" i="18"/>
  <c r="J118" i="18"/>
  <c r="Z118" i="18"/>
  <c r="S118" i="18"/>
  <c r="S120" i="18" s="1"/>
  <c r="H60" i="18" s="1"/>
  <c r="L118" i="18"/>
  <c r="L120" i="18" s="1"/>
  <c r="E60" i="18" s="1"/>
  <c r="I118" i="18"/>
  <c r="V115" i="18"/>
  <c r="I59" i="18" s="1"/>
  <c r="M115" i="18"/>
  <c r="F59" i="18" s="1"/>
  <c r="K114" i="18"/>
  <c r="J114" i="18"/>
  <c r="Z114" i="18"/>
  <c r="S114" i="18"/>
  <c r="L114" i="18"/>
  <c r="I114" i="18"/>
  <c r="K113" i="18"/>
  <c r="J113" i="18"/>
  <c r="S113" i="18"/>
  <c r="L113" i="18"/>
  <c r="I113" i="18"/>
  <c r="Z113" i="18" s="1"/>
  <c r="K112" i="18"/>
  <c r="J112" i="18"/>
  <c r="S112" i="18"/>
  <c r="L112" i="18"/>
  <c r="I112" i="18"/>
  <c r="Z112" i="18" s="1"/>
  <c r="K111" i="18"/>
  <c r="J111" i="18"/>
  <c r="Z111" i="18"/>
  <c r="S111" i="18"/>
  <c r="L111" i="18"/>
  <c r="I111" i="18"/>
  <c r="K110" i="18"/>
  <c r="J110" i="18"/>
  <c r="S110" i="18"/>
  <c r="L110" i="18"/>
  <c r="I110" i="18"/>
  <c r="Z110" i="18" s="1"/>
  <c r="K109" i="18"/>
  <c r="J109" i="18"/>
  <c r="S109" i="18"/>
  <c r="S115" i="18" s="1"/>
  <c r="H59" i="18" s="1"/>
  <c r="L109" i="18"/>
  <c r="L115" i="18" s="1"/>
  <c r="E59" i="18" s="1"/>
  <c r="I109" i="18"/>
  <c r="I115" i="18" s="1"/>
  <c r="G59" i="18" s="1"/>
  <c r="V106" i="18"/>
  <c r="I58" i="18" s="1"/>
  <c r="M106" i="18"/>
  <c r="F58" i="18" s="1"/>
  <c r="K105" i="18"/>
  <c r="J105" i="18"/>
  <c r="S105" i="18"/>
  <c r="S106" i="18" s="1"/>
  <c r="H58" i="18" s="1"/>
  <c r="L105" i="18"/>
  <c r="L106" i="18" s="1"/>
  <c r="E58" i="18" s="1"/>
  <c r="I105" i="18"/>
  <c r="I106" i="18" s="1"/>
  <c r="G58" i="18" s="1"/>
  <c r="V102" i="18"/>
  <c r="I57" i="18" s="1"/>
  <c r="K101" i="18"/>
  <c r="J101" i="18"/>
  <c r="S101" i="18"/>
  <c r="L101" i="18"/>
  <c r="I101" i="18"/>
  <c r="Z101" i="18" s="1"/>
  <c r="K100" i="18"/>
  <c r="J100" i="18"/>
  <c r="S100" i="18"/>
  <c r="L100" i="18"/>
  <c r="I100" i="18"/>
  <c r="Z100" i="18" s="1"/>
  <c r="K99" i="18"/>
  <c r="J99" i="18"/>
  <c r="S99" i="18"/>
  <c r="L99" i="18"/>
  <c r="I99" i="18"/>
  <c r="Z99" i="18" s="1"/>
  <c r="K98" i="18"/>
  <c r="J98" i="18"/>
  <c r="Z98" i="18"/>
  <c r="S98" i="18"/>
  <c r="L98" i="18"/>
  <c r="I98" i="18"/>
  <c r="K97" i="18"/>
  <c r="J97" i="18"/>
  <c r="S97" i="18"/>
  <c r="M97" i="18"/>
  <c r="M102" i="18" s="1"/>
  <c r="F57" i="18" s="1"/>
  <c r="L97" i="18"/>
  <c r="I97" i="18"/>
  <c r="Z97" i="18" s="1"/>
  <c r="K96" i="18"/>
  <c r="J96" i="18"/>
  <c r="S96" i="18"/>
  <c r="S102" i="18" s="1"/>
  <c r="H57" i="18" s="1"/>
  <c r="L96" i="18"/>
  <c r="L102" i="18" s="1"/>
  <c r="E57" i="18" s="1"/>
  <c r="I96" i="18"/>
  <c r="I102" i="18" s="1"/>
  <c r="G57" i="18" s="1"/>
  <c r="I56" i="18"/>
  <c r="V93" i="18"/>
  <c r="V129" i="18" s="1"/>
  <c r="I62" i="18" s="1"/>
  <c r="K92" i="18"/>
  <c r="J92" i="18"/>
  <c r="S92" i="18"/>
  <c r="M92" i="18"/>
  <c r="M93" i="18" s="1"/>
  <c r="F56" i="18" s="1"/>
  <c r="L92" i="18"/>
  <c r="I92" i="18"/>
  <c r="Z92" i="18" s="1"/>
  <c r="K91" i="18"/>
  <c r="J91" i="18"/>
  <c r="S91" i="18"/>
  <c r="M91" i="18"/>
  <c r="L91" i="18"/>
  <c r="I91" i="18"/>
  <c r="Z91" i="18" s="1"/>
  <c r="K90" i="18"/>
  <c r="J90" i="18"/>
  <c r="S90" i="18"/>
  <c r="L90" i="18"/>
  <c r="I90" i="18"/>
  <c r="Z90" i="18" s="1"/>
  <c r="K89" i="18"/>
  <c r="J89" i="18"/>
  <c r="Z89" i="18"/>
  <c r="S89" i="18"/>
  <c r="L89" i="18"/>
  <c r="I89" i="18"/>
  <c r="K88" i="18"/>
  <c r="J88" i="18"/>
  <c r="Z88" i="18"/>
  <c r="S88" i="18"/>
  <c r="L88" i="18"/>
  <c r="I88" i="18"/>
  <c r="K87" i="18"/>
  <c r="J87" i="18"/>
  <c r="S87" i="18"/>
  <c r="L87" i="18"/>
  <c r="I87" i="18"/>
  <c r="Z87" i="18" s="1"/>
  <c r="K86" i="18"/>
  <c r="J86" i="18"/>
  <c r="S86" i="18"/>
  <c r="L86" i="18"/>
  <c r="I86" i="18"/>
  <c r="Z86" i="18" s="1"/>
  <c r="K85" i="18"/>
  <c r="K141" i="18" s="1"/>
  <c r="J85" i="18"/>
  <c r="S85" i="18"/>
  <c r="L85" i="18"/>
  <c r="I85" i="18"/>
  <c r="Z85" i="18" s="1"/>
  <c r="K22" i="1"/>
  <c r="B22" i="1"/>
  <c r="G22" i="1" s="1"/>
  <c r="P28" i="17"/>
  <c r="H29" i="17"/>
  <c r="P29" i="17" s="1"/>
  <c r="H28" i="17"/>
  <c r="S150" i="17"/>
  <c r="H60" i="17" s="1"/>
  <c r="V150" i="17"/>
  <c r="I60" i="17" s="1"/>
  <c r="M150" i="17"/>
  <c r="F60" i="17" s="1"/>
  <c r="L150" i="17"/>
  <c r="E60" i="17" s="1"/>
  <c r="K149" i="17"/>
  <c r="J149" i="17"/>
  <c r="S149" i="17"/>
  <c r="M149" i="17"/>
  <c r="L149" i="17"/>
  <c r="I149" i="17"/>
  <c r="Z149" i="17" s="1"/>
  <c r="K148" i="17"/>
  <c r="J148" i="17"/>
  <c r="S148" i="17"/>
  <c r="L148" i="17"/>
  <c r="I148" i="17"/>
  <c r="I150" i="17" s="1"/>
  <c r="G60" i="17" s="1"/>
  <c r="I59" i="17"/>
  <c r="V145" i="17"/>
  <c r="K144" i="17"/>
  <c r="J144" i="17"/>
  <c r="S144" i="17"/>
  <c r="M144" i="17"/>
  <c r="M145" i="17" s="1"/>
  <c r="F59" i="17" s="1"/>
  <c r="L144" i="17"/>
  <c r="L145" i="17" s="1"/>
  <c r="E59" i="17" s="1"/>
  <c r="I144" i="17"/>
  <c r="I145" i="17" s="1"/>
  <c r="G59" i="17" s="1"/>
  <c r="K143" i="17"/>
  <c r="J143" i="17"/>
  <c r="S143" i="17"/>
  <c r="S145" i="17" s="1"/>
  <c r="H59" i="17" s="1"/>
  <c r="L143" i="17"/>
  <c r="I143" i="17"/>
  <c r="Z143" i="17" s="1"/>
  <c r="V140" i="17"/>
  <c r="I58" i="17" s="1"/>
  <c r="K139" i="17"/>
  <c r="J139" i="17"/>
  <c r="S139" i="17"/>
  <c r="L139" i="17"/>
  <c r="I139" i="17"/>
  <c r="Z139" i="17" s="1"/>
  <c r="K138" i="17"/>
  <c r="J138" i="17"/>
  <c r="S138" i="17"/>
  <c r="L138" i="17"/>
  <c r="I138" i="17"/>
  <c r="Z138" i="17" s="1"/>
  <c r="K137" i="17"/>
  <c r="J137" i="17"/>
  <c r="Z137" i="17"/>
  <c r="S137" i="17"/>
  <c r="L137" i="17"/>
  <c r="I137" i="17"/>
  <c r="K136" i="17"/>
  <c r="J136" i="17"/>
  <c r="S136" i="17"/>
  <c r="L136" i="17"/>
  <c r="I136" i="17"/>
  <c r="Z136" i="17" s="1"/>
  <c r="K135" i="17"/>
  <c r="J135" i="17"/>
  <c r="S135" i="17"/>
  <c r="L135" i="17"/>
  <c r="I135" i="17"/>
  <c r="Z135" i="17" s="1"/>
  <c r="K134" i="17"/>
  <c r="J134" i="17"/>
  <c r="Z134" i="17"/>
  <c r="S134" i="17"/>
  <c r="M134" i="17"/>
  <c r="L134" i="17"/>
  <c r="I134" i="17"/>
  <c r="K133" i="17"/>
  <c r="J133" i="17"/>
  <c r="S133" i="17"/>
  <c r="L133" i="17"/>
  <c r="I133" i="17"/>
  <c r="Z133" i="17" s="1"/>
  <c r="K132" i="17"/>
  <c r="J132" i="17"/>
  <c r="S132" i="17"/>
  <c r="L132" i="17"/>
  <c r="I132" i="17"/>
  <c r="Z132" i="17" s="1"/>
  <c r="K131" i="17"/>
  <c r="J131" i="17"/>
  <c r="S131" i="17"/>
  <c r="L131" i="17"/>
  <c r="I131" i="17"/>
  <c r="Z131" i="17" s="1"/>
  <c r="K130" i="17"/>
  <c r="J130" i="17"/>
  <c r="S130" i="17"/>
  <c r="L130" i="17"/>
  <c r="I130" i="17"/>
  <c r="Z130" i="17" s="1"/>
  <c r="K129" i="17"/>
  <c r="J129" i="17"/>
  <c r="Z129" i="17"/>
  <c r="S129" i="17"/>
  <c r="L129" i="17"/>
  <c r="I129" i="17"/>
  <c r="K128" i="17"/>
  <c r="J128" i="17"/>
  <c r="S128" i="17"/>
  <c r="L128" i="17"/>
  <c r="I128" i="17"/>
  <c r="Z128" i="17" s="1"/>
  <c r="K127" i="17"/>
  <c r="J127" i="17"/>
  <c r="S127" i="17"/>
  <c r="L127" i="17"/>
  <c r="I127" i="17"/>
  <c r="Z127" i="17" s="1"/>
  <c r="K126" i="17"/>
  <c r="J126" i="17"/>
  <c r="S126" i="17"/>
  <c r="L126" i="17"/>
  <c r="I126" i="17"/>
  <c r="Z126" i="17" s="1"/>
  <c r="K125" i="17"/>
  <c r="J125" i="17"/>
  <c r="S125" i="17"/>
  <c r="L125" i="17"/>
  <c r="I125" i="17"/>
  <c r="Z125" i="17" s="1"/>
  <c r="K124" i="17"/>
  <c r="J124" i="17"/>
  <c r="S124" i="17"/>
  <c r="L124" i="17"/>
  <c r="I124" i="17"/>
  <c r="Z124" i="17" s="1"/>
  <c r="K123" i="17"/>
  <c r="J123" i="17"/>
  <c r="S123" i="17"/>
  <c r="L123" i="17"/>
  <c r="I123" i="17"/>
  <c r="Z123" i="17" s="1"/>
  <c r="K122" i="17"/>
  <c r="J122" i="17"/>
  <c r="S122" i="17"/>
  <c r="L122" i="17"/>
  <c r="I122" i="17"/>
  <c r="Z122" i="17" s="1"/>
  <c r="K121" i="17"/>
  <c r="J121" i="17"/>
  <c r="Z121" i="17"/>
  <c r="S121" i="17"/>
  <c r="L121" i="17"/>
  <c r="I121" i="17"/>
  <c r="K120" i="17"/>
  <c r="J120" i="17"/>
  <c r="S120" i="17"/>
  <c r="L120" i="17"/>
  <c r="I120" i="17"/>
  <c r="Z120" i="17" s="1"/>
  <c r="K119" i="17"/>
  <c r="J119" i="17"/>
  <c r="S119" i="17"/>
  <c r="L119" i="17"/>
  <c r="I119" i="17"/>
  <c r="Z119" i="17" s="1"/>
  <c r="K118" i="17"/>
  <c r="J118" i="17"/>
  <c r="S118" i="17"/>
  <c r="L118" i="17"/>
  <c r="I118" i="17"/>
  <c r="Z118" i="17" s="1"/>
  <c r="K117" i="17"/>
  <c r="J117" i="17"/>
  <c r="S117" i="17"/>
  <c r="L117" i="17"/>
  <c r="I117" i="17"/>
  <c r="Z117" i="17" s="1"/>
  <c r="K116" i="17"/>
  <c r="J116" i="17"/>
  <c r="S116" i="17"/>
  <c r="L116" i="17"/>
  <c r="I116" i="17"/>
  <c r="Z116" i="17" s="1"/>
  <c r="K115" i="17"/>
  <c r="J115" i="17"/>
  <c r="S115" i="17"/>
  <c r="L115" i="17"/>
  <c r="I115" i="17"/>
  <c r="Z115" i="17" s="1"/>
  <c r="K114" i="17"/>
  <c r="J114" i="17"/>
  <c r="S114" i="17"/>
  <c r="L114" i="17"/>
  <c r="I114" i="17"/>
  <c r="Z114" i="17" s="1"/>
  <c r="K113" i="17"/>
  <c r="J113" i="17"/>
  <c r="Z113" i="17"/>
  <c r="S113" i="17"/>
  <c r="M113" i="17"/>
  <c r="L113" i="17"/>
  <c r="I113" i="17"/>
  <c r="K112" i="17"/>
  <c r="J112" i="17"/>
  <c r="Z112" i="17"/>
  <c r="S112" i="17"/>
  <c r="L112" i="17"/>
  <c r="I112" i="17"/>
  <c r="K111" i="17"/>
  <c r="J111" i="17"/>
  <c r="S111" i="17"/>
  <c r="L111" i="17"/>
  <c r="I111" i="17"/>
  <c r="Z111" i="17" s="1"/>
  <c r="K110" i="17"/>
  <c r="J110" i="17"/>
  <c r="S110" i="17"/>
  <c r="L110" i="17"/>
  <c r="I110" i="17"/>
  <c r="Z110" i="17" s="1"/>
  <c r="K109" i="17"/>
  <c r="J109" i="17"/>
  <c r="S109" i="17"/>
  <c r="S140" i="17" s="1"/>
  <c r="H58" i="17" s="1"/>
  <c r="M109" i="17"/>
  <c r="M140" i="17" s="1"/>
  <c r="F58" i="17" s="1"/>
  <c r="L109" i="17"/>
  <c r="L140" i="17" s="1"/>
  <c r="E58" i="17" s="1"/>
  <c r="I109" i="17"/>
  <c r="Z109" i="17" s="1"/>
  <c r="I57" i="17"/>
  <c r="F57" i="17"/>
  <c r="V106" i="17"/>
  <c r="M106" i="17"/>
  <c r="K105" i="17"/>
  <c r="J105" i="17"/>
  <c r="S105" i="17"/>
  <c r="L105" i="17"/>
  <c r="I105" i="17"/>
  <c r="Z105" i="17" s="1"/>
  <c r="K104" i="17"/>
  <c r="J104" i="17"/>
  <c r="Z104" i="17"/>
  <c r="S104" i="17"/>
  <c r="L104" i="17"/>
  <c r="I104" i="17"/>
  <c r="K103" i="17"/>
  <c r="J103" i="17"/>
  <c r="S103" i="17"/>
  <c r="L103" i="17"/>
  <c r="I103" i="17"/>
  <c r="Z103" i="17" s="1"/>
  <c r="K102" i="17"/>
  <c r="J102" i="17"/>
  <c r="S102" i="17"/>
  <c r="L102" i="17"/>
  <c r="I102" i="17"/>
  <c r="Z102" i="17" s="1"/>
  <c r="K101" i="17"/>
  <c r="J101" i="17"/>
  <c r="S101" i="17"/>
  <c r="L101" i="17"/>
  <c r="I101" i="17"/>
  <c r="Z101" i="17" s="1"/>
  <c r="K100" i="17"/>
  <c r="J100" i="17"/>
  <c r="S100" i="17"/>
  <c r="L100" i="17"/>
  <c r="I100" i="17"/>
  <c r="Z100" i="17" s="1"/>
  <c r="K99" i="17"/>
  <c r="J99" i="17"/>
  <c r="S99" i="17"/>
  <c r="L99" i="17"/>
  <c r="I99" i="17"/>
  <c r="Z99" i="17" s="1"/>
  <c r="K98" i="17"/>
  <c r="J98" i="17"/>
  <c r="S98" i="17"/>
  <c r="L98" i="17"/>
  <c r="I98" i="17"/>
  <c r="Z98" i="17" s="1"/>
  <c r="K97" i="17"/>
  <c r="J97" i="17"/>
  <c r="S97" i="17"/>
  <c r="L97" i="17"/>
  <c r="I97" i="17"/>
  <c r="Z97" i="17" s="1"/>
  <c r="K96" i="17"/>
  <c r="J96" i="17"/>
  <c r="Z96" i="17"/>
  <c r="S96" i="17"/>
  <c r="L96" i="17"/>
  <c r="I96" i="17"/>
  <c r="K95" i="17"/>
  <c r="J95" i="17"/>
  <c r="S95" i="17"/>
  <c r="L95" i="17"/>
  <c r="I95" i="17"/>
  <c r="Z95" i="17" s="1"/>
  <c r="K94" i="17"/>
  <c r="J94" i="17"/>
  <c r="S94" i="17"/>
  <c r="L94" i="17"/>
  <c r="L106" i="17" s="1"/>
  <c r="E57" i="17" s="1"/>
  <c r="I94" i="17"/>
  <c r="I106" i="17" s="1"/>
  <c r="G57" i="17" s="1"/>
  <c r="K93" i="17"/>
  <c r="J93" i="17"/>
  <c r="S93" i="17"/>
  <c r="S106" i="17" s="1"/>
  <c r="H57" i="17" s="1"/>
  <c r="L93" i="17"/>
  <c r="I93" i="17"/>
  <c r="Z93" i="17" s="1"/>
  <c r="V90" i="17"/>
  <c r="V152" i="17" s="1"/>
  <c r="I61" i="17" s="1"/>
  <c r="M90" i="17"/>
  <c r="K89" i="17"/>
  <c r="J89" i="17"/>
  <c r="S89" i="17"/>
  <c r="L89" i="17"/>
  <c r="I89" i="17"/>
  <c r="Z89" i="17" s="1"/>
  <c r="K88" i="17"/>
  <c r="J88" i="17"/>
  <c r="S88" i="17"/>
  <c r="L88" i="17"/>
  <c r="I88" i="17"/>
  <c r="Z88" i="17" s="1"/>
  <c r="K87" i="17"/>
  <c r="J87" i="17"/>
  <c r="S87" i="17"/>
  <c r="L87" i="17"/>
  <c r="I87" i="17"/>
  <c r="Z87" i="17" s="1"/>
  <c r="K86" i="17"/>
  <c r="J86" i="17"/>
  <c r="S86" i="17"/>
  <c r="L86" i="17"/>
  <c r="I86" i="17"/>
  <c r="Z86" i="17" s="1"/>
  <c r="K85" i="17"/>
  <c r="J85" i="17"/>
  <c r="S85" i="17"/>
  <c r="L85" i="17"/>
  <c r="I85" i="17"/>
  <c r="Z85" i="17" s="1"/>
  <c r="K84" i="17"/>
  <c r="J84" i="17"/>
  <c r="Z84" i="17"/>
  <c r="S84" i="17"/>
  <c r="L84" i="17"/>
  <c r="I84" i="17"/>
  <c r="K83" i="17"/>
  <c r="J83" i="17"/>
  <c r="S83" i="17"/>
  <c r="L83" i="17"/>
  <c r="I83" i="17"/>
  <c r="Z83" i="17" s="1"/>
  <c r="K82" i="17"/>
  <c r="J82" i="17"/>
  <c r="S82" i="17"/>
  <c r="L82" i="17"/>
  <c r="L90" i="17" s="1"/>
  <c r="E56" i="17" s="1"/>
  <c r="I82" i="17"/>
  <c r="Z82" i="17" s="1"/>
  <c r="K81" i="17"/>
  <c r="J81" i="17"/>
  <c r="S81" i="17"/>
  <c r="L81" i="17"/>
  <c r="I81" i="17"/>
  <c r="Z81" i="17" s="1"/>
  <c r="K80" i="17"/>
  <c r="K153" i="17" s="1"/>
  <c r="J80" i="17"/>
  <c r="S80" i="17"/>
  <c r="L80" i="17"/>
  <c r="I80" i="17"/>
  <c r="K21" i="1"/>
  <c r="B21" i="1"/>
  <c r="G21" i="1" s="1"/>
  <c r="H29" i="16"/>
  <c r="P29" i="16" s="1"/>
  <c r="H28" i="16"/>
  <c r="P28" i="16" s="1"/>
  <c r="S150" i="16"/>
  <c r="H65" i="16" s="1"/>
  <c r="V150" i="16"/>
  <c r="V152" i="16" s="1"/>
  <c r="I66" i="16" s="1"/>
  <c r="M150" i="16"/>
  <c r="M152" i="16" s="1"/>
  <c r="F66" i="16" s="1"/>
  <c r="D17" i="16" s="1"/>
  <c r="L150" i="16"/>
  <c r="E65" i="16" s="1"/>
  <c r="K149" i="16"/>
  <c r="J149" i="16"/>
  <c r="S149" i="16"/>
  <c r="S152" i="16" s="1"/>
  <c r="H66" i="16" s="1"/>
  <c r="L149" i="16"/>
  <c r="L152" i="16" s="1"/>
  <c r="E66" i="16" s="1"/>
  <c r="C17" i="16" s="1"/>
  <c r="I149" i="16"/>
  <c r="I150" i="16" s="1"/>
  <c r="G65" i="16" s="1"/>
  <c r="V143" i="16"/>
  <c r="I61" i="16" s="1"/>
  <c r="M143" i="16"/>
  <c r="F61" i="16" s="1"/>
  <c r="I143" i="16"/>
  <c r="G61" i="16" s="1"/>
  <c r="K142" i="16"/>
  <c r="J142" i="16"/>
  <c r="Z142" i="16"/>
  <c r="S142" i="16"/>
  <c r="S143" i="16" s="1"/>
  <c r="H61" i="16" s="1"/>
  <c r="L142" i="16"/>
  <c r="L143" i="16" s="1"/>
  <c r="E61" i="16" s="1"/>
  <c r="I142" i="16"/>
  <c r="V139" i="16"/>
  <c r="I60" i="16" s="1"/>
  <c r="K138" i="16"/>
  <c r="J138" i="16"/>
  <c r="Z138" i="16"/>
  <c r="S138" i="16"/>
  <c r="L138" i="16"/>
  <c r="I138" i="16"/>
  <c r="K137" i="16"/>
  <c r="J137" i="16"/>
  <c r="S137" i="16"/>
  <c r="L137" i="16"/>
  <c r="I137" i="16"/>
  <c r="Z137" i="16" s="1"/>
  <c r="K136" i="16"/>
  <c r="J136" i="16"/>
  <c r="S136" i="16"/>
  <c r="L136" i="16"/>
  <c r="I136" i="16"/>
  <c r="Z136" i="16" s="1"/>
  <c r="K135" i="16"/>
  <c r="J135" i="16"/>
  <c r="Z135" i="16"/>
  <c r="S135" i="16"/>
  <c r="L135" i="16"/>
  <c r="I135" i="16"/>
  <c r="K134" i="16"/>
  <c r="J134" i="16"/>
  <c r="S134" i="16"/>
  <c r="M134" i="16"/>
  <c r="M139" i="16" s="1"/>
  <c r="F60" i="16" s="1"/>
  <c r="L134" i="16"/>
  <c r="I134" i="16"/>
  <c r="Z134" i="16" s="1"/>
  <c r="K133" i="16"/>
  <c r="J133" i="16"/>
  <c r="S133" i="16"/>
  <c r="L133" i="16"/>
  <c r="I133" i="16"/>
  <c r="Z133" i="16" s="1"/>
  <c r="K132" i="16"/>
  <c r="J132" i="16"/>
  <c r="S132" i="16"/>
  <c r="L132" i="16"/>
  <c r="I132" i="16"/>
  <c r="Z132" i="16" s="1"/>
  <c r="K131" i="16"/>
  <c r="J131" i="16"/>
  <c r="S131" i="16"/>
  <c r="L131" i="16"/>
  <c r="I131" i="16"/>
  <c r="Z131" i="16" s="1"/>
  <c r="K130" i="16"/>
  <c r="J130" i="16"/>
  <c r="Z130" i="16"/>
  <c r="S130" i="16"/>
  <c r="L130" i="16"/>
  <c r="I130" i="16"/>
  <c r="K129" i="16"/>
  <c r="J129" i="16"/>
  <c r="S129" i="16"/>
  <c r="L129" i="16"/>
  <c r="I129" i="16"/>
  <c r="Z129" i="16" s="1"/>
  <c r="K128" i="16"/>
  <c r="J128" i="16"/>
  <c r="S128" i="16"/>
  <c r="L128" i="16"/>
  <c r="I128" i="16"/>
  <c r="Z128" i="16" s="1"/>
  <c r="K127" i="16"/>
  <c r="J127" i="16"/>
  <c r="Z127" i="16"/>
  <c r="S127" i="16"/>
  <c r="L127" i="16"/>
  <c r="I127" i="16"/>
  <c r="K126" i="16"/>
  <c r="J126" i="16"/>
  <c r="S126" i="16"/>
  <c r="L126" i="16"/>
  <c r="I126" i="16"/>
  <c r="Z126" i="16" s="1"/>
  <c r="K125" i="16"/>
  <c r="J125" i="16"/>
  <c r="S125" i="16"/>
  <c r="L125" i="16"/>
  <c r="I125" i="16"/>
  <c r="Z125" i="16" s="1"/>
  <c r="K124" i="16"/>
  <c r="J124" i="16"/>
  <c r="S124" i="16"/>
  <c r="L124" i="16"/>
  <c r="I124" i="16"/>
  <c r="Z124" i="16" s="1"/>
  <c r="K123" i="16"/>
  <c r="J123" i="16"/>
  <c r="S123" i="16"/>
  <c r="S139" i="16" s="1"/>
  <c r="H60" i="16" s="1"/>
  <c r="L123" i="16"/>
  <c r="L139" i="16" s="1"/>
  <c r="E60" i="16" s="1"/>
  <c r="I123" i="16"/>
  <c r="Z123" i="16" s="1"/>
  <c r="I59" i="16"/>
  <c r="V120" i="16"/>
  <c r="K119" i="16"/>
  <c r="J119" i="16"/>
  <c r="S119" i="16"/>
  <c r="M119" i="16"/>
  <c r="M120" i="16" s="1"/>
  <c r="F59" i="16" s="1"/>
  <c r="L119" i="16"/>
  <c r="I119" i="16"/>
  <c r="Z119" i="16" s="1"/>
  <c r="K118" i="16"/>
  <c r="J118" i="16"/>
  <c r="Z118" i="16"/>
  <c r="S118" i="16"/>
  <c r="L118" i="16"/>
  <c r="I118" i="16"/>
  <c r="K117" i="16"/>
  <c r="J117" i="16"/>
  <c r="Z117" i="16"/>
  <c r="S117" i="16"/>
  <c r="L117" i="16"/>
  <c r="I117" i="16"/>
  <c r="K116" i="16"/>
  <c r="J116" i="16"/>
  <c r="S116" i="16"/>
  <c r="L116" i="16"/>
  <c r="L120" i="16" s="1"/>
  <c r="E59" i="16" s="1"/>
  <c r="I116" i="16"/>
  <c r="I120" i="16" s="1"/>
  <c r="G59" i="16" s="1"/>
  <c r="K115" i="16"/>
  <c r="J115" i="16"/>
  <c r="S115" i="16"/>
  <c r="S120" i="16" s="1"/>
  <c r="H59" i="16" s="1"/>
  <c r="L115" i="16"/>
  <c r="I115" i="16"/>
  <c r="Z115" i="16" s="1"/>
  <c r="S112" i="16"/>
  <c r="H58" i="16" s="1"/>
  <c r="V112" i="16"/>
  <c r="I58" i="16" s="1"/>
  <c r="M112" i="16"/>
  <c r="F58" i="16" s="1"/>
  <c r="L112" i="16"/>
  <c r="E58" i="16" s="1"/>
  <c r="I112" i="16"/>
  <c r="G58" i="16" s="1"/>
  <c r="K111" i="16"/>
  <c r="J111" i="16"/>
  <c r="S111" i="16"/>
  <c r="L111" i="16"/>
  <c r="I111" i="16"/>
  <c r="Z111" i="16" s="1"/>
  <c r="V108" i="16"/>
  <c r="I57" i="16" s="1"/>
  <c r="M108" i="16"/>
  <c r="F57" i="16" s="1"/>
  <c r="L108" i="16"/>
  <c r="E57" i="16" s="1"/>
  <c r="I108" i="16"/>
  <c r="G57" i="16" s="1"/>
  <c r="K107" i="16"/>
  <c r="J107" i="16"/>
  <c r="S107" i="16"/>
  <c r="L107" i="16"/>
  <c r="I107" i="16"/>
  <c r="Z107" i="16" s="1"/>
  <c r="K106" i="16"/>
  <c r="J106" i="16"/>
  <c r="S106" i="16"/>
  <c r="M106" i="16"/>
  <c r="L106" i="16"/>
  <c r="I106" i="16"/>
  <c r="Z106" i="16" s="1"/>
  <c r="K105" i="16"/>
  <c r="J105" i="16"/>
  <c r="Z105" i="16"/>
  <c r="S105" i="16"/>
  <c r="S108" i="16" s="1"/>
  <c r="H57" i="16" s="1"/>
  <c r="M105" i="16"/>
  <c r="L105" i="16"/>
  <c r="I105" i="16"/>
  <c r="K104" i="16"/>
  <c r="J104" i="16"/>
  <c r="Z104" i="16"/>
  <c r="S104" i="16"/>
  <c r="L104" i="16"/>
  <c r="I104" i="16"/>
  <c r="V101" i="16"/>
  <c r="K100" i="16"/>
  <c r="J100" i="16"/>
  <c r="Z100" i="16"/>
  <c r="S100" i="16"/>
  <c r="M100" i="16"/>
  <c r="M101" i="16" s="1"/>
  <c r="F56" i="16" s="1"/>
  <c r="L100" i="16"/>
  <c r="I100" i="16"/>
  <c r="K99" i="16"/>
  <c r="J99" i="16"/>
  <c r="S99" i="16"/>
  <c r="L99" i="16"/>
  <c r="I99" i="16"/>
  <c r="Z99" i="16" s="1"/>
  <c r="K98" i="16"/>
  <c r="J98" i="16"/>
  <c r="S98" i="16"/>
  <c r="L98" i="16"/>
  <c r="I98" i="16"/>
  <c r="Z98" i="16" s="1"/>
  <c r="K97" i="16"/>
  <c r="J97" i="16"/>
  <c r="S97" i="16"/>
  <c r="L97" i="16"/>
  <c r="I97" i="16"/>
  <c r="Z97" i="16" s="1"/>
  <c r="K96" i="16"/>
  <c r="J96" i="16"/>
  <c r="Z96" i="16"/>
  <c r="S96" i="16"/>
  <c r="L96" i="16"/>
  <c r="I96" i="16"/>
  <c r="K95" i="16"/>
  <c r="J95" i="16"/>
  <c r="S95" i="16"/>
  <c r="L95" i="16"/>
  <c r="I95" i="16"/>
  <c r="Z95" i="16" s="1"/>
  <c r="K94" i="16"/>
  <c r="J94" i="16"/>
  <c r="S94" i="16"/>
  <c r="L94" i="16"/>
  <c r="I94" i="16"/>
  <c r="Z94" i="16" s="1"/>
  <c r="K93" i="16"/>
  <c r="J93" i="16"/>
  <c r="S93" i="16"/>
  <c r="L93" i="16"/>
  <c r="I93" i="16"/>
  <c r="Z93" i="16" s="1"/>
  <c r="K92" i="16"/>
  <c r="J92" i="16"/>
  <c r="S92" i="16"/>
  <c r="L92" i="16"/>
  <c r="I92" i="16"/>
  <c r="Z92" i="16" s="1"/>
  <c r="K91" i="16"/>
  <c r="J91" i="16"/>
  <c r="S91" i="16"/>
  <c r="L91" i="16"/>
  <c r="I91" i="16"/>
  <c r="Z91" i="16" s="1"/>
  <c r="K90" i="16"/>
  <c r="J90" i="16"/>
  <c r="S90" i="16"/>
  <c r="L90" i="16"/>
  <c r="I90" i="16"/>
  <c r="Z90" i="16" s="1"/>
  <c r="K89" i="16"/>
  <c r="J89" i="16"/>
  <c r="S89" i="16"/>
  <c r="L89" i="16"/>
  <c r="I89" i="16"/>
  <c r="Z89" i="16" s="1"/>
  <c r="K88" i="16"/>
  <c r="J88" i="16"/>
  <c r="Z88" i="16"/>
  <c r="S88" i="16"/>
  <c r="L88" i="16"/>
  <c r="I88" i="16"/>
  <c r="K87" i="16"/>
  <c r="J87" i="16"/>
  <c r="S87" i="16"/>
  <c r="L87" i="16"/>
  <c r="I87" i="16"/>
  <c r="Z87" i="16" s="1"/>
  <c r="K86" i="16"/>
  <c r="J86" i="16"/>
  <c r="S86" i="16"/>
  <c r="L86" i="16"/>
  <c r="I86" i="16"/>
  <c r="Z86" i="16" s="1"/>
  <c r="K85" i="16"/>
  <c r="K153" i="16" s="1"/>
  <c r="J85" i="16"/>
  <c r="S85" i="16"/>
  <c r="L85" i="16"/>
  <c r="L101" i="16" s="1"/>
  <c r="E56" i="16" s="1"/>
  <c r="I85" i="16"/>
  <c r="K20" i="1"/>
  <c r="B20" i="1"/>
  <c r="G20" i="1" s="1"/>
  <c r="H29" i="15"/>
  <c r="P29" i="15" s="1"/>
  <c r="H28" i="15"/>
  <c r="P28" i="15" s="1"/>
  <c r="S144" i="15"/>
  <c r="H64" i="15" s="1"/>
  <c r="V144" i="15"/>
  <c r="V146" i="15" s="1"/>
  <c r="I65" i="15" s="1"/>
  <c r="M144" i="15"/>
  <c r="F64" i="15" s="1"/>
  <c r="L144" i="15"/>
  <c r="E64" i="15" s="1"/>
  <c r="K143" i="15"/>
  <c r="J143" i="15"/>
  <c r="S143" i="15"/>
  <c r="S146" i="15" s="1"/>
  <c r="H65" i="15" s="1"/>
  <c r="M143" i="15"/>
  <c r="M146" i="15" s="1"/>
  <c r="F65" i="15" s="1"/>
  <c r="D16" i="15" s="1"/>
  <c r="L143" i="15"/>
  <c r="L146" i="15" s="1"/>
  <c r="E65" i="15" s="1"/>
  <c r="C16" i="15" s="1"/>
  <c r="I143" i="15"/>
  <c r="I144" i="15" s="1"/>
  <c r="G64" i="15" s="1"/>
  <c r="V137" i="15"/>
  <c r="I60" i="15" s="1"/>
  <c r="M137" i="15"/>
  <c r="F60" i="15" s="1"/>
  <c r="L137" i="15"/>
  <c r="E60" i="15" s="1"/>
  <c r="I137" i="15"/>
  <c r="G60" i="15" s="1"/>
  <c r="K136" i="15"/>
  <c r="J136" i="15"/>
  <c r="Z136" i="15"/>
  <c r="S136" i="15"/>
  <c r="S137" i="15" s="1"/>
  <c r="H60" i="15" s="1"/>
  <c r="L136" i="15"/>
  <c r="I136" i="15"/>
  <c r="V133" i="15"/>
  <c r="I59" i="15" s="1"/>
  <c r="K132" i="15"/>
  <c r="J132" i="15"/>
  <c r="Z132" i="15"/>
  <c r="S132" i="15"/>
  <c r="M132" i="15"/>
  <c r="L132" i="15"/>
  <c r="I132" i="15"/>
  <c r="K131" i="15"/>
  <c r="J131" i="15"/>
  <c r="S131" i="15"/>
  <c r="M131" i="15"/>
  <c r="L131" i="15"/>
  <c r="I131" i="15"/>
  <c r="Z131" i="15" s="1"/>
  <c r="K130" i="15"/>
  <c r="J130" i="15"/>
  <c r="S130" i="15"/>
  <c r="L130" i="15"/>
  <c r="I130" i="15"/>
  <c r="Z130" i="15" s="1"/>
  <c r="K129" i="15"/>
  <c r="J129" i="15"/>
  <c r="S129" i="15"/>
  <c r="M129" i="15"/>
  <c r="L129" i="15"/>
  <c r="I129" i="15"/>
  <c r="Z129" i="15" s="1"/>
  <c r="K128" i="15"/>
  <c r="J128" i="15"/>
  <c r="S128" i="15"/>
  <c r="M128" i="15"/>
  <c r="L128" i="15"/>
  <c r="I128" i="15"/>
  <c r="Z128" i="15" s="1"/>
  <c r="K127" i="15"/>
  <c r="J127" i="15"/>
  <c r="Z127" i="15"/>
  <c r="S127" i="15"/>
  <c r="L127" i="15"/>
  <c r="I127" i="15"/>
  <c r="K126" i="15"/>
  <c r="J126" i="15"/>
  <c r="S126" i="15"/>
  <c r="L126" i="15"/>
  <c r="I126" i="15"/>
  <c r="Z126" i="15" s="1"/>
  <c r="K125" i="15"/>
  <c r="J125" i="15"/>
  <c r="S125" i="15"/>
  <c r="L125" i="15"/>
  <c r="I125" i="15"/>
  <c r="Z125" i="15" s="1"/>
  <c r="K124" i="15"/>
  <c r="J124" i="15"/>
  <c r="S124" i="15"/>
  <c r="M124" i="15"/>
  <c r="L124" i="15"/>
  <c r="I124" i="15"/>
  <c r="Z124" i="15" s="1"/>
  <c r="K123" i="15"/>
  <c r="J123" i="15"/>
  <c r="S123" i="15"/>
  <c r="M123" i="15"/>
  <c r="L123" i="15"/>
  <c r="I123" i="15"/>
  <c r="Z123" i="15" s="1"/>
  <c r="K122" i="15"/>
  <c r="J122" i="15"/>
  <c r="S122" i="15"/>
  <c r="M122" i="15"/>
  <c r="L122" i="15"/>
  <c r="I122" i="15"/>
  <c r="Z122" i="15" s="1"/>
  <c r="K121" i="15"/>
  <c r="J121" i="15"/>
  <c r="S121" i="15"/>
  <c r="M121" i="15"/>
  <c r="L121" i="15"/>
  <c r="I121" i="15"/>
  <c r="Z121" i="15" s="1"/>
  <c r="K120" i="15"/>
  <c r="J120" i="15"/>
  <c r="Z120" i="15"/>
  <c r="S120" i="15"/>
  <c r="M120" i="15"/>
  <c r="L120" i="15"/>
  <c r="I120" i="15"/>
  <c r="K119" i="15"/>
  <c r="J119" i="15"/>
  <c r="S119" i="15"/>
  <c r="L119" i="15"/>
  <c r="I119" i="15"/>
  <c r="Z119" i="15" s="1"/>
  <c r="K118" i="15"/>
  <c r="J118" i="15"/>
  <c r="S118" i="15"/>
  <c r="M118" i="15"/>
  <c r="L118" i="15"/>
  <c r="I118" i="15"/>
  <c r="Z118" i="15" s="1"/>
  <c r="K117" i="15"/>
  <c r="J117" i="15"/>
  <c r="S117" i="15"/>
  <c r="L117" i="15"/>
  <c r="I117" i="15"/>
  <c r="Z117" i="15" s="1"/>
  <c r="K116" i="15"/>
  <c r="J116" i="15"/>
  <c r="S116" i="15"/>
  <c r="L116" i="15"/>
  <c r="I116" i="15"/>
  <c r="Z116" i="15" s="1"/>
  <c r="K115" i="15"/>
  <c r="J115" i="15"/>
  <c r="Z115" i="15"/>
  <c r="S115" i="15"/>
  <c r="M115" i="15"/>
  <c r="M133" i="15" s="1"/>
  <c r="F59" i="15" s="1"/>
  <c r="L115" i="15"/>
  <c r="I115" i="15"/>
  <c r="K114" i="15"/>
  <c r="J114" i="15"/>
  <c r="S114" i="15"/>
  <c r="S133" i="15" s="1"/>
  <c r="H59" i="15" s="1"/>
  <c r="L114" i="15"/>
  <c r="L133" i="15" s="1"/>
  <c r="E59" i="15" s="1"/>
  <c r="I114" i="15"/>
  <c r="Z114" i="15" s="1"/>
  <c r="S111" i="15"/>
  <c r="H58" i="15" s="1"/>
  <c r="V111" i="15"/>
  <c r="I58" i="15" s="1"/>
  <c r="K110" i="15"/>
  <c r="J110" i="15"/>
  <c r="S110" i="15"/>
  <c r="M110" i="15"/>
  <c r="M111" i="15" s="1"/>
  <c r="F58" i="15" s="1"/>
  <c r="L110" i="15"/>
  <c r="I110" i="15"/>
  <c r="Z110" i="15" s="1"/>
  <c r="K109" i="15"/>
  <c r="J109" i="15"/>
  <c r="S109" i="15"/>
  <c r="L109" i="15"/>
  <c r="I109" i="15"/>
  <c r="Z109" i="15" s="1"/>
  <c r="K108" i="15"/>
  <c r="J108" i="15"/>
  <c r="S108" i="15"/>
  <c r="L108" i="15"/>
  <c r="L111" i="15" s="1"/>
  <c r="E58" i="15" s="1"/>
  <c r="I108" i="15"/>
  <c r="I111" i="15" s="1"/>
  <c r="G58" i="15" s="1"/>
  <c r="V105" i="15"/>
  <c r="I57" i="15" s="1"/>
  <c r="M105" i="15"/>
  <c r="F57" i="15" s="1"/>
  <c r="L105" i="15"/>
  <c r="E57" i="15" s="1"/>
  <c r="I105" i="15"/>
  <c r="G57" i="15" s="1"/>
  <c r="K104" i="15"/>
  <c r="J104" i="15"/>
  <c r="S104" i="15"/>
  <c r="L104" i="15"/>
  <c r="I104" i="15"/>
  <c r="Z104" i="15" s="1"/>
  <c r="K103" i="15"/>
  <c r="J103" i="15"/>
  <c r="S103" i="15"/>
  <c r="L103" i="15"/>
  <c r="I103" i="15"/>
  <c r="Z103" i="15" s="1"/>
  <c r="K102" i="15"/>
  <c r="J102" i="15"/>
  <c r="Z102" i="15"/>
  <c r="S102" i="15"/>
  <c r="S105" i="15" s="1"/>
  <c r="H57" i="15" s="1"/>
  <c r="M102" i="15"/>
  <c r="L102" i="15"/>
  <c r="I102" i="15"/>
  <c r="V99" i="15"/>
  <c r="I56" i="15" s="1"/>
  <c r="K98" i="15"/>
  <c r="J98" i="15"/>
  <c r="Z98" i="15"/>
  <c r="S98" i="15"/>
  <c r="M98" i="15"/>
  <c r="L98" i="15"/>
  <c r="I98" i="15"/>
  <c r="K97" i="15"/>
  <c r="J97" i="15"/>
  <c r="S97" i="15"/>
  <c r="L97" i="15"/>
  <c r="I97" i="15"/>
  <c r="Z97" i="15" s="1"/>
  <c r="K96" i="15"/>
  <c r="J96" i="15"/>
  <c r="Z96" i="15"/>
  <c r="S96" i="15"/>
  <c r="M96" i="15"/>
  <c r="L96" i="15"/>
  <c r="I96" i="15"/>
  <c r="K95" i="15"/>
  <c r="J95" i="15"/>
  <c r="S95" i="15"/>
  <c r="L95" i="15"/>
  <c r="I95" i="15"/>
  <c r="Z95" i="15" s="1"/>
  <c r="K94" i="15"/>
  <c r="J94" i="15"/>
  <c r="S94" i="15"/>
  <c r="L94" i="15"/>
  <c r="I94" i="15"/>
  <c r="Z94" i="15" s="1"/>
  <c r="K93" i="15"/>
  <c r="J93" i="15"/>
  <c r="Z93" i="15"/>
  <c r="S93" i="15"/>
  <c r="L93" i="15"/>
  <c r="I93" i="15"/>
  <c r="K92" i="15"/>
  <c r="J92" i="15"/>
  <c r="S92" i="15"/>
  <c r="L92" i="15"/>
  <c r="I92" i="15"/>
  <c r="Z92" i="15" s="1"/>
  <c r="K91" i="15"/>
  <c r="J91" i="15"/>
  <c r="S91" i="15"/>
  <c r="L91" i="15"/>
  <c r="I91" i="15"/>
  <c r="Z91" i="15" s="1"/>
  <c r="K90" i="15"/>
  <c r="J90" i="15"/>
  <c r="Z90" i="15"/>
  <c r="S90" i="15"/>
  <c r="L90" i="15"/>
  <c r="I90" i="15"/>
  <c r="K89" i="15"/>
  <c r="J89" i="15"/>
  <c r="S89" i="15"/>
  <c r="L89" i="15"/>
  <c r="I89" i="15"/>
  <c r="Z89" i="15" s="1"/>
  <c r="K88" i="15"/>
  <c r="J88" i="15"/>
  <c r="Z88" i="15"/>
  <c r="S88" i="15"/>
  <c r="L88" i="15"/>
  <c r="I88" i="15"/>
  <c r="K87" i="15"/>
  <c r="J87" i="15"/>
  <c r="S87" i="15"/>
  <c r="L87" i="15"/>
  <c r="I87" i="15"/>
  <c r="Z87" i="15" s="1"/>
  <c r="K86" i="15"/>
  <c r="J86" i="15"/>
  <c r="S86" i="15"/>
  <c r="L86" i="15"/>
  <c r="I86" i="15"/>
  <c r="Z86" i="15" s="1"/>
  <c r="K85" i="15"/>
  <c r="J85" i="15"/>
  <c r="Z85" i="15"/>
  <c r="S85" i="15"/>
  <c r="L85" i="15"/>
  <c r="I85" i="15"/>
  <c r="K84" i="15"/>
  <c r="K147" i="15" s="1"/>
  <c r="J84" i="15"/>
  <c r="S84" i="15"/>
  <c r="S99" i="15" s="1"/>
  <c r="H56" i="15" s="1"/>
  <c r="L84" i="15"/>
  <c r="I84" i="15"/>
  <c r="K19" i="1"/>
  <c r="B19" i="1"/>
  <c r="H29" i="14"/>
  <c r="P29" i="14" s="1"/>
  <c r="H28" i="14"/>
  <c r="P28" i="14" s="1"/>
  <c r="S126" i="14"/>
  <c r="H60" i="14" s="1"/>
  <c r="V126" i="14"/>
  <c r="I60" i="14" s="1"/>
  <c r="M126" i="14"/>
  <c r="F60" i="14" s="1"/>
  <c r="L126" i="14"/>
  <c r="E60" i="14" s="1"/>
  <c r="K125" i="14"/>
  <c r="J125" i="14"/>
  <c r="S125" i="14"/>
  <c r="L125" i="14"/>
  <c r="I125" i="14"/>
  <c r="I126" i="14" s="1"/>
  <c r="G60" i="14" s="1"/>
  <c r="V122" i="14"/>
  <c r="I59" i="14" s="1"/>
  <c r="M122" i="14"/>
  <c r="F59" i="14" s="1"/>
  <c r="K121" i="14"/>
  <c r="J121" i="14"/>
  <c r="S121" i="14"/>
  <c r="L121" i="14"/>
  <c r="I121" i="14"/>
  <c r="Z121" i="14" s="1"/>
  <c r="K120" i="14"/>
  <c r="J120" i="14"/>
  <c r="S120" i="14"/>
  <c r="M120" i="14"/>
  <c r="L120" i="14"/>
  <c r="I120" i="14"/>
  <c r="Z120" i="14" s="1"/>
  <c r="K119" i="14"/>
  <c r="J119" i="14"/>
  <c r="S119" i="14"/>
  <c r="L119" i="14"/>
  <c r="I119" i="14"/>
  <c r="Z119" i="14" s="1"/>
  <c r="K118" i="14"/>
  <c r="J118" i="14"/>
  <c r="S118" i="14"/>
  <c r="M118" i="14"/>
  <c r="L118" i="14"/>
  <c r="I118" i="14"/>
  <c r="Z118" i="14" s="1"/>
  <c r="K117" i="14"/>
  <c r="J117" i="14"/>
  <c r="Z117" i="14"/>
  <c r="S117" i="14"/>
  <c r="M117" i="14"/>
  <c r="L117" i="14"/>
  <c r="I117" i="14"/>
  <c r="K116" i="14"/>
  <c r="J116" i="14"/>
  <c r="S116" i="14"/>
  <c r="M116" i="14"/>
  <c r="L116" i="14"/>
  <c r="I116" i="14"/>
  <c r="Z116" i="14" s="1"/>
  <c r="K115" i="14"/>
  <c r="J115" i="14"/>
  <c r="S115" i="14"/>
  <c r="L115" i="14"/>
  <c r="I115" i="14"/>
  <c r="Z115" i="14" s="1"/>
  <c r="K114" i="14"/>
  <c r="J114" i="14"/>
  <c r="Z114" i="14"/>
  <c r="S114" i="14"/>
  <c r="M114" i="14"/>
  <c r="L114" i="14"/>
  <c r="I114" i="14"/>
  <c r="K113" i="14"/>
  <c r="J113" i="14"/>
  <c r="S113" i="14"/>
  <c r="M113" i="14"/>
  <c r="L113" i="14"/>
  <c r="I113" i="14"/>
  <c r="Z113" i="14" s="1"/>
  <c r="K112" i="14"/>
  <c r="J112" i="14"/>
  <c r="Z112" i="14"/>
  <c r="S112" i="14"/>
  <c r="M112" i="14"/>
  <c r="L112" i="14"/>
  <c r="I112" i="14"/>
  <c r="K111" i="14"/>
  <c r="J111" i="14"/>
  <c r="S111" i="14"/>
  <c r="M111" i="14"/>
  <c r="L111" i="14"/>
  <c r="I111" i="14"/>
  <c r="Z111" i="14" s="1"/>
  <c r="K110" i="14"/>
  <c r="J110" i="14"/>
  <c r="Z110" i="14"/>
  <c r="S110" i="14"/>
  <c r="S122" i="14" s="1"/>
  <c r="H59" i="14" s="1"/>
  <c r="L110" i="14"/>
  <c r="I110" i="14"/>
  <c r="K109" i="14"/>
  <c r="J109" i="14"/>
  <c r="S109" i="14"/>
  <c r="L109" i="14"/>
  <c r="I109" i="14"/>
  <c r="Z109" i="14" s="1"/>
  <c r="K108" i="14"/>
  <c r="J108" i="14"/>
  <c r="S108" i="14"/>
  <c r="M108" i="14"/>
  <c r="L108" i="14"/>
  <c r="L122" i="14" s="1"/>
  <c r="E59" i="14" s="1"/>
  <c r="I108" i="14"/>
  <c r="Z108" i="14" s="1"/>
  <c r="K107" i="14"/>
  <c r="J107" i="14"/>
  <c r="S107" i="14"/>
  <c r="L107" i="14"/>
  <c r="I107" i="14"/>
  <c r="I122" i="14" s="1"/>
  <c r="G59" i="14" s="1"/>
  <c r="V104" i="14"/>
  <c r="I58" i="14" s="1"/>
  <c r="M104" i="14"/>
  <c r="F58" i="14" s="1"/>
  <c r="K103" i="14"/>
  <c r="J103" i="14"/>
  <c r="Z103" i="14"/>
  <c r="S103" i="14"/>
  <c r="L103" i="14"/>
  <c r="I103" i="14"/>
  <c r="K102" i="14"/>
  <c r="J102" i="14"/>
  <c r="S102" i="14"/>
  <c r="L102" i="14"/>
  <c r="I102" i="14"/>
  <c r="Z102" i="14" s="1"/>
  <c r="K101" i="14"/>
  <c r="J101" i="14"/>
  <c r="S101" i="14"/>
  <c r="S104" i="14" s="1"/>
  <c r="H58" i="14" s="1"/>
  <c r="L101" i="14"/>
  <c r="L104" i="14" s="1"/>
  <c r="E58" i="14" s="1"/>
  <c r="I101" i="14"/>
  <c r="Z101" i="14" s="1"/>
  <c r="V98" i="14"/>
  <c r="I57" i="14" s="1"/>
  <c r="M98" i="14"/>
  <c r="F57" i="14" s="1"/>
  <c r="K97" i="14"/>
  <c r="J97" i="14"/>
  <c r="S97" i="14"/>
  <c r="L97" i="14"/>
  <c r="I97" i="14"/>
  <c r="Z97" i="14" s="1"/>
  <c r="K96" i="14"/>
  <c r="J96" i="14"/>
  <c r="S96" i="14"/>
  <c r="L96" i="14"/>
  <c r="I96" i="14"/>
  <c r="Z96" i="14" s="1"/>
  <c r="K95" i="14"/>
  <c r="J95" i="14"/>
  <c r="S95" i="14"/>
  <c r="L95" i="14"/>
  <c r="L98" i="14" s="1"/>
  <c r="E57" i="14" s="1"/>
  <c r="I95" i="14"/>
  <c r="Z95" i="14" s="1"/>
  <c r="K94" i="14"/>
  <c r="J94" i="14"/>
  <c r="Z94" i="14"/>
  <c r="S94" i="14"/>
  <c r="S98" i="14" s="1"/>
  <c r="H57" i="14" s="1"/>
  <c r="L94" i="14"/>
  <c r="I94" i="14"/>
  <c r="V91" i="14"/>
  <c r="V128" i="14" s="1"/>
  <c r="I61" i="14" s="1"/>
  <c r="M91" i="14"/>
  <c r="F56" i="14" s="1"/>
  <c r="K90" i="14"/>
  <c r="J90" i="14"/>
  <c r="Z90" i="14"/>
  <c r="S90" i="14"/>
  <c r="M90" i="14"/>
  <c r="M128" i="14" s="1"/>
  <c r="F61" i="14" s="1"/>
  <c r="L90" i="14"/>
  <c r="I90" i="14"/>
  <c r="K89" i="14"/>
  <c r="J89" i="14"/>
  <c r="S89" i="14"/>
  <c r="L89" i="14"/>
  <c r="I89" i="14"/>
  <c r="Z89" i="14" s="1"/>
  <c r="K88" i="14"/>
  <c r="J88" i="14"/>
  <c r="S88" i="14"/>
  <c r="L88" i="14"/>
  <c r="I88" i="14"/>
  <c r="Z88" i="14" s="1"/>
  <c r="K87" i="14"/>
  <c r="J87" i="14"/>
  <c r="Z87" i="14"/>
  <c r="S87" i="14"/>
  <c r="L87" i="14"/>
  <c r="I87" i="14"/>
  <c r="K86" i="14"/>
  <c r="J86" i="14"/>
  <c r="Z86" i="14"/>
  <c r="S86" i="14"/>
  <c r="L86" i="14"/>
  <c r="I86" i="14"/>
  <c r="K85" i="14"/>
  <c r="J85" i="14"/>
  <c r="Z85" i="14"/>
  <c r="S85" i="14"/>
  <c r="L85" i="14"/>
  <c r="I85" i="14"/>
  <c r="K84" i="14"/>
  <c r="J84" i="14"/>
  <c r="S84" i="14"/>
  <c r="L84" i="14"/>
  <c r="I84" i="14"/>
  <c r="Z84" i="14" s="1"/>
  <c r="K83" i="14"/>
  <c r="J83" i="14"/>
  <c r="S83" i="14"/>
  <c r="L83" i="14"/>
  <c r="I83" i="14"/>
  <c r="Z83" i="14" s="1"/>
  <c r="K82" i="14"/>
  <c r="J82" i="14"/>
  <c r="Z82" i="14"/>
  <c r="S82" i="14"/>
  <c r="L82" i="14"/>
  <c r="I82" i="14"/>
  <c r="K81" i="14"/>
  <c r="J81" i="14"/>
  <c r="S81" i="14"/>
  <c r="L81" i="14"/>
  <c r="I81" i="14"/>
  <c r="Z81" i="14" s="1"/>
  <c r="K80" i="14"/>
  <c r="K129" i="14" s="1"/>
  <c r="J80" i="14"/>
  <c r="S80" i="14"/>
  <c r="L80" i="14"/>
  <c r="I80" i="14"/>
  <c r="K18" i="1"/>
  <c r="B18" i="1"/>
  <c r="G18" i="1" s="1"/>
  <c r="H29" i="13"/>
  <c r="P29" i="13" s="1"/>
  <c r="H28" i="13"/>
  <c r="P28" i="13" s="1"/>
  <c r="V153" i="13"/>
  <c r="V155" i="13" s="1"/>
  <c r="I65" i="13" s="1"/>
  <c r="M153" i="13"/>
  <c r="F64" i="13" s="1"/>
  <c r="K152" i="13"/>
  <c r="J152" i="13"/>
  <c r="S152" i="13"/>
  <c r="L152" i="13"/>
  <c r="I152" i="13"/>
  <c r="Z152" i="13" s="1"/>
  <c r="K151" i="13"/>
  <c r="J151" i="13"/>
  <c r="S151" i="13"/>
  <c r="M151" i="13"/>
  <c r="L151" i="13"/>
  <c r="I151" i="13"/>
  <c r="Z151" i="13" s="1"/>
  <c r="K150" i="13"/>
  <c r="J150" i="13"/>
  <c r="S150" i="13"/>
  <c r="L150" i="13"/>
  <c r="I150" i="13"/>
  <c r="Z150" i="13" s="1"/>
  <c r="K149" i="13"/>
  <c r="J149" i="13"/>
  <c r="S149" i="13"/>
  <c r="M149" i="13"/>
  <c r="L149" i="13"/>
  <c r="I149" i="13"/>
  <c r="Z149" i="13" s="1"/>
  <c r="K148" i="13"/>
  <c r="J148" i="13"/>
  <c r="Z148" i="13"/>
  <c r="S148" i="13"/>
  <c r="S153" i="13" s="1"/>
  <c r="H64" i="13" s="1"/>
  <c r="L148" i="13"/>
  <c r="L153" i="13" s="1"/>
  <c r="E64" i="13" s="1"/>
  <c r="I148" i="13"/>
  <c r="K147" i="13"/>
  <c r="J147" i="13"/>
  <c r="S147" i="13"/>
  <c r="M147" i="13"/>
  <c r="L147" i="13"/>
  <c r="I147" i="13"/>
  <c r="Z147" i="13" s="1"/>
  <c r="K146" i="13"/>
  <c r="J146" i="13"/>
  <c r="S146" i="13"/>
  <c r="L146" i="13"/>
  <c r="I146" i="13"/>
  <c r="Z146" i="13" s="1"/>
  <c r="K145" i="13"/>
  <c r="J145" i="13"/>
  <c r="S145" i="13"/>
  <c r="M145" i="13"/>
  <c r="L145" i="13"/>
  <c r="I145" i="13"/>
  <c r="Z145" i="13" s="1"/>
  <c r="K144" i="13"/>
  <c r="J144" i="13"/>
  <c r="S144" i="13"/>
  <c r="M144" i="13"/>
  <c r="M155" i="13" s="1"/>
  <c r="F65" i="13" s="1"/>
  <c r="D16" i="13" s="1"/>
  <c r="L144" i="13"/>
  <c r="I144" i="13"/>
  <c r="I153" i="13" s="1"/>
  <c r="G64" i="13" s="1"/>
  <c r="S138" i="13"/>
  <c r="H60" i="13" s="1"/>
  <c r="V138" i="13"/>
  <c r="I60" i="13" s="1"/>
  <c r="M138" i="13"/>
  <c r="F60" i="13" s="1"/>
  <c r="L138" i="13"/>
  <c r="E60" i="13" s="1"/>
  <c r="I138" i="13"/>
  <c r="G60" i="13" s="1"/>
  <c r="K137" i="13"/>
  <c r="J137" i="13"/>
  <c r="S137" i="13"/>
  <c r="L137" i="13"/>
  <c r="I137" i="13"/>
  <c r="Z137" i="13" s="1"/>
  <c r="V134" i="13"/>
  <c r="I59" i="13" s="1"/>
  <c r="M134" i="13"/>
  <c r="F59" i="13" s="1"/>
  <c r="K133" i="13"/>
  <c r="J133" i="13"/>
  <c r="S133" i="13"/>
  <c r="M133" i="13"/>
  <c r="L133" i="13"/>
  <c r="I133" i="13"/>
  <c r="Z133" i="13" s="1"/>
  <c r="K132" i="13"/>
  <c r="J132" i="13"/>
  <c r="S132" i="13"/>
  <c r="M132" i="13"/>
  <c r="L132" i="13"/>
  <c r="I132" i="13"/>
  <c r="Z132" i="13" s="1"/>
  <c r="K131" i="13"/>
  <c r="J131" i="13"/>
  <c r="S131" i="13"/>
  <c r="M131" i="13"/>
  <c r="L131" i="13"/>
  <c r="I131" i="13"/>
  <c r="Z131" i="13" s="1"/>
  <c r="K130" i="13"/>
  <c r="J130" i="13"/>
  <c r="S130" i="13"/>
  <c r="L130" i="13"/>
  <c r="I130" i="13"/>
  <c r="Z130" i="13" s="1"/>
  <c r="K129" i="13"/>
  <c r="J129" i="13"/>
  <c r="Z129" i="13"/>
  <c r="S129" i="13"/>
  <c r="L129" i="13"/>
  <c r="I129" i="13"/>
  <c r="K128" i="13"/>
  <c r="J128" i="13"/>
  <c r="S128" i="13"/>
  <c r="M128" i="13"/>
  <c r="L128" i="13"/>
  <c r="I128" i="13"/>
  <c r="Z128" i="13" s="1"/>
  <c r="K127" i="13"/>
  <c r="J127" i="13"/>
  <c r="S127" i="13"/>
  <c r="L127" i="13"/>
  <c r="I127" i="13"/>
  <c r="Z127" i="13" s="1"/>
  <c r="K126" i="13"/>
  <c r="J126" i="13"/>
  <c r="Z126" i="13"/>
  <c r="S126" i="13"/>
  <c r="L126" i="13"/>
  <c r="I126" i="13"/>
  <c r="K125" i="13"/>
  <c r="J125" i="13"/>
  <c r="S125" i="13"/>
  <c r="L125" i="13"/>
  <c r="I125" i="13"/>
  <c r="Z125" i="13" s="1"/>
  <c r="K124" i="13"/>
  <c r="J124" i="13"/>
  <c r="S124" i="13"/>
  <c r="L124" i="13"/>
  <c r="I124" i="13"/>
  <c r="Z124" i="13" s="1"/>
  <c r="K123" i="13"/>
  <c r="J123" i="13"/>
  <c r="S123" i="13"/>
  <c r="L123" i="13"/>
  <c r="I123" i="13"/>
  <c r="Z123" i="13" s="1"/>
  <c r="K122" i="13"/>
  <c r="J122" i="13"/>
  <c r="S122" i="13"/>
  <c r="M122" i="13"/>
  <c r="L122" i="13"/>
  <c r="I122" i="13"/>
  <c r="Z122" i="13" s="1"/>
  <c r="K121" i="13"/>
  <c r="J121" i="13"/>
  <c r="Z121" i="13"/>
  <c r="S121" i="13"/>
  <c r="L121" i="13"/>
  <c r="I121" i="13"/>
  <c r="K120" i="13"/>
  <c r="J120" i="13"/>
  <c r="S120" i="13"/>
  <c r="M120" i="13"/>
  <c r="L120" i="13"/>
  <c r="I120" i="13"/>
  <c r="Z120" i="13" s="1"/>
  <c r="K119" i="13"/>
  <c r="J119" i="13"/>
  <c r="S119" i="13"/>
  <c r="L119" i="13"/>
  <c r="L134" i="13" s="1"/>
  <c r="E59" i="13" s="1"/>
  <c r="I119" i="13"/>
  <c r="Z119" i="13" s="1"/>
  <c r="K118" i="13"/>
  <c r="J118" i="13"/>
  <c r="S118" i="13"/>
  <c r="L118" i="13"/>
  <c r="I118" i="13"/>
  <c r="Z118" i="13" s="1"/>
  <c r="K117" i="13"/>
  <c r="J117" i="13"/>
  <c r="S117" i="13"/>
  <c r="L117" i="13"/>
  <c r="I117" i="13"/>
  <c r="Z117" i="13" s="1"/>
  <c r="K116" i="13"/>
  <c r="J116" i="13"/>
  <c r="Z116" i="13"/>
  <c r="S116" i="13"/>
  <c r="M116" i="13"/>
  <c r="L116" i="13"/>
  <c r="I116" i="13"/>
  <c r="K115" i="13"/>
  <c r="J115" i="13"/>
  <c r="S115" i="13"/>
  <c r="S134" i="13" s="1"/>
  <c r="H59" i="13" s="1"/>
  <c r="M115" i="13"/>
  <c r="L115" i="13"/>
  <c r="I115" i="13"/>
  <c r="Z115" i="13" s="1"/>
  <c r="I58" i="13"/>
  <c r="F58" i="13"/>
  <c r="S112" i="13"/>
  <c r="H58" i="13" s="1"/>
  <c r="V112" i="13"/>
  <c r="M112" i="13"/>
  <c r="K111" i="13"/>
  <c r="J111" i="13"/>
  <c r="S111" i="13"/>
  <c r="L111" i="13"/>
  <c r="L112" i="13" s="1"/>
  <c r="E58" i="13" s="1"/>
  <c r="I111" i="13"/>
  <c r="I112" i="13" s="1"/>
  <c r="G58" i="13" s="1"/>
  <c r="I57" i="13"/>
  <c r="F57" i="13"/>
  <c r="S108" i="13"/>
  <c r="H57" i="13" s="1"/>
  <c r="V108" i="13"/>
  <c r="M108" i="13"/>
  <c r="K107" i="13"/>
  <c r="J107" i="13"/>
  <c r="S107" i="13"/>
  <c r="L107" i="13"/>
  <c r="I107" i="13"/>
  <c r="Z107" i="13" s="1"/>
  <c r="K106" i="13"/>
  <c r="J106" i="13"/>
  <c r="S106" i="13"/>
  <c r="L106" i="13"/>
  <c r="I106" i="13"/>
  <c r="Z106" i="13" s="1"/>
  <c r="K105" i="13"/>
  <c r="J105" i="13"/>
  <c r="S105" i="13"/>
  <c r="L105" i="13"/>
  <c r="I105" i="13"/>
  <c r="Z105" i="13" s="1"/>
  <c r="K104" i="13"/>
  <c r="J104" i="13"/>
  <c r="S104" i="13"/>
  <c r="L104" i="13"/>
  <c r="L108" i="13" s="1"/>
  <c r="E57" i="13" s="1"/>
  <c r="I104" i="13"/>
  <c r="I108" i="13" s="1"/>
  <c r="G57" i="13" s="1"/>
  <c r="K100" i="13"/>
  <c r="J100" i="13"/>
  <c r="S100" i="13"/>
  <c r="M100" i="13"/>
  <c r="L100" i="13"/>
  <c r="I100" i="13"/>
  <c r="Z100" i="13" s="1"/>
  <c r="K99" i="13"/>
  <c r="J99" i="13"/>
  <c r="Z99" i="13"/>
  <c r="V99" i="13"/>
  <c r="S99" i="13"/>
  <c r="M99" i="13"/>
  <c r="L99" i="13"/>
  <c r="I99" i="13"/>
  <c r="K98" i="13"/>
  <c r="J98" i="13"/>
  <c r="S98" i="13"/>
  <c r="M98" i="13"/>
  <c r="L98" i="13"/>
  <c r="I98" i="13"/>
  <c r="Z98" i="13" s="1"/>
  <c r="K97" i="13"/>
  <c r="J97" i="13"/>
  <c r="Z97" i="13"/>
  <c r="S97" i="13"/>
  <c r="M97" i="13"/>
  <c r="L97" i="13"/>
  <c r="I97" i="13"/>
  <c r="K96" i="13"/>
  <c r="J96" i="13"/>
  <c r="S96" i="13"/>
  <c r="M96" i="13"/>
  <c r="L96" i="13"/>
  <c r="I96" i="13"/>
  <c r="Z96" i="13" s="1"/>
  <c r="K95" i="13"/>
  <c r="J95" i="13"/>
  <c r="S95" i="13"/>
  <c r="L95" i="13"/>
  <c r="I95" i="13"/>
  <c r="Z95" i="13" s="1"/>
  <c r="K94" i="13"/>
  <c r="J94" i="13"/>
  <c r="S94" i="13"/>
  <c r="L94" i="13"/>
  <c r="I94" i="13"/>
  <c r="Z94" i="13" s="1"/>
  <c r="K93" i="13"/>
  <c r="J93" i="13"/>
  <c r="S93" i="13"/>
  <c r="L93" i="13"/>
  <c r="I93" i="13"/>
  <c r="Z93" i="13" s="1"/>
  <c r="K92" i="13"/>
  <c r="J92" i="13"/>
  <c r="Z92" i="13"/>
  <c r="S92" i="13"/>
  <c r="L92" i="13"/>
  <c r="I92" i="13"/>
  <c r="K91" i="13"/>
  <c r="J91" i="13"/>
  <c r="S91" i="13"/>
  <c r="L91" i="13"/>
  <c r="I91" i="13"/>
  <c r="Z91" i="13" s="1"/>
  <c r="K90" i="13"/>
  <c r="J90" i="13"/>
  <c r="S90" i="13"/>
  <c r="L90" i="13"/>
  <c r="I90" i="13"/>
  <c r="Z90" i="13" s="1"/>
  <c r="K89" i="13"/>
  <c r="J89" i="13"/>
  <c r="Z89" i="13"/>
  <c r="S89" i="13"/>
  <c r="L89" i="13"/>
  <c r="I89" i="13"/>
  <c r="K88" i="13"/>
  <c r="J88" i="13"/>
  <c r="S88" i="13"/>
  <c r="L88" i="13"/>
  <c r="I88" i="13"/>
  <c r="Z88" i="13" s="1"/>
  <c r="K87" i="13"/>
  <c r="J87" i="13"/>
  <c r="S87" i="13"/>
  <c r="L87" i="13"/>
  <c r="I87" i="13"/>
  <c r="Z87" i="13" s="1"/>
  <c r="K86" i="13"/>
  <c r="J86" i="13"/>
  <c r="S86" i="13"/>
  <c r="L86" i="13"/>
  <c r="I86" i="13"/>
  <c r="Z86" i="13" s="1"/>
  <c r="K85" i="13"/>
  <c r="J85" i="13"/>
  <c r="S85" i="13"/>
  <c r="L85" i="13"/>
  <c r="L101" i="13" s="1"/>
  <c r="E56" i="13" s="1"/>
  <c r="I85" i="13"/>
  <c r="I101" i="13" s="1"/>
  <c r="G56" i="13" s="1"/>
  <c r="K84" i="13"/>
  <c r="K156" i="13" s="1"/>
  <c r="J84" i="13"/>
  <c r="Z84" i="13"/>
  <c r="S84" i="13"/>
  <c r="L84" i="13"/>
  <c r="L140" i="13" s="1"/>
  <c r="E61" i="13" s="1"/>
  <c r="I84" i="13"/>
  <c r="K17" i="1"/>
  <c r="B17" i="1"/>
  <c r="P28" i="12"/>
  <c r="H29" i="12"/>
  <c r="P29" i="12" s="1"/>
  <c r="H28" i="12"/>
  <c r="V111" i="12"/>
  <c r="I57" i="12" s="1"/>
  <c r="M111" i="12"/>
  <c r="L111" i="12"/>
  <c r="E57" i="12" s="1"/>
  <c r="K110" i="12"/>
  <c r="J110" i="12"/>
  <c r="S110" i="12"/>
  <c r="L110" i="12"/>
  <c r="I110" i="12"/>
  <c r="Z110" i="12" s="1"/>
  <c r="K109" i="12"/>
  <c r="J109" i="12"/>
  <c r="S109" i="12"/>
  <c r="L109" i="12"/>
  <c r="I109" i="12"/>
  <c r="Z109" i="12" s="1"/>
  <c r="K108" i="12"/>
  <c r="J108" i="12"/>
  <c r="Z108" i="12"/>
  <c r="S108" i="12"/>
  <c r="L108" i="12"/>
  <c r="I108" i="12"/>
  <c r="K107" i="12"/>
  <c r="J107" i="12"/>
  <c r="S107" i="12"/>
  <c r="L107" i="12"/>
  <c r="I107" i="12"/>
  <c r="Z107" i="12" s="1"/>
  <c r="K106" i="12"/>
  <c r="J106" i="12"/>
  <c r="S106" i="12"/>
  <c r="S111" i="12" s="1"/>
  <c r="H57" i="12" s="1"/>
  <c r="L106" i="12"/>
  <c r="I106" i="12"/>
  <c r="I111" i="12" s="1"/>
  <c r="G57" i="12" s="1"/>
  <c r="I56" i="12"/>
  <c r="V103" i="12"/>
  <c r="V113" i="12" s="1"/>
  <c r="I58" i="12" s="1"/>
  <c r="M103" i="12"/>
  <c r="F56" i="12" s="1"/>
  <c r="K102" i="12"/>
  <c r="J102" i="12"/>
  <c r="S102" i="12"/>
  <c r="L102" i="12"/>
  <c r="I102" i="12"/>
  <c r="Z102" i="12" s="1"/>
  <c r="K101" i="12"/>
  <c r="J101" i="12"/>
  <c r="S101" i="12"/>
  <c r="L101" i="12"/>
  <c r="I101" i="12"/>
  <c r="Z101" i="12" s="1"/>
  <c r="K100" i="12"/>
  <c r="J100" i="12"/>
  <c r="S100" i="12"/>
  <c r="L100" i="12"/>
  <c r="I100" i="12"/>
  <c r="Z100" i="12" s="1"/>
  <c r="K99" i="12"/>
  <c r="J99" i="12"/>
  <c r="Z99" i="12"/>
  <c r="S99" i="12"/>
  <c r="L99" i="12"/>
  <c r="I99" i="12"/>
  <c r="K98" i="12"/>
  <c r="J98" i="12"/>
  <c r="S98" i="12"/>
  <c r="L98" i="12"/>
  <c r="I98" i="12"/>
  <c r="Z98" i="12" s="1"/>
  <c r="K97" i="12"/>
  <c r="J97" i="12"/>
  <c r="S97" i="12"/>
  <c r="L97" i="12"/>
  <c r="I97" i="12"/>
  <c r="Z97" i="12" s="1"/>
  <c r="K96" i="12"/>
  <c r="J96" i="12"/>
  <c r="Z96" i="12"/>
  <c r="S96" i="12"/>
  <c r="L96" i="12"/>
  <c r="I96" i="12"/>
  <c r="K95" i="12"/>
  <c r="J95" i="12"/>
  <c r="S95" i="12"/>
  <c r="L95" i="12"/>
  <c r="I95" i="12"/>
  <c r="Z95" i="12" s="1"/>
  <c r="K94" i="12"/>
  <c r="J94" i="12"/>
  <c r="S94" i="12"/>
  <c r="L94" i="12"/>
  <c r="I94" i="12"/>
  <c r="Z94" i="12" s="1"/>
  <c r="K93" i="12"/>
  <c r="J93" i="12"/>
  <c r="S93" i="12"/>
  <c r="L93" i="12"/>
  <c r="I93" i="12"/>
  <c r="Z93" i="12" s="1"/>
  <c r="K92" i="12"/>
  <c r="J92" i="12"/>
  <c r="S92" i="12"/>
  <c r="L92" i="12"/>
  <c r="I92" i="12"/>
  <c r="Z92" i="12" s="1"/>
  <c r="K91" i="12"/>
  <c r="J91" i="12"/>
  <c r="Z91" i="12"/>
  <c r="S91" i="12"/>
  <c r="L91" i="12"/>
  <c r="I91" i="12"/>
  <c r="K90" i="12"/>
  <c r="J90" i="12"/>
  <c r="S90" i="12"/>
  <c r="L90" i="12"/>
  <c r="I90" i="12"/>
  <c r="Z90" i="12" s="1"/>
  <c r="K89" i="12"/>
  <c r="J89" i="12"/>
  <c r="S89" i="12"/>
  <c r="L89" i="12"/>
  <c r="I89" i="12"/>
  <c r="Z89" i="12" s="1"/>
  <c r="K88" i="12"/>
  <c r="J88" i="12"/>
  <c r="Z88" i="12"/>
  <c r="S88" i="12"/>
  <c r="L88" i="12"/>
  <c r="I88" i="12"/>
  <c r="K87" i="12"/>
  <c r="J87" i="12"/>
  <c r="S87" i="12"/>
  <c r="L87" i="12"/>
  <c r="I87" i="12"/>
  <c r="Z87" i="12" s="1"/>
  <c r="K86" i="12"/>
  <c r="J86" i="12"/>
  <c r="S86" i="12"/>
  <c r="L86" i="12"/>
  <c r="I86" i="12"/>
  <c r="Z86" i="12" s="1"/>
  <c r="K85" i="12"/>
  <c r="J85" i="12"/>
  <c r="S85" i="12"/>
  <c r="L85" i="12"/>
  <c r="I85" i="12"/>
  <c r="Z85" i="12" s="1"/>
  <c r="K84" i="12"/>
  <c r="J84" i="12"/>
  <c r="S84" i="12"/>
  <c r="L84" i="12"/>
  <c r="I84" i="12"/>
  <c r="Z84" i="12" s="1"/>
  <c r="K83" i="12"/>
  <c r="J83" i="12"/>
  <c r="Z83" i="12"/>
  <c r="S83" i="12"/>
  <c r="L83" i="12"/>
  <c r="I83" i="12"/>
  <c r="K82" i="12"/>
  <c r="J82" i="12"/>
  <c r="S82" i="12"/>
  <c r="L82" i="12"/>
  <c r="I82" i="12"/>
  <c r="Z82" i="12" s="1"/>
  <c r="K81" i="12"/>
  <c r="J81" i="12"/>
  <c r="S81" i="12"/>
  <c r="L81" i="12"/>
  <c r="I81" i="12"/>
  <c r="Z81" i="12" s="1"/>
  <c r="K80" i="12"/>
  <c r="J80" i="12"/>
  <c r="Z80" i="12"/>
  <c r="S80" i="12"/>
  <c r="L80" i="12"/>
  <c r="I80" i="12"/>
  <c r="K79" i="12"/>
  <c r="J79" i="12"/>
  <c r="S79" i="12"/>
  <c r="L79" i="12"/>
  <c r="I79" i="12"/>
  <c r="Z79" i="12" s="1"/>
  <c r="K78" i="12"/>
  <c r="J78" i="12"/>
  <c r="S78" i="12"/>
  <c r="L78" i="12"/>
  <c r="L103" i="12" s="1"/>
  <c r="E56" i="12" s="1"/>
  <c r="I78" i="12"/>
  <c r="Z78" i="12" s="1"/>
  <c r="K77" i="12"/>
  <c r="K114" i="12" s="1"/>
  <c r="J77" i="12"/>
  <c r="S77" i="12"/>
  <c r="L77" i="12"/>
  <c r="L113" i="12" s="1"/>
  <c r="E58" i="12" s="1"/>
  <c r="I77" i="12"/>
  <c r="Z77" i="12" s="1"/>
  <c r="K16" i="1"/>
  <c r="B16" i="1"/>
  <c r="G16" i="1" s="1"/>
  <c r="H29" i="11"/>
  <c r="P29" i="11" s="1"/>
  <c r="H28" i="11"/>
  <c r="P28" i="11" s="1"/>
  <c r="S160" i="11"/>
  <c r="H70" i="11" s="1"/>
  <c r="V160" i="11"/>
  <c r="V162" i="11" s="1"/>
  <c r="I71" i="11" s="1"/>
  <c r="M160" i="11"/>
  <c r="M162" i="11" s="1"/>
  <c r="F71" i="11" s="1"/>
  <c r="D17" i="11" s="1"/>
  <c r="L160" i="11"/>
  <c r="E70" i="11" s="1"/>
  <c r="K159" i="11"/>
  <c r="J159" i="11"/>
  <c r="S159" i="11"/>
  <c r="S162" i="11" s="1"/>
  <c r="H71" i="11" s="1"/>
  <c r="L159" i="11"/>
  <c r="L162" i="11" s="1"/>
  <c r="E71" i="11" s="1"/>
  <c r="C17" i="11" s="1"/>
  <c r="I159" i="11"/>
  <c r="I160" i="11" s="1"/>
  <c r="G70" i="11" s="1"/>
  <c r="V155" i="11"/>
  <c r="I67" i="11" s="1"/>
  <c r="M155" i="11"/>
  <c r="F67" i="11" s="1"/>
  <c r="V153" i="11"/>
  <c r="I66" i="11" s="1"/>
  <c r="M153" i="11"/>
  <c r="F66" i="11" s="1"/>
  <c r="K152" i="11"/>
  <c r="J152" i="11"/>
  <c r="Z152" i="11"/>
  <c r="S152" i="11"/>
  <c r="L152" i="11"/>
  <c r="I152" i="11"/>
  <c r="K151" i="11"/>
  <c r="J151" i="11"/>
  <c r="S151" i="11"/>
  <c r="L151" i="11"/>
  <c r="I151" i="11"/>
  <c r="Z151" i="11" s="1"/>
  <c r="K150" i="11"/>
  <c r="J150" i="11"/>
  <c r="S150" i="11"/>
  <c r="S153" i="11" s="1"/>
  <c r="H66" i="11" s="1"/>
  <c r="L150" i="11"/>
  <c r="L153" i="11" s="1"/>
  <c r="E66" i="11" s="1"/>
  <c r="I150" i="11"/>
  <c r="Z150" i="11" s="1"/>
  <c r="K149" i="11"/>
  <c r="J149" i="11"/>
  <c r="Z149" i="11"/>
  <c r="S149" i="11"/>
  <c r="L149" i="11"/>
  <c r="I149" i="11"/>
  <c r="S146" i="11"/>
  <c r="H65" i="11" s="1"/>
  <c r="V146" i="11"/>
  <c r="I65" i="11" s="1"/>
  <c r="M146" i="11"/>
  <c r="F65" i="11" s="1"/>
  <c r="L146" i="11"/>
  <c r="E65" i="11" s="1"/>
  <c r="I146" i="11"/>
  <c r="G65" i="11" s="1"/>
  <c r="K145" i="11"/>
  <c r="J145" i="11"/>
  <c r="Z145" i="11"/>
  <c r="S145" i="11"/>
  <c r="M145" i="11"/>
  <c r="L145" i="11"/>
  <c r="I145" i="11"/>
  <c r="V141" i="11"/>
  <c r="I62" i="11" s="1"/>
  <c r="M141" i="11"/>
  <c r="F62" i="11" s="1"/>
  <c r="I61" i="11"/>
  <c r="V139" i="11"/>
  <c r="M139" i="11"/>
  <c r="F61" i="11" s="1"/>
  <c r="K138" i="11"/>
  <c r="J138" i="11"/>
  <c r="S138" i="11"/>
  <c r="S139" i="11" s="1"/>
  <c r="H61" i="11" s="1"/>
  <c r="L138" i="11"/>
  <c r="L139" i="11" s="1"/>
  <c r="E61" i="11" s="1"/>
  <c r="I138" i="11"/>
  <c r="I139" i="11" s="1"/>
  <c r="G61" i="11" s="1"/>
  <c r="I60" i="11"/>
  <c r="V135" i="11"/>
  <c r="M135" i="11"/>
  <c r="F60" i="11" s="1"/>
  <c r="K134" i="11"/>
  <c r="J134" i="11"/>
  <c r="S134" i="11"/>
  <c r="S135" i="11" s="1"/>
  <c r="H60" i="11" s="1"/>
  <c r="L134" i="11"/>
  <c r="L135" i="11" s="1"/>
  <c r="E60" i="11" s="1"/>
  <c r="I134" i="11"/>
  <c r="I135" i="11" s="1"/>
  <c r="G60" i="11" s="1"/>
  <c r="I59" i="11"/>
  <c r="V131" i="11"/>
  <c r="M131" i="11"/>
  <c r="F59" i="11" s="1"/>
  <c r="K130" i="11"/>
  <c r="J130" i="11"/>
  <c r="S130" i="11"/>
  <c r="S131" i="11" s="1"/>
  <c r="H59" i="11" s="1"/>
  <c r="L130" i="11"/>
  <c r="L131" i="11" s="1"/>
  <c r="E59" i="11" s="1"/>
  <c r="I130" i="11"/>
  <c r="I131" i="11" s="1"/>
  <c r="G59" i="11" s="1"/>
  <c r="I58" i="11"/>
  <c r="V127" i="11"/>
  <c r="M127" i="11"/>
  <c r="F58" i="11" s="1"/>
  <c r="K126" i="11"/>
  <c r="J126" i="11"/>
  <c r="S126" i="11"/>
  <c r="S127" i="11" s="1"/>
  <c r="H58" i="11" s="1"/>
  <c r="L126" i="11"/>
  <c r="L127" i="11" s="1"/>
  <c r="E58" i="11" s="1"/>
  <c r="I126" i="11"/>
  <c r="I127" i="11" s="1"/>
  <c r="G58" i="11" s="1"/>
  <c r="I57" i="11"/>
  <c r="V123" i="11"/>
  <c r="V163" i="11" s="1"/>
  <c r="I73" i="11" s="1"/>
  <c r="M123" i="11"/>
  <c r="F57" i="11" s="1"/>
  <c r="K122" i="11"/>
  <c r="J122" i="11"/>
  <c r="S122" i="11"/>
  <c r="L122" i="11"/>
  <c r="I122" i="11"/>
  <c r="Z122" i="11" s="1"/>
  <c r="K121" i="11"/>
  <c r="J121" i="11"/>
  <c r="Z121" i="11"/>
  <c r="S121" i="11"/>
  <c r="L121" i="11"/>
  <c r="I121" i="11"/>
  <c r="K120" i="11"/>
  <c r="J120" i="11"/>
  <c r="S120" i="11"/>
  <c r="L120" i="11"/>
  <c r="I120" i="11"/>
  <c r="Z120" i="11" s="1"/>
  <c r="K119" i="11"/>
  <c r="J119" i="11"/>
  <c r="S119" i="11"/>
  <c r="L119" i="11"/>
  <c r="I119" i="11"/>
  <c r="Z119" i="11" s="1"/>
  <c r="K118" i="11"/>
  <c r="J118" i="11"/>
  <c r="S118" i="11"/>
  <c r="L118" i="11"/>
  <c r="I118" i="11"/>
  <c r="Z118" i="11" s="1"/>
  <c r="K117" i="11"/>
  <c r="J117" i="11"/>
  <c r="S117" i="11"/>
  <c r="L117" i="11"/>
  <c r="I117" i="11"/>
  <c r="Z117" i="11" s="1"/>
  <c r="K116" i="11"/>
  <c r="J116" i="11"/>
  <c r="Z116" i="11"/>
  <c r="S116" i="11"/>
  <c r="L116" i="11"/>
  <c r="I116" i="11"/>
  <c r="K115" i="11"/>
  <c r="J115" i="11"/>
  <c r="S115" i="11"/>
  <c r="L115" i="11"/>
  <c r="I115" i="11"/>
  <c r="Z115" i="11" s="1"/>
  <c r="K114" i="11"/>
  <c r="J114" i="11"/>
  <c r="S114" i="11"/>
  <c r="L114" i="11"/>
  <c r="I114" i="11"/>
  <c r="Z114" i="11" s="1"/>
  <c r="K113" i="11"/>
  <c r="J113" i="11"/>
  <c r="Z113" i="11"/>
  <c r="S113" i="11"/>
  <c r="L113" i="11"/>
  <c r="I113" i="11"/>
  <c r="K112" i="11"/>
  <c r="J112" i="11"/>
  <c r="S112" i="11"/>
  <c r="S123" i="11" s="1"/>
  <c r="H57" i="11" s="1"/>
  <c r="L112" i="11"/>
  <c r="L123" i="11" s="1"/>
  <c r="E57" i="11" s="1"/>
  <c r="I112" i="11"/>
  <c r="Z112" i="11" s="1"/>
  <c r="I56" i="11"/>
  <c r="F56" i="11"/>
  <c r="V109" i="11"/>
  <c r="M109" i="11"/>
  <c r="K108" i="11"/>
  <c r="J108" i="11"/>
  <c r="S108" i="11"/>
  <c r="L108" i="11"/>
  <c r="I108" i="11"/>
  <c r="Z108" i="11" s="1"/>
  <c r="K107" i="11"/>
  <c r="J107" i="11"/>
  <c r="S107" i="11"/>
  <c r="L107" i="11"/>
  <c r="I107" i="11"/>
  <c r="Z107" i="11" s="1"/>
  <c r="K106" i="11"/>
  <c r="J106" i="11"/>
  <c r="S106" i="11"/>
  <c r="L106" i="11"/>
  <c r="I106" i="11"/>
  <c r="Z106" i="11" s="1"/>
  <c r="K105" i="11"/>
  <c r="J105" i="11"/>
  <c r="S105" i="11"/>
  <c r="L105" i="11"/>
  <c r="I105" i="11"/>
  <c r="Z105" i="11" s="1"/>
  <c r="K104" i="11"/>
  <c r="J104" i="11"/>
  <c r="Z104" i="11"/>
  <c r="S104" i="11"/>
  <c r="L104" i="11"/>
  <c r="I104" i="11"/>
  <c r="K103" i="11"/>
  <c r="J103" i="11"/>
  <c r="S103" i="11"/>
  <c r="L103" i="11"/>
  <c r="I103" i="11"/>
  <c r="Z103" i="11" s="1"/>
  <c r="K102" i="11"/>
  <c r="J102" i="11"/>
  <c r="S102" i="11"/>
  <c r="L102" i="11"/>
  <c r="I102" i="11"/>
  <c r="Z102" i="11" s="1"/>
  <c r="K101" i="11"/>
  <c r="J101" i="11"/>
  <c r="Z101" i="11"/>
  <c r="S101" i="11"/>
  <c r="L101" i="11"/>
  <c r="I101" i="11"/>
  <c r="K100" i="11"/>
  <c r="J100" i="11"/>
  <c r="S100" i="11"/>
  <c r="L100" i="11"/>
  <c r="I100" i="11"/>
  <c r="Z100" i="11" s="1"/>
  <c r="K99" i="11"/>
  <c r="J99" i="11"/>
  <c r="S99" i="11"/>
  <c r="L99" i="11"/>
  <c r="I99" i="11"/>
  <c r="Z99" i="11" s="1"/>
  <c r="K98" i="11"/>
  <c r="J98" i="11"/>
  <c r="S98" i="11"/>
  <c r="L98" i="11"/>
  <c r="I98" i="11"/>
  <c r="Z98" i="11" s="1"/>
  <c r="K97" i="11"/>
  <c r="J97" i="11"/>
  <c r="S97" i="11"/>
  <c r="L97" i="11"/>
  <c r="I97" i="11"/>
  <c r="Z97" i="11" s="1"/>
  <c r="K96" i="11"/>
  <c r="J96" i="11"/>
  <c r="Z96" i="11"/>
  <c r="S96" i="11"/>
  <c r="L96" i="11"/>
  <c r="I96" i="11"/>
  <c r="K95" i="11"/>
  <c r="J95" i="11"/>
  <c r="S95" i="11"/>
  <c r="L95" i="11"/>
  <c r="I95" i="11"/>
  <c r="Z95" i="11" s="1"/>
  <c r="K94" i="11"/>
  <c r="J94" i="11"/>
  <c r="S94" i="11"/>
  <c r="L94" i="11"/>
  <c r="I94" i="11"/>
  <c r="Z94" i="11" s="1"/>
  <c r="K93" i="11"/>
  <c r="J93" i="11"/>
  <c r="Z93" i="11"/>
  <c r="S93" i="11"/>
  <c r="L93" i="11"/>
  <c r="I93" i="11"/>
  <c r="K92" i="11"/>
  <c r="J92" i="11"/>
  <c r="S92" i="11"/>
  <c r="L92" i="11"/>
  <c r="I92" i="11"/>
  <c r="Z92" i="11" s="1"/>
  <c r="K91" i="11"/>
  <c r="J91" i="11"/>
  <c r="S91" i="11"/>
  <c r="L91" i="11"/>
  <c r="I91" i="11"/>
  <c r="Z91" i="11" s="1"/>
  <c r="K90" i="11"/>
  <c r="K163" i="11" s="1"/>
  <c r="J90" i="11"/>
  <c r="S90" i="11"/>
  <c r="L90" i="11"/>
  <c r="L109" i="11" s="1"/>
  <c r="E56" i="11" s="1"/>
  <c r="I90" i="11"/>
  <c r="Z90" i="11" s="1"/>
  <c r="K15" i="1"/>
  <c r="B15" i="1"/>
  <c r="G15" i="1" s="1"/>
  <c r="P29" i="10"/>
  <c r="H29" i="10"/>
  <c r="H28" i="10"/>
  <c r="P28" i="10" s="1"/>
  <c r="V114" i="10"/>
  <c r="I58" i="10" s="1"/>
  <c r="M114" i="10"/>
  <c r="F58" i="10" s="1"/>
  <c r="K113" i="10"/>
  <c r="J113" i="10"/>
  <c r="S113" i="10"/>
  <c r="L113" i="10"/>
  <c r="I113" i="10"/>
  <c r="Z113" i="10" s="1"/>
  <c r="K112" i="10"/>
  <c r="J112" i="10"/>
  <c r="S112" i="10"/>
  <c r="L112" i="10"/>
  <c r="I112" i="10"/>
  <c r="Z112" i="10" s="1"/>
  <c r="K111" i="10"/>
  <c r="J111" i="10"/>
  <c r="Z111" i="10"/>
  <c r="S111" i="10"/>
  <c r="L111" i="10"/>
  <c r="I111" i="10"/>
  <c r="K110" i="10"/>
  <c r="J110" i="10"/>
  <c r="S110" i="10"/>
  <c r="L110" i="10"/>
  <c r="I110" i="10"/>
  <c r="Z110" i="10" s="1"/>
  <c r="K109" i="10"/>
  <c r="J109" i="10"/>
  <c r="S109" i="10"/>
  <c r="L109" i="10"/>
  <c r="I109" i="10"/>
  <c r="Z109" i="10" s="1"/>
  <c r="K108" i="10"/>
  <c r="J108" i="10"/>
  <c r="S108" i="10"/>
  <c r="L108" i="10"/>
  <c r="I108" i="10"/>
  <c r="Z108" i="10" s="1"/>
  <c r="K107" i="10"/>
  <c r="J107" i="10"/>
  <c r="S107" i="10"/>
  <c r="L107" i="10"/>
  <c r="I107" i="10"/>
  <c r="Z107" i="10" s="1"/>
  <c r="K106" i="10"/>
  <c r="J106" i="10"/>
  <c r="Z106" i="10"/>
  <c r="S106" i="10"/>
  <c r="S114" i="10" s="1"/>
  <c r="H58" i="10" s="1"/>
  <c r="L106" i="10"/>
  <c r="L114" i="10" s="1"/>
  <c r="E58" i="10" s="1"/>
  <c r="I106" i="10"/>
  <c r="K105" i="10"/>
  <c r="J105" i="10"/>
  <c r="S105" i="10"/>
  <c r="L105" i="10"/>
  <c r="I105" i="10"/>
  <c r="Z105" i="10" s="1"/>
  <c r="K104" i="10"/>
  <c r="J104" i="10"/>
  <c r="S104" i="10"/>
  <c r="L104" i="10"/>
  <c r="I104" i="10"/>
  <c r="I114" i="10" s="1"/>
  <c r="G58" i="10" s="1"/>
  <c r="I57" i="10"/>
  <c r="V101" i="10"/>
  <c r="M101" i="10"/>
  <c r="F57" i="10" s="1"/>
  <c r="K100" i="10"/>
  <c r="J100" i="10"/>
  <c r="S100" i="10"/>
  <c r="S101" i="10" s="1"/>
  <c r="H57" i="10" s="1"/>
  <c r="L100" i="10"/>
  <c r="I100" i="10"/>
  <c r="I101" i="10" s="1"/>
  <c r="G57" i="10" s="1"/>
  <c r="K99" i="10"/>
  <c r="J99" i="10"/>
  <c r="Z99" i="10"/>
  <c r="S99" i="10"/>
  <c r="L99" i="10"/>
  <c r="L101" i="10" s="1"/>
  <c r="E57" i="10" s="1"/>
  <c r="I99" i="10"/>
  <c r="M96" i="10"/>
  <c r="M116" i="10" s="1"/>
  <c r="F59" i="10" s="1"/>
  <c r="K95" i="10"/>
  <c r="J95" i="10"/>
  <c r="Z95" i="10"/>
  <c r="S95" i="10"/>
  <c r="L95" i="10"/>
  <c r="I95" i="10"/>
  <c r="K94" i="10"/>
  <c r="J94" i="10"/>
  <c r="S94" i="10"/>
  <c r="L94" i="10"/>
  <c r="I94" i="10"/>
  <c r="Z94" i="10" s="1"/>
  <c r="K93" i="10"/>
  <c r="J93" i="10"/>
  <c r="V93" i="10"/>
  <c r="S93" i="10"/>
  <c r="L93" i="10"/>
  <c r="I93" i="10"/>
  <c r="Z93" i="10" s="1"/>
  <c r="K92" i="10"/>
  <c r="J92" i="10"/>
  <c r="Z92" i="10"/>
  <c r="S92" i="10"/>
  <c r="L92" i="10"/>
  <c r="I92" i="10"/>
  <c r="K91" i="10"/>
  <c r="J91" i="10"/>
  <c r="S91" i="10"/>
  <c r="L91" i="10"/>
  <c r="I91" i="10"/>
  <c r="Z91" i="10" s="1"/>
  <c r="K90" i="10"/>
  <c r="J90" i="10"/>
  <c r="Z90" i="10"/>
  <c r="S90" i="10"/>
  <c r="L90" i="10"/>
  <c r="I90" i="10"/>
  <c r="K89" i="10"/>
  <c r="J89" i="10"/>
  <c r="S89" i="10"/>
  <c r="L89" i="10"/>
  <c r="I89" i="10"/>
  <c r="Z89" i="10" s="1"/>
  <c r="K88" i="10"/>
  <c r="J88" i="10"/>
  <c r="S88" i="10"/>
  <c r="L88" i="10"/>
  <c r="I88" i="10"/>
  <c r="Z88" i="10" s="1"/>
  <c r="K87" i="10"/>
  <c r="J87" i="10"/>
  <c r="Z87" i="10"/>
  <c r="S87" i="10"/>
  <c r="L87" i="10"/>
  <c r="I87" i="10"/>
  <c r="K86" i="10"/>
  <c r="J86" i="10"/>
  <c r="S86" i="10"/>
  <c r="L86" i="10"/>
  <c r="I86" i="10"/>
  <c r="Z86" i="10" s="1"/>
  <c r="K85" i="10"/>
  <c r="J85" i="10"/>
  <c r="S85" i="10"/>
  <c r="L85" i="10"/>
  <c r="I85" i="10"/>
  <c r="Z85" i="10" s="1"/>
  <c r="K84" i="10"/>
  <c r="J84" i="10"/>
  <c r="Z84" i="10"/>
  <c r="S84" i="10"/>
  <c r="L84" i="10"/>
  <c r="I84" i="10"/>
  <c r="K83" i="10"/>
  <c r="J83" i="10"/>
  <c r="S83" i="10"/>
  <c r="L83" i="10"/>
  <c r="I83" i="10"/>
  <c r="Z83" i="10" s="1"/>
  <c r="K82" i="10"/>
  <c r="J82" i="10"/>
  <c r="Z82" i="10"/>
  <c r="S82" i="10"/>
  <c r="L82" i="10"/>
  <c r="I82" i="10"/>
  <c r="K81" i="10"/>
  <c r="J81" i="10"/>
  <c r="S81" i="10"/>
  <c r="L81" i="10"/>
  <c r="I81" i="10"/>
  <c r="Z81" i="10" s="1"/>
  <c r="K80" i="10"/>
  <c r="J80" i="10"/>
  <c r="S80" i="10"/>
  <c r="L80" i="10"/>
  <c r="L96" i="10" s="1"/>
  <c r="E56" i="10" s="1"/>
  <c r="I80" i="10"/>
  <c r="Z80" i="10" s="1"/>
  <c r="K79" i="10"/>
  <c r="J79" i="10"/>
  <c r="Z79" i="10"/>
  <c r="S79" i="10"/>
  <c r="L79" i="10"/>
  <c r="I79" i="10"/>
  <c r="K78" i="10"/>
  <c r="K117" i="10" s="1"/>
  <c r="J78" i="10"/>
  <c r="S78" i="10"/>
  <c r="L78" i="10"/>
  <c r="I78" i="10"/>
  <c r="K14" i="1"/>
  <c r="B14" i="1"/>
  <c r="G14" i="1" s="1"/>
  <c r="H29" i="9"/>
  <c r="P29" i="9" s="1"/>
  <c r="H28" i="9"/>
  <c r="P28" i="9" s="1"/>
  <c r="S100" i="9"/>
  <c r="H58" i="9" s="1"/>
  <c r="V100" i="9"/>
  <c r="I58" i="9" s="1"/>
  <c r="M100" i="9"/>
  <c r="L100" i="9"/>
  <c r="E58" i="9" s="1"/>
  <c r="K99" i="9"/>
  <c r="J99" i="9"/>
  <c r="S99" i="9"/>
  <c r="L99" i="9"/>
  <c r="I99" i="9"/>
  <c r="Z99" i="9" s="1"/>
  <c r="K98" i="9"/>
  <c r="J98" i="9"/>
  <c r="S98" i="9"/>
  <c r="L98" i="9"/>
  <c r="I98" i="9"/>
  <c r="I100" i="9" s="1"/>
  <c r="G58" i="9" s="1"/>
  <c r="I57" i="9"/>
  <c r="V95" i="9"/>
  <c r="M95" i="9"/>
  <c r="F57" i="9" s="1"/>
  <c r="K94" i="9"/>
  <c r="J94" i="9"/>
  <c r="S94" i="9"/>
  <c r="L94" i="9"/>
  <c r="I94" i="9"/>
  <c r="Z94" i="9" s="1"/>
  <c r="K93" i="9"/>
  <c r="J93" i="9"/>
  <c r="Z93" i="9"/>
  <c r="S93" i="9"/>
  <c r="L93" i="9"/>
  <c r="I93" i="9"/>
  <c r="K92" i="9"/>
  <c r="J92" i="9"/>
  <c r="S92" i="9"/>
  <c r="L92" i="9"/>
  <c r="I92" i="9"/>
  <c r="Z92" i="9" s="1"/>
  <c r="K91" i="9"/>
  <c r="J91" i="9"/>
  <c r="S91" i="9"/>
  <c r="L91" i="9"/>
  <c r="I91" i="9"/>
  <c r="Z91" i="9" s="1"/>
  <c r="K90" i="9"/>
  <c r="J90" i="9"/>
  <c r="S90" i="9"/>
  <c r="L90" i="9"/>
  <c r="I90" i="9"/>
  <c r="Z90" i="9" s="1"/>
  <c r="K89" i="9"/>
  <c r="J89" i="9"/>
  <c r="S89" i="9"/>
  <c r="L89" i="9"/>
  <c r="I89" i="9"/>
  <c r="Z89" i="9" s="1"/>
  <c r="K88" i="9"/>
  <c r="J88" i="9"/>
  <c r="Z88" i="9"/>
  <c r="S88" i="9"/>
  <c r="L88" i="9"/>
  <c r="I88" i="9"/>
  <c r="K87" i="9"/>
  <c r="J87" i="9"/>
  <c r="S87" i="9"/>
  <c r="L87" i="9"/>
  <c r="I87" i="9"/>
  <c r="Z87" i="9" s="1"/>
  <c r="K86" i="9"/>
  <c r="J86" i="9"/>
  <c r="S86" i="9"/>
  <c r="L86" i="9"/>
  <c r="I86" i="9"/>
  <c r="Z86" i="9" s="1"/>
  <c r="K85" i="9"/>
  <c r="J85" i="9"/>
  <c r="Z85" i="9"/>
  <c r="S85" i="9"/>
  <c r="L85" i="9"/>
  <c r="I85" i="9"/>
  <c r="K84" i="9"/>
  <c r="J84" i="9"/>
  <c r="S84" i="9"/>
  <c r="L84" i="9"/>
  <c r="I84" i="9"/>
  <c r="Z84" i="9" s="1"/>
  <c r="K83" i="9"/>
  <c r="J83" i="9"/>
  <c r="S83" i="9"/>
  <c r="S95" i="9" s="1"/>
  <c r="H57" i="9" s="1"/>
  <c r="L83" i="9"/>
  <c r="L95" i="9" s="1"/>
  <c r="E57" i="9" s="1"/>
  <c r="I83" i="9"/>
  <c r="I95" i="9" s="1"/>
  <c r="G57" i="9" s="1"/>
  <c r="I56" i="9"/>
  <c r="V80" i="9"/>
  <c r="V102" i="9" s="1"/>
  <c r="I59" i="9" s="1"/>
  <c r="M80" i="9"/>
  <c r="F56" i="9" s="1"/>
  <c r="K79" i="9"/>
  <c r="J79" i="9"/>
  <c r="S79" i="9"/>
  <c r="S80" i="9" s="1"/>
  <c r="H56" i="9" s="1"/>
  <c r="L79" i="9"/>
  <c r="L80" i="9" s="1"/>
  <c r="E56" i="9" s="1"/>
  <c r="I79" i="9"/>
  <c r="I80" i="9" s="1"/>
  <c r="G56" i="9" s="1"/>
  <c r="K78" i="9"/>
  <c r="K103" i="9" s="1"/>
  <c r="J78" i="9"/>
  <c r="S78" i="9"/>
  <c r="L78" i="9"/>
  <c r="I78" i="9"/>
  <c r="Z78" i="9" s="1"/>
  <c r="K13" i="1"/>
  <c r="B13" i="1"/>
  <c r="P29" i="8"/>
  <c r="H29" i="8"/>
  <c r="H28" i="8"/>
  <c r="P28" i="8" s="1"/>
  <c r="S109" i="8"/>
  <c r="H57" i="8" s="1"/>
  <c r="V109" i="8"/>
  <c r="I57" i="8" s="1"/>
  <c r="M109" i="8"/>
  <c r="F57" i="8" s="1"/>
  <c r="L109" i="8"/>
  <c r="E57" i="8" s="1"/>
  <c r="K108" i="8"/>
  <c r="J108" i="8"/>
  <c r="S108" i="8"/>
  <c r="L108" i="8"/>
  <c r="I108" i="8"/>
  <c r="I109" i="8" s="1"/>
  <c r="G57" i="8" s="1"/>
  <c r="M105" i="8"/>
  <c r="M111" i="8" s="1"/>
  <c r="F58" i="8" s="1"/>
  <c r="K104" i="8"/>
  <c r="J104" i="8"/>
  <c r="S104" i="8"/>
  <c r="L104" i="8"/>
  <c r="I104" i="8"/>
  <c r="Z104" i="8" s="1"/>
  <c r="K103" i="8"/>
  <c r="J103" i="8"/>
  <c r="S103" i="8"/>
  <c r="L103" i="8"/>
  <c r="I103" i="8"/>
  <c r="Z103" i="8" s="1"/>
  <c r="K102" i="8"/>
  <c r="J102" i="8"/>
  <c r="Z102" i="8"/>
  <c r="S102" i="8"/>
  <c r="L102" i="8"/>
  <c r="I102" i="8"/>
  <c r="K101" i="8"/>
  <c r="J101" i="8"/>
  <c r="S101" i="8"/>
  <c r="L101" i="8"/>
  <c r="I101" i="8"/>
  <c r="Z101" i="8" s="1"/>
  <c r="K100" i="8"/>
  <c r="J100" i="8"/>
  <c r="S100" i="8"/>
  <c r="L100" i="8"/>
  <c r="I100" i="8"/>
  <c r="Z100" i="8" s="1"/>
  <c r="K99" i="8"/>
  <c r="J99" i="8"/>
  <c r="S99" i="8"/>
  <c r="L99" i="8"/>
  <c r="I99" i="8"/>
  <c r="Z99" i="8" s="1"/>
  <c r="K98" i="8"/>
  <c r="J98" i="8"/>
  <c r="S98" i="8"/>
  <c r="L98" i="8"/>
  <c r="I98" i="8"/>
  <c r="Z98" i="8" s="1"/>
  <c r="K97" i="8"/>
  <c r="J97" i="8"/>
  <c r="Z97" i="8"/>
  <c r="V97" i="8"/>
  <c r="S97" i="8"/>
  <c r="L97" i="8"/>
  <c r="I97" i="8"/>
  <c r="K96" i="8"/>
  <c r="J96" i="8"/>
  <c r="S96" i="8"/>
  <c r="L96" i="8"/>
  <c r="I96" i="8"/>
  <c r="Z96" i="8" s="1"/>
  <c r="K95" i="8"/>
  <c r="J95" i="8"/>
  <c r="S95" i="8"/>
  <c r="L95" i="8"/>
  <c r="I95" i="8"/>
  <c r="Z95" i="8" s="1"/>
  <c r="K94" i="8"/>
  <c r="J94" i="8"/>
  <c r="Z94" i="8"/>
  <c r="S94" i="8"/>
  <c r="L94" i="8"/>
  <c r="I94" i="8"/>
  <c r="K93" i="8"/>
  <c r="J93" i="8"/>
  <c r="S93" i="8"/>
  <c r="L93" i="8"/>
  <c r="I93" i="8"/>
  <c r="Z93" i="8" s="1"/>
  <c r="K92" i="8"/>
  <c r="J92" i="8"/>
  <c r="S92" i="8"/>
  <c r="L92" i="8"/>
  <c r="I92" i="8"/>
  <c r="Z92" i="8" s="1"/>
  <c r="K91" i="8"/>
  <c r="J91" i="8"/>
  <c r="S91" i="8"/>
  <c r="L91" i="8"/>
  <c r="I91" i="8"/>
  <c r="Z91" i="8" s="1"/>
  <c r="K90" i="8"/>
  <c r="J90" i="8"/>
  <c r="S90" i="8"/>
  <c r="L90" i="8"/>
  <c r="I90" i="8"/>
  <c r="Z90" i="8" s="1"/>
  <c r="K89" i="8"/>
  <c r="J89" i="8"/>
  <c r="Z89" i="8"/>
  <c r="S89" i="8"/>
  <c r="L89" i="8"/>
  <c r="I89" i="8"/>
  <c r="K88" i="8"/>
  <c r="J88" i="8"/>
  <c r="S88" i="8"/>
  <c r="L88" i="8"/>
  <c r="I88" i="8"/>
  <c r="Z88" i="8" s="1"/>
  <c r="K87" i="8"/>
  <c r="J87" i="8"/>
  <c r="S87" i="8"/>
  <c r="L87" i="8"/>
  <c r="I87" i="8"/>
  <c r="Z87" i="8" s="1"/>
  <c r="K86" i="8"/>
  <c r="J86" i="8"/>
  <c r="Z86" i="8"/>
  <c r="S86" i="8"/>
  <c r="L86" i="8"/>
  <c r="I86" i="8"/>
  <c r="K85" i="8"/>
  <c r="J85" i="8"/>
  <c r="S85" i="8"/>
  <c r="L85" i="8"/>
  <c r="I85" i="8"/>
  <c r="Z85" i="8" s="1"/>
  <c r="K84" i="8"/>
  <c r="J84" i="8"/>
  <c r="S84" i="8"/>
  <c r="L84" i="8"/>
  <c r="I84" i="8"/>
  <c r="Z84" i="8" s="1"/>
  <c r="K83" i="8"/>
  <c r="J83" i="8"/>
  <c r="S83" i="8"/>
  <c r="L83" i="8"/>
  <c r="I83" i="8"/>
  <c r="Z83" i="8" s="1"/>
  <c r="K82" i="8"/>
  <c r="J82" i="8"/>
  <c r="S82" i="8"/>
  <c r="L82" i="8"/>
  <c r="I82" i="8"/>
  <c r="Z82" i="8" s="1"/>
  <c r="K81" i="8"/>
  <c r="J81" i="8"/>
  <c r="Z81" i="8"/>
  <c r="S81" i="8"/>
  <c r="L81" i="8"/>
  <c r="I81" i="8"/>
  <c r="K80" i="8"/>
  <c r="J80" i="8"/>
  <c r="S80" i="8"/>
  <c r="L80" i="8"/>
  <c r="I80" i="8"/>
  <c r="Z80" i="8" s="1"/>
  <c r="K79" i="8"/>
  <c r="J79" i="8"/>
  <c r="S79" i="8"/>
  <c r="S105" i="8" s="1"/>
  <c r="H56" i="8" s="1"/>
  <c r="L79" i="8"/>
  <c r="L105" i="8" s="1"/>
  <c r="E56" i="8" s="1"/>
  <c r="I79" i="8"/>
  <c r="Z79" i="8" s="1"/>
  <c r="K78" i="8"/>
  <c r="J78" i="8"/>
  <c r="Z78" i="8"/>
  <c r="S78" i="8"/>
  <c r="L78" i="8"/>
  <c r="I78" i="8"/>
  <c r="K77" i="8"/>
  <c r="K112" i="8" s="1"/>
  <c r="J77" i="8"/>
  <c r="S77" i="8"/>
  <c r="S111" i="8" s="1"/>
  <c r="H58" i="8" s="1"/>
  <c r="L77" i="8"/>
  <c r="L111" i="8" s="1"/>
  <c r="E58" i="8" s="1"/>
  <c r="I77" i="8"/>
  <c r="I105" i="8" s="1"/>
  <c r="G56" i="8" s="1"/>
  <c r="K12" i="1"/>
  <c r="B12" i="1"/>
  <c r="G12" i="1" s="1"/>
  <c r="P29" i="7"/>
  <c r="H29" i="7"/>
  <c r="H28" i="7"/>
  <c r="P28" i="7" s="1"/>
  <c r="V280" i="7"/>
  <c r="V282" i="7" s="1"/>
  <c r="I68" i="7" s="1"/>
  <c r="M280" i="7"/>
  <c r="M282" i="7" s="1"/>
  <c r="F68" i="7" s="1"/>
  <c r="L280" i="7"/>
  <c r="E67" i="7" s="1"/>
  <c r="K279" i="7"/>
  <c r="J279" i="7"/>
  <c r="S279" i="7"/>
  <c r="L279" i="7"/>
  <c r="I279" i="7"/>
  <c r="K278" i="7"/>
  <c r="J278" i="7"/>
  <c r="S278" i="7"/>
  <c r="L278" i="7"/>
  <c r="I278" i="7"/>
  <c r="K277" i="7"/>
  <c r="J277" i="7"/>
  <c r="S277" i="7"/>
  <c r="L277" i="7"/>
  <c r="L282" i="7" s="1"/>
  <c r="E68" i="7" s="1"/>
  <c r="I277" i="7"/>
  <c r="I280" i="7" s="1"/>
  <c r="G67" i="7" s="1"/>
  <c r="V273" i="7"/>
  <c r="I64" i="7" s="1"/>
  <c r="I63" i="7"/>
  <c r="V271" i="7"/>
  <c r="K270" i="7"/>
  <c r="J270" i="7"/>
  <c r="S270" i="7"/>
  <c r="L270" i="7"/>
  <c r="I270" i="7"/>
  <c r="Z270" i="7" s="1"/>
  <c r="K269" i="7"/>
  <c r="J269" i="7"/>
  <c r="S269" i="7"/>
  <c r="L269" i="7"/>
  <c r="I269" i="7"/>
  <c r="Z269" i="7" s="1"/>
  <c r="K268" i="7"/>
  <c r="J268" i="7"/>
  <c r="S268" i="7"/>
  <c r="L268" i="7"/>
  <c r="I268" i="7"/>
  <c r="Z268" i="7" s="1"/>
  <c r="K267" i="7"/>
  <c r="J267" i="7"/>
  <c r="S267" i="7"/>
  <c r="L267" i="7"/>
  <c r="I267" i="7"/>
  <c r="Z267" i="7" s="1"/>
  <c r="K266" i="7"/>
  <c r="J266" i="7"/>
  <c r="Z266" i="7"/>
  <c r="S266" i="7"/>
  <c r="L266" i="7"/>
  <c r="I266" i="7"/>
  <c r="K265" i="7"/>
  <c r="J265" i="7"/>
  <c r="S265" i="7"/>
  <c r="L265" i="7"/>
  <c r="I265" i="7"/>
  <c r="Z265" i="7" s="1"/>
  <c r="K264" i="7"/>
  <c r="J264" i="7"/>
  <c r="S264" i="7"/>
  <c r="L264" i="7"/>
  <c r="I264" i="7"/>
  <c r="Z264" i="7" s="1"/>
  <c r="K263" i="7"/>
  <c r="J263" i="7"/>
  <c r="Z263" i="7"/>
  <c r="S263" i="7"/>
  <c r="L263" i="7"/>
  <c r="I263" i="7"/>
  <c r="K262" i="7"/>
  <c r="J262" i="7"/>
  <c r="S262" i="7"/>
  <c r="L262" i="7"/>
  <c r="I262" i="7"/>
  <c r="Z262" i="7" s="1"/>
  <c r="K261" i="7"/>
  <c r="J261" i="7"/>
  <c r="S261" i="7"/>
  <c r="L261" i="7"/>
  <c r="I261" i="7"/>
  <c r="Z261" i="7" s="1"/>
  <c r="K260" i="7"/>
  <c r="J260" i="7"/>
  <c r="S260" i="7"/>
  <c r="L260" i="7"/>
  <c r="I260" i="7"/>
  <c r="Z260" i="7" s="1"/>
  <c r="K259" i="7"/>
  <c r="J259" i="7"/>
  <c r="S259" i="7"/>
  <c r="L259" i="7"/>
  <c r="I259" i="7"/>
  <c r="Z259" i="7" s="1"/>
  <c r="K258" i="7"/>
  <c r="J258" i="7"/>
  <c r="Z258" i="7"/>
  <c r="S258" i="7"/>
  <c r="L258" i="7"/>
  <c r="I258" i="7"/>
  <c r="K257" i="7"/>
  <c r="J257" i="7"/>
  <c r="S257" i="7"/>
  <c r="L257" i="7"/>
  <c r="I257" i="7"/>
  <c r="Z257" i="7" s="1"/>
  <c r="K256" i="7"/>
  <c r="J256" i="7"/>
  <c r="S256" i="7"/>
  <c r="M256" i="7"/>
  <c r="L256" i="7"/>
  <c r="I256" i="7"/>
  <c r="Z256" i="7" s="1"/>
  <c r="K255" i="7"/>
  <c r="J255" i="7"/>
  <c r="S255" i="7"/>
  <c r="L255" i="7"/>
  <c r="I255" i="7"/>
  <c r="Z255" i="7" s="1"/>
  <c r="K254" i="7"/>
  <c r="J254" i="7"/>
  <c r="S254" i="7"/>
  <c r="M254" i="7"/>
  <c r="L254" i="7"/>
  <c r="I254" i="7"/>
  <c r="Z254" i="7" s="1"/>
  <c r="K253" i="7"/>
  <c r="J253" i="7"/>
  <c r="Z253" i="7"/>
  <c r="S253" i="7"/>
  <c r="M253" i="7"/>
  <c r="L253" i="7"/>
  <c r="I253" i="7"/>
  <c r="K252" i="7"/>
  <c r="J252" i="7"/>
  <c r="S252" i="7"/>
  <c r="M252" i="7"/>
  <c r="L252" i="7"/>
  <c r="I252" i="7"/>
  <c r="Z252" i="7" s="1"/>
  <c r="K251" i="7"/>
  <c r="J251" i="7"/>
  <c r="Z251" i="7"/>
  <c r="S251" i="7"/>
  <c r="M251" i="7"/>
  <c r="L251" i="7"/>
  <c r="I251" i="7"/>
  <c r="K250" i="7"/>
  <c r="J250" i="7"/>
  <c r="S250" i="7"/>
  <c r="M250" i="7"/>
  <c r="L250" i="7"/>
  <c r="I250" i="7"/>
  <c r="Z250" i="7" s="1"/>
  <c r="K249" i="7"/>
  <c r="J249" i="7"/>
  <c r="S249" i="7"/>
  <c r="M249" i="7"/>
  <c r="L249" i="7"/>
  <c r="I249" i="7"/>
  <c r="Z249" i="7" s="1"/>
  <c r="K248" i="7"/>
  <c r="J248" i="7"/>
  <c r="S248" i="7"/>
  <c r="M248" i="7"/>
  <c r="L248" i="7"/>
  <c r="I248" i="7"/>
  <c r="Z248" i="7" s="1"/>
  <c r="K247" i="7"/>
  <c r="J247" i="7"/>
  <c r="S247" i="7"/>
  <c r="M247" i="7"/>
  <c r="L247" i="7"/>
  <c r="I247" i="7"/>
  <c r="Z247" i="7" s="1"/>
  <c r="K246" i="7"/>
  <c r="J246" i="7"/>
  <c r="Z246" i="7"/>
  <c r="S246" i="7"/>
  <c r="M246" i="7"/>
  <c r="L246" i="7"/>
  <c r="I246" i="7"/>
  <c r="K245" i="7"/>
  <c r="J245" i="7"/>
  <c r="S245" i="7"/>
  <c r="M245" i="7"/>
  <c r="L245" i="7"/>
  <c r="I245" i="7"/>
  <c r="Z245" i="7" s="1"/>
  <c r="K244" i="7"/>
  <c r="J244" i="7"/>
  <c r="Z244" i="7"/>
  <c r="S244" i="7"/>
  <c r="L244" i="7"/>
  <c r="I244" i="7"/>
  <c r="K243" i="7"/>
  <c r="J243" i="7"/>
  <c r="S243" i="7"/>
  <c r="L243" i="7"/>
  <c r="I243" i="7"/>
  <c r="Z243" i="7" s="1"/>
  <c r="K242" i="7"/>
  <c r="J242" i="7"/>
  <c r="S242" i="7"/>
  <c r="L242" i="7"/>
  <c r="I242" i="7"/>
  <c r="Z242" i="7" s="1"/>
  <c r="K241" i="7"/>
  <c r="J241" i="7"/>
  <c r="Z241" i="7"/>
  <c r="S241" i="7"/>
  <c r="L241" i="7"/>
  <c r="I241" i="7"/>
  <c r="K240" i="7"/>
  <c r="J240" i="7"/>
  <c r="S240" i="7"/>
  <c r="L240" i="7"/>
  <c r="I240" i="7"/>
  <c r="Z240" i="7" s="1"/>
  <c r="K239" i="7"/>
  <c r="J239" i="7"/>
  <c r="S239" i="7"/>
  <c r="L239" i="7"/>
  <c r="I239" i="7"/>
  <c r="Z239" i="7" s="1"/>
  <c r="K238" i="7"/>
  <c r="J238" i="7"/>
  <c r="S238" i="7"/>
  <c r="L238" i="7"/>
  <c r="I238" i="7"/>
  <c r="Z238" i="7" s="1"/>
  <c r="K237" i="7"/>
  <c r="J237" i="7"/>
  <c r="S237" i="7"/>
  <c r="M237" i="7"/>
  <c r="L237" i="7"/>
  <c r="I237" i="7"/>
  <c r="Z237" i="7" s="1"/>
  <c r="K236" i="7"/>
  <c r="J236" i="7"/>
  <c r="Z236" i="7"/>
  <c r="S236" i="7"/>
  <c r="L236" i="7"/>
  <c r="I236" i="7"/>
  <c r="K235" i="7"/>
  <c r="J235" i="7"/>
  <c r="S235" i="7"/>
  <c r="L235" i="7"/>
  <c r="I235" i="7"/>
  <c r="Z235" i="7" s="1"/>
  <c r="K234" i="7"/>
  <c r="J234" i="7"/>
  <c r="S234" i="7"/>
  <c r="M234" i="7"/>
  <c r="L234" i="7"/>
  <c r="I234" i="7"/>
  <c r="Z234" i="7" s="1"/>
  <c r="K233" i="7"/>
  <c r="J233" i="7"/>
  <c r="S233" i="7"/>
  <c r="M233" i="7"/>
  <c r="L233" i="7"/>
  <c r="I233" i="7"/>
  <c r="Z233" i="7" s="1"/>
  <c r="K232" i="7"/>
  <c r="J232" i="7"/>
  <c r="S232" i="7"/>
  <c r="L232" i="7"/>
  <c r="I232" i="7"/>
  <c r="Z232" i="7" s="1"/>
  <c r="K231" i="7"/>
  <c r="J231" i="7"/>
  <c r="Z231" i="7"/>
  <c r="S231" i="7"/>
  <c r="M231" i="7"/>
  <c r="L231" i="7"/>
  <c r="I231" i="7"/>
  <c r="K230" i="7"/>
  <c r="J230" i="7"/>
  <c r="S230" i="7"/>
  <c r="L230" i="7"/>
  <c r="I230" i="7"/>
  <c r="Z230" i="7" s="1"/>
  <c r="K229" i="7"/>
  <c r="J229" i="7"/>
  <c r="S229" i="7"/>
  <c r="M229" i="7"/>
  <c r="L229" i="7"/>
  <c r="I229" i="7"/>
  <c r="Z229" i="7" s="1"/>
  <c r="K228" i="7"/>
  <c r="J228" i="7"/>
  <c r="S228" i="7"/>
  <c r="L228" i="7"/>
  <c r="I228" i="7"/>
  <c r="Z228" i="7" s="1"/>
  <c r="K227" i="7"/>
  <c r="J227" i="7"/>
  <c r="S227" i="7"/>
  <c r="M227" i="7"/>
  <c r="L227" i="7"/>
  <c r="I227" i="7"/>
  <c r="Z227" i="7" s="1"/>
  <c r="K226" i="7"/>
  <c r="J226" i="7"/>
  <c r="Z226" i="7"/>
  <c r="S226" i="7"/>
  <c r="L226" i="7"/>
  <c r="I226" i="7"/>
  <c r="K225" i="7"/>
  <c r="J225" i="7"/>
  <c r="S225" i="7"/>
  <c r="M225" i="7"/>
  <c r="M271" i="7" s="1"/>
  <c r="F63" i="7" s="1"/>
  <c r="L225" i="7"/>
  <c r="I225" i="7"/>
  <c r="Z225" i="7" s="1"/>
  <c r="K224" i="7"/>
  <c r="J224" i="7"/>
  <c r="S224" i="7"/>
  <c r="L224" i="7"/>
  <c r="I224" i="7"/>
  <c r="Z224" i="7" s="1"/>
  <c r="K223" i="7"/>
  <c r="J223" i="7"/>
  <c r="S223" i="7"/>
  <c r="L223" i="7"/>
  <c r="I223" i="7"/>
  <c r="Z223" i="7" s="1"/>
  <c r="K222" i="7"/>
  <c r="J222" i="7"/>
  <c r="S222" i="7"/>
  <c r="L222" i="7"/>
  <c r="I222" i="7"/>
  <c r="Z222" i="7" s="1"/>
  <c r="K221" i="7"/>
  <c r="J221" i="7"/>
  <c r="Z221" i="7"/>
  <c r="S221" i="7"/>
  <c r="L221" i="7"/>
  <c r="I221" i="7"/>
  <c r="K220" i="7"/>
  <c r="J220" i="7"/>
  <c r="S220" i="7"/>
  <c r="L220" i="7"/>
  <c r="I220" i="7"/>
  <c r="Z220" i="7" s="1"/>
  <c r="K219" i="7"/>
  <c r="J219" i="7"/>
  <c r="S219" i="7"/>
  <c r="L219" i="7"/>
  <c r="L271" i="7" s="1"/>
  <c r="E63" i="7" s="1"/>
  <c r="I219" i="7"/>
  <c r="I271" i="7" s="1"/>
  <c r="G63" i="7" s="1"/>
  <c r="V213" i="7"/>
  <c r="I59" i="7" s="1"/>
  <c r="K212" i="7"/>
  <c r="J212" i="7"/>
  <c r="S212" i="7"/>
  <c r="M212" i="7"/>
  <c r="L212" i="7"/>
  <c r="I212" i="7"/>
  <c r="Z212" i="7" s="1"/>
  <c r="K211" i="7"/>
  <c r="J211" i="7"/>
  <c r="S211" i="7"/>
  <c r="L211" i="7"/>
  <c r="I211" i="7"/>
  <c r="Z211" i="7" s="1"/>
  <c r="K210" i="7"/>
  <c r="J210" i="7"/>
  <c r="S210" i="7"/>
  <c r="M210" i="7"/>
  <c r="L210" i="7"/>
  <c r="I210" i="7"/>
  <c r="Z210" i="7" s="1"/>
  <c r="K209" i="7"/>
  <c r="J209" i="7"/>
  <c r="S209" i="7"/>
  <c r="M209" i="7"/>
  <c r="L209" i="7"/>
  <c r="I209" i="7"/>
  <c r="Z209" i="7" s="1"/>
  <c r="K208" i="7"/>
  <c r="J208" i="7"/>
  <c r="Z208" i="7"/>
  <c r="S208" i="7"/>
  <c r="M208" i="7"/>
  <c r="L208" i="7"/>
  <c r="I208" i="7"/>
  <c r="K207" i="7"/>
  <c r="J207" i="7"/>
  <c r="S207" i="7"/>
  <c r="M207" i="7"/>
  <c r="L207" i="7"/>
  <c r="I207" i="7"/>
  <c r="Z207" i="7" s="1"/>
  <c r="K206" i="7"/>
  <c r="J206" i="7"/>
  <c r="Z206" i="7"/>
  <c r="S206" i="7"/>
  <c r="M206" i="7"/>
  <c r="L206" i="7"/>
  <c r="I206" i="7"/>
  <c r="K205" i="7"/>
  <c r="J205" i="7"/>
  <c r="S205" i="7"/>
  <c r="M205" i="7"/>
  <c r="L205" i="7"/>
  <c r="I205" i="7"/>
  <c r="Z205" i="7" s="1"/>
  <c r="K204" i="7"/>
  <c r="J204" i="7"/>
  <c r="S204" i="7"/>
  <c r="M204" i="7"/>
  <c r="L204" i="7"/>
  <c r="I204" i="7"/>
  <c r="Z204" i="7" s="1"/>
  <c r="K203" i="7"/>
  <c r="J203" i="7"/>
  <c r="S203" i="7"/>
  <c r="M203" i="7"/>
  <c r="L203" i="7"/>
  <c r="I203" i="7"/>
  <c r="Z203" i="7" s="1"/>
  <c r="K202" i="7"/>
  <c r="J202" i="7"/>
  <c r="S202" i="7"/>
  <c r="M202" i="7"/>
  <c r="L202" i="7"/>
  <c r="I202" i="7"/>
  <c r="Z202" i="7" s="1"/>
  <c r="K201" i="7"/>
  <c r="J201" i="7"/>
  <c r="S201" i="7"/>
  <c r="M201" i="7"/>
  <c r="L201" i="7"/>
  <c r="I201" i="7"/>
  <c r="Z201" i="7" s="1"/>
  <c r="K200" i="7"/>
  <c r="J200" i="7"/>
  <c r="S200" i="7"/>
  <c r="M200" i="7"/>
  <c r="L200" i="7"/>
  <c r="I200" i="7"/>
  <c r="Z200" i="7" s="1"/>
  <c r="K199" i="7"/>
  <c r="J199" i="7"/>
  <c r="Z199" i="7"/>
  <c r="S199" i="7"/>
  <c r="M199" i="7"/>
  <c r="L199" i="7"/>
  <c r="I199" i="7"/>
  <c r="K198" i="7"/>
  <c r="J198" i="7"/>
  <c r="S198" i="7"/>
  <c r="M198" i="7"/>
  <c r="L198" i="7"/>
  <c r="I198" i="7"/>
  <c r="Z198" i="7" s="1"/>
  <c r="K197" i="7"/>
  <c r="J197" i="7"/>
  <c r="Z197" i="7"/>
  <c r="S197" i="7"/>
  <c r="M197" i="7"/>
  <c r="M213" i="7" s="1"/>
  <c r="F59" i="7" s="1"/>
  <c r="L197" i="7"/>
  <c r="I197" i="7"/>
  <c r="K196" i="7"/>
  <c r="J196" i="7"/>
  <c r="S196" i="7"/>
  <c r="M196" i="7"/>
  <c r="L196" i="7"/>
  <c r="I196" i="7"/>
  <c r="Z196" i="7" s="1"/>
  <c r="K195" i="7"/>
  <c r="J195" i="7"/>
  <c r="S195" i="7"/>
  <c r="M195" i="7"/>
  <c r="L195" i="7"/>
  <c r="I195" i="7"/>
  <c r="Z195" i="7" s="1"/>
  <c r="K194" i="7"/>
  <c r="J194" i="7"/>
  <c r="S194" i="7"/>
  <c r="L194" i="7"/>
  <c r="I194" i="7"/>
  <c r="Z194" i="7" s="1"/>
  <c r="K193" i="7"/>
  <c r="J193" i="7"/>
  <c r="S193" i="7"/>
  <c r="L193" i="7"/>
  <c r="I193" i="7"/>
  <c r="Z193" i="7" s="1"/>
  <c r="K192" i="7"/>
  <c r="J192" i="7"/>
  <c r="Z192" i="7"/>
  <c r="S192" i="7"/>
  <c r="L192" i="7"/>
  <c r="I192" i="7"/>
  <c r="K191" i="7"/>
  <c r="J191" i="7"/>
  <c r="S191" i="7"/>
  <c r="L191" i="7"/>
  <c r="I191" i="7"/>
  <c r="Z191" i="7" s="1"/>
  <c r="K190" i="7"/>
  <c r="J190" i="7"/>
  <c r="S190" i="7"/>
  <c r="S213" i="7" s="1"/>
  <c r="H59" i="7" s="1"/>
  <c r="L190" i="7"/>
  <c r="L213" i="7" s="1"/>
  <c r="E59" i="7" s="1"/>
  <c r="I190" i="7"/>
  <c r="I213" i="7" s="1"/>
  <c r="G59" i="7" s="1"/>
  <c r="I58" i="7"/>
  <c r="V187" i="7"/>
  <c r="K186" i="7"/>
  <c r="J186" i="7"/>
  <c r="S186" i="7"/>
  <c r="M186" i="7"/>
  <c r="L186" i="7"/>
  <c r="I186" i="7"/>
  <c r="Z186" i="7" s="1"/>
  <c r="K185" i="7"/>
  <c r="J185" i="7"/>
  <c r="S185" i="7"/>
  <c r="M185" i="7"/>
  <c r="L185" i="7"/>
  <c r="I185" i="7"/>
  <c r="Z185" i="7" s="1"/>
  <c r="K184" i="7"/>
  <c r="J184" i="7"/>
  <c r="S184" i="7"/>
  <c r="M184" i="7"/>
  <c r="L184" i="7"/>
  <c r="I184" i="7"/>
  <c r="Z184" i="7" s="1"/>
  <c r="K183" i="7"/>
  <c r="J183" i="7"/>
  <c r="Z183" i="7"/>
  <c r="S183" i="7"/>
  <c r="M183" i="7"/>
  <c r="L183" i="7"/>
  <c r="I183" i="7"/>
  <c r="K182" i="7"/>
  <c r="J182" i="7"/>
  <c r="S182" i="7"/>
  <c r="M182" i="7"/>
  <c r="L182" i="7"/>
  <c r="I182" i="7"/>
  <c r="Z182" i="7" s="1"/>
  <c r="K181" i="7"/>
  <c r="J181" i="7"/>
  <c r="Z181" i="7"/>
  <c r="S181" i="7"/>
  <c r="M181" i="7"/>
  <c r="L181" i="7"/>
  <c r="I181" i="7"/>
  <c r="K180" i="7"/>
  <c r="J180" i="7"/>
  <c r="S180" i="7"/>
  <c r="M180" i="7"/>
  <c r="L180" i="7"/>
  <c r="I180" i="7"/>
  <c r="Z180" i="7" s="1"/>
  <c r="K179" i="7"/>
  <c r="J179" i="7"/>
  <c r="S179" i="7"/>
  <c r="S187" i="7" s="1"/>
  <c r="H58" i="7" s="1"/>
  <c r="M179" i="7"/>
  <c r="M187" i="7" s="1"/>
  <c r="F58" i="7" s="1"/>
  <c r="L179" i="7"/>
  <c r="L187" i="7" s="1"/>
  <c r="E58" i="7" s="1"/>
  <c r="I179" i="7"/>
  <c r="I187" i="7" s="1"/>
  <c r="G58" i="7" s="1"/>
  <c r="I57" i="7"/>
  <c r="V176" i="7"/>
  <c r="K175" i="7"/>
  <c r="J175" i="7"/>
  <c r="S175" i="7"/>
  <c r="L175" i="7"/>
  <c r="I175" i="7"/>
  <c r="Z175" i="7" s="1"/>
  <c r="K174" i="7"/>
  <c r="J174" i="7"/>
  <c r="S174" i="7"/>
  <c r="L174" i="7"/>
  <c r="I174" i="7"/>
  <c r="Z174" i="7" s="1"/>
  <c r="K173" i="7"/>
  <c r="J173" i="7"/>
  <c r="S173" i="7"/>
  <c r="M173" i="7"/>
  <c r="L173" i="7"/>
  <c r="I173" i="7"/>
  <c r="Z173" i="7" s="1"/>
  <c r="K172" i="7"/>
  <c r="J172" i="7"/>
  <c r="Z172" i="7"/>
  <c r="S172" i="7"/>
  <c r="L172" i="7"/>
  <c r="I172" i="7"/>
  <c r="K171" i="7"/>
  <c r="J171" i="7"/>
  <c r="S171" i="7"/>
  <c r="M171" i="7"/>
  <c r="L171" i="7"/>
  <c r="I171" i="7"/>
  <c r="Z171" i="7" s="1"/>
  <c r="K170" i="7"/>
  <c r="J170" i="7"/>
  <c r="S170" i="7"/>
  <c r="L170" i="7"/>
  <c r="I170" i="7"/>
  <c r="Z170" i="7" s="1"/>
  <c r="K169" i="7"/>
  <c r="J169" i="7"/>
  <c r="S169" i="7"/>
  <c r="M169" i="7"/>
  <c r="L169" i="7"/>
  <c r="I169" i="7"/>
  <c r="Z169" i="7" s="1"/>
  <c r="K168" i="7"/>
  <c r="J168" i="7"/>
  <c r="S168" i="7"/>
  <c r="L168" i="7"/>
  <c r="I168" i="7"/>
  <c r="Z168" i="7" s="1"/>
  <c r="K167" i="7"/>
  <c r="J167" i="7"/>
  <c r="Z167" i="7"/>
  <c r="S167" i="7"/>
  <c r="M167" i="7"/>
  <c r="L167" i="7"/>
  <c r="I167" i="7"/>
  <c r="K166" i="7"/>
  <c r="J166" i="7"/>
  <c r="S166" i="7"/>
  <c r="L166" i="7"/>
  <c r="I166" i="7"/>
  <c r="Z166" i="7" s="1"/>
  <c r="K165" i="7"/>
  <c r="J165" i="7"/>
  <c r="S165" i="7"/>
  <c r="M165" i="7"/>
  <c r="L165" i="7"/>
  <c r="I165" i="7"/>
  <c r="Z165" i="7" s="1"/>
  <c r="K164" i="7"/>
  <c r="J164" i="7"/>
  <c r="S164" i="7"/>
  <c r="L164" i="7"/>
  <c r="I164" i="7"/>
  <c r="Z164" i="7" s="1"/>
  <c r="K163" i="7"/>
  <c r="J163" i="7"/>
  <c r="S163" i="7"/>
  <c r="L163" i="7"/>
  <c r="I163" i="7"/>
  <c r="Z163" i="7" s="1"/>
  <c r="K162" i="7"/>
  <c r="J162" i="7"/>
  <c r="Z162" i="7"/>
  <c r="S162" i="7"/>
  <c r="L162" i="7"/>
  <c r="I162" i="7"/>
  <c r="K161" i="7"/>
  <c r="J161" i="7"/>
  <c r="Z161" i="7"/>
  <c r="S161" i="7"/>
  <c r="L161" i="7"/>
  <c r="I161" i="7"/>
  <c r="K160" i="7"/>
  <c r="J160" i="7"/>
  <c r="S160" i="7"/>
  <c r="L160" i="7"/>
  <c r="I160" i="7"/>
  <c r="Z160" i="7" s="1"/>
  <c r="K159" i="7"/>
  <c r="J159" i="7"/>
  <c r="S159" i="7"/>
  <c r="M159" i="7"/>
  <c r="L159" i="7"/>
  <c r="I159" i="7"/>
  <c r="Z159" i="7" s="1"/>
  <c r="K158" i="7"/>
  <c r="J158" i="7"/>
  <c r="S158" i="7"/>
  <c r="L158" i="7"/>
  <c r="I158" i="7"/>
  <c r="Z158" i="7" s="1"/>
  <c r="K157" i="7"/>
  <c r="J157" i="7"/>
  <c r="Z157" i="7"/>
  <c r="S157" i="7"/>
  <c r="M157" i="7"/>
  <c r="L157" i="7"/>
  <c r="I157" i="7"/>
  <c r="K156" i="7"/>
  <c r="J156" i="7"/>
  <c r="Z156" i="7"/>
  <c r="S156" i="7"/>
  <c r="L156" i="7"/>
  <c r="I156" i="7"/>
  <c r="K155" i="7"/>
  <c r="J155" i="7"/>
  <c r="S155" i="7"/>
  <c r="M155" i="7"/>
  <c r="L155" i="7"/>
  <c r="I155" i="7"/>
  <c r="Z155" i="7" s="1"/>
  <c r="K154" i="7"/>
  <c r="J154" i="7"/>
  <c r="S154" i="7"/>
  <c r="L154" i="7"/>
  <c r="I154" i="7"/>
  <c r="Z154" i="7" s="1"/>
  <c r="K153" i="7"/>
  <c r="J153" i="7"/>
  <c r="S153" i="7"/>
  <c r="M153" i="7"/>
  <c r="L153" i="7"/>
  <c r="I153" i="7"/>
  <c r="Z153" i="7" s="1"/>
  <c r="K152" i="7"/>
  <c r="J152" i="7"/>
  <c r="Z152" i="7"/>
  <c r="S152" i="7"/>
  <c r="L152" i="7"/>
  <c r="I152" i="7"/>
  <c r="K151" i="7"/>
  <c r="J151" i="7"/>
  <c r="S151" i="7"/>
  <c r="M151" i="7"/>
  <c r="L151" i="7"/>
  <c r="I151" i="7"/>
  <c r="Z151" i="7" s="1"/>
  <c r="K150" i="7"/>
  <c r="J150" i="7"/>
  <c r="S150" i="7"/>
  <c r="L150" i="7"/>
  <c r="I150" i="7"/>
  <c r="Z150" i="7" s="1"/>
  <c r="K149" i="7"/>
  <c r="J149" i="7"/>
  <c r="S149" i="7"/>
  <c r="M149" i="7"/>
  <c r="L149" i="7"/>
  <c r="I149" i="7"/>
  <c r="Z149" i="7" s="1"/>
  <c r="K148" i="7"/>
  <c r="J148" i="7"/>
  <c r="S148" i="7"/>
  <c r="L148" i="7"/>
  <c r="I148" i="7"/>
  <c r="Z148" i="7" s="1"/>
  <c r="K147" i="7"/>
  <c r="J147" i="7"/>
  <c r="Z147" i="7"/>
  <c r="S147" i="7"/>
  <c r="M147" i="7"/>
  <c r="L147" i="7"/>
  <c r="I147" i="7"/>
  <c r="K146" i="7"/>
  <c r="J146" i="7"/>
  <c r="S146" i="7"/>
  <c r="L146" i="7"/>
  <c r="I146" i="7"/>
  <c r="Z146" i="7" s="1"/>
  <c r="K145" i="7"/>
  <c r="J145" i="7"/>
  <c r="S145" i="7"/>
  <c r="M145" i="7"/>
  <c r="L145" i="7"/>
  <c r="I145" i="7"/>
  <c r="Z145" i="7" s="1"/>
  <c r="K144" i="7"/>
  <c r="J144" i="7"/>
  <c r="S144" i="7"/>
  <c r="L144" i="7"/>
  <c r="I144" i="7"/>
  <c r="Z144" i="7" s="1"/>
  <c r="K143" i="7"/>
  <c r="J143" i="7"/>
  <c r="S143" i="7"/>
  <c r="M143" i="7"/>
  <c r="L143" i="7"/>
  <c r="I143" i="7"/>
  <c r="Z143" i="7" s="1"/>
  <c r="K142" i="7"/>
  <c r="J142" i="7"/>
  <c r="Z142" i="7"/>
  <c r="S142" i="7"/>
  <c r="L142" i="7"/>
  <c r="I142" i="7"/>
  <c r="K141" i="7"/>
  <c r="J141" i="7"/>
  <c r="S141" i="7"/>
  <c r="M141" i="7"/>
  <c r="L141" i="7"/>
  <c r="I141" i="7"/>
  <c r="Z141" i="7" s="1"/>
  <c r="K140" i="7"/>
  <c r="J140" i="7"/>
  <c r="S140" i="7"/>
  <c r="L140" i="7"/>
  <c r="I140" i="7"/>
  <c r="Z140" i="7" s="1"/>
  <c r="K139" i="7"/>
  <c r="J139" i="7"/>
  <c r="S139" i="7"/>
  <c r="M139" i="7"/>
  <c r="L139" i="7"/>
  <c r="I139" i="7"/>
  <c r="Z139" i="7" s="1"/>
  <c r="K138" i="7"/>
  <c r="J138" i="7"/>
  <c r="S138" i="7"/>
  <c r="L138" i="7"/>
  <c r="I138" i="7"/>
  <c r="Z138" i="7" s="1"/>
  <c r="K137" i="7"/>
  <c r="J137" i="7"/>
  <c r="Z137" i="7"/>
  <c r="S137" i="7"/>
  <c r="M137" i="7"/>
  <c r="L137" i="7"/>
  <c r="I137" i="7"/>
  <c r="K136" i="7"/>
  <c r="J136" i="7"/>
  <c r="S136" i="7"/>
  <c r="L136" i="7"/>
  <c r="I136" i="7"/>
  <c r="Z136" i="7" s="1"/>
  <c r="K135" i="7"/>
  <c r="J135" i="7"/>
  <c r="Z135" i="7"/>
  <c r="S135" i="7"/>
  <c r="M135" i="7"/>
  <c r="L135" i="7"/>
  <c r="I135" i="7"/>
  <c r="K134" i="7"/>
  <c r="J134" i="7"/>
  <c r="S134" i="7"/>
  <c r="L134" i="7"/>
  <c r="I134" i="7"/>
  <c r="Z134" i="7" s="1"/>
  <c r="K133" i="7"/>
  <c r="J133" i="7"/>
  <c r="S133" i="7"/>
  <c r="M133" i="7"/>
  <c r="L133" i="7"/>
  <c r="I133" i="7"/>
  <c r="Z133" i="7" s="1"/>
  <c r="K132" i="7"/>
  <c r="J132" i="7"/>
  <c r="Z132" i="7"/>
  <c r="S132" i="7"/>
  <c r="L132" i="7"/>
  <c r="I132" i="7"/>
  <c r="K131" i="7"/>
  <c r="J131" i="7"/>
  <c r="S131" i="7"/>
  <c r="M131" i="7"/>
  <c r="L131" i="7"/>
  <c r="I131" i="7"/>
  <c r="Z131" i="7" s="1"/>
  <c r="K130" i="7"/>
  <c r="J130" i="7"/>
  <c r="Z130" i="7"/>
  <c r="S130" i="7"/>
  <c r="L130" i="7"/>
  <c r="I130" i="7"/>
  <c r="K129" i="7"/>
  <c r="J129" i="7"/>
  <c r="S129" i="7"/>
  <c r="M129" i="7"/>
  <c r="L129" i="7"/>
  <c r="I129" i="7"/>
  <c r="Z129" i="7" s="1"/>
  <c r="K128" i="7"/>
  <c r="J128" i="7"/>
  <c r="S128" i="7"/>
  <c r="L128" i="7"/>
  <c r="I128" i="7"/>
  <c r="Z128" i="7" s="1"/>
  <c r="K127" i="7"/>
  <c r="J127" i="7"/>
  <c r="S127" i="7"/>
  <c r="M127" i="7"/>
  <c r="L127" i="7"/>
  <c r="I127" i="7"/>
  <c r="Z127" i="7" s="1"/>
  <c r="K126" i="7"/>
  <c r="J126" i="7"/>
  <c r="S126" i="7"/>
  <c r="L126" i="7"/>
  <c r="I126" i="7"/>
  <c r="Z126" i="7" s="1"/>
  <c r="K125" i="7"/>
  <c r="J125" i="7"/>
  <c r="Z125" i="7"/>
  <c r="S125" i="7"/>
  <c r="M125" i="7"/>
  <c r="L125" i="7"/>
  <c r="I125" i="7"/>
  <c r="K124" i="7"/>
  <c r="J124" i="7"/>
  <c r="S124" i="7"/>
  <c r="M124" i="7"/>
  <c r="L124" i="7"/>
  <c r="I124" i="7"/>
  <c r="Z124" i="7" s="1"/>
  <c r="K123" i="7"/>
  <c r="J123" i="7"/>
  <c r="S123" i="7"/>
  <c r="L123" i="7"/>
  <c r="I123" i="7"/>
  <c r="Z123" i="7" s="1"/>
  <c r="K122" i="7"/>
  <c r="J122" i="7"/>
  <c r="S122" i="7"/>
  <c r="M122" i="7"/>
  <c r="L122" i="7"/>
  <c r="I122" i="7"/>
  <c r="Z122" i="7" s="1"/>
  <c r="K121" i="7"/>
  <c r="J121" i="7"/>
  <c r="S121" i="7"/>
  <c r="M121" i="7"/>
  <c r="L121" i="7"/>
  <c r="I121" i="7"/>
  <c r="Z121" i="7" s="1"/>
  <c r="K120" i="7"/>
  <c r="J120" i="7"/>
  <c r="Z120" i="7"/>
  <c r="S120" i="7"/>
  <c r="M120" i="7"/>
  <c r="L120" i="7"/>
  <c r="I120" i="7"/>
  <c r="K119" i="7"/>
  <c r="J119" i="7"/>
  <c r="S119" i="7"/>
  <c r="M119" i="7"/>
  <c r="L119" i="7"/>
  <c r="I119" i="7"/>
  <c r="Z119" i="7" s="1"/>
  <c r="K118" i="7"/>
  <c r="J118" i="7"/>
  <c r="Z118" i="7"/>
  <c r="S118" i="7"/>
  <c r="L118" i="7"/>
  <c r="I118" i="7"/>
  <c r="K117" i="7"/>
  <c r="J117" i="7"/>
  <c r="S117" i="7"/>
  <c r="M117" i="7"/>
  <c r="L117" i="7"/>
  <c r="I117" i="7"/>
  <c r="Z117" i="7" s="1"/>
  <c r="K116" i="7"/>
  <c r="J116" i="7"/>
  <c r="S116" i="7"/>
  <c r="M116" i="7"/>
  <c r="L116" i="7"/>
  <c r="I116" i="7"/>
  <c r="Z116" i="7" s="1"/>
  <c r="K115" i="7"/>
  <c r="J115" i="7"/>
  <c r="S115" i="7"/>
  <c r="M115" i="7"/>
  <c r="L115" i="7"/>
  <c r="I115" i="7"/>
  <c r="Z115" i="7" s="1"/>
  <c r="K114" i="7"/>
  <c r="J114" i="7"/>
  <c r="S114" i="7"/>
  <c r="M114" i="7"/>
  <c r="M176" i="7" s="1"/>
  <c r="F57" i="7" s="1"/>
  <c r="L114" i="7"/>
  <c r="L176" i="7" s="1"/>
  <c r="E57" i="7" s="1"/>
  <c r="I114" i="7"/>
  <c r="I176" i="7" s="1"/>
  <c r="G57" i="7" s="1"/>
  <c r="K113" i="7"/>
  <c r="J113" i="7"/>
  <c r="Z113" i="7"/>
  <c r="S113" i="7"/>
  <c r="S176" i="7" s="1"/>
  <c r="H57" i="7" s="1"/>
  <c r="L113" i="7"/>
  <c r="I113" i="7"/>
  <c r="V110" i="7"/>
  <c r="I56" i="7" s="1"/>
  <c r="K109" i="7"/>
  <c r="J109" i="7"/>
  <c r="Z109" i="7"/>
  <c r="S109" i="7"/>
  <c r="L109" i="7"/>
  <c r="I109" i="7"/>
  <c r="K108" i="7"/>
  <c r="J108" i="7"/>
  <c r="S108" i="7"/>
  <c r="M108" i="7"/>
  <c r="L108" i="7"/>
  <c r="I108" i="7"/>
  <c r="Z108" i="7" s="1"/>
  <c r="K107" i="7"/>
  <c r="J107" i="7"/>
  <c r="S107" i="7"/>
  <c r="L107" i="7"/>
  <c r="I107" i="7"/>
  <c r="Z107" i="7" s="1"/>
  <c r="K106" i="7"/>
  <c r="J106" i="7"/>
  <c r="S106" i="7"/>
  <c r="M106" i="7"/>
  <c r="L106" i="7"/>
  <c r="I106" i="7"/>
  <c r="Z106" i="7" s="1"/>
  <c r="K105" i="7"/>
  <c r="J105" i="7"/>
  <c r="Z105" i="7"/>
  <c r="S105" i="7"/>
  <c r="L105" i="7"/>
  <c r="I105" i="7"/>
  <c r="K104" i="7"/>
  <c r="J104" i="7"/>
  <c r="Z104" i="7"/>
  <c r="S104" i="7"/>
  <c r="M104" i="7"/>
  <c r="L104" i="7"/>
  <c r="I104" i="7"/>
  <c r="K103" i="7"/>
  <c r="J103" i="7"/>
  <c r="S103" i="7"/>
  <c r="L103" i="7"/>
  <c r="I103" i="7"/>
  <c r="Z103" i="7" s="1"/>
  <c r="K102" i="7"/>
  <c r="J102" i="7"/>
  <c r="S102" i="7"/>
  <c r="L102" i="7"/>
  <c r="I102" i="7"/>
  <c r="Z102" i="7" s="1"/>
  <c r="K101" i="7"/>
  <c r="J101" i="7"/>
  <c r="S101" i="7"/>
  <c r="M101" i="7"/>
  <c r="L101" i="7"/>
  <c r="I101" i="7"/>
  <c r="Z101" i="7" s="1"/>
  <c r="K100" i="7"/>
  <c r="J100" i="7"/>
  <c r="Z100" i="7"/>
  <c r="S100" i="7"/>
  <c r="M100" i="7"/>
  <c r="L100" i="7"/>
  <c r="I100" i="7"/>
  <c r="K99" i="7"/>
  <c r="J99" i="7"/>
  <c r="Z99" i="7"/>
  <c r="S99" i="7"/>
  <c r="L99" i="7"/>
  <c r="I99" i="7"/>
  <c r="K98" i="7"/>
  <c r="J98" i="7"/>
  <c r="S98" i="7"/>
  <c r="M98" i="7"/>
  <c r="L98" i="7"/>
  <c r="I98" i="7"/>
  <c r="Z98" i="7" s="1"/>
  <c r="K97" i="7"/>
  <c r="J97" i="7"/>
  <c r="Z97" i="7"/>
  <c r="S97" i="7"/>
  <c r="L97" i="7"/>
  <c r="I97" i="7"/>
  <c r="K96" i="7"/>
  <c r="J96" i="7"/>
  <c r="S96" i="7"/>
  <c r="M96" i="7"/>
  <c r="L96" i="7"/>
  <c r="I96" i="7"/>
  <c r="Z96" i="7" s="1"/>
  <c r="K95" i="7"/>
  <c r="J95" i="7"/>
  <c r="S95" i="7"/>
  <c r="L95" i="7"/>
  <c r="I95" i="7"/>
  <c r="Z95" i="7" s="1"/>
  <c r="K94" i="7"/>
  <c r="J94" i="7"/>
  <c r="S94" i="7"/>
  <c r="M94" i="7"/>
  <c r="L94" i="7"/>
  <c r="I94" i="7"/>
  <c r="Z94" i="7" s="1"/>
  <c r="K93" i="7"/>
  <c r="J93" i="7"/>
  <c r="S93" i="7"/>
  <c r="L93" i="7"/>
  <c r="I93" i="7"/>
  <c r="Z93" i="7" s="1"/>
  <c r="K92" i="7"/>
  <c r="J92" i="7"/>
  <c r="Z92" i="7"/>
  <c r="S92" i="7"/>
  <c r="M92" i="7"/>
  <c r="L92" i="7"/>
  <c r="I92" i="7"/>
  <c r="K91" i="7"/>
  <c r="J91" i="7"/>
  <c r="S91" i="7"/>
  <c r="L91" i="7"/>
  <c r="I91" i="7"/>
  <c r="Z91" i="7" s="1"/>
  <c r="K90" i="7"/>
  <c r="J90" i="7"/>
  <c r="S90" i="7"/>
  <c r="M90" i="7"/>
  <c r="L90" i="7"/>
  <c r="I90" i="7"/>
  <c r="Z90" i="7" s="1"/>
  <c r="K89" i="7"/>
  <c r="J89" i="7"/>
  <c r="S89" i="7"/>
  <c r="L89" i="7"/>
  <c r="I89" i="7"/>
  <c r="Z89" i="7" s="1"/>
  <c r="K88" i="7"/>
  <c r="J88" i="7"/>
  <c r="S88" i="7"/>
  <c r="M88" i="7"/>
  <c r="L88" i="7"/>
  <c r="L110" i="7" s="1"/>
  <c r="E56" i="7" s="1"/>
  <c r="I88" i="7"/>
  <c r="Z88" i="7" s="1"/>
  <c r="K87" i="7"/>
  <c r="K283" i="7" s="1"/>
  <c r="J87" i="7"/>
  <c r="Z87" i="7"/>
  <c r="S87" i="7"/>
  <c r="L87" i="7"/>
  <c r="I87" i="7"/>
  <c r="K11" i="1"/>
  <c r="B11" i="1"/>
  <c r="G11" i="1" s="1"/>
  <c r="P29" i="6"/>
  <c r="H29" i="6"/>
  <c r="H28" i="6"/>
  <c r="P28" i="6" s="1"/>
  <c r="S438" i="6"/>
  <c r="H72" i="6" s="1"/>
  <c r="V438" i="6"/>
  <c r="V440" i="6" s="1"/>
  <c r="I73" i="6" s="1"/>
  <c r="M438" i="6"/>
  <c r="M440" i="6" s="1"/>
  <c r="F73" i="6" s="1"/>
  <c r="D17" i="6" s="1"/>
  <c r="L438" i="6"/>
  <c r="E72" i="6" s="1"/>
  <c r="K437" i="6"/>
  <c r="J437" i="6"/>
  <c r="S437" i="6"/>
  <c r="L437" i="6"/>
  <c r="I437" i="6"/>
  <c r="Z437" i="6" s="1"/>
  <c r="K436" i="6"/>
  <c r="J436" i="6"/>
  <c r="S436" i="6"/>
  <c r="S440" i="6" s="1"/>
  <c r="H73" i="6" s="1"/>
  <c r="L436" i="6"/>
  <c r="L440" i="6" s="1"/>
  <c r="E73" i="6" s="1"/>
  <c r="C17" i="6" s="1"/>
  <c r="I436" i="6"/>
  <c r="I438" i="6" s="1"/>
  <c r="G72" i="6" s="1"/>
  <c r="V430" i="6"/>
  <c r="I68" i="6" s="1"/>
  <c r="K429" i="6"/>
  <c r="J429" i="6"/>
  <c r="S429" i="6"/>
  <c r="L429" i="6"/>
  <c r="I429" i="6"/>
  <c r="Z429" i="6" s="1"/>
  <c r="K428" i="6"/>
  <c r="J428" i="6"/>
  <c r="S428" i="6"/>
  <c r="L428" i="6"/>
  <c r="I428" i="6"/>
  <c r="Z428" i="6" s="1"/>
  <c r="K427" i="6"/>
  <c r="J427" i="6"/>
  <c r="Z427" i="6"/>
  <c r="S427" i="6"/>
  <c r="L427" i="6"/>
  <c r="I427" i="6"/>
  <c r="K426" i="6"/>
  <c r="J426" i="6"/>
  <c r="S426" i="6"/>
  <c r="L426" i="6"/>
  <c r="I426" i="6"/>
  <c r="Z426" i="6" s="1"/>
  <c r="K425" i="6"/>
  <c r="J425" i="6"/>
  <c r="S425" i="6"/>
  <c r="L425" i="6"/>
  <c r="I425" i="6"/>
  <c r="Z425" i="6" s="1"/>
  <c r="K424" i="6"/>
  <c r="J424" i="6"/>
  <c r="S424" i="6"/>
  <c r="L424" i="6"/>
  <c r="I424" i="6"/>
  <c r="Z424" i="6" s="1"/>
  <c r="K423" i="6"/>
  <c r="J423" i="6"/>
  <c r="S423" i="6"/>
  <c r="L423" i="6"/>
  <c r="I423" i="6"/>
  <c r="Z423" i="6" s="1"/>
  <c r="K422" i="6"/>
  <c r="J422" i="6"/>
  <c r="Z422" i="6"/>
  <c r="S422" i="6"/>
  <c r="L422" i="6"/>
  <c r="I422" i="6"/>
  <c r="K421" i="6"/>
  <c r="J421" i="6"/>
  <c r="S421" i="6"/>
  <c r="L421" i="6"/>
  <c r="I421" i="6"/>
  <c r="Z421" i="6" s="1"/>
  <c r="K420" i="6"/>
  <c r="J420" i="6"/>
  <c r="S420" i="6"/>
  <c r="L420" i="6"/>
  <c r="I420" i="6"/>
  <c r="Z420" i="6" s="1"/>
  <c r="K419" i="6"/>
  <c r="J419" i="6"/>
  <c r="Z419" i="6"/>
  <c r="S419" i="6"/>
  <c r="L419" i="6"/>
  <c r="I419" i="6"/>
  <c r="K418" i="6"/>
  <c r="J418" i="6"/>
  <c r="Z418" i="6"/>
  <c r="S418" i="6"/>
  <c r="L418" i="6"/>
  <c r="I418" i="6"/>
  <c r="K417" i="6"/>
  <c r="J417" i="6"/>
  <c r="S417" i="6"/>
  <c r="L417" i="6"/>
  <c r="I417" i="6"/>
  <c r="Z417" i="6" s="1"/>
  <c r="K416" i="6"/>
  <c r="J416" i="6"/>
  <c r="S416" i="6"/>
  <c r="L416" i="6"/>
  <c r="I416" i="6"/>
  <c r="Z416" i="6" s="1"/>
  <c r="K415" i="6"/>
  <c r="J415" i="6"/>
  <c r="S415" i="6"/>
  <c r="L415" i="6"/>
  <c r="I415" i="6"/>
  <c r="Z415" i="6" s="1"/>
  <c r="K414" i="6"/>
  <c r="J414" i="6"/>
  <c r="Z414" i="6"/>
  <c r="S414" i="6"/>
  <c r="L414" i="6"/>
  <c r="I414" i="6"/>
  <c r="K413" i="6"/>
  <c r="J413" i="6"/>
  <c r="S413" i="6"/>
  <c r="L413" i="6"/>
  <c r="I413" i="6"/>
  <c r="Z413" i="6" s="1"/>
  <c r="K412" i="6"/>
  <c r="J412" i="6"/>
  <c r="S412" i="6"/>
  <c r="M412" i="6"/>
  <c r="L412" i="6"/>
  <c r="I412" i="6"/>
  <c r="Z412" i="6" s="1"/>
  <c r="K411" i="6"/>
  <c r="J411" i="6"/>
  <c r="Z411" i="6"/>
  <c r="S411" i="6"/>
  <c r="L411" i="6"/>
  <c r="I411" i="6"/>
  <c r="K410" i="6"/>
  <c r="J410" i="6"/>
  <c r="S410" i="6"/>
  <c r="L410" i="6"/>
  <c r="I410" i="6"/>
  <c r="Z410" i="6" s="1"/>
  <c r="K409" i="6"/>
  <c r="J409" i="6"/>
  <c r="S409" i="6"/>
  <c r="L409" i="6"/>
  <c r="I409" i="6"/>
  <c r="Z409" i="6" s="1"/>
  <c r="K408" i="6"/>
  <c r="J408" i="6"/>
  <c r="S408" i="6"/>
  <c r="L408" i="6"/>
  <c r="I408" i="6"/>
  <c r="Z408" i="6" s="1"/>
  <c r="K407" i="6"/>
  <c r="J407" i="6"/>
  <c r="S407" i="6"/>
  <c r="M407" i="6"/>
  <c r="L407" i="6"/>
  <c r="I407" i="6"/>
  <c r="Z407" i="6" s="1"/>
  <c r="K406" i="6"/>
  <c r="J406" i="6"/>
  <c r="Z406" i="6"/>
  <c r="S406" i="6"/>
  <c r="M406" i="6"/>
  <c r="L406" i="6"/>
  <c r="I406" i="6"/>
  <c r="K405" i="6"/>
  <c r="J405" i="6"/>
  <c r="S405" i="6"/>
  <c r="L405" i="6"/>
  <c r="I405" i="6"/>
  <c r="Z405" i="6" s="1"/>
  <c r="K404" i="6"/>
  <c r="J404" i="6"/>
  <c r="S404" i="6"/>
  <c r="L404" i="6"/>
  <c r="I404" i="6"/>
  <c r="Z404" i="6" s="1"/>
  <c r="K403" i="6"/>
  <c r="J403" i="6"/>
  <c r="S403" i="6"/>
  <c r="L403" i="6"/>
  <c r="I403" i="6"/>
  <c r="Z403" i="6" s="1"/>
  <c r="K402" i="6"/>
  <c r="J402" i="6"/>
  <c r="S402" i="6"/>
  <c r="L402" i="6"/>
  <c r="I402" i="6"/>
  <c r="Z402" i="6" s="1"/>
  <c r="K401" i="6"/>
  <c r="J401" i="6"/>
  <c r="Z401" i="6"/>
  <c r="S401" i="6"/>
  <c r="L401" i="6"/>
  <c r="I401" i="6"/>
  <c r="K400" i="6"/>
  <c r="J400" i="6"/>
  <c r="Z400" i="6"/>
  <c r="S400" i="6"/>
  <c r="L400" i="6"/>
  <c r="I400" i="6"/>
  <c r="K399" i="6"/>
  <c r="J399" i="6"/>
  <c r="S399" i="6"/>
  <c r="L399" i="6"/>
  <c r="I399" i="6"/>
  <c r="Z399" i="6" s="1"/>
  <c r="K398" i="6"/>
  <c r="J398" i="6"/>
  <c r="Z398" i="6"/>
  <c r="S398" i="6"/>
  <c r="L398" i="6"/>
  <c r="I398" i="6"/>
  <c r="K397" i="6"/>
  <c r="J397" i="6"/>
  <c r="S397" i="6"/>
  <c r="L397" i="6"/>
  <c r="I397" i="6"/>
  <c r="Z397" i="6" s="1"/>
  <c r="K396" i="6"/>
  <c r="J396" i="6"/>
  <c r="S396" i="6"/>
  <c r="L396" i="6"/>
  <c r="I396" i="6"/>
  <c r="Z396" i="6" s="1"/>
  <c r="K395" i="6"/>
  <c r="J395" i="6"/>
  <c r="S395" i="6"/>
  <c r="L395" i="6"/>
  <c r="I395" i="6"/>
  <c r="Z395" i="6" s="1"/>
  <c r="K394" i="6"/>
  <c r="J394" i="6"/>
  <c r="S394" i="6"/>
  <c r="L394" i="6"/>
  <c r="I394" i="6"/>
  <c r="Z394" i="6" s="1"/>
  <c r="K393" i="6"/>
  <c r="J393" i="6"/>
  <c r="Z393" i="6"/>
  <c r="S393" i="6"/>
  <c r="L393" i="6"/>
  <c r="I393" i="6"/>
  <c r="K392" i="6"/>
  <c r="J392" i="6"/>
  <c r="Z392" i="6"/>
  <c r="S392" i="6"/>
  <c r="L392" i="6"/>
  <c r="I392" i="6"/>
  <c r="K391" i="6"/>
  <c r="J391" i="6"/>
  <c r="S391" i="6"/>
  <c r="L391" i="6"/>
  <c r="I391" i="6"/>
  <c r="Z391" i="6" s="1"/>
  <c r="K390" i="6"/>
  <c r="J390" i="6"/>
  <c r="Z390" i="6"/>
  <c r="S390" i="6"/>
  <c r="L390" i="6"/>
  <c r="I390" i="6"/>
  <c r="K389" i="6"/>
  <c r="J389" i="6"/>
  <c r="S389" i="6"/>
  <c r="L389" i="6"/>
  <c r="I389" i="6"/>
  <c r="Z389" i="6" s="1"/>
  <c r="K388" i="6"/>
  <c r="J388" i="6"/>
  <c r="S388" i="6"/>
  <c r="L388" i="6"/>
  <c r="I388" i="6"/>
  <c r="Z388" i="6" s="1"/>
  <c r="K387" i="6"/>
  <c r="J387" i="6"/>
  <c r="S387" i="6"/>
  <c r="L387" i="6"/>
  <c r="I387" i="6"/>
  <c r="Z387" i="6" s="1"/>
  <c r="K386" i="6"/>
  <c r="J386" i="6"/>
  <c r="S386" i="6"/>
  <c r="L386" i="6"/>
  <c r="I386" i="6"/>
  <c r="Z386" i="6" s="1"/>
  <c r="K385" i="6"/>
  <c r="J385" i="6"/>
  <c r="Z385" i="6"/>
  <c r="S385" i="6"/>
  <c r="L385" i="6"/>
  <c r="I385" i="6"/>
  <c r="K384" i="6"/>
  <c r="J384" i="6"/>
  <c r="Z384" i="6"/>
  <c r="S384" i="6"/>
  <c r="L384" i="6"/>
  <c r="I384" i="6"/>
  <c r="K383" i="6"/>
  <c r="J383" i="6"/>
  <c r="S383" i="6"/>
  <c r="L383" i="6"/>
  <c r="I383" i="6"/>
  <c r="Z383" i="6" s="1"/>
  <c r="K382" i="6"/>
  <c r="J382" i="6"/>
  <c r="S382" i="6"/>
  <c r="L382" i="6"/>
  <c r="I382" i="6"/>
  <c r="Z382" i="6" s="1"/>
  <c r="K381" i="6"/>
  <c r="J381" i="6"/>
  <c r="S381" i="6"/>
  <c r="L381" i="6"/>
  <c r="I381" i="6"/>
  <c r="Z381" i="6" s="1"/>
  <c r="K380" i="6"/>
  <c r="J380" i="6"/>
  <c r="S380" i="6"/>
  <c r="L380" i="6"/>
  <c r="I380" i="6"/>
  <c r="Z380" i="6" s="1"/>
  <c r="K379" i="6"/>
  <c r="J379" i="6"/>
  <c r="S379" i="6"/>
  <c r="L379" i="6"/>
  <c r="I379" i="6"/>
  <c r="Z379" i="6" s="1"/>
  <c r="K378" i="6"/>
  <c r="J378" i="6"/>
  <c r="S378" i="6"/>
  <c r="L378" i="6"/>
  <c r="I378" i="6"/>
  <c r="Z378" i="6" s="1"/>
  <c r="K377" i="6"/>
  <c r="J377" i="6"/>
  <c r="Z377" i="6"/>
  <c r="S377" i="6"/>
  <c r="L377" i="6"/>
  <c r="I377" i="6"/>
  <c r="K376" i="6"/>
  <c r="J376" i="6"/>
  <c r="Z376" i="6"/>
  <c r="S376" i="6"/>
  <c r="L376" i="6"/>
  <c r="I376" i="6"/>
  <c r="K375" i="6"/>
  <c r="J375" i="6"/>
  <c r="S375" i="6"/>
  <c r="L375" i="6"/>
  <c r="I375" i="6"/>
  <c r="Z375" i="6" s="1"/>
  <c r="K374" i="6"/>
  <c r="J374" i="6"/>
  <c r="Z374" i="6"/>
  <c r="S374" i="6"/>
  <c r="L374" i="6"/>
  <c r="I374" i="6"/>
  <c r="K373" i="6"/>
  <c r="J373" i="6"/>
  <c r="S373" i="6"/>
  <c r="L373" i="6"/>
  <c r="I373" i="6"/>
  <c r="Z373" i="6" s="1"/>
  <c r="K372" i="6"/>
  <c r="J372" i="6"/>
  <c r="S372" i="6"/>
  <c r="L372" i="6"/>
  <c r="I372" i="6"/>
  <c r="Z372" i="6" s="1"/>
  <c r="K371" i="6"/>
  <c r="J371" i="6"/>
  <c r="S371" i="6"/>
  <c r="L371" i="6"/>
  <c r="I371" i="6"/>
  <c r="Z371" i="6" s="1"/>
  <c r="K370" i="6"/>
  <c r="J370" i="6"/>
  <c r="S370" i="6"/>
  <c r="L370" i="6"/>
  <c r="I370" i="6"/>
  <c r="Z370" i="6" s="1"/>
  <c r="K369" i="6"/>
  <c r="J369" i="6"/>
  <c r="Z369" i="6"/>
  <c r="S369" i="6"/>
  <c r="L369" i="6"/>
  <c r="I369" i="6"/>
  <c r="K368" i="6"/>
  <c r="J368" i="6"/>
  <c r="Z368" i="6"/>
  <c r="S368" i="6"/>
  <c r="L368" i="6"/>
  <c r="I368" i="6"/>
  <c r="K367" i="6"/>
  <c r="J367" i="6"/>
  <c r="S367" i="6"/>
  <c r="L367" i="6"/>
  <c r="I367" i="6"/>
  <c r="Z367" i="6" s="1"/>
  <c r="K366" i="6"/>
  <c r="J366" i="6"/>
  <c r="S366" i="6"/>
  <c r="L366" i="6"/>
  <c r="I366" i="6"/>
  <c r="Z366" i="6" s="1"/>
  <c r="K365" i="6"/>
  <c r="J365" i="6"/>
  <c r="S365" i="6"/>
  <c r="L365" i="6"/>
  <c r="I365" i="6"/>
  <c r="Z365" i="6" s="1"/>
  <c r="K364" i="6"/>
  <c r="J364" i="6"/>
  <c r="S364" i="6"/>
  <c r="L364" i="6"/>
  <c r="I364" i="6"/>
  <c r="Z364" i="6" s="1"/>
  <c r="K363" i="6"/>
  <c r="J363" i="6"/>
  <c r="S363" i="6"/>
  <c r="L363" i="6"/>
  <c r="I363" i="6"/>
  <c r="Z363" i="6" s="1"/>
  <c r="K362" i="6"/>
  <c r="J362" i="6"/>
  <c r="S362" i="6"/>
  <c r="L362" i="6"/>
  <c r="I362" i="6"/>
  <c r="Z362" i="6" s="1"/>
  <c r="K361" i="6"/>
  <c r="J361" i="6"/>
  <c r="Z361" i="6"/>
  <c r="S361" i="6"/>
  <c r="L361" i="6"/>
  <c r="I361" i="6"/>
  <c r="K360" i="6"/>
  <c r="J360" i="6"/>
  <c r="Z360" i="6"/>
  <c r="S360" i="6"/>
  <c r="L360" i="6"/>
  <c r="I360" i="6"/>
  <c r="K359" i="6"/>
  <c r="J359" i="6"/>
  <c r="S359" i="6"/>
  <c r="L359" i="6"/>
  <c r="I359" i="6"/>
  <c r="Z359" i="6" s="1"/>
  <c r="K358" i="6"/>
  <c r="J358" i="6"/>
  <c r="Z358" i="6"/>
  <c r="S358" i="6"/>
  <c r="L358" i="6"/>
  <c r="I358" i="6"/>
  <c r="K357" i="6"/>
  <c r="J357" i="6"/>
  <c r="S357" i="6"/>
  <c r="L357" i="6"/>
  <c r="I357" i="6"/>
  <c r="Z357" i="6" s="1"/>
  <c r="K356" i="6"/>
  <c r="J356" i="6"/>
  <c r="S356" i="6"/>
  <c r="L356" i="6"/>
  <c r="I356" i="6"/>
  <c r="Z356" i="6" s="1"/>
  <c r="K355" i="6"/>
  <c r="J355" i="6"/>
  <c r="S355" i="6"/>
  <c r="M355" i="6"/>
  <c r="L355" i="6"/>
  <c r="I355" i="6"/>
  <c r="Z355" i="6" s="1"/>
  <c r="K354" i="6"/>
  <c r="J354" i="6"/>
  <c r="S354" i="6"/>
  <c r="L354" i="6"/>
  <c r="I354" i="6"/>
  <c r="Z354" i="6" s="1"/>
  <c r="K353" i="6"/>
  <c r="J353" i="6"/>
  <c r="Z353" i="6"/>
  <c r="S353" i="6"/>
  <c r="L353" i="6"/>
  <c r="I353" i="6"/>
  <c r="K352" i="6"/>
  <c r="J352" i="6"/>
  <c r="Z352" i="6"/>
  <c r="S352" i="6"/>
  <c r="L352" i="6"/>
  <c r="I352" i="6"/>
  <c r="K351" i="6"/>
  <c r="J351" i="6"/>
  <c r="S351" i="6"/>
  <c r="L351" i="6"/>
  <c r="I351" i="6"/>
  <c r="Z351" i="6" s="1"/>
  <c r="K350" i="6"/>
  <c r="J350" i="6"/>
  <c r="S350" i="6"/>
  <c r="L350" i="6"/>
  <c r="I350" i="6"/>
  <c r="Z350" i="6" s="1"/>
  <c r="K349" i="6"/>
  <c r="J349" i="6"/>
  <c r="S349" i="6"/>
  <c r="L349" i="6"/>
  <c r="I349" i="6"/>
  <c r="Z349" i="6" s="1"/>
  <c r="K348" i="6"/>
  <c r="J348" i="6"/>
  <c r="Z348" i="6"/>
  <c r="S348" i="6"/>
  <c r="L348" i="6"/>
  <c r="I348" i="6"/>
  <c r="K347" i="6"/>
  <c r="J347" i="6"/>
  <c r="S347" i="6"/>
  <c r="M347" i="6"/>
  <c r="L347" i="6"/>
  <c r="I347" i="6"/>
  <c r="Z347" i="6" s="1"/>
  <c r="K346" i="6"/>
  <c r="J346" i="6"/>
  <c r="S346" i="6"/>
  <c r="L346" i="6"/>
  <c r="I346" i="6"/>
  <c r="Z346" i="6" s="1"/>
  <c r="K345" i="6"/>
  <c r="J345" i="6"/>
  <c r="S345" i="6"/>
  <c r="L345" i="6"/>
  <c r="I345" i="6"/>
  <c r="Z345" i="6" s="1"/>
  <c r="K344" i="6"/>
  <c r="J344" i="6"/>
  <c r="S344" i="6"/>
  <c r="L344" i="6"/>
  <c r="I344" i="6"/>
  <c r="Z344" i="6" s="1"/>
  <c r="K343" i="6"/>
  <c r="J343" i="6"/>
  <c r="S343" i="6"/>
  <c r="L343" i="6"/>
  <c r="I343" i="6"/>
  <c r="Z343" i="6" s="1"/>
  <c r="K342" i="6"/>
  <c r="J342" i="6"/>
  <c r="S342" i="6"/>
  <c r="L342" i="6"/>
  <c r="I342" i="6"/>
  <c r="Z342" i="6" s="1"/>
  <c r="K341" i="6"/>
  <c r="J341" i="6"/>
  <c r="S341" i="6"/>
  <c r="L341" i="6"/>
  <c r="I341" i="6"/>
  <c r="Z341" i="6" s="1"/>
  <c r="K340" i="6"/>
  <c r="J340" i="6"/>
  <c r="Z340" i="6"/>
  <c r="S340" i="6"/>
  <c r="L340" i="6"/>
  <c r="I340" i="6"/>
  <c r="K339" i="6"/>
  <c r="J339" i="6"/>
  <c r="Z339" i="6"/>
  <c r="S339" i="6"/>
  <c r="M339" i="6"/>
  <c r="M430" i="6" s="1"/>
  <c r="F68" i="6" s="1"/>
  <c r="L339" i="6"/>
  <c r="I339" i="6"/>
  <c r="K338" i="6"/>
  <c r="J338" i="6"/>
  <c r="S338" i="6"/>
  <c r="L338" i="6"/>
  <c r="I338" i="6"/>
  <c r="Z338" i="6" s="1"/>
  <c r="K337" i="6"/>
  <c r="J337" i="6"/>
  <c r="S337" i="6"/>
  <c r="L337" i="6"/>
  <c r="I337" i="6"/>
  <c r="Z337" i="6" s="1"/>
  <c r="K336" i="6"/>
  <c r="J336" i="6"/>
  <c r="S336" i="6"/>
  <c r="L336" i="6"/>
  <c r="I336" i="6"/>
  <c r="Z336" i="6" s="1"/>
  <c r="K335" i="6"/>
  <c r="J335" i="6"/>
  <c r="Z335" i="6"/>
  <c r="S335" i="6"/>
  <c r="L335" i="6"/>
  <c r="I335" i="6"/>
  <c r="K334" i="6"/>
  <c r="J334" i="6"/>
  <c r="S334" i="6"/>
  <c r="L334" i="6"/>
  <c r="I334" i="6"/>
  <c r="Z334" i="6" s="1"/>
  <c r="K333" i="6"/>
  <c r="J333" i="6"/>
  <c r="S333" i="6"/>
  <c r="L333" i="6"/>
  <c r="I333" i="6"/>
  <c r="Z333" i="6" s="1"/>
  <c r="K332" i="6"/>
  <c r="J332" i="6"/>
  <c r="Z332" i="6"/>
  <c r="S332" i="6"/>
  <c r="L332" i="6"/>
  <c r="I332" i="6"/>
  <c r="K331" i="6"/>
  <c r="J331" i="6"/>
  <c r="Z331" i="6"/>
  <c r="S331" i="6"/>
  <c r="L331" i="6"/>
  <c r="I331" i="6"/>
  <c r="K330" i="6"/>
  <c r="J330" i="6"/>
  <c r="S330" i="6"/>
  <c r="L330" i="6"/>
  <c r="I330" i="6"/>
  <c r="Z330" i="6" s="1"/>
  <c r="K329" i="6"/>
  <c r="J329" i="6"/>
  <c r="S329" i="6"/>
  <c r="L329" i="6"/>
  <c r="I329" i="6"/>
  <c r="Z329" i="6" s="1"/>
  <c r="K328" i="6"/>
  <c r="J328" i="6"/>
  <c r="S328" i="6"/>
  <c r="L328" i="6"/>
  <c r="I328" i="6"/>
  <c r="Z328" i="6" s="1"/>
  <c r="K327" i="6"/>
  <c r="J327" i="6"/>
  <c r="Z327" i="6"/>
  <c r="S327" i="6"/>
  <c r="L327" i="6"/>
  <c r="I327" i="6"/>
  <c r="K326" i="6"/>
  <c r="J326" i="6"/>
  <c r="S326" i="6"/>
  <c r="L326" i="6"/>
  <c r="I326" i="6"/>
  <c r="Z326" i="6" s="1"/>
  <c r="K325" i="6"/>
  <c r="J325" i="6"/>
  <c r="S325" i="6"/>
  <c r="L325" i="6"/>
  <c r="I325" i="6"/>
  <c r="Z325" i="6" s="1"/>
  <c r="K324" i="6"/>
  <c r="J324" i="6"/>
  <c r="Z324" i="6"/>
  <c r="S324" i="6"/>
  <c r="L324" i="6"/>
  <c r="I324" i="6"/>
  <c r="K323" i="6"/>
  <c r="J323" i="6"/>
  <c r="Z323" i="6"/>
  <c r="S323" i="6"/>
  <c r="L323" i="6"/>
  <c r="I323" i="6"/>
  <c r="K322" i="6"/>
  <c r="J322" i="6"/>
  <c r="Z322" i="6"/>
  <c r="S322" i="6"/>
  <c r="L322" i="6"/>
  <c r="I322" i="6"/>
  <c r="K321" i="6"/>
  <c r="J321" i="6"/>
  <c r="S321" i="6"/>
  <c r="L321" i="6"/>
  <c r="I321" i="6"/>
  <c r="Z321" i="6" s="1"/>
  <c r="K320" i="6"/>
  <c r="J320" i="6"/>
  <c r="S320" i="6"/>
  <c r="L320" i="6"/>
  <c r="I320" i="6"/>
  <c r="Z320" i="6" s="1"/>
  <c r="K319" i="6"/>
  <c r="J319" i="6"/>
  <c r="Z319" i="6"/>
  <c r="S319" i="6"/>
  <c r="L319" i="6"/>
  <c r="I319" i="6"/>
  <c r="K318" i="6"/>
  <c r="J318" i="6"/>
  <c r="S318" i="6"/>
  <c r="L318" i="6"/>
  <c r="I318" i="6"/>
  <c r="Z318" i="6" s="1"/>
  <c r="K317" i="6"/>
  <c r="J317" i="6"/>
  <c r="S317" i="6"/>
  <c r="L317" i="6"/>
  <c r="I317" i="6"/>
  <c r="Z317" i="6" s="1"/>
  <c r="K316" i="6"/>
  <c r="J316" i="6"/>
  <c r="Z316" i="6"/>
  <c r="S316" i="6"/>
  <c r="L316" i="6"/>
  <c r="I316" i="6"/>
  <c r="K315" i="6"/>
  <c r="J315" i="6"/>
  <c r="Z315" i="6"/>
  <c r="S315" i="6"/>
  <c r="L315" i="6"/>
  <c r="I315" i="6"/>
  <c r="K314" i="6"/>
  <c r="J314" i="6"/>
  <c r="Z314" i="6"/>
  <c r="S314" i="6"/>
  <c r="L314" i="6"/>
  <c r="I314" i="6"/>
  <c r="K313" i="6"/>
  <c r="J313" i="6"/>
  <c r="S313" i="6"/>
  <c r="L313" i="6"/>
  <c r="I313" i="6"/>
  <c r="Z313" i="6" s="1"/>
  <c r="K312" i="6"/>
  <c r="J312" i="6"/>
  <c r="S312" i="6"/>
  <c r="L312" i="6"/>
  <c r="I312" i="6"/>
  <c r="Z312" i="6" s="1"/>
  <c r="K311" i="6"/>
  <c r="J311" i="6"/>
  <c r="Z311" i="6"/>
  <c r="S311" i="6"/>
  <c r="S430" i="6" s="1"/>
  <c r="H68" i="6" s="1"/>
  <c r="L311" i="6"/>
  <c r="L430" i="6" s="1"/>
  <c r="E68" i="6" s="1"/>
  <c r="I311" i="6"/>
  <c r="I430" i="6" s="1"/>
  <c r="G68" i="6" s="1"/>
  <c r="V308" i="6"/>
  <c r="I67" i="6" s="1"/>
  <c r="K307" i="6"/>
  <c r="J307" i="6"/>
  <c r="Z307" i="6"/>
  <c r="S307" i="6"/>
  <c r="L307" i="6"/>
  <c r="I307" i="6"/>
  <c r="K306" i="6"/>
  <c r="J306" i="6"/>
  <c r="S306" i="6"/>
  <c r="L306" i="6"/>
  <c r="I306" i="6"/>
  <c r="Z306" i="6" s="1"/>
  <c r="K305" i="6"/>
  <c r="J305" i="6"/>
  <c r="Z305" i="6"/>
  <c r="S305" i="6"/>
  <c r="L305" i="6"/>
  <c r="I305" i="6"/>
  <c r="K304" i="6"/>
  <c r="J304" i="6"/>
  <c r="Z304" i="6"/>
  <c r="S304" i="6"/>
  <c r="L304" i="6"/>
  <c r="I304" i="6"/>
  <c r="K303" i="6"/>
  <c r="J303" i="6"/>
  <c r="Z303" i="6"/>
  <c r="S303" i="6"/>
  <c r="L303" i="6"/>
  <c r="I303" i="6"/>
  <c r="K302" i="6"/>
  <c r="J302" i="6"/>
  <c r="Z302" i="6"/>
  <c r="S302" i="6"/>
  <c r="L302" i="6"/>
  <c r="I302" i="6"/>
  <c r="K301" i="6"/>
  <c r="J301" i="6"/>
  <c r="S301" i="6"/>
  <c r="L301" i="6"/>
  <c r="I301" i="6"/>
  <c r="Z301" i="6" s="1"/>
  <c r="K300" i="6"/>
  <c r="J300" i="6"/>
  <c r="S300" i="6"/>
  <c r="L300" i="6"/>
  <c r="I300" i="6"/>
  <c r="Z300" i="6" s="1"/>
  <c r="K299" i="6"/>
  <c r="J299" i="6"/>
  <c r="Z299" i="6"/>
  <c r="S299" i="6"/>
  <c r="L299" i="6"/>
  <c r="I299" i="6"/>
  <c r="K298" i="6"/>
  <c r="J298" i="6"/>
  <c r="S298" i="6"/>
  <c r="L298" i="6"/>
  <c r="I298" i="6"/>
  <c r="Z298" i="6" s="1"/>
  <c r="K297" i="6"/>
  <c r="J297" i="6"/>
  <c r="Z297" i="6"/>
  <c r="S297" i="6"/>
  <c r="L297" i="6"/>
  <c r="I297" i="6"/>
  <c r="K296" i="6"/>
  <c r="J296" i="6"/>
  <c r="Z296" i="6"/>
  <c r="S296" i="6"/>
  <c r="M296" i="6"/>
  <c r="L296" i="6"/>
  <c r="I296" i="6"/>
  <c r="K295" i="6"/>
  <c r="J295" i="6"/>
  <c r="S295" i="6"/>
  <c r="L295" i="6"/>
  <c r="I295" i="6"/>
  <c r="Z295" i="6" s="1"/>
  <c r="K294" i="6"/>
  <c r="J294" i="6"/>
  <c r="Z294" i="6"/>
  <c r="S294" i="6"/>
  <c r="M294" i="6"/>
  <c r="L294" i="6"/>
  <c r="I294" i="6"/>
  <c r="K293" i="6"/>
  <c r="J293" i="6"/>
  <c r="S293" i="6"/>
  <c r="L293" i="6"/>
  <c r="I293" i="6"/>
  <c r="Z293" i="6" s="1"/>
  <c r="K292" i="6"/>
  <c r="J292" i="6"/>
  <c r="S292" i="6"/>
  <c r="M292" i="6"/>
  <c r="M308" i="6" s="1"/>
  <c r="F67" i="6" s="1"/>
  <c r="L292" i="6"/>
  <c r="I292" i="6"/>
  <c r="Z292" i="6" s="1"/>
  <c r="K291" i="6"/>
  <c r="J291" i="6"/>
  <c r="S291" i="6"/>
  <c r="M291" i="6"/>
  <c r="L291" i="6"/>
  <c r="I291" i="6"/>
  <c r="Z291" i="6" s="1"/>
  <c r="K290" i="6"/>
  <c r="J290" i="6"/>
  <c r="S290" i="6"/>
  <c r="L290" i="6"/>
  <c r="I290" i="6"/>
  <c r="Z290" i="6" s="1"/>
  <c r="K289" i="6"/>
  <c r="J289" i="6"/>
  <c r="Z289" i="6"/>
  <c r="S289" i="6"/>
  <c r="L289" i="6"/>
  <c r="I289" i="6"/>
  <c r="K288" i="6"/>
  <c r="J288" i="6"/>
  <c r="S288" i="6"/>
  <c r="S308" i="6" s="1"/>
  <c r="H67" i="6" s="1"/>
  <c r="L288" i="6"/>
  <c r="L308" i="6" s="1"/>
  <c r="E67" i="6" s="1"/>
  <c r="I288" i="6"/>
  <c r="Z288" i="6" s="1"/>
  <c r="V285" i="6"/>
  <c r="I66" i="6" s="1"/>
  <c r="K284" i="6"/>
  <c r="J284" i="6"/>
  <c r="S284" i="6"/>
  <c r="L284" i="6"/>
  <c r="I284" i="6"/>
  <c r="Z284" i="6" s="1"/>
  <c r="K283" i="6"/>
  <c r="J283" i="6"/>
  <c r="Z283" i="6"/>
  <c r="S283" i="6"/>
  <c r="L283" i="6"/>
  <c r="I283" i="6"/>
  <c r="K282" i="6"/>
  <c r="J282" i="6"/>
  <c r="Z282" i="6"/>
  <c r="S282" i="6"/>
  <c r="L282" i="6"/>
  <c r="I282" i="6"/>
  <c r="K281" i="6"/>
  <c r="J281" i="6"/>
  <c r="S281" i="6"/>
  <c r="M281" i="6"/>
  <c r="L281" i="6"/>
  <c r="I281" i="6"/>
  <c r="Z281" i="6" s="1"/>
  <c r="K280" i="6"/>
  <c r="J280" i="6"/>
  <c r="Z280" i="6"/>
  <c r="S280" i="6"/>
  <c r="M280" i="6"/>
  <c r="L280" i="6"/>
  <c r="I280" i="6"/>
  <c r="K279" i="6"/>
  <c r="J279" i="6"/>
  <c r="S279" i="6"/>
  <c r="L279" i="6"/>
  <c r="I279" i="6"/>
  <c r="Z279" i="6" s="1"/>
  <c r="K278" i="6"/>
  <c r="J278" i="6"/>
  <c r="Z278" i="6"/>
  <c r="S278" i="6"/>
  <c r="L278" i="6"/>
  <c r="I278" i="6"/>
  <c r="K277" i="6"/>
  <c r="J277" i="6"/>
  <c r="Z277" i="6"/>
  <c r="S277" i="6"/>
  <c r="M277" i="6"/>
  <c r="L277" i="6"/>
  <c r="I277" i="6"/>
  <c r="K276" i="6"/>
  <c r="J276" i="6"/>
  <c r="S276" i="6"/>
  <c r="M276" i="6"/>
  <c r="L276" i="6"/>
  <c r="I276" i="6"/>
  <c r="Z276" i="6" s="1"/>
  <c r="K275" i="6"/>
  <c r="J275" i="6"/>
  <c r="Z275" i="6"/>
  <c r="S275" i="6"/>
  <c r="M275" i="6"/>
  <c r="L275" i="6"/>
  <c r="I275" i="6"/>
  <c r="K274" i="6"/>
  <c r="J274" i="6"/>
  <c r="Z274" i="6"/>
  <c r="S274" i="6"/>
  <c r="M274" i="6"/>
  <c r="L274" i="6"/>
  <c r="I274" i="6"/>
  <c r="K273" i="6"/>
  <c r="J273" i="6"/>
  <c r="Z273" i="6"/>
  <c r="S273" i="6"/>
  <c r="M273" i="6"/>
  <c r="L273" i="6"/>
  <c r="I273" i="6"/>
  <c r="K272" i="6"/>
  <c r="J272" i="6"/>
  <c r="S272" i="6"/>
  <c r="M272" i="6"/>
  <c r="L272" i="6"/>
  <c r="I272" i="6"/>
  <c r="Z272" i="6" s="1"/>
  <c r="K271" i="6"/>
  <c r="J271" i="6"/>
  <c r="S271" i="6"/>
  <c r="M271" i="6"/>
  <c r="L271" i="6"/>
  <c r="I271" i="6"/>
  <c r="Z271" i="6" s="1"/>
  <c r="K270" i="6"/>
  <c r="J270" i="6"/>
  <c r="Z270" i="6"/>
  <c r="S270" i="6"/>
  <c r="L270" i="6"/>
  <c r="I270" i="6"/>
  <c r="K269" i="6"/>
  <c r="J269" i="6"/>
  <c r="S269" i="6"/>
  <c r="L269" i="6"/>
  <c r="I269" i="6"/>
  <c r="Z269" i="6" s="1"/>
  <c r="K268" i="6"/>
  <c r="J268" i="6"/>
  <c r="S268" i="6"/>
  <c r="L268" i="6"/>
  <c r="I268" i="6"/>
  <c r="Z268" i="6" s="1"/>
  <c r="K267" i="6"/>
  <c r="J267" i="6"/>
  <c r="S267" i="6"/>
  <c r="L267" i="6"/>
  <c r="I267" i="6"/>
  <c r="Z267" i="6" s="1"/>
  <c r="K266" i="6"/>
  <c r="J266" i="6"/>
  <c r="S266" i="6"/>
  <c r="L266" i="6"/>
  <c r="I266" i="6"/>
  <c r="Z266" i="6" s="1"/>
  <c r="K265" i="6"/>
  <c r="J265" i="6"/>
  <c r="Z265" i="6"/>
  <c r="S265" i="6"/>
  <c r="L265" i="6"/>
  <c r="I265" i="6"/>
  <c r="K264" i="6"/>
  <c r="J264" i="6"/>
  <c r="Z264" i="6"/>
  <c r="S264" i="6"/>
  <c r="L264" i="6"/>
  <c r="I264" i="6"/>
  <c r="K263" i="6"/>
  <c r="J263" i="6"/>
  <c r="Z263" i="6"/>
  <c r="S263" i="6"/>
  <c r="L263" i="6"/>
  <c r="I263" i="6"/>
  <c r="K262" i="6"/>
  <c r="J262" i="6"/>
  <c r="Z262" i="6"/>
  <c r="S262" i="6"/>
  <c r="L262" i="6"/>
  <c r="I262" i="6"/>
  <c r="K261" i="6"/>
  <c r="J261" i="6"/>
  <c r="S261" i="6"/>
  <c r="L261" i="6"/>
  <c r="I261" i="6"/>
  <c r="Z261" i="6" s="1"/>
  <c r="K260" i="6"/>
  <c r="J260" i="6"/>
  <c r="S260" i="6"/>
  <c r="L260" i="6"/>
  <c r="I260" i="6"/>
  <c r="Z260" i="6" s="1"/>
  <c r="K259" i="6"/>
  <c r="J259" i="6"/>
  <c r="S259" i="6"/>
  <c r="L259" i="6"/>
  <c r="I259" i="6"/>
  <c r="Z259" i="6" s="1"/>
  <c r="K258" i="6"/>
  <c r="J258" i="6"/>
  <c r="S258" i="6"/>
  <c r="L258" i="6"/>
  <c r="I258" i="6"/>
  <c r="Z258" i="6" s="1"/>
  <c r="K257" i="6"/>
  <c r="J257" i="6"/>
  <c r="Z257" i="6"/>
  <c r="S257" i="6"/>
  <c r="L257" i="6"/>
  <c r="I257" i="6"/>
  <c r="K256" i="6"/>
  <c r="J256" i="6"/>
  <c r="Z256" i="6"/>
  <c r="S256" i="6"/>
  <c r="L256" i="6"/>
  <c r="I256" i="6"/>
  <c r="K255" i="6"/>
  <c r="J255" i="6"/>
  <c r="Z255" i="6"/>
  <c r="S255" i="6"/>
  <c r="L255" i="6"/>
  <c r="I255" i="6"/>
  <c r="K254" i="6"/>
  <c r="J254" i="6"/>
  <c r="Z254" i="6"/>
  <c r="S254" i="6"/>
  <c r="L254" i="6"/>
  <c r="I254" i="6"/>
  <c r="K253" i="6"/>
  <c r="J253" i="6"/>
  <c r="S253" i="6"/>
  <c r="L253" i="6"/>
  <c r="I253" i="6"/>
  <c r="Z253" i="6" s="1"/>
  <c r="K252" i="6"/>
  <c r="J252" i="6"/>
  <c r="S252" i="6"/>
  <c r="L252" i="6"/>
  <c r="I252" i="6"/>
  <c r="Z252" i="6" s="1"/>
  <c r="K251" i="6"/>
  <c r="J251" i="6"/>
  <c r="S251" i="6"/>
  <c r="L251" i="6"/>
  <c r="I251" i="6"/>
  <c r="Z251" i="6" s="1"/>
  <c r="K250" i="6"/>
  <c r="J250" i="6"/>
  <c r="S250" i="6"/>
  <c r="L250" i="6"/>
  <c r="I250" i="6"/>
  <c r="Z250" i="6" s="1"/>
  <c r="K249" i="6"/>
  <c r="J249" i="6"/>
  <c r="Z249" i="6"/>
  <c r="S249" i="6"/>
  <c r="L249" i="6"/>
  <c r="I249" i="6"/>
  <c r="K248" i="6"/>
  <c r="J248" i="6"/>
  <c r="Z248" i="6"/>
  <c r="S248" i="6"/>
  <c r="L248" i="6"/>
  <c r="I248" i="6"/>
  <c r="K247" i="6"/>
  <c r="J247" i="6"/>
  <c r="Z247" i="6"/>
  <c r="S247" i="6"/>
  <c r="M247" i="6"/>
  <c r="L247" i="6"/>
  <c r="I247" i="6"/>
  <c r="K246" i="6"/>
  <c r="J246" i="6"/>
  <c r="S246" i="6"/>
  <c r="L246" i="6"/>
  <c r="I246" i="6"/>
  <c r="Z246" i="6" s="1"/>
  <c r="K245" i="6"/>
  <c r="J245" i="6"/>
  <c r="S245" i="6"/>
  <c r="L245" i="6"/>
  <c r="I245" i="6"/>
  <c r="Z245" i="6" s="1"/>
  <c r="K244" i="6"/>
  <c r="J244" i="6"/>
  <c r="Z244" i="6"/>
  <c r="S244" i="6"/>
  <c r="L244" i="6"/>
  <c r="I244" i="6"/>
  <c r="K243" i="6"/>
  <c r="J243" i="6"/>
  <c r="S243" i="6"/>
  <c r="L243" i="6"/>
  <c r="I243" i="6"/>
  <c r="Z243" i="6" s="1"/>
  <c r="K242" i="6"/>
  <c r="J242" i="6"/>
  <c r="Z242" i="6"/>
  <c r="S242" i="6"/>
  <c r="L242" i="6"/>
  <c r="I242" i="6"/>
  <c r="K241" i="6"/>
  <c r="J241" i="6"/>
  <c r="Z241" i="6"/>
  <c r="S241" i="6"/>
  <c r="M241" i="6"/>
  <c r="L241" i="6"/>
  <c r="I241" i="6"/>
  <c r="K240" i="6"/>
  <c r="J240" i="6"/>
  <c r="S240" i="6"/>
  <c r="L240" i="6"/>
  <c r="I240" i="6"/>
  <c r="Z240" i="6" s="1"/>
  <c r="K239" i="6"/>
  <c r="J239" i="6"/>
  <c r="Z239" i="6"/>
  <c r="S239" i="6"/>
  <c r="M239" i="6"/>
  <c r="L239" i="6"/>
  <c r="I239" i="6"/>
  <c r="K238" i="6"/>
  <c r="J238" i="6"/>
  <c r="S238" i="6"/>
  <c r="L238" i="6"/>
  <c r="I238" i="6"/>
  <c r="Z238" i="6" s="1"/>
  <c r="K237" i="6"/>
  <c r="J237" i="6"/>
  <c r="Z237" i="6"/>
  <c r="S237" i="6"/>
  <c r="L237" i="6"/>
  <c r="I237" i="6"/>
  <c r="K236" i="6"/>
  <c r="J236" i="6"/>
  <c r="Z236" i="6"/>
  <c r="S236" i="6"/>
  <c r="L236" i="6"/>
  <c r="I236" i="6"/>
  <c r="K235" i="6"/>
  <c r="J235" i="6"/>
  <c r="Z235" i="6"/>
  <c r="S235" i="6"/>
  <c r="L235" i="6"/>
  <c r="I235" i="6"/>
  <c r="K234" i="6"/>
  <c r="J234" i="6"/>
  <c r="Z234" i="6"/>
  <c r="S234" i="6"/>
  <c r="L234" i="6"/>
  <c r="I234" i="6"/>
  <c r="K233" i="6"/>
  <c r="J233" i="6"/>
  <c r="S233" i="6"/>
  <c r="L233" i="6"/>
  <c r="I233" i="6"/>
  <c r="Z233" i="6" s="1"/>
  <c r="K232" i="6"/>
  <c r="J232" i="6"/>
  <c r="S232" i="6"/>
  <c r="L232" i="6"/>
  <c r="I232" i="6"/>
  <c r="Z232" i="6" s="1"/>
  <c r="K231" i="6"/>
  <c r="J231" i="6"/>
  <c r="Z231" i="6"/>
  <c r="S231" i="6"/>
  <c r="M231" i="6"/>
  <c r="L231" i="6"/>
  <c r="I231" i="6"/>
  <c r="K230" i="6"/>
  <c r="J230" i="6"/>
  <c r="S230" i="6"/>
  <c r="L230" i="6"/>
  <c r="I230" i="6"/>
  <c r="Z230" i="6" s="1"/>
  <c r="K229" i="6"/>
  <c r="J229" i="6"/>
  <c r="Z229" i="6"/>
  <c r="S229" i="6"/>
  <c r="M229" i="6"/>
  <c r="L229" i="6"/>
  <c r="I229" i="6"/>
  <c r="K228" i="6"/>
  <c r="J228" i="6"/>
  <c r="S228" i="6"/>
  <c r="L228" i="6"/>
  <c r="I228" i="6"/>
  <c r="Z228" i="6" s="1"/>
  <c r="K227" i="6"/>
  <c r="J227" i="6"/>
  <c r="S227" i="6"/>
  <c r="M227" i="6"/>
  <c r="L227" i="6"/>
  <c r="I227" i="6"/>
  <c r="Z227" i="6" s="1"/>
  <c r="K226" i="6"/>
  <c r="J226" i="6"/>
  <c r="Z226" i="6"/>
  <c r="S226" i="6"/>
  <c r="L226" i="6"/>
  <c r="I226" i="6"/>
  <c r="K225" i="6"/>
  <c r="J225" i="6"/>
  <c r="Z225" i="6"/>
  <c r="S225" i="6"/>
  <c r="M225" i="6"/>
  <c r="M285" i="6" s="1"/>
  <c r="F66" i="6" s="1"/>
  <c r="L225" i="6"/>
  <c r="I225" i="6"/>
  <c r="K224" i="6"/>
  <c r="J224" i="6"/>
  <c r="Z224" i="6"/>
  <c r="S224" i="6"/>
  <c r="L224" i="6"/>
  <c r="I224" i="6"/>
  <c r="K223" i="6"/>
  <c r="J223" i="6"/>
  <c r="S223" i="6"/>
  <c r="M223" i="6"/>
  <c r="L223" i="6"/>
  <c r="I223" i="6"/>
  <c r="Z223" i="6" s="1"/>
  <c r="K222" i="6"/>
  <c r="J222" i="6"/>
  <c r="S222" i="6"/>
  <c r="L222" i="6"/>
  <c r="I222" i="6"/>
  <c r="Z222" i="6" s="1"/>
  <c r="K221" i="6"/>
  <c r="J221" i="6"/>
  <c r="Z221" i="6"/>
  <c r="S221" i="6"/>
  <c r="L221" i="6"/>
  <c r="I221" i="6"/>
  <c r="K220" i="6"/>
  <c r="J220" i="6"/>
  <c r="S220" i="6"/>
  <c r="L220" i="6"/>
  <c r="I220" i="6"/>
  <c r="Z220" i="6" s="1"/>
  <c r="K219" i="6"/>
  <c r="J219" i="6"/>
  <c r="Z219" i="6"/>
  <c r="S219" i="6"/>
  <c r="L219" i="6"/>
  <c r="I219" i="6"/>
  <c r="K218" i="6"/>
  <c r="J218" i="6"/>
  <c r="Z218" i="6"/>
  <c r="S218" i="6"/>
  <c r="L218" i="6"/>
  <c r="I218" i="6"/>
  <c r="K217" i="6"/>
  <c r="J217" i="6"/>
  <c r="S217" i="6"/>
  <c r="L217" i="6"/>
  <c r="I217" i="6"/>
  <c r="Z217" i="6" s="1"/>
  <c r="K216" i="6"/>
  <c r="J216" i="6"/>
  <c r="S216" i="6"/>
  <c r="L216" i="6"/>
  <c r="I216" i="6"/>
  <c r="Z216" i="6" s="1"/>
  <c r="K215" i="6"/>
  <c r="J215" i="6"/>
  <c r="S215" i="6"/>
  <c r="L215" i="6"/>
  <c r="I215" i="6"/>
  <c r="Z215" i="6" s="1"/>
  <c r="K214" i="6"/>
  <c r="J214" i="6"/>
  <c r="S214" i="6"/>
  <c r="L214" i="6"/>
  <c r="I214" i="6"/>
  <c r="Z214" i="6" s="1"/>
  <c r="K213" i="6"/>
  <c r="J213" i="6"/>
  <c r="Z213" i="6"/>
  <c r="S213" i="6"/>
  <c r="L213" i="6"/>
  <c r="I213" i="6"/>
  <c r="K212" i="6"/>
  <c r="J212" i="6"/>
  <c r="S212" i="6"/>
  <c r="L212" i="6"/>
  <c r="I212" i="6"/>
  <c r="Z212" i="6" s="1"/>
  <c r="K211" i="6"/>
  <c r="J211" i="6"/>
  <c r="Z211" i="6"/>
  <c r="S211" i="6"/>
  <c r="S285" i="6" s="1"/>
  <c r="H66" i="6" s="1"/>
  <c r="L211" i="6"/>
  <c r="L285" i="6" s="1"/>
  <c r="E66" i="6" s="1"/>
  <c r="I211" i="6"/>
  <c r="I285" i="6" s="1"/>
  <c r="G66" i="6" s="1"/>
  <c r="V208" i="6"/>
  <c r="I65" i="6" s="1"/>
  <c r="K207" i="6"/>
  <c r="J207" i="6"/>
  <c r="Z207" i="6"/>
  <c r="S207" i="6"/>
  <c r="M207" i="6"/>
  <c r="L207" i="6"/>
  <c r="I207" i="6"/>
  <c r="K206" i="6"/>
  <c r="J206" i="6"/>
  <c r="S206" i="6"/>
  <c r="M206" i="6"/>
  <c r="L206" i="6"/>
  <c r="I206" i="6"/>
  <c r="Z206" i="6" s="1"/>
  <c r="K205" i="6"/>
  <c r="J205" i="6"/>
  <c r="S205" i="6"/>
  <c r="L205" i="6"/>
  <c r="I205" i="6"/>
  <c r="Z205" i="6" s="1"/>
  <c r="K204" i="6"/>
  <c r="J204" i="6"/>
  <c r="Z204" i="6"/>
  <c r="S204" i="6"/>
  <c r="L204" i="6"/>
  <c r="I204" i="6"/>
  <c r="K203" i="6"/>
  <c r="J203" i="6"/>
  <c r="Z203" i="6"/>
  <c r="S203" i="6"/>
  <c r="L203" i="6"/>
  <c r="I203" i="6"/>
  <c r="K202" i="6"/>
  <c r="J202" i="6"/>
  <c r="Z202" i="6"/>
  <c r="S202" i="6"/>
  <c r="L202" i="6"/>
  <c r="I202" i="6"/>
  <c r="K201" i="6"/>
  <c r="J201" i="6"/>
  <c r="S201" i="6"/>
  <c r="L201" i="6"/>
  <c r="I201" i="6"/>
  <c r="Z201" i="6" s="1"/>
  <c r="K200" i="6"/>
  <c r="J200" i="6"/>
  <c r="S200" i="6"/>
  <c r="L200" i="6"/>
  <c r="I200" i="6"/>
  <c r="Z200" i="6" s="1"/>
  <c r="K199" i="6"/>
  <c r="J199" i="6"/>
  <c r="S199" i="6"/>
  <c r="L199" i="6"/>
  <c r="I199" i="6"/>
  <c r="Z199" i="6" s="1"/>
  <c r="K198" i="6"/>
  <c r="J198" i="6"/>
  <c r="S198" i="6"/>
  <c r="L198" i="6"/>
  <c r="I198" i="6"/>
  <c r="Z198" i="6" s="1"/>
  <c r="K197" i="6"/>
  <c r="J197" i="6"/>
  <c r="S197" i="6"/>
  <c r="L197" i="6"/>
  <c r="I197" i="6"/>
  <c r="Z197" i="6" s="1"/>
  <c r="K196" i="6"/>
  <c r="J196" i="6"/>
  <c r="Z196" i="6"/>
  <c r="S196" i="6"/>
  <c r="L196" i="6"/>
  <c r="I196" i="6"/>
  <c r="K195" i="6"/>
  <c r="J195" i="6"/>
  <c r="S195" i="6"/>
  <c r="L195" i="6"/>
  <c r="I195" i="6"/>
  <c r="Z195" i="6" s="1"/>
  <c r="K194" i="6"/>
  <c r="J194" i="6"/>
  <c r="Z194" i="6"/>
  <c r="S194" i="6"/>
  <c r="L194" i="6"/>
  <c r="I194" i="6"/>
  <c r="K193" i="6"/>
  <c r="J193" i="6"/>
  <c r="S193" i="6"/>
  <c r="L193" i="6"/>
  <c r="I193" i="6"/>
  <c r="Z193" i="6" s="1"/>
  <c r="K192" i="6"/>
  <c r="J192" i="6"/>
  <c r="S192" i="6"/>
  <c r="L192" i="6"/>
  <c r="I192" i="6"/>
  <c r="Z192" i="6" s="1"/>
  <c r="K191" i="6"/>
  <c r="J191" i="6"/>
  <c r="S191" i="6"/>
  <c r="L191" i="6"/>
  <c r="I191" i="6"/>
  <c r="Z191" i="6" s="1"/>
  <c r="K190" i="6"/>
  <c r="J190" i="6"/>
  <c r="S190" i="6"/>
  <c r="L190" i="6"/>
  <c r="I190" i="6"/>
  <c r="Z190" i="6" s="1"/>
  <c r="K189" i="6"/>
  <c r="J189" i="6"/>
  <c r="S189" i="6"/>
  <c r="L189" i="6"/>
  <c r="I189" i="6"/>
  <c r="Z189" i="6" s="1"/>
  <c r="K188" i="6"/>
  <c r="J188" i="6"/>
  <c r="Z188" i="6"/>
  <c r="S188" i="6"/>
  <c r="L188" i="6"/>
  <c r="I188" i="6"/>
  <c r="K187" i="6"/>
  <c r="J187" i="6"/>
  <c r="Z187" i="6"/>
  <c r="S187" i="6"/>
  <c r="M187" i="6"/>
  <c r="L187" i="6"/>
  <c r="I187" i="6"/>
  <c r="K186" i="6"/>
  <c r="J186" i="6"/>
  <c r="S186" i="6"/>
  <c r="M186" i="6"/>
  <c r="L186" i="6"/>
  <c r="I186" i="6"/>
  <c r="Z186" i="6" s="1"/>
  <c r="K185" i="6"/>
  <c r="J185" i="6"/>
  <c r="S185" i="6"/>
  <c r="M185" i="6"/>
  <c r="L185" i="6"/>
  <c r="I185" i="6"/>
  <c r="Z185" i="6" s="1"/>
  <c r="K184" i="6"/>
  <c r="J184" i="6"/>
  <c r="S184" i="6"/>
  <c r="M184" i="6"/>
  <c r="L184" i="6"/>
  <c r="I184" i="6"/>
  <c r="Z184" i="6" s="1"/>
  <c r="K183" i="6"/>
  <c r="J183" i="6"/>
  <c r="S183" i="6"/>
  <c r="M183" i="6"/>
  <c r="L183" i="6"/>
  <c r="I183" i="6"/>
  <c r="Z183" i="6" s="1"/>
  <c r="K182" i="6"/>
  <c r="J182" i="6"/>
  <c r="S182" i="6"/>
  <c r="M182" i="6"/>
  <c r="M208" i="6" s="1"/>
  <c r="F65" i="6" s="1"/>
  <c r="L182" i="6"/>
  <c r="I182" i="6"/>
  <c r="Z182" i="6" s="1"/>
  <c r="K181" i="6"/>
  <c r="J181" i="6"/>
  <c r="Z181" i="6"/>
  <c r="S181" i="6"/>
  <c r="M181" i="6"/>
  <c r="L181" i="6"/>
  <c r="I181" i="6"/>
  <c r="K180" i="6"/>
  <c r="J180" i="6"/>
  <c r="Z180" i="6"/>
  <c r="S180" i="6"/>
  <c r="L180" i="6"/>
  <c r="I180" i="6"/>
  <c r="K179" i="6"/>
  <c r="J179" i="6"/>
  <c r="Z179" i="6"/>
  <c r="S179" i="6"/>
  <c r="L179" i="6"/>
  <c r="I179" i="6"/>
  <c r="K178" i="6"/>
  <c r="J178" i="6"/>
  <c r="S178" i="6"/>
  <c r="L178" i="6"/>
  <c r="I178" i="6"/>
  <c r="Z178" i="6" s="1"/>
  <c r="K177" i="6"/>
  <c r="J177" i="6"/>
  <c r="S177" i="6"/>
  <c r="L177" i="6"/>
  <c r="I177" i="6"/>
  <c r="Z177" i="6" s="1"/>
  <c r="K176" i="6"/>
  <c r="J176" i="6"/>
  <c r="Z176" i="6"/>
  <c r="S176" i="6"/>
  <c r="L176" i="6"/>
  <c r="I176" i="6"/>
  <c r="K175" i="6"/>
  <c r="J175" i="6"/>
  <c r="S175" i="6"/>
  <c r="L175" i="6"/>
  <c r="I175" i="6"/>
  <c r="Z175" i="6" s="1"/>
  <c r="K174" i="6"/>
  <c r="J174" i="6"/>
  <c r="Z174" i="6"/>
  <c r="S174" i="6"/>
  <c r="L174" i="6"/>
  <c r="I174" i="6"/>
  <c r="K173" i="6"/>
  <c r="J173" i="6"/>
  <c r="Z173" i="6"/>
  <c r="S173" i="6"/>
  <c r="L173" i="6"/>
  <c r="I173" i="6"/>
  <c r="K172" i="6"/>
  <c r="J172" i="6"/>
  <c r="Z172" i="6"/>
  <c r="S172" i="6"/>
  <c r="L172" i="6"/>
  <c r="I172" i="6"/>
  <c r="K171" i="6"/>
  <c r="J171" i="6"/>
  <c r="Z171" i="6"/>
  <c r="S171" i="6"/>
  <c r="L171" i="6"/>
  <c r="I171" i="6"/>
  <c r="K170" i="6"/>
  <c r="J170" i="6"/>
  <c r="S170" i="6"/>
  <c r="L170" i="6"/>
  <c r="I170" i="6"/>
  <c r="Z170" i="6" s="1"/>
  <c r="K169" i="6"/>
  <c r="J169" i="6"/>
  <c r="S169" i="6"/>
  <c r="S208" i="6" s="1"/>
  <c r="H65" i="6" s="1"/>
  <c r="L169" i="6"/>
  <c r="L208" i="6" s="1"/>
  <c r="E65" i="6" s="1"/>
  <c r="I169" i="6"/>
  <c r="I208" i="6" s="1"/>
  <c r="G65" i="6" s="1"/>
  <c r="I64" i="6"/>
  <c r="V166" i="6"/>
  <c r="V432" i="6" s="1"/>
  <c r="I69" i="6" s="1"/>
  <c r="K165" i="6"/>
  <c r="J165" i="6"/>
  <c r="S165" i="6"/>
  <c r="M165" i="6"/>
  <c r="L165" i="6"/>
  <c r="I165" i="6"/>
  <c r="Z165" i="6" s="1"/>
  <c r="K164" i="6"/>
  <c r="J164" i="6"/>
  <c r="Z164" i="6"/>
  <c r="S164" i="6"/>
  <c r="M164" i="6"/>
  <c r="L164" i="6"/>
  <c r="I164" i="6"/>
  <c r="K163" i="6"/>
  <c r="J163" i="6"/>
  <c r="S163" i="6"/>
  <c r="M163" i="6"/>
  <c r="L163" i="6"/>
  <c r="I163" i="6"/>
  <c r="Z163" i="6" s="1"/>
  <c r="K162" i="6"/>
  <c r="J162" i="6"/>
  <c r="Z162" i="6"/>
  <c r="S162" i="6"/>
  <c r="M162" i="6"/>
  <c r="M166" i="6" s="1"/>
  <c r="F64" i="6" s="1"/>
  <c r="L162" i="6"/>
  <c r="I162" i="6"/>
  <c r="K161" i="6"/>
  <c r="J161" i="6"/>
  <c r="S161" i="6"/>
  <c r="L161" i="6"/>
  <c r="I161" i="6"/>
  <c r="Z161" i="6" s="1"/>
  <c r="K160" i="6"/>
  <c r="J160" i="6"/>
  <c r="Z160" i="6"/>
  <c r="S160" i="6"/>
  <c r="L160" i="6"/>
  <c r="I160" i="6"/>
  <c r="K159" i="6"/>
  <c r="J159" i="6"/>
  <c r="Z159" i="6"/>
  <c r="S159" i="6"/>
  <c r="L159" i="6"/>
  <c r="I159" i="6"/>
  <c r="K158" i="6"/>
  <c r="J158" i="6"/>
  <c r="Z158" i="6"/>
  <c r="S158" i="6"/>
  <c r="L158" i="6"/>
  <c r="I158" i="6"/>
  <c r="K157" i="6"/>
  <c r="J157" i="6"/>
  <c r="Z157" i="6"/>
  <c r="S157" i="6"/>
  <c r="L157" i="6"/>
  <c r="I157" i="6"/>
  <c r="K156" i="6"/>
  <c r="J156" i="6"/>
  <c r="S156" i="6"/>
  <c r="L156" i="6"/>
  <c r="I156" i="6"/>
  <c r="Z156" i="6" s="1"/>
  <c r="K155" i="6"/>
  <c r="J155" i="6"/>
  <c r="S155" i="6"/>
  <c r="L155" i="6"/>
  <c r="I155" i="6"/>
  <c r="Z155" i="6" s="1"/>
  <c r="K154" i="6"/>
  <c r="J154" i="6"/>
  <c r="Z154" i="6"/>
  <c r="S154" i="6"/>
  <c r="L154" i="6"/>
  <c r="I154" i="6"/>
  <c r="K153" i="6"/>
  <c r="J153" i="6"/>
  <c r="S153" i="6"/>
  <c r="L153" i="6"/>
  <c r="I153" i="6"/>
  <c r="Z153" i="6" s="1"/>
  <c r="K152" i="6"/>
  <c r="J152" i="6"/>
  <c r="Z152" i="6"/>
  <c r="S152" i="6"/>
  <c r="L152" i="6"/>
  <c r="I152" i="6"/>
  <c r="K151" i="6"/>
  <c r="J151" i="6"/>
  <c r="Z151" i="6"/>
  <c r="S151" i="6"/>
  <c r="L151" i="6"/>
  <c r="I151" i="6"/>
  <c r="K150" i="6"/>
  <c r="J150" i="6"/>
  <c r="Z150" i="6"/>
  <c r="S150" i="6"/>
  <c r="L150" i="6"/>
  <c r="I150" i="6"/>
  <c r="K149" i="6"/>
  <c r="J149" i="6"/>
  <c r="Z149" i="6"/>
  <c r="S149" i="6"/>
  <c r="L149" i="6"/>
  <c r="I149" i="6"/>
  <c r="K148" i="6"/>
  <c r="J148" i="6"/>
  <c r="S148" i="6"/>
  <c r="L148" i="6"/>
  <c r="I148" i="6"/>
  <c r="Z148" i="6" s="1"/>
  <c r="K147" i="6"/>
  <c r="J147" i="6"/>
  <c r="S147" i="6"/>
  <c r="L147" i="6"/>
  <c r="I147" i="6"/>
  <c r="Z147" i="6" s="1"/>
  <c r="K146" i="6"/>
  <c r="J146" i="6"/>
  <c r="Z146" i="6"/>
  <c r="S146" i="6"/>
  <c r="L146" i="6"/>
  <c r="I146" i="6"/>
  <c r="K145" i="6"/>
  <c r="J145" i="6"/>
  <c r="S145" i="6"/>
  <c r="L145" i="6"/>
  <c r="I145" i="6"/>
  <c r="Z145" i="6" s="1"/>
  <c r="K144" i="6"/>
  <c r="J144" i="6"/>
  <c r="Z144" i="6"/>
  <c r="S144" i="6"/>
  <c r="L144" i="6"/>
  <c r="I144" i="6"/>
  <c r="K143" i="6"/>
  <c r="J143" i="6"/>
  <c r="Z143" i="6"/>
  <c r="S143" i="6"/>
  <c r="L143" i="6"/>
  <c r="I143" i="6"/>
  <c r="K142" i="6"/>
  <c r="J142" i="6"/>
  <c r="Z142" i="6"/>
  <c r="S142" i="6"/>
  <c r="L142" i="6"/>
  <c r="I142" i="6"/>
  <c r="K141" i="6"/>
  <c r="J141" i="6"/>
  <c r="Z141" i="6"/>
  <c r="S141" i="6"/>
  <c r="L141" i="6"/>
  <c r="I141" i="6"/>
  <c r="K140" i="6"/>
  <c r="J140" i="6"/>
  <c r="S140" i="6"/>
  <c r="S166" i="6" s="1"/>
  <c r="H64" i="6" s="1"/>
  <c r="L140" i="6"/>
  <c r="L166" i="6" s="1"/>
  <c r="E64" i="6" s="1"/>
  <c r="I140" i="6"/>
  <c r="Z140" i="6" s="1"/>
  <c r="S134" i="6"/>
  <c r="H60" i="6" s="1"/>
  <c r="V134" i="6"/>
  <c r="I60" i="6" s="1"/>
  <c r="M134" i="6"/>
  <c r="F60" i="6" s="1"/>
  <c r="K133" i="6"/>
  <c r="J133" i="6"/>
  <c r="Z133" i="6"/>
  <c r="S133" i="6"/>
  <c r="L133" i="6"/>
  <c r="L134" i="6" s="1"/>
  <c r="E60" i="6" s="1"/>
  <c r="I133" i="6"/>
  <c r="I134" i="6" s="1"/>
  <c r="G60" i="6" s="1"/>
  <c r="V130" i="6"/>
  <c r="I59" i="6" s="1"/>
  <c r="K129" i="6"/>
  <c r="J129" i="6"/>
  <c r="Z129" i="6"/>
  <c r="S129" i="6"/>
  <c r="M129" i="6"/>
  <c r="M130" i="6" s="1"/>
  <c r="F59" i="6" s="1"/>
  <c r="L129" i="6"/>
  <c r="I129" i="6"/>
  <c r="K128" i="6"/>
  <c r="J128" i="6"/>
  <c r="S128" i="6"/>
  <c r="L128" i="6"/>
  <c r="I128" i="6"/>
  <c r="Z128" i="6" s="1"/>
  <c r="K127" i="6"/>
  <c r="J127" i="6"/>
  <c r="S127" i="6"/>
  <c r="S130" i="6" s="1"/>
  <c r="H59" i="6" s="1"/>
  <c r="L127" i="6"/>
  <c r="L130" i="6" s="1"/>
  <c r="E59" i="6" s="1"/>
  <c r="I127" i="6"/>
  <c r="I130" i="6" s="1"/>
  <c r="G59" i="6" s="1"/>
  <c r="I58" i="6"/>
  <c r="V124" i="6"/>
  <c r="K123" i="6"/>
  <c r="J123" i="6"/>
  <c r="S123" i="6"/>
  <c r="L123" i="6"/>
  <c r="I123" i="6"/>
  <c r="Z123" i="6" s="1"/>
  <c r="K122" i="6"/>
  <c r="J122" i="6"/>
  <c r="Z122" i="6"/>
  <c r="S122" i="6"/>
  <c r="L122" i="6"/>
  <c r="I122" i="6"/>
  <c r="K121" i="6"/>
  <c r="J121" i="6"/>
  <c r="Z121" i="6"/>
  <c r="S121" i="6"/>
  <c r="M121" i="6"/>
  <c r="L121" i="6"/>
  <c r="I121" i="6"/>
  <c r="K120" i="6"/>
  <c r="J120" i="6"/>
  <c r="Z120" i="6"/>
  <c r="S120" i="6"/>
  <c r="M120" i="6"/>
  <c r="L120" i="6"/>
  <c r="I120" i="6"/>
  <c r="K119" i="6"/>
  <c r="J119" i="6"/>
  <c r="S119" i="6"/>
  <c r="M119" i="6"/>
  <c r="L119" i="6"/>
  <c r="I119" i="6"/>
  <c r="Z119" i="6" s="1"/>
  <c r="K118" i="6"/>
  <c r="J118" i="6"/>
  <c r="S118" i="6"/>
  <c r="M118" i="6"/>
  <c r="L118" i="6"/>
  <c r="I118" i="6"/>
  <c r="Z118" i="6" s="1"/>
  <c r="K117" i="6"/>
  <c r="J117" i="6"/>
  <c r="S117" i="6"/>
  <c r="M117" i="6"/>
  <c r="M124" i="6" s="1"/>
  <c r="F58" i="6" s="1"/>
  <c r="L117" i="6"/>
  <c r="I117" i="6"/>
  <c r="Z117" i="6" s="1"/>
  <c r="K116" i="6"/>
  <c r="J116" i="6"/>
  <c r="S116" i="6"/>
  <c r="L116" i="6"/>
  <c r="I116" i="6"/>
  <c r="Z116" i="6" s="1"/>
  <c r="K115" i="6"/>
  <c r="J115" i="6"/>
  <c r="Z115" i="6"/>
  <c r="S115" i="6"/>
  <c r="L115" i="6"/>
  <c r="I115" i="6"/>
  <c r="K114" i="6"/>
  <c r="J114" i="6"/>
  <c r="S114" i="6"/>
  <c r="L114" i="6"/>
  <c r="I114" i="6"/>
  <c r="Z114" i="6" s="1"/>
  <c r="K113" i="6"/>
  <c r="J113" i="6"/>
  <c r="Z113" i="6"/>
  <c r="S113" i="6"/>
  <c r="L113" i="6"/>
  <c r="I113" i="6"/>
  <c r="K112" i="6"/>
  <c r="J112" i="6"/>
  <c r="Z112" i="6"/>
  <c r="S112" i="6"/>
  <c r="L112" i="6"/>
  <c r="I112" i="6"/>
  <c r="K111" i="6"/>
  <c r="J111" i="6"/>
  <c r="Z111" i="6"/>
  <c r="S111" i="6"/>
  <c r="L111" i="6"/>
  <c r="I111" i="6"/>
  <c r="K110" i="6"/>
  <c r="J110" i="6"/>
  <c r="Z110" i="6"/>
  <c r="S110" i="6"/>
  <c r="L110" i="6"/>
  <c r="I110" i="6"/>
  <c r="K109" i="6"/>
  <c r="J109" i="6"/>
  <c r="S109" i="6"/>
  <c r="L109" i="6"/>
  <c r="I109" i="6"/>
  <c r="Z109" i="6" s="1"/>
  <c r="K108" i="6"/>
  <c r="J108" i="6"/>
  <c r="S108" i="6"/>
  <c r="L108" i="6"/>
  <c r="I108" i="6"/>
  <c r="I124" i="6" s="1"/>
  <c r="G58" i="6" s="1"/>
  <c r="K107" i="6"/>
  <c r="J107" i="6"/>
  <c r="Z107" i="6"/>
  <c r="S107" i="6"/>
  <c r="S124" i="6" s="1"/>
  <c r="H58" i="6" s="1"/>
  <c r="L107" i="6"/>
  <c r="L124" i="6" s="1"/>
  <c r="E58" i="6" s="1"/>
  <c r="I107" i="6"/>
  <c r="F57" i="6"/>
  <c r="V104" i="6"/>
  <c r="I57" i="6" s="1"/>
  <c r="M104" i="6"/>
  <c r="L104" i="6"/>
  <c r="E57" i="6" s="1"/>
  <c r="I104" i="6"/>
  <c r="G57" i="6" s="1"/>
  <c r="K103" i="6"/>
  <c r="J103" i="6"/>
  <c r="Z103" i="6"/>
  <c r="S103" i="6"/>
  <c r="S104" i="6" s="1"/>
  <c r="H57" i="6" s="1"/>
  <c r="L103" i="6"/>
  <c r="I103" i="6"/>
  <c r="F56" i="6"/>
  <c r="V100" i="6"/>
  <c r="I56" i="6" s="1"/>
  <c r="M100" i="6"/>
  <c r="K99" i="6"/>
  <c r="J99" i="6"/>
  <c r="Z99" i="6"/>
  <c r="S99" i="6"/>
  <c r="L99" i="6"/>
  <c r="I99" i="6"/>
  <c r="K98" i="6"/>
  <c r="J98" i="6"/>
  <c r="S98" i="6"/>
  <c r="L98" i="6"/>
  <c r="I98" i="6"/>
  <c r="Z98" i="6" s="1"/>
  <c r="K97" i="6"/>
  <c r="J97" i="6"/>
  <c r="Z97" i="6"/>
  <c r="S97" i="6"/>
  <c r="L97" i="6"/>
  <c r="I97" i="6"/>
  <c r="K96" i="6"/>
  <c r="J96" i="6"/>
  <c r="Z96" i="6"/>
  <c r="S96" i="6"/>
  <c r="L96" i="6"/>
  <c r="I96" i="6"/>
  <c r="K95" i="6"/>
  <c r="J95" i="6"/>
  <c r="Z95" i="6"/>
  <c r="S95" i="6"/>
  <c r="L95" i="6"/>
  <c r="I95" i="6"/>
  <c r="K94" i="6"/>
  <c r="J94" i="6"/>
  <c r="Z94" i="6"/>
  <c r="S94" i="6"/>
  <c r="S100" i="6" s="1"/>
  <c r="H56" i="6" s="1"/>
  <c r="L94" i="6"/>
  <c r="I94" i="6"/>
  <c r="K93" i="6"/>
  <c r="J93" i="6"/>
  <c r="S93" i="6"/>
  <c r="L93" i="6"/>
  <c r="I93" i="6"/>
  <c r="Z93" i="6" s="1"/>
  <c r="K92" i="6"/>
  <c r="K441" i="6" s="1"/>
  <c r="J92" i="6"/>
  <c r="S92" i="6"/>
  <c r="L92" i="6"/>
  <c r="L100" i="6" s="1"/>
  <c r="E56" i="6" s="1"/>
  <c r="I92" i="6"/>
  <c r="Z92" i="6" s="1"/>
  <c r="K10" i="1"/>
  <c r="B10" i="1"/>
  <c r="G10" i="1" s="1"/>
  <c r="P28" i="5"/>
  <c r="H29" i="5"/>
  <c r="P29" i="5" s="1"/>
  <c r="H28" i="5"/>
  <c r="S410" i="5"/>
  <c r="H76" i="5" s="1"/>
  <c r="V410" i="5"/>
  <c r="V412" i="5" s="1"/>
  <c r="I77" i="5" s="1"/>
  <c r="M410" i="5"/>
  <c r="M412" i="5" s="1"/>
  <c r="F77" i="5" s="1"/>
  <c r="L410" i="5"/>
  <c r="E76" i="5" s="1"/>
  <c r="K409" i="5"/>
  <c r="J409" i="5"/>
  <c r="S409" i="5"/>
  <c r="L409" i="5"/>
  <c r="I409" i="5"/>
  <c r="K408" i="5"/>
  <c r="J408" i="5"/>
  <c r="S408" i="5"/>
  <c r="S412" i="5" s="1"/>
  <c r="H77" i="5" s="1"/>
  <c r="L408" i="5"/>
  <c r="L412" i="5" s="1"/>
  <c r="E77" i="5" s="1"/>
  <c r="I408" i="5"/>
  <c r="I410" i="5" s="1"/>
  <c r="G76" i="5" s="1"/>
  <c r="V402" i="5"/>
  <c r="V404" i="5" s="1"/>
  <c r="I73" i="5" s="1"/>
  <c r="M402" i="5"/>
  <c r="F72" i="5" s="1"/>
  <c r="K401" i="5"/>
  <c r="J401" i="5"/>
  <c r="S401" i="5"/>
  <c r="M401" i="5"/>
  <c r="L401" i="5"/>
  <c r="I401" i="5"/>
  <c r="Z401" i="5" s="1"/>
  <c r="K400" i="5"/>
  <c r="J400" i="5"/>
  <c r="S400" i="5"/>
  <c r="M400" i="5"/>
  <c r="L400" i="5"/>
  <c r="I400" i="5"/>
  <c r="Z400" i="5" s="1"/>
  <c r="K399" i="5"/>
  <c r="J399" i="5"/>
  <c r="Z399" i="5"/>
  <c r="S399" i="5"/>
  <c r="M399" i="5"/>
  <c r="M404" i="5" s="1"/>
  <c r="F73" i="5" s="1"/>
  <c r="D17" i="5" s="1"/>
  <c r="L399" i="5"/>
  <c r="I399" i="5"/>
  <c r="K398" i="5"/>
  <c r="J398" i="5"/>
  <c r="S398" i="5"/>
  <c r="L398" i="5"/>
  <c r="I398" i="5"/>
  <c r="Z398" i="5" s="1"/>
  <c r="K397" i="5"/>
  <c r="J397" i="5"/>
  <c r="S397" i="5"/>
  <c r="S402" i="5" s="1"/>
  <c r="H72" i="5" s="1"/>
  <c r="L397" i="5"/>
  <c r="L402" i="5" s="1"/>
  <c r="E72" i="5" s="1"/>
  <c r="I397" i="5"/>
  <c r="Z397" i="5" s="1"/>
  <c r="K396" i="5"/>
  <c r="J396" i="5"/>
  <c r="S396" i="5"/>
  <c r="S404" i="5" s="1"/>
  <c r="H73" i="5" s="1"/>
  <c r="L396" i="5"/>
  <c r="I396" i="5"/>
  <c r="Z396" i="5" s="1"/>
  <c r="V390" i="5"/>
  <c r="I68" i="5" s="1"/>
  <c r="M390" i="5"/>
  <c r="F68" i="5" s="1"/>
  <c r="K389" i="5"/>
  <c r="J389" i="5"/>
  <c r="S389" i="5"/>
  <c r="S390" i="5" s="1"/>
  <c r="H68" i="5" s="1"/>
  <c r="L389" i="5"/>
  <c r="L390" i="5" s="1"/>
  <c r="E68" i="5" s="1"/>
  <c r="I389" i="5"/>
  <c r="I390" i="5" s="1"/>
  <c r="G68" i="5" s="1"/>
  <c r="V386" i="5"/>
  <c r="I67" i="5" s="1"/>
  <c r="K385" i="5"/>
  <c r="J385" i="5"/>
  <c r="S385" i="5"/>
  <c r="L385" i="5"/>
  <c r="I385" i="5"/>
  <c r="Z385" i="5" s="1"/>
  <c r="K384" i="5"/>
  <c r="J384" i="5"/>
  <c r="S384" i="5"/>
  <c r="M384" i="5"/>
  <c r="L384" i="5"/>
  <c r="I384" i="5"/>
  <c r="Z384" i="5" s="1"/>
  <c r="K383" i="5"/>
  <c r="J383" i="5"/>
  <c r="S383" i="5"/>
  <c r="M383" i="5"/>
  <c r="L383" i="5"/>
  <c r="I383" i="5"/>
  <c r="Z383" i="5" s="1"/>
  <c r="K382" i="5"/>
  <c r="J382" i="5"/>
  <c r="S382" i="5"/>
  <c r="M382" i="5"/>
  <c r="L382" i="5"/>
  <c r="I382" i="5"/>
  <c r="Z382" i="5" s="1"/>
  <c r="K381" i="5"/>
  <c r="J381" i="5"/>
  <c r="S381" i="5"/>
  <c r="M381" i="5"/>
  <c r="L381" i="5"/>
  <c r="I381" i="5"/>
  <c r="Z381" i="5" s="1"/>
  <c r="K380" i="5"/>
  <c r="J380" i="5"/>
  <c r="Z380" i="5"/>
  <c r="S380" i="5"/>
  <c r="M380" i="5"/>
  <c r="L380" i="5"/>
  <c r="I380" i="5"/>
  <c r="K379" i="5"/>
  <c r="J379" i="5"/>
  <c r="S379" i="5"/>
  <c r="M379" i="5"/>
  <c r="L379" i="5"/>
  <c r="I379" i="5"/>
  <c r="Z379" i="5" s="1"/>
  <c r="K378" i="5"/>
  <c r="J378" i="5"/>
  <c r="Z378" i="5"/>
  <c r="S378" i="5"/>
  <c r="M378" i="5"/>
  <c r="L378" i="5"/>
  <c r="I378" i="5"/>
  <c r="K377" i="5"/>
  <c r="J377" i="5"/>
  <c r="S377" i="5"/>
  <c r="M377" i="5"/>
  <c r="L377" i="5"/>
  <c r="I377" i="5"/>
  <c r="Z377" i="5" s="1"/>
  <c r="K376" i="5"/>
  <c r="J376" i="5"/>
  <c r="S376" i="5"/>
  <c r="M376" i="5"/>
  <c r="L376" i="5"/>
  <c r="I376" i="5"/>
  <c r="Z376" i="5" s="1"/>
  <c r="K375" i="5"/>
  <c r="J375" i="5"/>
  <c r="S375" i="5"/>
  <c r="M375" i="5"/>
  <c r="L375" i="5"/>
  <c r="I375" i="5"/>
  <c r="Z375" i="5" s="1"/>
  <c r="K374" i="5"/>
  <c r="J374" i="5"/>
  <c r="S374" i="5"/>
  <c r="M374" i="5"/>
  <c r="L374" i="5"/>
  <c r="I374" i="5"/>
  <c r="Z374" i="5" s="1"/>
  <c r="K373" i="5"/>
  <c r="J373" i="5"/>
  <c r="Z373" i="5"/>
  <c r="S373" i="5"/>
  <c r="M373" i="5"/>
  <c r="L373" i="5"/>
  <c r="I373" i="5"/>
  <c r="K372" i="5"/>
  <c r="J372" i="5"/>
  <c r="S372" i="5"/>
  <c r="M372" i="5"/>
  <c r="L372" i="5"/>
  <c r="I372" i="5"/>
  <c r="Z372" i="5" s="1"/>
  <c r="K371" i="5"/>
  <c r="J371" i="5"/>
  <c r="Z371" i="5"/>
  <c r="S371" i="5"/>
  <c r="M371" i="5"/>
  <c r="L371" i="5"/>
  <c r="I371" i="5"/>
  <c r="K370" i="5"/>
  <c r="J370" i="5"/>
  <c r="S370" i="5"/>
  <c r="M370" i="5"/>
  <c r="L370" i="5"/>
  <c r="I370" i="5"/>
  <c r="Z370" i="5" s="1"/>
  <c r="K369" i="5"/>
  <c r="J369" i="5"/>
  <c r="S369" i="5"/>
  <c r="M369" i="5"/>
  <c r="L369" i="5"/>
  <c r="I369" i="5"/>
  <c r="Z369" i="5" s="1"/>
  <c r="K368" i="5"/>
  <c r="J368" i="5"/>
  <c r="S368" i="5"/>
  <c r="M368" i="5"/>
  <c r="L368" i="5"/>
  <c r="I368" i="5"/>
  <c r="Z368" i="5" s="1"/>
  <c r="K367" i="5"/>
  <c r="J367" i="5"/>
  <c r="S367" i="5"/>
  <c r="M367" i="5"/>
  <c r="L367" i="5"/>
  <c r="I367" i="5"/>
  <c r="Z367" i="5" s="1"/>
  <c r="K366" i="5"/>
  <c r="J366" i="5"/>
  <c r="S366" i="5"/>
  <c r="M366" i="5"/>
  <c r="L366" i="5"/>
  <c r="I366" i="5"/>
  <c r="Z366" i="5" s="1"/>
  <c r="K365" i="5"/>
  <c r="J365" i="5"/>
  <c r="S365" i="5"/>
  <c r="M365" i="5"/>
  <c r="L365" i="5"/>
  <c r="I365" i="5"/>
  <c r="Z365" i="5" s="1"/>
  <c r="K364" i="5"/>
  <c r="J364" i="5"/>
  <c r="Z364" i="5"/>
  <c r="S364" i="5"/>
  <c r="M364" i="5"/>
  <c r="L364" i="5"/>
  <c r="I364" i="5"/>
  <c r="K363" i="5"/>
  <c r="J363" i="5"/>
  <c r="S363" i="5"/>
  <c r="M363" i="5"/>
  <c r="L363" i="5"/>
  <c r="I363" i="5"/>
  <c r="Z363" i="5" s="1"/>
  <c r="K362" i="5"/>
  <c r="J362" i="5"/>
  <c r="Z362" i="5"/>
  <c r="S362" i="5"/>
  <c r="M362" i="5"/>
  <c r="L362" i="5"/>
  <c r="I362" i="5"/>
  <c r="K361" i="5"/>
  <c r="J361" i="5"/>
  <c r="S361" i="5"/>
  <c r="M361" i="5"/>
  <c r="L361" i="5"/>
  <c r="I361" i="5"/>
  <c r="Z361" i="5" s="1"/>
  <c r="K360" i="5"/>
  <c r="J360" i="5"/>
  <c r="S360" i="5"/>
  <c r="L360" i="5"/>
  <c r="I360" i="5"/>
  <c r="Z360" i="5" s="1"/>
  <c r="K359" i="5"/>
  <c r="J359" i="5"/>
  <c r="Z359" i="5"/>
  <c r="S359" i="5"/>
  <c r="L359" i="5"/>
  <c r="I359" i="5"/>
  <c r="K358" i="5"/>
  <c r="J358" i="5"/>
  <c r="S358" i="5"/>
  <c r="M358" i="5"/>
  <c r="L358" i="5"/>
  <c r="I358" i="5"/>
  <c r="Z358" i="5" s="1"/>
  <c r="K357" i="5"/>
  <c r="J357" i="5"/>
  <c r="Z357" i="5"/>
  <c r="S357" i="5"/>
  <c r="M357" i="5"/>
  <c r="L357" i="5"/>
  <c r="I357" i="5"/>
  <c r="K356" i="5"/>
  <c r="J356" i="5"/>
  <c r="S356" i="5"/>
  <c r="M356" i="5"/>
  <c r="L356" i="5"/>
  <c r="I356" i="5"/>
  <c r="Z356" i="5" s="1"/>
  <c r="K355" i="5"/>
  <c r="J355" i="5"/>
  <c r="S355" i="5"/>
  <c r="M355" i="5"/>
  <c r="L355" i="5"/>
  <c r="I355" i="5"/>
  <c r="Z355" i="5" s="1"/>
  <c r="K354" i="5"/>
  <c r="J354" i="5"/>
  <c r="S354" i="5"/>
  <c r="M354" i="5"/>
  <c r="L354" i="5"/>
  <c r="I354" i="5"/>
  <c r="Z354" i="5" s="1"/>
  <c r="K353" i="5"/>
  <c r="J353" i="5"/>
  <c r="S353" i="5"/>
  <c r="M353" i="5"/>
  <c r="L353" i="5"/>
  <c r="I353" i="5"/>
  <c r="Z353" i="5" s="1"/>
  <c r="K352" i="5"/>
  <c r="J352" i="5"/>
  <c r="S352" i="5"/>
  <c r="M352" i="5"/>
  <c r="L352" i="5"/>
  <c r="I352" i="5"/>
  <c r="Z352" i="5" s="1"/>
  <c r="K351" i="5"/>
  <c r="J351" i="5"/>
  <c r="S351" i="5"/>
  <c r="M351" i="5"/>
  <c r="L351" i="5"/>
  <c r="I351" i="5"/>
  <c r="Z351" i="5" s="1"/>
  <c r="K350" i="5"/>
  <c r="J350" i="5"/>
  <c r="Z350" i="5"/>
  <c r="S350" i="5"/>
  <c r="M350" i="5"/>
  <c r="L350" i="5"/>
  <c r="I350" i="5"/>
  <c r="K349" i="5"/>
  <c r="J349" i="5"/>
  <c r="S349" i="5"/>
  <c r="M349" i="5"/>
  <c r="L349" i="5"/>
  <c r="I349" i="5"/>
  <c r="Z349" i="5" s="1"/>
  <c r="K348" i="5"/>
  <c r="J348" i="5"/>
  <c r="Z348" i="5"/>
  <c r="S348" i="5"/>
  <c r="M348" i="5"/>
  <c r="L348" i="5"/>
  <c r="I348" i="5"/>
  <c r="K347" i="5"/>
  <c r="J347" i="5"/>
  <c r="S347" i="5"/>
  <c r="M347" i="5"/>
  <c r="L347" i="5"/>
  <c r="I347" i="5"/>
  <c r="Z347" i="5" s="1"/>
  <c r="K346" i="5"/>
  <c r="J346" i="5"/>
  <c r="S346" i="5"/>
  <c r="M346" i="5"/>
  <c r="L346" i="5"/>
  <c r="I346" i="5"/>
  <c r="Z346" i="5" s="1"/>
  <c r="K345" i="5"/>
  <c r="J345" i="5"/>
  <c r="S345" i="5"/>
  <c r="L345" i="5"/>
  <c r="I345" i="5"/>
  <c r="Z345" i="5" s="1"/>
  <c r="K344" i="5"/>
  <c r="J344" i="5"/>
  <c r="S344" i="5"/>
  <c r="L344" i="5"/>
  <c r="I344" i="5"/>
  <c r="Z344" i="5" s="1"/>
  <c r="K343" i="5"/>
  <c r="J343" i="5"/>
  <c r="Z343" i="5"/>
  <c r="S343" i="5"/>
  <c r="M343" i="5"/>
  <c r="L343" i="5"/>
  <c r="I343" i="5"/>
  <c r="K342" i="5"/>
  <c r="J342" i="5"/>
  <c r="S342" i="5"/>
  <c r="M342" i="5"/>
  <c r="L342" i="5"/>
  <c r="I342" i="5"/>
  <c r="Z342" i="5" s="1"/>
  <c r="K341" i="5"/>
  <c r="J341" i="5"/>
  <c r="S341" i="5"/>
  <c r="M341" i="5"/>
  <c r="L341" i="5"/>
  <c r="I341" i="5"/>
  <c r="Z341" i="5" s="1"/>
  <c r="K340" i="5"/>
  <c r="J340" i="5"/>
  <c r="S340" i="5"/>
  <c r="M340" i="5"/>
  <c r="L340" i="5"/>
  <c r="I340" i="5"/>
  <c r="Z340" i="5" s="1"/>
  <c r="K339" i="5"/>
  <c r="J339" i="5"/>
  <c r="S339" i="5"/>
  <c r="M339" i="5"/>
  <c r="L339" i="5"/>
  <c r="I339" i="5"/>
  <c r="Z339" i="5" s="1"/>
  <c r="K338" i="5"/>
  <c r="J338" i="5"/>
  <c r="S338" i="5"/>
  <c r="M338" i="5"/>
  <c r="L338" i="5"/>
  <c r="I338" i="5"/>
  <c r="Z338" i="5" s="1"/>
  <c r="K337" i="5"/>
  <c r="J337" i="5"/>
  <c r="S337" i="5"/>
  <c r="M337" i="5"/>
  <c r="L337" i="5"/>
  <c r="I337" i="5"/>
  <c r="Z337" i="5" s="1"/>
  <c r="K336" i="5"/>
  <c r="J336" i="5"/>
  <c r="Z336" i="5"/>
  <c r="S336" i="5"/>
  <c r="M336" i="5"/>
  <c r="L336" i="5"/>
  <c r="I336" i="5"/>
  <c r="K335" i="5"/>
  <c r="J335" i="5"/>
  <c r="S335" i="5"/>
  <c r="M335" i="5"/>
  <c r="L335" i="5"/>
  <c r="I335" i="5"/>
  <c r="Z335" i="5" s="1"/>
  <c r="K334" i="5"/>
  <c r="J334" i="5"/>
  <c r="Z334" i="5"/>
  <c r="S334" i="5"/>
  <c r="M334" i="5"/>
  <c r="L334" i="5"/>
  <c r="I334" i="5"/>
  <c r="K333" i="5"/>
  <c r="J333" i="5"/>
  <c r="S333" i="5"/>
  <c r="M333" i="5"/>
  <c r="L333" i="5"/>
  <c r="I333" i="5"/>
  <c r="Z333" i="5" s="1"/>
  <c r="K332" i="5"/>
  <c r="J332" i="5"/>
  <c r="S332" i="5"/>
  <c r="M332" i="5"/>
  <c r="L332" i="5"/>
  <c r="I332" i="5"/>
  <c r="Z332" i="5" s="1"/>
  <c r="K331" i="5"/>
  <c r="J331" i="5"/>
  <c r="S331" i="5"/>
  <c r="M331" i="5"/>
  <c r="L331" i="5"/>
  <c r="I331" i="5"/>
  <c r="Z331" i="5" s="1"/>
  <c r="K330" i="5"/>
  <c r="J330" i="5"/>
  <c r="S330" i="5"/>
  <c r="M330" i="5"/>
  <c r="L330" i="5"/>
  <c r="I330" i="5"/>
  <c r="Z330" i="5" s="1"/>
  <c r="K329" i="5"/>
  <c r="J329" i="5"/>
  <c r="Z329" i="5"/>
  <c r="S329" i="5"/>
  <c r="M329" i="5"/>
  <c r="L329" i="5"/>
  <c r="I329" i="5"/>
  <c r="K328" i="5"/>
  <c r="J328" i="5"/>
  <c r="S328" i="5"/>
  <c r="M328" i="5"/>
  <c r="L328" i="5"/>
  <c r="I328" i="5"/>
  <c r="Z328" i="5" s="1"/>
  <c r="K327" i="5"/>
  <c r="J327" i="5"/>
  <c r="Z327" i="5"/>
  <c r="S327" i="5"/>
  <c r="M327" i="5"/>
  <c r="L327" i="5"/>
  <c r="I327" i="5"/>
  <c r="K326" i="5"/>
  <c r="J326" i="5"/>
  <c r="S326" i="5"/>
  <c r="M326" i="5"/>
  <c r="L326" i="5"/>
  <c r="I326" i="5"/>
  <c r="Z326" i="5" s="1"/>
  <c r="K325" i="5"/>
  <c r="J325" i="5"/>
  <c r="S325" i="5"/>
  <c r="M325" i="5"/>
  <c r="L325" i="5"/>
  <c r="I325" i="5"/>
  <c r="Z325" i="5" s="1"/>
  <c r="K324" i="5"/>
  <c r="J324" i="5"/>
  <c r="S324" i="5"/>
  <c r="M324" i="5"/>
  <c r="L324" i="5"/>
  <c r="I324" i="5"/>
  <c r="Z324" i="5" s="1"/>
  <c r="K323" i="5"/>
  <c r="J323" i="5"/>
  <c r="S323" i="5"/>
  <c r="M323" i="5"/>
  <c r="L323" i="5"/>
  <c r="I323" i="5"/>
  <c r="Z323" i="5" s="1"/>
  <c r="K322" i="5"/>
  <c r="J322" i="5"/>
  <c r="S322" i="5"/>
  <c r="M322" i="5"/>
  <c r="L322" i="5"/>
  <c r="I322" i="5"/>
  <c r="Z322" i="5" s="1"/>
  <c r="K321" i="5"/>
  <c r="J321" i="5"/>
  <c r="S321" i="5"/>
  <c r="M321" i="5"/>
  <c r="L321" i="5"/>
  <c r="I321" i="5"/>
  <c r="Z321" i="5" s="1"/>
  <c r="K320" i="5"/>
  <c r="J320" i="5"/>
  <c r="Z320" i="5"/>
  <c r="S320" i="5"/>
  <c r="M320" i="5"/>
  <c r="L320" i="5"/>
  <c r="I320" i="5"/>
  <c r="K319" i="5"/>
  <c r="J319" i="5"/>
  <c r="S319" i="5"/>
  <c r="M319" i="5"/>
  <c r="L319" i="5"/>
  <c r="I319" i="5"/>
  <c r="Z319" i="5" s="1"/>
  <c r="K318" i="5"/>
  <c r="J318" i="5"/>
  <c r="Z318" i="5"/>
  <c r="S318" i="5"/>
  <c r="M318" i="5"/>
  <c r="L318" i="5"/>
  <c r="I318" i="5"/>
  <c r="K317" i="5"/>
  <c r="J317" i="5"/>
  <c r="S317" i="5"/>
  <c r="M317" i="5"/>
  <c r="L317" i="5"/>
  <c r="I317" i="5"/>
  <c r="Z317" i="5" s="1"/>
  <c r="K316" i="5"/>
  <c r="J316" i="5"/>
  <c r="S316" i="5"/>
  <c r="M316" i="5"/>
  <c r="L316" i="5"/>
  <c r="I316" i="5"/>
  <c r="Z316" i="5" s="1"/>
  <c r="K315" i="5"/>
  <c r="J315" i="5"/>
  <c r="S315" i="5"/>
  <c r="M315" i="5"/>
  <c r="L315" i="5"/>
  <c r="I315" i="5"/>
  <c r="Z315" i="5" s="1"/>
  <c r="K314" i="5"/>
  <c r="J314" i="5"/>
  <c r="S314" i="5"/>
  <c r="L314" i="5"/>
  <c r="I314" i="5"/>
  <c r="Z314" i="5" s="1"/>
  <c r="K313" i="5"/>
  <c r="J313" i="5"/>
  <c r="Z313" i="5"/>
  <c r="S313" i="5"/>
  <c r="L313" i="5"/>
  <c r="I313" i="5"/>
  <c r="K312" i="5"/>
  <c r="J312" i="5"/>
  <c r="S312" i="5"/>
  <c r="M312" i="5"/>
  <c r="L312" i="5"/>
  <c r="I312" i="5"/>
  <c r="Z312" i="5" s="1"/>
  <c r="K311" i="5"/>
  <c r="J311" i="5"/>
  <c r="S311" i="5"/>
  <c r="M311" i="5"/>
  <c r="L311" i="5"/>
  <c r="I311" i="5"/>
  <c r="Z311" i="5" s="1"/>
  <c r="K310" i="5"/>
  <c r="J310" i="5"/>
  <c r="S310" i="5"/>
  <c r="M310" i="5"/>
  <c r="L310" i="5"/>
  <c r="I310" i="5"/>
  <c r="Z310" i="5" s="1"/>
  <c r="K309" i="5"/>
  <c r="J309" i="5"/>
  <c r="S309" i="5"/>
  <c r="M309" i="5"/>
  <c r="L309" i="5"/>
  <c r="I309" i="5"/>
  <c r="Z309" i="5" s="1"/>
  <c r="K308" i="5"/>
  <c r="J308" i="5"/>
  <c r="Z308" i="5"/>
  <c r="S308" i="5"/>
  <c r="L308" i="5"/>
  <c r="I308" i="5"/>
  <c r="K307" i="5"/>
  <c r="J307" i="5"/>
  <c r="S307" i="5"/>
  <c r="L307" i="5"/>
  <c r="I307" i="5"/>
  <c r="Z307" i="5" s="1"/>
  <c r="K306" i="5"/>
  <c r="J306" i="5"/>
  <c r="S306" i="5"/>
  <c r="L306" i="5"/>
  <c r="I306" i="5"/>
  <c r="Z306" i="5" s="1"/>
  <c r="K305" i="5"/>
  <c r="J305" i="5"/>
  <c r="S305" i="5"/>
  <c r="M305" i="5"/>
  <c r="L305" i="5"/>
  <c r="I305" i="5"/>
  <c r="Z305" i="5" s="1"/>
  <c r="K304" i="5"/>
  <c r="J304" i="5"/>
  <c r="S304" i="5"/>
  <c r="L304" i="5"/>
  <c r="I304" i="5"/>
  <c r="Z304" i="5" s="1"/>
  <c r="K303" i="5"/>
  <c r="J303" i="5"/>
  <c r="Z303" i="5"/>
  <c r="S303" i="5"/>
  <c r="M303" i="5"/>
  <c r="L303" i="5"/>
  <c r="I303" i="5"/>
  <c r="K302" i="5"/>
  <c r="J302" i="5"/>
  <c r="S302" i="5"/>
  <c r="L302" i="5"/>
  <c r="I302" i="5"/>
  <c r="Z302" i="5" s="1"/>
  <c r="K301" i="5"/>
  <c r="J301" i="5"/>
  <c r="Z301" i="5"/>
  <c r="S301" i="5"/>
  <c r="M301" i="5"/>
  <c r="L301" i="5"/>
  <c r="I301" i="5"/>
  <c r="K300" i="5"/>
  <c r="J300" i="5"/>
  <c r="S300" i="5"/>
  <c r="L300" i="5"/>
  <c r="I300" i="5"/>
  <c r="Z300" i="5" s="1"/>
  <c r="K299" i="5"/>
  <c r="J299" i="5"/>
  <c r="S299" i="5"/>
  <c r="M299" i="5"/>
  <c r="L299" i="5"/>
  <c r="I299" i="5"/>
  <c r="Z299" i="5" s="1"/>
  <c r="K298" i="5"/>
  <c r="J298" i="5"/>
  <c r="S298" i="5"/>
  <c r="M298" i="5"/>
  <c r="L298" i="5"/>
  <c r="I298" i="5"/>
  <c r="Z298" i="5" s="1"/>
  <c r="K297" i="5"/>
  <c r="J297" i="5"/>
  <c r="S297" i="5"/>
  <c r="L297" i="5"/>
  <c r="I297" i="5"/>
  <c r="Z297" i="5" s="1"/>
  <c r="K296" i="5"/>
  <c r="J296" i="5"/>
  <c r="Z296" i="5"/>
  <c r="S296" i="5"/>
  <c r="M296" i="5"/>
  <c r="L296" i="5"/>
  <c r="I296" i="5"/>
  <c r="K295" i="5"/>
  <c r="J295" i="5"/>
  <c r="S295" i="5"/>
  <c r="M295" i="5"/>
  <c r="L295" i="5"/>
  <c r="I295" i="5"/>
  <c r="Z295" i="5" s="1"/>
  <c r="K294" i="5"/>
  <c r="J294" i="5"/>
  <c r="S294" i="5"/>
  <c r="L294" i="5"/>
  <c r="I294" i="5"/>
  <c r="Z294" i="5" s="1"/>
  <c r="K293" i="5"/>
  <c r="J293" i="5"/>
  <c r="S293" i="5"/>
  <c r="M293" i="5"/>
  <c r="L293" i="5"/>
  <c r="I293" i="5"/>
  <c r="Z293" i="5" s="1"/>
  <c r="K292" i="5"/>
  <c r="J292" i="5"/>
  <c r="S292" i="5"/>
  <c r="L292" i="5"/>
  <c r="I292" i="5"/>
  <c r="Z292" i="5" s="1"/>
  <c r="K291" i="5"/>
  <c r="J291" i="5"/>
  <c r="Z291" i="5"/>
  <c r="S291" i="5"/>
  <c r="M291" i="5"/>
  <c r="M386" i="5" s="1"/>
  <c r="F67" i="5" s="1"/>
  <c r="L291" i="5"/>
  <c r="I291" i="5"/>
  <c r="K290" i="5"/>
  <c r="J290" i="5"/>
  <c r="S290" i="5"/>
  <c r="L290" i="5"/>
  <c r="I290" i="5"/>
  <c r="Z290" i="5" s="1"/>
  <c r="K289" i="5"/>
  <c r="J289" i="5"/>
  <c r="S289" i="5"/>
  <c r="L289" i="5"/>
  <c r="I289" i="5"/>
  <c r="Z289" i="5" s="1"/>
  <c r="K288" i="5"/>
  <c r="J288" i="5"/>
  <c r="S288" i="5"/>
  <c r="S386" i="5" s="1"/>
  <c r="H67" i="5" s="1"/>
  <c r="L288" i="5"/>
  <c r="L386" i="5" s="1"/>
  <c r="E67" i="5" s="1"/>
  <c r="I288" i="5"/>
  <c r="Z288" i="5" s="1"/>
  <c r="V285" i="5"/>
  <c r="I66" i="5" s="1"/>
  <c r="K284" i="5"/>
  <c r="J284" i="5"/>
  <c r="S284" i="5"/>
  <c r="L284" i="5"/>
  <c r="I284" i="5"/>
  <c r="Z284" i="5" s="1"/>
  <c r="K283" i="5"/>
  <c r="J283" i="5"/>
  <c r="Z283" i="5"/>
  <c r="S283" i="5"/>
  <c r="M283" i="5"/>
  <c r="L283" i="5"/>
  <c r="I283" i="5"/>
  <c r="K282" i="5"/>
  <c r="J282" i="5"/>
  <c r="Z282" i="5"/>
  <c r="S282" i="5"/>
  <c r="M282" i="5"/>
  <c r="L282" i="5"/>
  <c r="I282" i="5"/>
  <c r="K281" i="5"/>
  <c r="J281" i="5"/>
  <c r="S281" i="5"/>
  <c r="L281" i="5"/>
  <c r="I281" i="5"/>
  <c r="Z281" i="5" s="1"/>
  <c r="K280" i="5"/>
  <c r="J280" i="5"/>
  <c r="S280" i="5"/>
  <c r="M280" i="5"/>
  <c r="L280" i="5"/>
  <c r="I280" i="5"/>
  <c r="Z280" i="5" s="1"/>
  <c r="K279" i="5"/>
  <c r="J279" i="5"/>
  <c r="S279" i="5"/>
  <c r="L279" i="5"/>
  <c r="I279" i="5"/>
  <c r="Z279" i="5" s="1"/>
  <c r="K278" i="5"/>
  <c r="J278" i="5"/>
  <c r="S278" i="5"/>
  <c r="M278" i="5"/>
  <c r="L278" i="5"/>
  <c r="I278" i="5"/>
  <c r="Z278" i="5" s="1"/>
  <c r="K277" i="5"/>
  <c r="J277" i="5"/>
  <c r="Z277" i="5"/>
  <c r="S277" i="5"/>
  <c r="L277" i="5"/>
  <c r="I277" i="5"/>
  <c r="K276" i="5"/>
  <c r="J276" i="5"/>
  <c r="S276" i="5"/>
  <c r="M276" i="5"/>
  <c r="L276" i="5"/>
  <c r="I276" i="5"/>
  <c r="Z276" i="5" s="1"/>
  <c r="K275" i="5"/>
  <c r="J275" i="5"/>
  <c r="S275" i="5"/>
  <c r="L275" i="5"/>
  <c r="I275" i="5"/>
  <c r="Z275" i="5" s="1"/>
  <c r="K274" i="5"/>
  <c r="J274" i="5"/>
  <c r="S274" i="5"/>
  <c r="M274" i="5"/>
  <c r="L274" i="5"/>
  <c r="I274" i="5"/>
  <c r="Z274" i="5" s="1"/>
  <c r="K273" i="5"/>
  <c r="J273" i="5"/>
  <c r="S273" i="5"/>
  <c r="L273" i="5"/>
  <c r="I273" i="5"/>
  <c r="Z273" i="5" s="1"/>
  <c r="K272" i="5"/>
  <c r="J272" i="5"/>
  <c r="Z272" i="5"/>
  <c r="S272" i="5"/>
  <c r="M272" i="5"/>
  <c r="L272" i="5"/>
  <c r="I272" i="5"/>
  <c r="K271" i="5"/>
  <c r="J271" i="5"/>
  <c r="S271" i="5"/>
  <c r="L271" i="5"/>
  <c r="I271" i="5"/>
  <c r="Z271" i="5" s="1"/>
  <c r="K270" i="5"/>
  <c r="J270" i="5"/>
  <c r="Z270" i="5"/>
  <c r="S270" i="5"/>
  <c r="M270" i="5"/>
  <c r="L270" i="5"/>
  <c r="I270" i="5"/>
  <c r="K269" i="5"/>
  <c r="J269" i="5"/>
  <c r="S269" i="5"/>
  <c r="L269" i="5"/>
  <c r="I269" i="5"/>
  <c r="Z269" i="5" s="1"/>
  <c r="K268" i="5"/>
  <c r="J268" i="5"/>
  <c r="S268" i="5"/>
  <c r="L268" i="5"/>
  <c r="I268" i="5"/>
  <c r="Z268" i="5" s="1"/>
  <c r="K267" i="5"/>
  <c r="J267" i="5"/>
  <c r="Z267" i="5"/>
  <c r="S267" i="5"/>
  <c r="M267" i="5"/>
  <c r="L267" i="5"/>
  <c r="I267" i="5"/>
  <c r="K266" i="5"/>
  <c r="J266" i="5"/>
  <c r="S266" i="5"/>
  <c r="L266" i="5"/>
  <c r="I266" i="5"/>
  <c r="Z266" i="5" s="1"/>
  <c r="K265" i="5"/>
  <c r="J265" i="5"/>
  <c r="Z265" i="5"/>
  <c r="S265" i="5"/>
  <c r="M265" i="5"/>
  <c r="L265" i="5"/>
  <c r="I265" i="5"/>
  <c r="K264" i="5"/>
  <c r="J264" i="5"/>
  <c r="S264" i="5"/>
  <c r="L264" i="5"/>
  <c r="I264" i="5"/>
  <c r="Z264" i="5" s="1"/>
  <c r="K263" i="5"/>
  <c r="J263" i="5"/>
  <c r="S263" i="5"/>
  <c r="M263" i="5"/>
  <c r="L263" i="5"/>
  <c r="I263" i="5"/>
  <c r="Z263" i="5" s="1"/>
  <c r="K262" i="5"/>
  <c r="J262" i="5"/>
  <c r="S262" i="5"/>
  <c r="L262" i="5"/>
  <c r="I262" i="5"/>
  <c r="Z262" i="5" s="1"/>
  <c r="K261" i="5"/>
  <c r="J261" i="5"/>
  <c r="S261" i="5"/>
  <c r="M261" i="5"/>
  <c r="L261" i="5"/>
  <c r="I261" i="5"/>
  <c r="Z261" i="5" s="1"/>
  <c r="K260" i="5"/>
  <c r="J260" i="5"/>
  <c r="Z260" i="5"/>
  <c r="S260" i="5"/>
  <c r="L260" i="5"/>
  <c r="I260" i="5"/>
  <c r="K259" i="5"/>
  <c r="J259" i="5"/>
  <c r="S259" i="5"/>
  <c r="M259" i="5"/>
  <c r="L259" i="5"/>
  <c r="I259" i="5"/>
  <c r="Z259" i="5" s="1"/>
  <c r="K258" i="5"/>
  <c r="J258" i="5"/>
  <c r="S258" i="5"/>
  <c r="L258" i="5"/>
  <c r="I258" i="5"/>
  <c r="Z258" i="5" s="1"/>
  <c r="K257" i="5"/>
  <c r="J257" i="5"/>
  <c r="S257" i="5"/>
  <c r="M257" i="5"/>
  <c r="L257" i="5"/>
  <c r="I257" i="5"/>
  <c r="Z257" i="5" s="1"/>
  <c r="K256" i="5"/>
  <c r="J256" i="5"/>
  <c r="Z256" i="5"/>
  <c r="S256" i="5"/>
  <c r="L256" i="5"/>
  <c r="I256" i="5"/>
  <c r="K255" i="5"/>
  <c r="J255" i="5"/>
  <c r="Z255" i="5"/>
  <c r="S255" i="5"/>
  <c r="M255" i="5"/>
  <c r="L255" i="5"/>
  <c r="I255" i="5"/>
  <c r="K254" i="5"/>
  <c r="J254" i="5"/>
  <c r="S254" i="5"/>
  <c r="L254" i="5"/>
  <c r="I254" i="5"/>
  <c r="Z254" i="5" s="1"/>
  <c r="K253" i="5"/>
  <c r="J253" i="5"/>
  <c r="S253" i="5"/>
  <c r="M253" i="5"/>
  <c r="L253" i="5"/>
  <c r="I253" i="5"/>
  <c r="Z253" i="5" s="1"/>
  <c r="K252" i="5"/>
  <c r="J252" i="5"/>
  <c r="S252" i="5"/>
  <c r="L252" i="5"/>
  <c r="I252" i="5"/>
  <c r="Z252" i="5" s="1"/>
  <c r="K251" i="5"/>
  <c r="J251" i="5"/>
  <c r="Z251" i="5"/>
  <c r="S251" i="5"/>
  <c r="M251" i="5"/>
  <c r="L251" i="5"/>
  <c r="I251" i="5"/>
  <c r="K250" i="5"/>
  <c r="J250" i="5"/>
  <c r="Z250" i="5"/>
  <c r="S250" i="5"/>
  <c r="L250" i="5"/>
  <c r="I250" i="5"/>
  <c r="K249" i="5"/>
  <c r="J249" i="5"/>
  <c r="Z249" i="5"/>
  <c r="S249" i="5"/>
  <c r="M249" i="5"/>
  <c r="L249" i="5"/>
  <c r="I249" i="5"/>
  <c r="K248" i="5"/>
  <c r="J248" i="5"/>
  <c r="S248" i="5"/>
  <c r="L248" i="5"/>
  <c r="I248" i="5"/>
  <c r="Z248" i="5" s="1"/>
  <c r="K247" i="5"/>
  <c r="J247" i="5"/>
  <c r="S247" i="5"/>
  <c r="M247" i="5"/>
  <c r="L247" i="5"/>
  <c r="I247" i="5"/>
  <c r="Z247" i="5" s="1"/>
  <c r="K246" i="5"/>
  <c r="J246" i="5"/>
  <c r="S246" i="5"/>
  <c r="M246" i="5"/>
  <c r="L246" i="5"/>
  <c r="I246" i="5"/>
  <c r="Z246" i="5" s="1"/>
  <c r="K245" i="5"/>
  <c r="J245" i="5"/>
  <c r="Z245" i="5"/>
  <c r="S245" i="5"/>
  <c r="M245" i="5"/>
  <c r="L245" i="5"/>
  <c r="I245" i="5"/>
  <c r="K244" i="5"/>
  <c r="J244" i="5"/>
  <c r="S244" i="5"/>
  <c r="L244" i="5"/>
  <c r="I244" i="5"/>
  <c r="Z244" i="5" s="1"/>
  <c r="K243" i="5"/>
  <c r="J243" i="5"/>
  <c r="Z243" i="5"/>
  <c r="S243" i="5"/>
  <c r="M243" i="5"/>
  <c r="L243" i="5"/>
  <c r="I243" i="5"/>
  <c r="K242" i="5"/>
  <c r="J242" i="5"/>
  <c r="S242" i="5"/>
  <c r="L242" i="5"/>
  <c r="I242" i="5"/>
  <c r="Z242" i="5" s="1"/>
  <c r="K241" i="5"/>
  <c r="J241" i="5"/>
  <c r="S241" i="5"/>
  <c r="M241" i="5"/>
  <c r="L241" i="5"/>
  <c r="I241" i="5"/>
  <c r="Z241" i="5" s="1"/>
  <c r="K240" i="5"/>
  <c r="J240" i="5"/>
  <c r="S240" i="5"/>
  <c r="L240" i="5"/>
  <c r="I240" i="5"/>
  <c r="Z240" i="5" s="1"/>
  <c r="K239" i="5"/>
  <c r="J239" i="5"/>
  <c r="S239" i="5"/>
  <c r="M239" i="5"/>
  <c r="L239" i="5"/>
  <c r="I239" i="5"/>
  <c r="Z239" i="5" s="1"/>
  <c r="K238" i="5"/>
  <c r="J238" i="5"/>
  <c r="Z238" i="5"/>
  <c r="S238" i="5"/>
  <c r="L238" i="5"/>
  <c r="I238" i="5"/>
  <c r="K237" i="5"/>
  <c r="J237" i="5"/>
  <c r="S237" i="5"/>
  <c r="M237" i="5"/>
  <c r="M285" i="5" s="1"/>
  <c r="F66" i="5" s="1"/>
  <c r="L237" i="5"/>
  <c r="I237" i="5"/>
  <c r="Z237" i="5" s="1"/>
  <c r="K236" i="5"/>
  <c r="J236" i="5"/>
  <c r="S236" i="5"/>
  <c r="S285" i="5" s="1"/>
  <c r="H66" i="5" s="1"/>
  <c r="L236" i="5"/>
  <c r="L285" i="5" s="1"/>
  <c r="E66" i="5" s="1"/>
  <c r="I236" i="5"/>
  <c r="Z236" i="5" s="1"/>
  <c r="I65" i="5"/>
  <c r="V233" i="5"/>
  <c r="M233" i="5"/>
  <c r="F65" i="5" s="1"/>
  <c r="K232" i="5"/>
  <c r="J232" i="5"/>
  <c r="S232" i="5"/>
  <c r="L232" i="5"/>
  <c r="I232" i="5"/>
  <c r="Z232" i="5" s="1"/>
  <c r="K231" i="5"/>
  <c r="J231" i="5"/>
  <c r="S231" i="5"/>
  <c r="L231" i="5"/>
  <c r="I231" i="5"/>
  <c r="Z231" i="5" s="1"/>
  <c r="K230" i="5"/>
  <c r="J230" i="5"/>
  <c r="S230" i="5"/>
  <c r="L230" i="5"/>
  <c r="I230" i="5"/>
  <c r="Z230" i="5" s="1"/>
  <c r="K229" i="5"/>
  <c r="J229" i="5"/>
  <c r="S229" i="5"/>
  <c r="L229" i="5"/>
  <c r="I229" i="5"/>
  <c r="Z229" i="5" s="1"/>
  <c r="K228" i="5"/>
  <c r="J228" i="5"/>
  <c r="S228" i="5"/>
  <c r="L228" i="5"/>
  <c r="I228" i="5"/>
  <c r="Z228" i="5" s="1"/>
  <c r="K227" i="5"/>
  <c r="J227" i="5"/>
  <c r="S227" i="5"/>
  <c r="L227" i="5"/>
  <c r="I227" i="5"/>
  <c r="Z227" i="5" s="1"/>
  <c r="K226" i="5"/>
  <c r="J226" i="5"/>
  <c r="Z226" i="5"/>
  <c r="S226" i="5"/>
  <c r="L226" i="5"/>
  <c r="I226" i="5"/>
  <c r="K225" i="5"/>
  <c r="J225" i="5"/>
  <c r="S225" i="5"/>
  <c r="L225" i="5"/>
  <c r="I225" i="5"/>
  <c r="Z225" i="5" s="1"/>
  <c r="K224" i="5"/>
  <c r="J224" i="5"/>
  <c r="S224" i="5"/>
  <c r="L224" i="5"/>
  <c r="I224" i="5"/>
  <c r="Z224" i="5" s="1"/>
  <c r="K223" i="5"/>
  <c r="J223" i="5"/>
  <c r="S223" i="5"/>
  <c r="L223" i="5"/>
  <c r="I223" i="5"/>
  <c r="Z223" i="5" s="1"/>
  <c r="K222" i="5"/>
  <c r="J222" i="5"/>
  <c r="S222" i="5"/>
  <c r="L222" i="5"/>
  <c r="I222" i="5"/>
  <c r="Z222" i="5" s="1"/>
  <c r="K221" i="5"/>
  <c r="J221" i="5"/>
  <c r="S221" i="5"/>
  <c r="S233" i="5" s="1"/>
  <c r="H65" i="5" s="1"/>
  <c r="L221" i="5"/>
  <c r="L233" i="5" s="1"/>
  <c r="E65" i="5" s="1"/>
  <c r="I221" i="5"/>
  <c r="I233" i="5" s="1"/>
  <c r="G65" i="5" s="1"/>
  <c r="V218" i="5"/>
  <c r="I64" i="5" s="1"/>
  <c r="K217" i="5"/>
  <c r="J217" i="5"/>
  <c r="S217" i="5"/>
  <c r="L217" i="5"/>
  <c r="I217" i="5"/>
  <c r="Z217" i="5" s="1"/>
  <c r="K216" i="5"/>
  <c r="J216" i="5"/>
  <c r="S216" i="5"/>
  <c r="M216" i="5"/>
  <c r="L216" i="5"/>
  <c r="I216" i="5"/>
  <c r="Z216" i="5" s="1"/>
  <c r="K215" i="5"/>
  <c r="J215" i="5"/>
  <c r="S215" i="5"/>
  <c r="L215" i="5"/>
  <c r="I215" i="5"/>
  <c r="Z215" i="5" s="1"/>
  <c r="K214" i="5"/>
  <c r="J214" i="5"/>
  <c r="Z214" i="5"/>
  <c r="S214" i="5"/>
  <c r="M214" i="5"/>
  <c r="L214" i="5"/>
  <c r="I214" i="5"/>
  <c r="K213" i="5"/>
  <c r="J213" i="5"/>
  <c r="Z213" i="5"/>
  <c r="S213" i="5"/>
  <c r="L213" i="5"/>
  <c r="I213" i="5"/>
  <c r="K212" i="5"/>
  <c r="J212" i="5"/>
  <c r="Z212" i="5"/>
  <c r="S212" i="5"/>
  <c r="M212" i="5"/>
  <c r="L212" i="5"/>
  <c r="I212" i="5"/>
  <c r="K211" i="5"/>
  <c r="J211" i="5"/>
  <c r="S211" i="5"/>
  <c r="M211" i="5"/>
  <c r="L211" i="5"/>
  <c r="I211" i="5"/>
  <c r="Z211" i="5" s="1"/>
  <c r="K210" i="5"/>
  <c r="J210" i="5"/>
  <c r="S210" i="5"/>
  <c r="L210" i="5"/>
  <c r="I210" i="5"/>
  <c r="Z210" i="5" s="1"/>
  <c r="K209" i="5"/>
  <c r="J209" i="5"/>
  <c r="S209" i="5"/>
  <c r="M209" i="5"/>
  <c r="L209" i="5"/>
  <c r="I209" i="5"/>
  <c r="Z209" i="5" s="1"/>
  <c r="K208" i="5"/>
  <c r="J208" i="5"/>
  <c r="Z208" i="5"/>
  <c r="S208" i="5"/>
  <c r="L208" i="5"/>
  <c r="I208" i="5"/>
  <c r="K207" i="5"/>
  <c r="J207" i="5"/>
  <c r="Z207" i="5"/>
  <c r="S207" i="5"/>
  <c r="M207" i="5"/>
  <c r="L207" i="5"/>
  <c r="I207" i="5"/>
  <c r="K206" i="5"/>
  <c r="J206" i="5"/>
  <c r="Z206" i="5"/>
  <c r="S206" i="5"/>
  <c r="M206" i="5"/>
  <c r="L206" i="5"/>
  <c r="I206" i="5"/>
  <c r="K205" i="5"/>
  <c r="J205" i="5"/>
  <c r="S205" i="5"/>
  <c r="M205" i="5"/>
  <c r="L205" i="5"/>
  <c r="I205" i="5"/>
  <c r="Z205" i="5" s="1"/>
  <c r="K204" i="5"/>
  <c r="J204" i="5"/>
  <c r="S204" i="5"/>
  <c r="M204" i="5"/>
  <c r="L204" i="5"/>
  <c r="I204" i="5"/>
  <c r="Z204" i="5" s="1"/>
  <c r="K203" i="5"/>
  <c r="J203" i="5"/>
  <c r="S203" i="5"/>
  <c r="M203" i="5"/>
  <c r="L203" i="5"/>
  <c r="I203" i="5"/>
  <c r="Z203" i="5" s="1"/>
  <c r="K202" i="5"/>
  <c r="J202" i="5"/>
  <c r="S202" i="5"/>
  <c r="M202" i="5"/>
  <c r="L202" i="5"/>
  <c r="I202" i="5"/>
  <c r="Z202" i="5" s="1"/>
  <c r="K201" i="5"/>
  <c r="J201" i="5"/>
  <c r="Z201" i="5"/>
  <c r="S201" i="5"/>
  <c r="M201" i="5"/>
  <c r="L201" i="5"/>
  <c r="I201" i="5"/>
  <c r="K200" i="5"/>
  <c r="J200" i="5"/>
  <c r="Z200" i="5"/>
  <c r="S200" i="5"/>
  <c r="M200" i="5"/>
  <c r="L200" i="5"/>
  <c r="I200" i="5"/>
  <c r="K199" i="5"/>
  <c r="J199" i="5"/>
  <c r="Z199" i="5"/>
  <c r="S199" i="5"/>
  <c r="M199" i="5"/>
  <c r="L199" i="5"/>
  <c r="I199" i="5"/>
  <c r="K198" i="5"/>
  <c r="J198" i="5"/>
  <c r="Z198" i="5"/>
  <c r="S198" i="5"/>
  <c r="M198" i="5"/>
  <c r="L198" i="5"/>
  <c r="I198" i="5"/>
  <c r="K197" i="5"/>
  <c r="J197" i="5"/>
  <c r="S197" i="5"/>
  <c r="M197" i="5"/>
  <c r="L197" i="5"/>
  <c r="I197" i="5"/>
  <c r="Z197" i="5" s="1"/>
  <c r="K196" i="5"/>
  <c r="J196" i="5"/>
  <c r="Z196" i="5"/>
  <c r="S196" i="5"/>
  <c r="L196" i="5"/>
  <c r="I196" i="5"/>
  <c r="K195" i="5"/>
  <c r="J195" i="5"/>
  <c r="S195" i="5"/>
  <c r="L195" i="5"/>
  <c r="I195" i="5"/>
  <c r="Z195" i="5" s="1"/>
  <c r="K194" i="5"/>
  <c r="J194" i="5"/>
  <c r="S194" i="5"/>
  <c r="M194" i="5"/>
  <c r="L194" i="5"/>
  <c r="I194" i="5"/>
  <c r="Z194" i="5" s="1"/>
  <c r="K193" i="5"/>
  <c r="J193" i="5"/>
  <c r="Z193" i="5"/>
  <c r="S193" i="5"/>
  <c r="M193" i="5"/>
  <c r="L193" i="5"/>
  <c r="I193" i="5"/>
  <c r="K192" i="5"/>
  <c r="J192" i="5"/>
  <c r="Z192" i="5"/>
  <c r="S192" i="5"/>
  <c r="M192" i="5"/>
  <c r="L192" i="5"/>
  <c r="I192" i="5"/>
  <c r="K191" i="5"/>
  <c r="J191" i="5"/>
  <c r="S191" i="5"/>
  <c r="M191" i="5"/>
  <c r="L191" i="5"/>
  <c r="I191" i="5"/>
  <c r="Z191" i="5" s="1"/>
  <c r="K190" i="5"/>
  <c r="J190" i="5"/>
  <c r="S190" i="5"/>
  <c r="M190" i="5"/>
  <c r="L190" i="5"/>
  <c r="I190" i="5"/>
  <c r="Z190" i="5" s="1"/>
  <c r="K189" i="5"/>
  <c r="J189" i="5"/>
  <c r="S189" i="5"/>
  <c r="M189" i="5"/>
  <c r="L189" i="5"/>
  <c r="I189" i="5"/>
  <c r="Z189" i="5" s="1"/>
  <c r="K188" i="5"/>
  <c r="J188" i="5"/>
  <c r="S188" i="5"/>
  <c r="M188" i="5"/>
  <c r="L188" i="5"/>
  <c r="I188" i="5"/>
  <c r="Z188" i="5" s="1"/>
  <c r="K187" i="5"/>
  <c r="J187" i="5"/>
  <c r="Z187" i="5"/>
  <c r="S187" i="5"/>
  <c r="M187" i="5"/>
  <c r="L187" i="5"/>
  <c r="I187" i="5"/>
  <c r="K186" i="5"/>
  <c r="J186" i="5"/>
  <c r="Z186" i="5"/>
  <c r="S186" i="5"/>
  <c r="L186" i="5"/>
  <c r="I186" i="5"/>
  <c r="K185" i="5"/>
  <c r="J185" i="5"/>
  <c r="Z185" i="5"/>
  <c r="S185" i="5"/>
  <c r="M185" i="5"/>
  <c r="L185" i="5"/>
  <c r="I185" i="5"/>
  <c r="K184" i="5"/>
  <c r="J184" i="5"/>
  <c r="S184" i="5"/>
  <c r="M184" i="5"/>
  <c r="L184" i="5"/>
  <c r="I184" i="5"/>
  <c r="Z184" i="5" s="1"/>
  <c r="K183" i="5"/>
  <c r="J183" i="5"/>
  <c r="S183" i="5"/>
  <c r="M183" i="5"/>
  <c r="L183" i="5"/>
  <c r="I183" i="5"/>
  <c r="Z183" i="5" s="1"/>
  <c r="K182" i="5"/>
  <c r="J182" i="5"/>
  <c r="S182" i="5"/>
  <c r="M182" i="5"/>
  <c r="L182" i="5"/>
  <c r="I182" i="5"/>
  <c r="Z182" i="5" s="1"/>
  <c r="K181" i="5"/>
  <c r="J181" i="5"/>
  <c r="S181" i="5"/>
  <c r="M181" i="5"/>
  <c r="L181" i="5"/>
  <c r="I181" i="5"/>
  <c r="Z181" i="5" s="1"/>
  <c r="K180" i="5"/>
  <c r="J180" i="5"/>
  <c r="S180" i="5"/>
  <c r="M180" i="5"/>
  <c r="L180" i="5"/>
  <c r="I180" i="5"/>
  <c r="Z180" i="5" s="1"/>
  <c r="K179" i="5"/>
  <c r="J179" i="5"/>
  <c r="Z179" i="5"/>
  <c r="S179" i="5"/>
  <c r="M179" i="5"/>
  <c r="L179" i="5"/>
  <c r="I179" i="5"/>
  <c r="K178" i="5"/>
  <c r="J178" i="5"/>
  <c r="Z178" i="5"/>
  <c r="S178" i="5"/>
  <c r="M178" i="5"/>
  <c r="L178" i="5"/>
  <c r="I178" i="5"/>
  <c r="K177" i="5"/>
  <c r="J177" i="5"/>
  <c r="Z177" i="5"/>
  <c r="S177" i="5"/>
  <c r="M177" i="5"/>
  <c r="L177" i="5"/>
  <c r="I177" i="5"/>
  <c r="K176" i="5"/>
  <c r="J176" i="5"/>
  <c r="S176" i="5"/>
  <c r="L176" i="5"/>
  <c r="I176" i="5"/>
  <c r="Z176" i="5" s="1"/>
  <c r="K175" i="5"/>
  <c r="J175" i="5"/>
  <c r="S175" i="5"/>
  <c r="M175" i="5"/>
  <c r="L175" i="5"/>
  <c r="I175" i="5"/>
  <c r="Z175" i="5" s="1"/>
  <c r="K174" i="5"/>
  <c r="J174" i="5"/>
  <c r="Z174" i="5"/>
  <c r="S174" i="5"/>
  <c r="L174" i="5"/>
  <c r="I174" i="5"/>
  <c r="K173" i="5"/>
  <c r="J173" i="5"/>
  <c r="S173" i="5"/>
  <c r="M173" i="5"/>
  <c r="L173" i="5"/>
  <c r="I173" i="5"/>
  <c r="Z173" i="5" s="1"/>
  <c r="K172" i="5"/>
  <c r="J172" i="5"/>
  <c r="Z172" i="5"/>
  <c r="S172" i="5"/>
  <c r="L172" i="5"/>
  <c r="I172" i="5"/>
  <c r="K171" i="5"/>
  <c r="J171" i="5"/>
  <c r="S171" i="5"/>
  <c r="M171" i="5"/>
  <c r="L171" i="5"/>
  <c r="I171" i="5"/>
  <c r="Z171" i="5" s="1"/>
  <c r="K170" i="5"/>
  <c r="J170" i="5"/>
  <c r="Z170" i="5"/>
  <c r="S170" i="5"/>
  <c r="L170" i="5"/>
  <c r="I170" i="5"/>
  <c r="K169" i="5"/>
  <c r="J169" i="5"/>
  <c r="S169" i="5"/>
  <c r="M169" i="5"/>
  <c r="L169" i="5"/>
  <c r="I169" i="5"/>
  <c r="Z169" i="5" s="1"/>
  <c r="K168" i="5"/>
  <c r="J168" i="5"/>
  <c r="S168" i="5"/>
  <c r="M168" i="5"/>
  <c r="L168" i="5"/>
  <c r="I168" i="5"/>
  <c r="Z168" i="5" s="1"/>
  <c r="K167" i="5"/>
  <c r="J167" i="5"/>
  <c r="Z167" i="5"/>
  <c r="S167" i="5"/>
  <c r="L167" i="5"/>
  <c r="I167" i="5"/>
  <c r="K166" i="5"/>
  <c r="J166" i="5"/>
  <c r="S166" i="5"/>
  <c r="M166" i="5"/>
  <c r="L166" i="5"/>
  <c r="I166" i="5"/>
  <c r="Z166" i="5" s="1"/>
  <c r="K165" i="5"/>
  <c r="J165" i="5"/>
  <c r="Z165" i="5"/>
  <c r="S165" i="5"/>
  <c r="L165" i="5"/>
  <c r="I165" i="5"/>
  <c r="K164" i="5"/>
  <c r="J164" i="5"/>
  <c r="S164" i="5"/>
  <c r="M164" i="5"/>
  <c r="L164" i="5"/>
  <c r="I164" i="5"/>
  <c r="Z164" i="5" s="1"/>
  <c r="K163" i="5"/>
  <c r="J163" i="5"/>
  <c r="S163" i="5"/>
  <c r="M163" i="5"/>
  <c r="L163" i="5"/>
  <c r="I163" i="5"/>
  <c r="Z163" i="5" s="1"/>
  <c r="K162" i="5"/>
  <c r="J162" i="5"/>
  <c r="Z162" i="5"/>
  <c r="S162" i="5"/>
  <c r="M162" i="5"/>
  <c r="L162" i="5"/>
  <c r="I162" i="5"/>
  <c r="K161" i="5"/>
  <c r="J161" i="5"/>
  <c r="Z161" i="5"/>
  <c r="S161" i="5"/>
  <c r="L161" i="5"/>
  <c r="I161" i="5"/>
  <c r="K160" i="5"/>
  <c r="J160" i="5"/>
  <c r="Z160" i="5"/>
  <c r="S160" i="5"/>
  <c r="M160" i="5"/>
  <c r="L160" i="5"/>
  <c r="I160" i="5"/>
  <c r="K159" i="5"/>
  <c r="J159" i="5"/>
  <c r="S159" i="5"/>
  <c r="L159" i="5"/>
  <c r="I159" i="5"/>
  <c r="Z159" i="5" s="1"/>
  <c r="K158" i="5"/>
  <c r="J158" i="5"/>
  <c r="S158" i="5"/>
  <c r="M158" i="5"/>
  <c r="M218" i="5" s="1"/>
  <c r="F64" i="5" s="1"/>
  <c r="L158" i="5"/>
  <c r="I158" i="5"/>
  <c r="Z158" i="5" s="1"/>
  <c r="K157" i="5"/>
  <c r="J157" i="5"/>
  <c r="S157" i="5"/>
  <c r="M157" i="5"/>
  <c r="L157" i="5"/>
  <c r="I157" i="5"/>
  <c r="Z157" i="5" s="1"/>
  <c r="K156" i="5"/>
  <c r="J156" i="5"/>
  <c r="S156" i="5"/>
  <c r="S218" i="5" s="1"/>
  <c r="H64" i="5" s="1"/>
  <c r="L156" i="5"/>
  <c r="L218" i="5" s="1"/>
  <c r="E64" i="5" s="1"/>
  <c r="I156" i="5"/>
  <c r="Z156" i="5" s="1"/>
  <c r="I63" i="5"/>
  <c r="V153" i="5"/>
  <c r="K152" i="5"/>
  <c r="J152" i="5"/>
  <c r="S152" i="5"/>
  <c r="L152" i="5"/>
  <c r="I152" i="5"/>
  <c r="Z152" i="5" s="1"/>
  <c r="K151" i="5"/>
  <c r="J151" i="5"/>
  <c r="Z151" i="5"/>
  <c r="S151" i="5"/>
  <c r="L151" i="5"/>
  <c r="I151" i="5"/>
  <c r="K150" i="5"/>
  <c r="J150" i="5"/>
  <c r="S150" i="5"/>
  <c r="L150" i="5"/>
  <c r="I150" i="5"/>
  <c r="Z150" i="5" s="1"/>
  <c r="K149" i="5"/>
  <c r="J149" i="5"/>
  <c r="S149" i="5"/>
  <c r="M149" i="5"/>
  <c r="L149" i="5"/>
  <c r="I149" i="5"/>
  <c r="Z149" i="5" s="1"/>
  <c r="K148" i="5"/>
  <c r="J148" i="5"/>
  <c r="Z148" i="5"/>
  <c r="S148" i="5"/>
  <c r="L148" i="5"/>
  <c r="I148" i="5"/>
  <c r="K147" i="5"/>
  <c r="J147" i="5"/>
  <c r="S147" i="5"/>
  <c r="M147" i="5"/>
  <c r="L147" i="5"/>
  <c r="I147" i="5"/>
  <c r="Z147" i="5" s="1"/>
  <c r="K146" i="5"/>
  <c r="J146" i="5"/>
  <c r="Z146" i="5"/>
  <c r="S146" i="5"/>
  <c r="M146" i="5"/>
  <c r="M153" i="5" s="1"/>
  <c r="F63" i="5" s="1"/>
  <c r="L146" i="5"/>
  <c r="I146" i="5"/>
  <c r="K145" i="5"/>
  <c r="J145" i="5"/>
  <c r="S145" i="5"/>
  <c r="S153" i="5" s="1"/>
  <c r="H63" i="5" s="1"/>
  <c r="L145" i="5"/>
  <c r="L153" i="5" s="1"/>
  <c r="E63" i="5" s="1"/>
  <c r="I145" i="5"/>
  <c r="I153" i="5" s="1"/>
  <c r="G63" i="5" s="1"/>
  <c r="I62" i="5"/>
  <c r="V142" i="5"/>
  <c r="V392" i="5" s="1"/>
  <c r="I69" i="5" s="1"/>
  <c r="K141" i="5"/>
  <c r="J141" i="5"/>
  <c r="S141" i="5"/>
  <c r="L141" i="5"/>
  <c r="I141" i="5"/>
  <c r="Z141" i="5" s="1"/>
  <c r="K140" i="5"/>
  <c r="J140" i="5"/>
  <c r="Z140" i="5"/>
  <c r="S140" i="5"/>
  <c r="L140" i="5"/>
  <c r="I140" i="5"/>
  <c r="K139" i="5"/>
  <c r="J139" i="5"/>
  <c r="S139" i="5"/>
  <c r="M139" i="5"/>
  <c r="L139" i="5"/>
  <c r="I139" i="5"/>
  <c r="Z139" i="5" s="1"/>
  <c r="K138" i="5"/>
  <c r="J138" i="5"/>
  <c r="S138" i="5"/>
  <c r="L138" i="5"/>
  <c r="I138" i="5"/>
  <c r="Z138" i="5" s="1"/>
  <c r="K137" i="5"/>
  <c r="J137" i="5"/>
  <c r="Z137" i="5"/>
  <c r="S137" i="5"/>
  <c r="M137" i="5"/>
  <c r="L137" i="5"/>
  <c r="I137" i="5"/>
  <c r="K136" i="5"/>
  <c r="J136" i="5"/>
  <c r="S136" i="5"/>
  <c r="M136" i="5"/>
  <c r="L136" i="5"/>
  <c r="I136" i="5"/>
  <c r="Z136" i="5" s="1"/>
  <c r="K135" i="5"/>
  <c r="J135" i="5"/>
  <c r="Z135" i="5"/>
  <c r="S135" i="5"/>
  <c r="L135" i="5"/>
  <c r="I135" i="5"/>
  <c r="K134" i="5"/>
  <c r="J134" i="5"/>
  <c r="S134" i="5"/>
  <c r="M134" i="5"/>
  <c r="L134" i="5"/>
  <c r="I134" i="5"/>
  <c r="Z134" i="5" s="1"/>
  <c r="K133" i="5"/>
  <c r="J133" i="5"/>
  <c r="Z133" i="5"/>
  <c r="S133" i="5"/>
  <c r="M133" i="5"/>
  <c r="L133" i="5"/>
  <c r="I133" i="5"/>
  <c r="K132" i="5"/>
  <c r="J132" i="5"/>
  <c r="Z132" i="5"/>
  <c r="S132" i="5"/>
  <c r="L132" i="5"/>
  <c r="I132" i="5"/>
  <c r="K131" i="5"/>
  <c r="J131" i="5"/>
  <c r="Z131" i="5"/>
  <c r="S131" i="5"/>
  <c r="M131" i="5"/>
  <c r="L131" i="5"/>
  <c r="I131" i="5"/>
  <c r="K130" i="5"/>
  <c r="J130" i="5"/>
  <c r="Z130" i="5"/>
  <c r="S130" i="5"/>
  <c r="L130" i="5"/>
  <c r="I130" i="5"/>
  <c r="K129" i="5"/>
  <c r="J129" i="5"/>
  <c r="S129" i="5"/>
  <c r="M129" i="5"/>
  <c r="L129" i="5"/>
  <c r="I129" i="5"/>
  <c r="Z129" i="5" s="1"/>
  <c r="K128" i="5"/>
  <c r="J128" i="5"/>
  <c r="S128" i="5"/>
  <c r="M128" i="5"/>
  <c r="L128" i="5"/>
  <c r="I128" i="5"/>
  <c r="Z128" i="5" s="1"/>
  <c r="K127" i="5"/>
  <c r="J127" i="5"/>
  <c r="S127" i="5"/>
  <c r="M127" i="5"/>
  <c r="L127" i="5"/>
  <c r="I127" i="5"/>
  <c r="Z127" i="5" s="1"/>
  <c r="K126" i="5"/>
  <c r="J126" i="5"/>
  <c r="S126" i="5"/>
  <c r="L126" i="5"/>
  <c r="I126" i="5"/>
  <c r="Z126" i="5" s="1"/>
  <c r="K125" i="5"/>
  <c r="J125" i="5"/>
  <c r="Z125" i="5"/>
  <c r="S125" i="5"/>
  <c r="M125" i="5"/>
  <c r="L125" i="5"/>
  <c r="I125" i="5"/>
  <c r="K124" i="5"/>
  <c r="J124" i="5"/>
  <c r="S124" i="5"/>
  <c r="M124" i="5"/>
  <c r="L124" i="5"/>
  <c r="I124" i="5"/>
  <c r="Z124" i="5" s="1"/>
  <c r="K123" i="5"/>
  <c r="J123" i="5"/>
  <c r="Z123" i="5"/>
  <c r="S123" i="5"/>
  <c r="S142" i="5" s="1"/>
  <c r="H62" i="5" s="1"/>
  <c r="M123" i="5"/>
  <c r="L123" i="5"/>
  <c r="I123" i="5"/>
  <c r="K122" i="5"/>
  <c r="J122" i="5"/>
  <c r="S122" i="5"/>
  <c r="L122" i="5"/>
  <c r="L142" i="5" s="1"/>
  <c r="E62" i="5" s="1"/>
  <c r="I122" i="5"/>
  <c r="I142" i="5" s="1"/>
  <c r="G62" i="5" s="1"/>
  <c r="V118" i="5"/>
  <c r="I59" i="5" s="1"/>
  <c r="V116" i="5"/>
  <c r="I58" i="5" s="1"/>
  <c r="K115" i="5"/>
  <c r="J115" i="5"/>
  <c r="Z115" i="5"/>
  <c r="S115" i="5"/>
  <c r="M115" i="5"/>
  <c r="L115" i="5"/>
  <c r="I115" i="5"/>
  <c r="K114" i="5"/>
  <c r="J114" i="5"/>
  <c r="S114" i="5"/>
  <c r="M114" i="5"/>
  <c r="L114" i="5"/>
  <c r="I114" i="5"/>
  <c r="Z114" i="5" s="1"/>
  <c r="K113" i="5"/>
  <c r="J113" i="5"/>
  <c r="Z113" i="5"/>
  <c r="S113" i="5"/>
  <c r="S116" i="5" s="1"/>
  <c r="H58" i="5" s="1"/>
  <c r="M113" i="5"/>
  <c r="L113" i="5"/>
  <c r="I113" i="5"/>
  <c r="K112" i="5"/>
  <c r="J112" i="5"/>
  <c r="S112" i="5"/>
  <c r="M112" i="5"/>
  <c r="L112" i="5"/>
  <c r="I112" i="5"/>
  <c r="Z112" i="5" s="1"/>
  <c r="K111" i="5"/>
  <c r="J111" i="5"/>
  <c r="Z111" i="5"/>
  <c r="S111" i="5"/>
  <c r="M111" i="5"/>
  <c r="M116" i="5" s="1"/>
  <c r="F58" i="5" s="1"/>
  <c r="L111" i="5"/>
  <c r="L116" i="5" s="1"/>
  <c r="E58" i="5" s="1"/>
  <c r="I111" i="5"/>
  <c r="I116" i="5" s="1"/>
  <c r="G58" i="5" s="1"/>
  <c r="I57" i="5"/>
  <c r="V108" i="5"/>
  <c r="M108" i="5"/>
  <c r="F57" i="5" s="1"/>
  <c r="K107" i="5"/>
  <c r="J107" i="5"/>
  <c r="S107" i="5"/>
  <c r="S108" i="5" s="1"/>
  <c r="H57" i="5" s="1"/>
  <c r="L107" i="5"/>
  <c r="L108" i="5" s="1"/>
  <c r="E57" i="5" s="1"/>
  <c r="I107" i="5"/>
  <c r="I108" i="5" s="1"/>
  <c r="G57" i="5" s="1"/>
  <c r="I56" i="5"/>
  <c r="V104" i="5"/>
  <c r="V413" i="5" s="1"/>
  <c r="I79" i="5" s="1"/>
  <c r="M104" i="5"/>
  <c r="F56" i="5" s="1"/>
  <c r="K103" i="5"/>
  <c r="J103" i="5"/>
  <c r="S103" i="5"/>
  <c r="L103" i="5"/>
  <c r="I103" i="5"/>
  <c r="Z103" i="5" s="1"/>
  <c r="K102" i="5"/>
  <c r="J102" i="5"/>
  <c r="Z102" i="5"/>
  <c r="S102" i="5"/>
  <c r="L102" i="5"/>
  <c r="I102" i="5"/>
  <c r="K101" i="5"/>
  <c r="J101" i="5"/>
  <c r="S101" i="5"/>
  <c r="L101" i="5"/>
  <c r="I101" i="5"/>
  <c r="Z101" i="5" s="1"/>
  <c r="K100" i="5"/>
  <c r="J100" i="5"/>
  <c r="Z100" i="5"/>
  <c r="S100" i="5"/>
  <c r="L100" i="5"/>
  <c r="I100" i="5"/>
  <c r="K99" i="5"/>
  <c r="J99" i="5"/>
  <c r="S99" i="5"/>
  <c r="L99" i="5"/>
  <c r="I99" i="5"/>
  <c r="Z99" i="5" s="1"/>
  <c r="K98" i="5"/>
  <c r="J98" i="5"/>
  <c r="S98" i="5"/>
  <c r="L98" i="5"/>
  <c r="I98" i="5"/>
  <c r="Z98" i="5" s="1"/>
  <c r="K97" i="5"/>
  <c r="J97" i="5"/>
  <c r="Z97" i="5"/>
  <c r="S97" i="5"/>
  <c r="L97" i="5"/>
  <c r="I97" i="5"/>
  <c r="K96" i="5"/>
  <c r="K413" i="5" s="1"/>
  <c r="J96" i="5"/>
  <c r="S96" i="5"/>
  <c r="S104" i="5" s="1"/>
  <c r="H56" i="5" s="1"/>
  <c r="M96" i="5"/>
  <c r="L96" i="5"/>
  <c r="L104" i="5" s="1"/>
  <c r="E56" i="5" s="1"/>
  <c r="I96" i="5"/>
  <c r="Z96" i="5" s="1"/>
  <c r="K9" i="1"/>
  <c r="B9" i="1"/>
  <c r="G9" i="1" s="1"/>
  <c r="H29" i="4"/>
  <c r="P29" i="4" s="1"/>
  <c r="H28" i="4"/>
  <c r="P28" i="4" s="1"/>
  <c r="V289" i="4"/>
  <c r="V291" i="4" s="1"/>
  <c r="I62" i="4" s="1"/>
  <c r="K288" i="4"/>
  <c r="J288" i="4"/>
  <c r="S288" i="4"/>
  <c r="M288" i="4"/>
  <c r="L288" i="4"/>
  <c r="I288" i="4"/>
  <c r="Z288" i="4" s="1"/>
  <c r="K287" i="4"/>
  <c r="J287" i="4"/>
  <c r="S287" i="4"/>
  <c r="M287" i="4"/>
  <c r="L287" i="4"/>
  <c r="I287" i="4"/>
  <c r="Z287" i="4" s="1"/>
  <c r="K286" i="4"/>
  <c r="J286" i="4"/>
  <c r="S286" i="4"/>
  <c r="M286" i="4"/>
  <c r="L286" i="4"/>
  <c r="I286" i="4"/>
  <c r="Z286" i="4" s="1"/>
  <c r="K285" i="4"/>
  <c r="J285" i="4"/>
  <c r="S285" i="4"/>
  <c r="M285" i="4"/>
  <c r="L285" i="4"/>
  <c r="I285" i="4"/>
  <c r="Z285" i="4" s="1"/>
  <c r="K284" i="4"/>
  <c r="J284" i="4"/>
  <c r="Z284" i="4"/>
  <c r="S284" i="4"/>
  <c r="M284" i="4"/>
  <c r="L284" i="4"/>
  <c r="I284" i="4"/>
  <c r="K283" i="4"/>
  <c r="J283" i="4"/>
  <c r="S283" i="4"/>
  <c r="M283" i="4"/>
  <c r="L283" i="4"/>
  <c r="I283" i="4"/>
  <c r="Z283" i="4" s="1"/>
  <c r="K282" i="4"/>
  <c r="J282" i="4"/>
  <c r="Z282" i="4"/>
  <c r="S282" i="4"/>
  <c r="M282" i="4"/>
  <c r="L282" i="4"/>
  <c r="I282" i="4"/>
  <c r="K281" i="4"/>
  <c r="J281" i="4"/>
  <c r="S281" i="4"/>
  <c r="M281" i="4"/>
  <c r="L281" i="4"/>
  <c r="I281" i="4"/>
  <c r="Z281" i="4" s="1"/>
  <c r="K280" i="4"/>
  <c r="J280" i="4"/>
  <c r="S280" i="4"/>
  <c r="M280" i="4"/>
  <c r="M289" i="4" s="1"/>
  <c r="F61" i="4" s="1"/>
  <c r="L280" i="4"/>
  <c r="I280" i="4"/>
  <c r="Z280" i="4" s="1"/>
  <c r="K279" i="4"/>
  <c r="J279" i="4"/>
  <c r="S279" i="4"/>
  <c r="M279" i="4"/>
  <c r="L279" i="4"/>
  <c r="I279" i="4"/>
  <c r="Z279" i="4" s="1"/>
  <c r="K278" i="4"/>
  <c r="J278" i="4"/>
  <c r="S278" i="4"/>
  <c r="M278" i="4"/>
  <c r="L278" i="4"/>
  <c r="I278" i="4"/>
  <c r="Z278" i="4" s="1"/>
  <c r="K277" i="4"/>
  <c r="J277" i="4"/>
  <c r="S277" i="4"/>
  <c r="M277" i="4"/>
  <c r="M291" i="4" s="1"/>
  <c r="F62" i="4" s="1"/>
  <c r="L277" i="4"/>
  <c r="I277" i="4"/>
  <c r="Z277" i="4" s="1"/>
  <c r="K276" i="4"/>
  <c r="J276" i="4"/>
  <c r="S276" i="4"/>
  <c r="L276" i="4"/>
  <c r="I276" i="4"/>
  <c r="Z276" i="4" s="1"/>
  <c r="K275" i="4"/>
  <c r="J275" i="4"/>
  <c r="Z275" i="4"/>
  <c r="S275" i="4"/>
  <c r="S289" i="4" s="1"/>
  <c r="H61" i="4" s="1"/>
  <c r="L275" i="4"/>
  <c r="L289" i="4" s="1"/>
  <c r="E61" i="4" s="1"/>
  <c r="I275" i="4"/>
  <c r="K274" i="4"/>
  <c r="J274" i="4"/>
  <c r="S274" i="4"/>
  <c r="S291" i="4" s="1"/>
  <c r="H62" i="4" s="1"/>
  <c r="L274" i="4"/>
  <c r="L291" i="4" s="1"/>
  <c r="E62" i="4" s="1"/>
  <c r="C16" i="4" s="1"/>
  <c r="I274" i="4"/>
  <c r="I289" i="4" s="1"/>
  <c r="G61" i="4" s="1"/>
  <c r="V268" i="4"/>
  <c r="I57" i="4" s="1"/>
  <c r="K267" i="4"/>
  <c r="J267" i="4"/>
  <c r="Z267" i="4"/>
  <c r="S267" i="4"/>
  <c r="M267" i="4"/>
  <c r="L267" i="4"/>
  <c r="I267" i="4"/>
  <c r="K266" i="4"/>
  <c r="J266" i="4"/>
  <c r="S266" i="4"/>
  <c r="M266" i="4"/>
  <c r="L266" i="4"/>
  <c r="I266" i="4"/>
  <c r="Z266" i="4" s="1"/>
  <c r="K265" i="4"/>
  <c r="J265" i="4"/>
  <c r="S265" i="4"/>
  <c r="M265" i="4"/>
  <c r="L265" i="4"/>
  <c r="I265" i="4"/>
  <c r="Z265" i="4" s="1"/>
  <c r="K264" i="4"/>
  <c r="J264" i="4"/>
  <c r="S264" i="4"/>
  <c r="M264" i="4"/>
  <c r="L264" i="4"/>
  <c r="I264" i="4"/>
  <c r="Z264" i="4" s="1"/>
  <c r="K263" i="4"/>
  <c r="J263" i="4"/>
  <c r="S263" i="4"/>
  <c r="M263" i="4"/>
  <c r="L263" i="4"/>
  <c r="I263" i="4"/>
  <c r="Z263" i="4" s="1"/>
  <c r="K262" i="4"/>
  <c r="J262" i="4"/>
  <c r="S262" i="4"/>
  <c r="M262" i="4"/>
  <c r="L262" i="4"/>
  <c r="I262" i="4"/>
  <c r="Z262" i="4" s="1"/>
  <c r="K261" i="4"/>
  <c r="J261" i="4"/>
  <c r="S261" i="4"/>
  <c r="M261" i="4"/>
  <c r="L261" i="4"/>
  <c r="I261" i="4"/>
  <c r="Z261" i="4" s="1"/>
  <c r="K260" i="4"/>
  <c r="J260" i="4"/>
  <c r="Z260" i="4"/>
  <c r="S260" i="4"/>
  <c r="M260" i="4"/>
  <c r="L260" i="4"/>
  <c r="I260" i="4"/>
  <c r="K259" i="4"/>
  <c r="J259" i="4"/>
  <c r="S259" i="4"/>
  <c r="M259" i="4"/>
  <c r="L259" i="4"/>
  <c r="I259" i="4"/>
  <c r="Z259" i="4" s="1"/>
  <c r="K258" i="4"/>
  <c r="J258" i="4"/>
  <c r="Z258" i="4"/>
  <c r="S258" i="4"/>
  <c r="M258" i="4"/>
  <c r="L258" i="4"/>
  <c r="I258" i="4"/>
  <c r="K257" i="4"/>
  <c r="J257" i="4"/>
  <c r="S257" i="4"/>
  <c r="M257" i="4"/>
  <c r="L257" i="4"/>
  <c r="I257" i="4"/>
  <c r="Z257" i="4" s="1"/>
  <c r="K256" i="4"/>
  <c r="J256" i="4"/>
  <c r="S256" i="4"/>
  <c r="M256" i="4"/>
  <c r="L256" i="4"/>
  <c r="I256" i="4"/>
  <c r="Z256" i="4" s="1"/>
  <c r="K255" i="4"/>
  <c r="J255" i="4"/>
  <c r="S255" i="4"/>
  <c r="M255" i="4"/>
  <c r="L255" i="4"/>
  <c r="I255" i="4"/>
  <c r="Z255" i="4" s="1"/>
  <c r="K254" i="4"/>
  <c r="J254" i="4"/>
  <c r="S254" i="4"/>
  <c r="M254" i="4"/>
  <c r="L254" i="4"/>
  <c r="I254" i="4"/>
  <c r="Z254" i="4" s="1"/>
  <c r="K253" i="4"/>
  <c r="J253" i="4"/>
  <c r="Z253" i="4"/>
  <c r="S253" i="4"/>
  <c r="M253" i="4"/>
  <c r="L253" i="4"/>
  <c r="I253" i="4"/>
  <c r="K252" i="4"/>
  <c r="J252" i="4"/>
  <c r="S252" i="4"/>
  <c r="M252" i="4"/>
  <c r="L252" i="4"/>
  <c r="I252" i="4"/>
  <c r="Z252" i="4" s="1"/>
  <c r="K251" i="4"/>
  <c r="J251" i="4"/>
  <c r="Z251" i="4"/>
  <c r="S251" i="4"/>
  <c r="M251" i="4"/>
  <c r="L251" i="4"/>
  <c r="I251" i="4"/>
  <c r="K250" i="4"/>
  <c r="J250" i="4"/>
  <c r="S250" i="4"/>
  <c r="M250" i="4"/>
  <c r="L250" i="4"/>
  <c r="I250" i="4"/>
  <c r="Z250" i="4" s="1"/>
  <c r="K249" i="4"/>
  <c r="J249" i="4"/>
  <c r="S249" i="4"/>
  <c r="M249" i="4"/>
  <c r="L249" i="4"/>
  <c r="I249" i="4"/>
  <c r="Z249" i="4" s="1"/>
  <c r="K248" i="4"/>
  <c r="J248" i="4"/>
  <c r="S248" i="4"/>
  <c r="M248" i="4"/>
  <c r="L248" i="4"/>
  <c r="I248" i="4"/>
  <c r="Z248" i="4" s="1"/>
  <c r="K247" i="4"/>
  <c r="J247" i="4"/>
  <c r="S247" i="4"/>
  <c r="M247" i="4"/>
  <c r="L247" i="4"/>
  <c r="I247" i="4"/>
  <c r="Z247" i="4" s="1"/>
  <c r="K246" i="4"/>
  <c r="J246" i="4"/>
  <c r="S246" i="4"/>
  <c r="M246" i="4"/>
  <c r="L246" i="4"/>
  <c r="I246" i="4"/>
  <c r="Z246" i="4" s="1"/>
  <c r="K245" i="4"/>
  <c r="J245" i="4"/>
  <c r="Z245" i="4"/>
  <c r="S245" i="4"/>
  <c r="M245" i="4"/>
  <c r="L245" i="4"/>
  <c r="I245" i="4"/>
  <c r="K244" i="4"/>
  <c r="J244" i="4"/>
  <c r="Z244" i="4"/>
  <c r="S244" i="4"/>
  <c r="M244" i="4"/>
  <c r="L244" i="4"/>
  <c r="I244" i="4"/>
  <c r="K243" i="4"/>
  <c r="J243" i="4"/>
  <c r="S243" i="4"/>
  <c r="M243" i="4"/>
  <c r="L243" i="4"/>
  <c r="I243" i="4"/>
  <c r="Z243" i="4" s="1"/>
  <c r="K242" i="4"/>
  <c r="J242" i="4"/>
  <c r="Z242" i="4"/>
  <c r="S242" i="4"/>
  <c r="M242" i="4"/>
  <c r="L242" i="4"/>
  <c r="I242" i="4"/>
  <c r="K241" i="4"/>
  <c r="J241" i="4"/>
  <c r="S241" i="4"/>
  <c r="M241" i="4"/>
  <c r="L241" i="4"/>
  <c r="I241" i="4"/>
  <c r="Z241" i="4" s="1"/>
  <c r="K240" i="4"/>
  <c r="J240" i="4"/>
  <c r="S240" i="4"/>
  <c r="M240" i="4"/>
  <c r="L240" i="4"/>
  <c r="I240" i="4"/>
  <c r="Z240" i="4" s="1"/>
  <c r="K239" i="4"/>
  <c r="J239" i="4"/>
  <c r="S239" i="4"/>
  <c r="M239" i="4"/>
  <c r="L239" i="4"/>
  <c r="I239" i="4"/>
  <c r="Z239" i="4" s="1"/>
  <c r="K238" i="4"/>
  <c r="J238" i="4"/>
  <c r="S238" i="4"/>
  <c r="M238" i="4"/>
  <c r="L238" i="4"/>
  <c r="I238" i="4"/>
  <c r="Z238" i="4" s="1"/>
  <c r="K237" i="4"/>
  <c r="J237" i="4"/>
  <c r="Z237" i="4"/>
  <c r="S237" i="4"/>
  <c r="M237" i="4"/>
  <c r="L237" i="4"/>
  <c r="I237" i="4"/>
  <c r="K236" i="4"/>
  <c r="J236" i="4"/>
  <c r="S236" i="4"/>
  <c r="M236" i="4"/>
  <c r="L236" i="4"/>
  <c r="I236" i="4"/>
  <c r="Z236" i="4" s="1"/>
  <c r="K235" i="4"/>
  <c r="J235" i="4"/>
  <c r="Z235" i="4"/>
  <c r="S235" i="4"/>
  <c r="M235" i="4"/>
  <c r="L235" i="4"/>
  <c r="I235" i="4"/>
  <c r="K234" i="4"/>
  <c r="J234" i="4"/>
  <c r="S234" i="4"/>
  <c r="M234" i="4"/>
  <c r="L234" i="4"/>
  <c r="I234" i="4"/>
  <c r="Z234" i="4" s="1"/>
  <c r="K233" i="4"/>
  <c r="J233" i="4"/>
  <c r="S233" i="4"/>
  <c r="M233" i="4"/>
  <c r="L233" i="4"/>
  <c r="I233" i="4"/>
  <c r="Z233" i="4" s="1"/>
  <c r="K232" i="4"/>
  <c r="J232" i="4"/>
  <c r="S232" i="4"/>
  <c r="M232" i="4"/>
  <c r="L232" i="4"/>
  <c r="I232" i="4"/>
  <c r="Z232" i="4" s="1"/>
  <c r="K231" i="4"/>
  <c r="J231" i="4"/>
  <c r="S231" i="4"/>
  <c r="M231" i="4"/>
  <c r="L231" i="4"/>
  <c r="I231" i="4"/>
  <c r="Z231" i="4" s="1"/>
  <c r="K230" i="4"/>
  <c r="J230" i="4"/>
  <c r="S230" i="4"/>
  <c r="M230" i="4"/>
  <c r="L230" i="4"/>
  <c r="I230" i="4"/>
  <c r="Z230" i="4" s="1"/>
  <c r="K229" i="4"/>
  <c r="J229" i="4"/>
  <c r="Z229" i="4"/>
  <c r="S229" i="4"/>
  <c r="M229" i="4"/>
  <c r="L229" i="4"/>
  <c r="I229" i="4"/>
  <c r="K228" i="4"/>
  <c r="J228" i="4"/>
  <c r="Z228" i="4"/>
  <c r="S228" i="4"/>
  <c r="M228" i="4"/>
  <c r="L228" i="4"/>
  <c r="I228" i="4"/>
  <c r="K227" i="4"/>
  <c r="J227" i="4"/>
  <c r="S227" i="4"/>
  <c r="M227" i="4"/>
  <c r="L227" i="4"/>
  <c r="I227" i="4"/>
  <c r="Z227" i="4" s="1"/>
  <c r="K226" i="4"/>
  <c r="J226" i="4"/>
  <c r="Z226" i="4"/>
  <c r="S226" i="4"/>
  <c r="M226" i="4"/>
  <c r="L226" i="4"/>
  <c r="I226" i="4"/>
  <c r="K225" i="4"/>
  <c r="J225" i="4"/>
  <c r="S225" i="4"/>
  <c r="M225" i="4"/>
  <c r="L225" i="4"/>
  <c r="I225" i="4"/>
  <c r="Z225" i="4" s="1"/>
  <c r="K224" i="4"/>
  <c r="J224" i="4"/>
  <c r="S224" i="4"/>
  <c r="M224" i="4"/>
  <c r="L224" i="4"/>
  <c r="I224" i="4"/>
  <c r="Z224" i="4" s="1"/>
  <c r="K223" i="4"/>
  <c r="J223" i="4"/>
  <c r="S223" i="4"/>
  <c r="M223" i="4"/>
  <c r="L223" i="4"/>
  <c r="I223" i="4"/>
  <c r="Z223" i="4" s="1"/>
  <c r="K222" i="4"/>
  <c r="J222" i="4"/>
  <c r="S222" i="4"/>
  <c r="M222" i="4"/>
  <c r="L222" i="4"/>
  <c r="I222" i="4"/>
  <c r="Z222" i="4" s="1"/>
  <c r="K221" i="4"/>
  <c r="J221" i="4"/>
  <c r="Z221" i="4"/>
  <c r="S221" i="4"/>
  <c r="M221" i="4"/>
  <c r="L221" i="4"/>
  <c r="I221" i="4"/>
  <c r="K220" i="4"/>
  <c r="J220" i="4"/>
  <c r="S220" i="4"/>
  <c r="M220" i="4"/>
  <c r="L220" i="4"/>
  <c r="I220" i="4"/>
  <c r="Z220" i="4" s="1"/>
  <c r="K219" i="4"/>
  <c r="J219" i="4"/>
  <c r="Z219" i="4"/>
  <c r="S219" i="4"/>
  <c r="M219" i="4"/>
  <c r="L219" i="4"/>
  <c r="I219" i="4"/>
  <c r="K218" i="4"/>
  <c r="J218" i="4"/>
  <c r="S218" i="4"/>
  <c r="M218" i="4"/>
  <c r="L218" i="4"/>
  <c r="I218" i="4"/>
  <c r="Z218" i="4" s="1"/>
  <c r="K217" i="4"/>
  <c r="J217" i="4"/>
  <c r="S217" i="4"/>
  <c r="M217" i="4"/>
  <c r="L217" i="4"/>
  <c r="I217" i="4"/>
  <c r="Z217" i="4" s="1"/>
  <c r="K216" i="4"/>
  <c r="J216" i="4"/>
  <c r="S216" i="4"/>
  <c r="M216" i="4"/>
  <c r="L216" i="4"/>
  <c r="I216" i="4"/>
  <c r="Z216" i="4" s="1"/>
  <c r="K215" i="4"/>
  <c r="J215" i="4"/>
  <c r="S215" i="4"/>
  <c r="M215" i="4"/>
  <c r="L215" i="4"/>
  <c r="I215" i="4"/>
  <c r="Z215" i="4" s="1"/>
  <c r="K214" i="4"/>
  <c r="J214" i="4"/>
  <c r="S214" i="4"/>
  <c r="M214" i="4"/>
  <c r="L214" i="4"/>
  <c r="I214" i="4"/>
  <c r="Z214" i="4" s="1"/>
  <c r="K213" i="4"/>
  <c r="J213" i="4"/>
  <c r="Z213" i="4"/>
  <c r="S213" i="4"/>
  <c r="M213" i="4"/>
  <c r="L213" i="4"/>
  <c r="I213" i="4"/>
  <c r="K212" i="4"/>
  <c r="J212" i="4"/>
  <c r="Z212" i="4"/>
  <c r="S212" i="4"/>
  <c r="M212" i="4"/>
  <c r="L212" i="4"/>
  <c r="I212" i="4"/>
  <c r="K211" i="4"/>
  <c r="J211" i="4"/>
  <c r="S211" i="4"/>
  <c r="M211" i="4"/>
  <c r="L211" i="4"/>
  <c r="I211" i="4"/>
  <c r="Z211" i="4" s="1"/>
  <c r="K210" i="4"/>
  <c r="J210" i="4"/>
  <c r="Z210" i="4"/>
  <c r="S210" i="4"/>
  <c r="M210" i="4"/>
  <c r="L210" i="4"/>
  <c r="I210" i="4"/>
  <c r="K209" i="4"/>
  <c r="J209" i="4"/>
  <c r="S209" i="4"/>
  <c r="M209" i="4"/>
  <c r="L209" i="4"/>
  <c r="I209" i="4"/>
  <c r="Z209" i="4" s="1"/>
  <c r="K208" i="4"/>
  <c r="J208" i="4"/>
  <c r="S208" i="4"/>
  <c r="M208" i="4"/>
  <c r="L208" i="4"/>
  <c r="I208" i="4"/>
  <c r="Z208" i="4" s="1"/>
  <c r="K207" i="4"/>
  <c r="J207" i="4"/>
  <c r="S207" i="4"/>
  <c r="M207" i="4"/>
  <c r="L207" i="4"/>
  <c r="I207" i="4"/>
  <c r="Z207" i="4" s="1"/>
  <c r="K206" i="4"/>
  <c r="J206" i="4"/>
  <c r="S206" i="4"/>
  <c r="M206" i="4"/>
  <c r="L206" i="4"/>
  <c r="I206" i="4"/>
  <c r="Z206" i="4" s="1"/>
  <c r="K205" i="4"/>
  <c r="J205" i="4"/>
  <c r="Z205" i="4"/>
  <c r="S205" i="4"/>
  <c r="M205" i="4"/>
  <c r="L205" i="4"/>
  <c r="I205" i="4"/>
  <c r="K204" i="4"/>
  <c r="J204" i="4"/>
  <c r="S204" i="4"/>
  <c r="M204" i="4"/>
  <c r="L204" i="4"/>
  <c r="I204" i="4"/>
  <c r="Z204" i="4" s="1"/>
  <c r="K203" i="4"/>
  <c r="J203" i="4"/>
  <c r="Z203" i="4"/>
  <c r="S203" i="4"/>
  <c r="M203" i="4"/>
  <c r="L203" i="4"/>
  <c r="I203" i="4"/>
  <c r="K202" i="4"/>
  <c r="J202" i="4"/>
  <c r="S202" i="4"/>
  <c r="M202" i="4"/>
  <c r="L202" i="4"/>
  <c r="I202" i="4"/>
  <c r="Z202" i="4" s="1"/>
  <c r="K201" i="4"/>
  <c r="J201" i="4"/>
  <c r="S201" i="4"/>
  <c r="M201" i="4"/>
  <c r="L201" i="4"/>
  <c r="I201" i="4"/>
  <c r="Z201" i="4" s="1"/>
  <c r="K200" i="4"/>
  <c r="J200" i="4"/>
  <c r="S200" i="4"/>
  <c r="M200" i="4"/>
  <c r="L200" i="4"/>
  <c r="I200" i="4"/>
  <c r="Z200" i="4" s="1"/>
  <c r="K199" i="4"/>
  <c r="J199" i="4"/>
  <c r="S199" i="4"/>
  <c r="M199" i="4"/>
  <c r="L199" i="4"/>
  <c r="I199" i="4"/>
  <c r="Z199" i="4" s="1"/>
  <c r="K198" i="4"/>
  <c r="J198" i="4"/>
  <c r="S198" i="4"/>
  <c r="M198" i="4"/>
  <c r="L198" i="4"/>
  <c r="I198" i="4"/>
  <c r="Z198" i="4" s="1"/>
  <c r="K197" i="4"/>
  <c r="J197" i="4"/>
  <c r="Z197" i="4"/>
  <c r="S197" i="4"/>
  <c r="M197" i="4"/>
  <c r="L197" i="4"/>
  <c r="I197" i="4"/>
  <c r="K196" i="4"/>
  <c r="J196" i="4"/>
  <c r="Z196" i="4"/>
  <c r="S196" i="4"/>
  <c r="M196" i="4"/>
  <c r="L196" i="4"/>
  <c r="I196" i="4"/>
  <c r="K195" i="4"/>
  <c r="J195" i="4"/>
  <c r="S195" i="4"/>
  <c r="M195" i="4"/>
  <c r="L195" i="4"/>
  <c r="I195" i="4"/>
  <c r="Z195" i="4" s="1"/>
  <c r="K194" i="4"/>
  <c r="J194" i="4"/>
  <c r="Z194" i="4"/>
  <c r="S194" i="4"/>
  <c r="M194" i="4"/>
  <c r="L194" i="4"/>
  <c r="I194" i="4"/>
  <c r="K193" i="4"/>
  <c r="J193" i="4"/>
  <c r="S193" i="4"/>
  <c r="M193" i="4"/>
  <c r="L193" i="4"/>
  <c r="I193" i="4"/>
  <c r="Z193" i="4" s="1"/>
  <c r="K192" i="4"/>
  <c r="J192" i="4"/>
  <c r="S192" i="4"/>
  <c r="M192" i="4"/>
  <c r="L192" i="4"/>
  <c r="I192" i="4"/>
  <c r="Z192" i="4" s="1"/>
  <c r="K191" i="4"/>
  <c r="J191" i="4"/>
  <c r="S191" i="4"/>
  <c r="M191" i="4"/>
  <c r="L191" i="4"/>
  <c r="I191" i="4"/>
  <c r="Z191" i="4" s="1"/>
  <c r="K190" i="4"/>
  <c r="J190" i="4"/>
  <c r="S190" i="4"/>
  <c r="M190" i="4"/>
  <c r="L190" i="4"/>
  <c r="I190" i="4"/>
  <c r="Z190" i="4" s="1"/>
  <c r="K189" i="4"/>
  <c r="J189" i="4"/>
  <c r="Z189" i="4"/>
  <c r="S189" i="4"/>
  <c r="S268" i="4" s="1"/>
  <c r="H57" i="4" s="1"/>
  <c r="M189" i="4"/>
  <c r="M268" i="4" s="1"/>
  <c r="F57" i="4" s="1"/>
  <c r="L189" i="4"/>
  <c r="L268" i="4" s="1"/>
  <c r="E57" i="4" s="1"/>
  <c r="I189" i="4"/>
  <c r="I268" i="4" s="1"/>
  <c r="G57" i="4" s="1"/>
  <c r="V186" i="4"/>
  <c r="I56" i="4" s="1"/>
  <c r="K185" i="4"/>
  <c r="J185" i="4"/>
  <c r="S185" i="4"/>
  <c r="M185" i="4"/>
  <c r="L185" i="4"/>
  <c r="I185" i="4"/>
  <c r="Z185" i="4" s="1"/>
  <c r="K184" i="4"/>
  <c r="J184" i="4"/>
  <c r="Z184" i="4"/>
  <c r="S184" i="4"/>
  <c r="M184" i="4"/>
  <c r="L184" i="4"/>
  <c r="I184" i="4"/>
  <c r="K183" i="4"/>
  <c r="J183" i="4"/>
  <c r="Z183" i="4"/>
  <c r="S183" i="4"/>
  <c r="M183" i="4"/>
  <c r="L183" i="4"/>
  <c r="I183" i="4"/>
  <c r="K182" i="4"/>
  <c r="J182" i="4"/>
  <c r="S182" i="4"/>
  <c r="M182" i="4"/>
  <c r="L182" i="4"/>
  <c r="I182" i="4"/>
  <c r="Z182" i="4" s="1"/>
  <c r="K181" i="4"/>
  <c r="J181" i="4"/>
  <c r="Z181" i="4"/>
  <c r="S181" i="4"/>
  <c r="M181" i="4"/>
  <c r="L181" i="4"/>
  <c r="I181" i="4"/>
  <c r="K180" i="4"/>
  <c r="J180" i="4"/>
  <c r="S180" i="4"/>
  <c r="M180" i="4"/>
  <c r="L180" i="4"/>
  <c r="I180" i="4"/>
  <c r="Z180" i="4" s="1"/>
  <c r="K179" i="4"/>
  <c r="J179" i="4"/>
  <c r="S179" i="4"/>
  <c r="M179" i="4"/>
  <c r="L179" i="4"/>
  <c r="I179" i="4"/>
  <c r="Z179" i="4" s="1"/>
  <c r="K178" i="4"/>
  <c r="J178" i="4"/>
  <c r="S178" i="4"/>
  <c r="M178" i="4"/>
  <c r="L178" i="4"/>
  <c r="I178" i="4"/>
  <c r="Z178" i="4" s="1"/>
  <c r="K177" i="4"/>
  <c r="J177" i="4"/>
  <c r="S177" i="4"/>
  <c r="M177" i="4"/>
  <c r="L177" i="4"/>
  <c r="I177" i="4"/>
  <c r="Z177" i="4" s="1"/>
  <c r="K176" i="4"/>
  <c r="J176" i="4"/>
  <c r="Z176" i="4"/>
  <c r="S176" i="4"/>
  <c r="M176" i="4"/>
  <c r="L176" i="4"/>
  <c r="I176" i="4"/>
  <c r="K175" i="4"/>
  <c r="J175" i="4"/>
  <c r="S175" i="4"/>
  <c r="M175" i="4"/>
  <c r="L175" i="4"/>
  <c r="I175" i="4"/>
  <c r="Z175" i="4" s="1"/>
  <c r="K174" i="4"/>
  <c r="J174" i="4"/>
  <c r="Z174" i="4"/>
  <c r="S174" i="4"/>
  <c r="M174" i="4"/>
  <c r="L174" i="4"/>
  <c r="I174" i="4"/>
  <c r="K173" i="4"/>
  <c r="J173" i="4"/>
  <c r="S173" i="4"/>
  <c r="M173" i="4"/>
  <c r="L173" i="4"/>
  <c r="I173" i="4"/>
  <c r="Z173" i="4" s="1"/>
  <c r="K172" i="4"/>
  <c r="J172" i="4"/>
  <c r="S172" i="4"/>
  <c r="M172" i="4"/>
  <c r="L172" i="4"/>
  <c r="I172" i="4"/>
  <c r="Z172" i="4" s="1"/>
  <c r="K171" i="4"/>
  <c r="J171" i="4"/>
  <c r="S171" i="4"/>
  <c r="M171" i="4"/>
  <c r="L171" i="4"/>
  <c r="I171" i="4"/>
  <c r="Z171" i="4" s="1"/>
  <c r="K170" i="4"/>
  <c r="J170" i="4"/>
  <c r="Z170" i="4"/>
  <c r="S170" i="4"/>
  <c r="M170" i="4"/>
  <c r="L170" i="4"/>
  <c r="I170" i="4"/>
  <c r="K169" i="4"/>
  <c r="J169" i="4"/>
  <c r="S169" i="4"/>
  <c r="M169" i="4"/>
  <c r="L169" i="4"/>
  <c r="I169" i="4"/>
  <c r="Z169" i="4" s="1"/>
  <c r="K168" i="4"/>
  <c r="J168" i="4"/>
  <c r="Z168" i="4"/>
  <c r="S168" i="4"/>
  <c r="M168" i="4"/>
  <c r="L168" i="4"/>
  <c r="I168" i="4"/>
  <c r="K167" i="4"/>
  <c r="J167" i="4"/>
  <c r="Z167" i="4"/>
  <c r="S167" i="4"/>
  <c r="M167" i="4"/>
  <c r="L167" i="4"/>
  <c r="I167" i="4"/>
  <c r="K166" i="4"/>
  <c r="J166" i="4"/>
  <c r="S166" i="4"/>
  <c r="M166" i="4"/>
  <c r="L166" i="4"/>
  <c r="I166" i="4"/>
  <c r="Z166" i="4" s="1"/>
  <c r="K165" i="4"/>
  <c r="J165" i="4"/>
  <c r="Z165" i="4"/>
  <c r="S165" i="4"/>
  <c r="M165" i="4"/>
  <c r="L165" i="4"/>
  <c r="I165" i="4"/>
  <c r="K164" i="4"/>
  <c r="J164" i="4"/>
  <c r="S164" i="4"/>
  <c r="M164" i="4"/>
  <c r="L164" i="4"/>
  <c r="I164" i="4"/>
  <c r="Z164" i="4" s="1"/>
  <c r="K163" i="4"/>
  <c r="J163" i="4"/>
  <c r="S163" i="4"/>
  <c r="M163" i="4"/>
  <c r="L163" i="4"/>
  <c r="I163" i="4"/>
  <c r="Z163" i="4" s="1"/>
  <c r="K162" i="4"/>
  <c r="J162" i="4"/>
  <c r="S162" i="4"/>
  <c r="M162" i="4"/>
  <c r="L162" i="4"/>
  <c r="I162" i="4"/>
  <c r="Z162" i="4" s="1"/>
  <c r="K161" i="4"/>
  <c r="J161" i="4"/>
  <c r="S161" i="4"/>
  <c r="M161" i="4"/>
  <c r="L161" i="4"/>
  <c r="I161" i="4"/>
  <c r="Z161" i="4" s="1"/>
  <c r="K160" i="4"/>
  <c r="J160" i="4"/>
  <c r="Z160" i="4"/>
  <c r="S160" i="4"/>
  <c r="M160" i="4"/>
  <c r="L160" i="4"/>
  <c r="I160" i="4"/>
  <c r="K159" i="4"/>
  <c r="J159" i="4"/>
  <c r="S159" i="4"/>
  <c r="M159" i="4"/>
  <c r="L159" i="4"/>
  <c r="I159" i="4"/>
  <c r="Z159" i="4" s="1"/>
  <c r="K158" i="4"/>
  <c r="J158" i="4"/>
  <c r="Z158" i="4"/>
  <c r="S158" i="4"/>
  <c r="M158" i="4"/>
  <c r="L158" i="4"/>
  <c r="I158" i="4"/>
  <c r="K157" i="4"/>
  <c r="J157" i="4"/>
  <c r="S157" i="4"/>
  <c r="M157" i="4"/>
  <c r="L157" i="4"/>
  <c r="I157" i="4"/>
  <c r="Z157" i="4" s="1"/>
  <c r="K156" i="4"/>
  <c r="J156" i="4"/>
  <c r="S156" i="4"/>
  <c r="M156" i="4"/>
  <c r="L156" i="4"/>
  <c r="I156" i="4"/>
  <c r="Z156" i="4" s="1"/>
  <c r="K155" i="4"/>
  <c r="J155" i="4"/>
  <c r="S155" i="4"/>
  <c r="M155" i="4"/>
  <c r="L155" i="4"/>
  <c r="I155" i="4"/>
  <c r="Z155" i="4" s="1"/>
  <c r="K154" i="4"/>
  <c r="J154" i="4"/>
  <c r="Z154" i="4"/>
  <c r="S154" i="4"/>
  <c r="M154" i="4"/>
  <c r="L154" i="4"/>
  <c r="I154" i="4"/>
  <c r="K153" i="4"/>
  <c r="J153" i="4"/>
  <c r="S153" i="4"/>
  <c r="M153" i="4"/>
  <c r="L153" i="4"/>
  <c r="I153" i="4"/>
  <c r="Z153" i="4" s="1"/>
  <c r="K152" i="4"/>
  <c r="J152" i="4"/>
  <c r="Z152" i="4"/>
  <c r="S152" i="4"/>
  <c r="M152" i="4"/>
  <c r="L152" i="4"/>
  <c r="I152" i="4"/>
  <c r="K151" i="4"/>
  <c r="J151" i="4"/>
  <c r="Z151" i="4"/>
  <c r="S151" i="4"/>
  <c r="M151" i="4"/>
  <c r="L151" i="4"/>
  <c r="I151" i="4"/>
  <c r="K150" i="4"/>
  <c r="J150" i="4"/>
  <c r="S150" i="4"/>
  <c r="M150" i="4"/>
  <c r="L150" i="4"/>
  <c r="I150" i="4"/>
  <c r="Z150" i="4" s="1"/>
  <c r="K149" i="4"/>
  <c r="J149" i="4"/>
  <c r="Z149" i="4"/>
  <c r="S149" i="4"/>
  <c r="M149" i="4"/>
  <c r="L149" i="4"/>
  <c r="I149" i="4"/>
  <c r="K148" i="4"/>
  <c r="J148" i="4"/>
  <c r="S148" i="4"/>
  <c r="M148" i="4"/>
  <c r="L148" i="4"/>
  <c r="I148" i="4"/>
  <c r="Z148" i="4" s="1"/>
  <c r="K147" i="4"/>
  <c r="J147" i="4"/>
  <c r="S147" i="4"/>
  <c r="M147" i="4"/>
  <c r="L147" i="4"/>
  <c r="I147" i="4"/>
  <c r="Z147" i="4" s="1"/>
  <c r="K146" i="4"/>
  <c r="J146" i="4"/>
  <c r="S146" i="4"/>
  <c r="M146" i="4"/>
  <c r="L146" i="4"/>
  <c r="I146" i="4"/>
  <c r="Z146" i="4" s="1"/>
  <c r="K145" i="4"/>
  <c r="J145" i="4"/>
  <c r="S145" i="4"/>
  <c r="M145" i="4"/>
  <c r="L145" i="4"/>
  <c r="I145" i="4"/>
  <c r="Z145" i="4" s="1"/>
  <c r="K144" i="4"/>
  <c r="J144" i="4"/>
  <c r="Z144" i="4"/>
  <c r="S144" i="4"/>
  <c r="M144" i="4"/>
  <c r="L144" i="4"/>
  <c r="I144" i="4"/>
  <c r="K143" i="4"/>
  <c r="J143" i="4"/>
  <c r="S143" i="4"/>
  <c r="M143" i="4"/>
  <c r="L143" i="4"/>
  <c r="I143" i="4"/>
  <c r="Z143" i="4" s="1"/>
  <c r="K142" i="4"/>
  <c r="J142" i="4"/>
  <c r="Z142" i="4"/>
  <c r="S142" i="4"/>
  <c r="M142" i="4"/>
  <c r="L142" i="4"/>
  <c r="I142" i="4"/>
  <c r="K141" i="4"/>
  <c r="J141" i="4"/>
  <c r="S141" i="4"/>
  <c r="M141" i="4"/>
  <c r="L141" i="4"/>
  <c r="I141" i="4"/>
  <c r="Z141" i="4" s="1"/>
  <c r="K140" i="4"/>
  <c r="J140" i="4"/>
  <c r="S140" i="4"/>
  <c r="M140" i="4"/>
  <c r="L140" i="4"/>
  <c r="I140" i="4"/>
  <c r="Z140" i="4" s="1"/>
  <c r="K139" i="4"/>
  <c r="J139" i="4"/>
  <c r="S139" i="4"/>
  <c r="M139" i="4"/>
  <c r="L139" i="4"/>
  <c r="I139" i="4"/>
  <c r="Z139" i="4" s="1"/>
  <c r="K138" i="4"/>
  <c r="J138" i="4"/>
  <c r="Z138" i="4"/>
  <c r="S138" i="4"/>
  <c r="M138" i="4"/>
  <c r="L138" i="4"/>
  <c r="I138" i="4"/>
  <c r="K137" i="4"/>
  <c r="J137" i="4"/>
  <c r="S137" i="4"/>
  <c r="M137" i="4"/>
  <c r="L137" i="4"/>
  <c r="I137" i="4"/>
  <c r="Z137" i="4" s="1"/>
  <c r="K136" i="4"/>
  <c r="J136" i="4"/>
  <c r="Z136" i="4"/>
  <c r="S136" i="4"/>
  <c r="M136" i="4"/>
  <c r="L136" i="4"/>
  <c r="I136" i="4"/>
  <c r="K135" i="4"/>
  <c r="J135" i="4"/>
  <c r="Z135" i="4"/>
  <c r="S135" i="4"/>
  <c r="M135" i="4"/>
  <c r="L135" i="4"/>
  <c r="I135" i="4"/>
  <c r="K134" i="4"/>
  <c r="J134" i="4"/>
  <c r="S134" i="4"/>
  <c r="M134" i="4"/>
  <c r="L134" i="4"/>
  <c r="I134" i="4"/>
  <c r="Z134" i="4" s="1"/>
  <c r="K133" i="4"/>
  <c r="J133" i="4"/>
  <c r="Z133" i="4"/>
  <c r="S133" i="4"/>
  <c r="M133" i="4"/>
  <c r="L133" i="4"/>
  <c r="I133" i="4"/>
  <c r="K132" i="4"/>
  <c r="J132" i="4"/>
  <c r="S132" i="4"/>
  <c r="M132" i="4"/>
  <c r="L132" i="4"/>
  <c r="I132" i="4"/>
  <c r="Z132" i="4" s="1"/>
  <c r="K131" i="4"/>
  <c r="J131" i="4"/>
  <c r="S131" i="4"/>
  <c r="M131" i="4"/>
  <c r="L131" i="4"/>
  <c r="I131" i="4"/>
  <c r="Z131" i="4" s="1"/>
  <c r="K130" i="4"/>
  <c r="J130" i="4"/>
  <c r="S130" i="4"/>
  <c r="M130" i="4"/>
  <c r="L130" i="4"/>
  <c r="I130" i="4"/>
  <c r="Z130" i="4" s="1"/>
  <c r="K129" i="4"/>
  <c r="J129" i="4"/>
  <c r="S129" i="4"/>
  <c r="M129" i="4"/>
  <c r="L129" i="4"/>
  <c r="I129" i="4"/>
  <c r="Z129" i="4" s="1"/>
  <c r="K128" i="4"/>
  <c r="J128" i="4"/>
  <c r="Z128" i="4"/>
  <c r="S128" i="4"/>
  <c r="M128" i="4"/>
  <c r="L128" i="4"/>
  <c r="I128" i="4"/>
  <c r="K127" i="4"/>
  <c r="J127" i="4"/>
  <c r="S127" i="4"/>
  <c r="M127" i="4"/>
  <c r="L127" i="4"/>
  <c r="I127" i="4"/>
  <c r="Z127" i="4" s="1"/>
  <c r="K126" i="4"/>
  <c r="J126" i="4"/>
  <c r="Z126" i="4"/>
  <c r="S126" i="4"/>
  <c r="M126" i="4"/>
  <c r="L126" i="4"/>
  <c r="I126" i="4"/>
  <c r="K125" i="4"/>
  <c r="J125" i="4"/>
  <c r="S125" i="4"/>
  <c r="M125" i="4"/>
  <c r="L125" i="4"/>
  <c r="I125" i="4"/>
  <c r="Z125" i="4" s="1"/>
  <c r="K124" i="4"/>
  <c r="J124" i="4"/>
  <c r="S124" i="4"/>
  <c r="M124" i="4"/>
  <c r="L124" i="4"/>
  <c r="I124" i="4"/>
  <c r="Z124" i="4" s="1"/>
  <c r="K123" i="4"/>
  <c r="J123" i="4"/>
  <c r="S123" i="4"/>
  <c r="M123" i="4"/>
  <c r="L123" i="4"/>
  <c r="I123" i="4"/>
  <c r="Z123" i="4" s="1"/>
  <c r="K122" i="4"/>
  <c r="J122" i="4"/>
  <c r="Z122" i="4"/>
  <c r="S122" i="4"/>
  <c r="M122" i="4"/>
  <c r="L122" i="4"/>
  <c r="I122" i="4"/>
  <c r="K121" i="4"/>
  <c r="J121" i="4"/>
  <c r="S121" i="4"/>
  <c r="M121" i="4"/>
  <c r="L121" i="4"/>
  <c r="I121" i="4"/>
  <c r="Z121" i="4" s="1"/>
  <c r="K120" i="4"/>
  <c r="J120" i="4"/>
  <c r="Z120" i="4"/>
  <c r="S120" i="4"/>
  <c r="M120" i="4"/>
  <c r="L120" i="4"/>
  <c r="I120" i="4"/>
  <c r="K119" i="4"/>
  <c r="J119" i="4"/>
  <c r="Z119" i="4"/>
  <c r="S119" i="4"/>
  <c r="M119" i="4"/>
  <c r="L119" i="4"/>
  <c r="I119" i="4"/>
  <c r="K118" i="4"/>
  <c r="J118" i="4"/>
  <c r="S118" i="4"/>
  <c r="M118" i="4"/>
  <c r="L118" i="4"/>
  <c r="I118" i="4"/>
  <c r="Z118" i="4" s="1"/>
  <c r="K117" i="4"/>
  <c r="J117" i="4"/>
  <c r="Z117" i="4"/>
  <c r="S117" i="4"/>
  <c r="M117" i="4"/>
  <c r="L117" i="4"/>
  <c r="I117" i="4"/>
  <c r="K116" i="4"/>
  <c r="J116" i="4"/>
  <c r="S116" i="4"/>
  <c r="M116" i="4"/>
  <c r="L116" i="4"/>
  <c r="I116" i="4"/>
  <c r="Z116" i="4" s="1"/>
  <c r="K115" i="4"/>
  <c r="J115" i="4"/>
  <c r="S115" i="4"/>
  <c r="M115" i="4"/>
  <c r="L115" i="4"/>
  <c r="I115" i="4"/>
  <c r="Z115" i="4" s="1"/>
  <c r="K114" i="4"/>
  <c r="J114" i="4"/>
  <c r="S114" i="4"/>
  <c r="M114" i="4"/>
  <c r="L114" i="4"/>
  <c r="I114" i="4"/>
  <c r="Z114" i="4" s="1"/>
  <c r="K113" i="4"/>
  <c r="J113" i="4"/>
  <c r="S113" i="4"/>
  <c r="M113" i="4"/>
  <c r="L113" i="4"/>
  <c r="I113" i="4"/>
  <c r="Z113" i="4" s="1"/>
  <c r="K112" i="4"/>
  <c r="J112" i="4"/>
  <c r="Z112" i="4"/>
  <c r="S112" i="4"/>
  <c r="M112" i="4"/>
  <c r="L112" i="4"/>
  <c r="I112" i="4"/>
  <c r="K111" i="4"/>
  <c r="J111" i="4"/>
  <c r="S111" i="4"/>
  <c r="M111" i="4"/>
  <c r="L111" i="4"/>
  <c r="I111" i="4"/>
  <c r="Z111" i="4" s="1"/>
  <c r="K110" i="4"/>
  <c r="J110" i="4"/>
  <c r="Z110" i="4"/>
  <c r="S110" i="4"/>
  <c r="M110" i="4"/>
  <c r="L110" i="4"/>
  <c r="I110" i="4"/>
  <c r="K109" i="4"/>
  <c r="J109" i="4"/>
  <c r="S109" i="4"/>
  <c r="M109" i="4"/>
  <c r="L109" i="4"/>
  <c r="I109" i="4"/>
  <c r="Z109" i="4" s="1"/>
  <c r="K108" i="4"/>
  <c r="J108" i="4"/>
  <c r="S108" i="4"/>
  <c r="M108" i="4"/>
  <c r="L108" i="4"/>
  <c r="I108" i="4"/>
  <c r="Z108" i="4" s="1"/>
  <c r="K107" i="4"/>
  <c r="J107" i="4"/>
  <c r="S107" i="4"/>
  <c r="M107" i="4"/>
  <c r="L107" i="4"/>
  <c r="I107" i="4"/>
  <c r="Z107" i="4" s="1"/>
  <c r="K106" i="4"/>
  <c r="J106" i="4"/>
  <c r="Z106" i="4"/>
  <c r="S106" i="4"/>
  <c r="M106" i="4"/>
  <c r="L106" i="4"/>
  <c r="I106" i="4"/>
  <c r="K105" i="4"/>
  <c r="J105" i="4"/>
  <c r="S105" i="4"/>
  <c r="M105" i="4"/>
  <c r="L105" i="4"/>
  <c r="I105" i="4"/>
  <c r="Z105" i="4" s="1"/>
  <c r="K104" i="4"/>
  <c r="J104" i="4"/>
  <c r="Z104" i="4"/>
  <c r="S104" i="4"/>
  <c r="M104" i="4"/>
  <c r="L104" i="4"/>
  <c r="I104" i="4"/>
  <c r="K103" i="4"/>
  <c r="J103" i="4"/>
  <c r="Z103" i="4"/>
  <c r="S103" i="4"/>
  <c r="M103" i="4"/>
  <c r="L103" i="4"/>
  <c r="I103" i="4"/>
  <c r="K102" i="4"/>
  <c r="J102" i="4"/>
  <c r="S102" i="4"/>
  <c r="M102" i="4"/>
  <c r="L102" i="4"/>
  <c r="I102" i="4"/>
  <c r="Z102" i="4" s="1"/>
  <c r="K101" i="4"/>
  <c r="J101" i="4"/>
  <c r="Z101" i="4"/>
  <c r="S101" i="4"/>
  <c r="M101" i="4"/>
  <c r="L101" i="4"/>
  <c r="I101" i="4"/>
  <c r="K100" i="4"/>
  <c r="J100" i="4"/>
  <c r="S100" i="4"/>
  <c r="M100" i="4"/>
  <c r="L100" i="4"/>
  <c r="I100" i="4"/>
  <c r="Z100" i="4" s="1"/>
  <c r="K99" i="4"/>
  <c r="J99" i="4"/>
  <c r="S99" i="4"/>
  <c r="M99" i="4"/>
  <c r="L99" i="4"/>
  <c r="I99" i="4"/>
  <c r="Z99" i="4" s="1"/>
  <c r="K98" i="4"/>
  <c r="J98" i="4"/>
  <c r="S98" i="4"/>
  <c r="M98" i="4"/>
  <c r="L98" i="4"/>
  <c r="I98" i="4"/>
  <c r="Z98" i="4" s="1"/>
  <c r="K97" i="4"/>
  <c r="J97" i="4"/>
  <c r="S97" i="4"/>
  <c r="M97" i="4"/>
  <c r="L97" i="4"/>
  <c r="I97" i="4"/>
  <c r="Z97" i="4" s="1"/>
  <c r="K96" i="4"/>
  <c r="J96" i="4"/>
  <c r="Z96" i="4"/>
  <c r="S96" i="4"/>
  <c r="M96" i="4"/>
  <c r="L96" i="4"/>
  <c r="I96" i="4"/>
  <c r="K95" i="4"/>
  <c r="J95" i="4"/>
  <c r="S95" i="4"/>
  <c r="M95" i="4"/>
  <c r="L95" i="4"/>
  <c r="I95" i="4"/>
  <c r="Z95" i="4" s="1"/>
  <c r="K94" i="4"/>
  <c r="J94" i="4"/>
  <c r="Z94" i="4"/>
  <c r="S94" i="4"/>
  <c r="M94" i="4"/>
  <c r="L94" i="4"/>
  <c r="I94" i="4"/>
  <c r="K93" i="4"/>
  <c r="J93" i="4"/>
  <c r="S93" i="4"/>
  <c r="M93" i="4"/>
  <c r="L93" i="4"/>
  <c r="I93" i="4"/>
  <c r="Z93" i="4" s="1"/>
  <c r="K92" i="4"/>
  <c r="J92" i="4"/>
  <c r="S92" i="4"/>
  <c r="M92" i="4"/>
  <c r="L92" i="4"/>
  <c r="I92" i="4"/>
  <c r="Z92" i="4" s="1"/>
  <c r="K91" i="4"/>
  <c r="J91" i="4"/>
  <c r="S91" i="4"/>
  <c r="M91" i="4"/>
  <c r="L91" i="4"/>
  <c r="I91" i="4"/>
  <c r="Z91" i="4" s="1"/>
  <c r="K90" i="4"/>
  <c r="J90" i="4"/>
  <c r="Z90" i="4"/>
  <c r="S90" i="4"/>
  <c r="M90" i="4"/>
  <c r="L90" i="4"/>
  <c r="I90" i="4"/>
  <c r="K89" i="4"/>
  <c r="J89" i="4"/>
  <c r="S89" i="4"/>
  <c r="M89" i="4"/>
  <c r="L89" i="4"/>
  <c r="I89" i="4"/>
  <c r="Z89" i="4" s="1"/>
  <c r="K88" i="4"/>
  <c r="J88" i="4"/>
  <c r="Z88" i="4"/>
  <c r="S88" i="4"/>
  <c r="M88" i="4"/>
  <c r="L88" i="4"/>
  <c r="I88" i="4"/>
  <c r="K87" i="4"/>
  <c r="J87" i="4"/>
  <c r="Z87" i="4"/>
  <c r="S87" i="4"/>
  <c r="M87" i="4"/>
  <c r="L87" i="4"/>
  <c r="I87" i="4"/>
  <c r="K86" i="4"/>
  <c r="J86" i="4"/>
  <c r="S86" i="4"/>
  <c r="M86" i="4"/>
  <c r="L86" i="4"/>
  <c r="I86" i="4"/>
  <c r="Z86" i="4" s="1"/>
  <c r="K85" i="4"/>
  <c r="J85" i="4"/>
  <c r="Z85" i="4"/>
  <c r="S85" i="4"/>
  <c r="M85" i="4"/>
  <c r="L85" i="4"/>
  <c r="I85" i="4"/>
  <c r="K84" i="4"/>
  <c r="J84" i="4"/>
  <c r="S84" i="4"/>
  <c r="M84" i="4"/>
  <c r="L84" i="4"/>
  <c r="I84" i="4"/>
  <c r="Z84" i="4" s="1"/>
  <c r="K83" i="4"/>
  <c r="J83" i="4"/>
  <c r="S83" i="4"/>
  <c r="M83" i="4"/>
  <c r="L83" i="4"/>
  <c r="I83" i="4"/>
  <c r="Z83" i="4" s="1"/>
  <c r="K82" i="4"/>
  <c r="J82" i="4"/>
  <c r="S82" i="4"/>
  <c r="M82" i="4"/>
  <c r="L82" i="4"/>
  <c r="I82" i="4"/>
  <c r="Z82" i="4" s="1"/>
  <c r="K81" i="4"/>
  <c r="K292" i="4" s="1"/>
  <c r="J81" i="4"/>
  <c r="S81" i="4"/>
  <c r="M81" i="4"/>
  <c r="L81" i="4"/>
  <c r="I81" i="4"/>
  <c r="K8" i="1"/>
  <c r="B8" i="1"/>
  <c r="B25" i="1" s="1"/>
  <c r="P29" i="3"/>
  <c r="H29" i="3"/>
  <c r="H28" i="3"/>
  <c r="P28" i="3" s="1"/>
  <c r="S532" i="3"/>
  <c r="H94" i="3" s="1"/>
  <c r="V532" i="3"/>
  <c r="V534" i="3" s="1"/>
  <c r="I95" i="3" s="1"/>
  <c r="M532" i="3"/>
  <c r="M534" i="3" s="1"/>
  <c r="F95" i="3" s="1"/>
  <c r="D18" i="3" s="1"/>
  <c r="L532" i="3"/>
  <c r="E94" i="3" s="1"/>
  <c r="K531" i="3"/>
  <c r="J531" i="3"/>
  <c r="S531" i="3"/>
  <c r="S534" i="3" s="1"/>
  <c r="H95" i="3" s="1"/>
  <c r="L531" i="3"/>
  <c r="L534" i="3" s="1"/>
  <c r="E95" i="3" s="1"/>
  <c r="C18" i="3" s="1"/>
  <c r="I531" i="3"/>
  <c r="I532" i="3" s="1"/>
  <c r="G94" i="3" s="1"/>
  <c r="V527" i="3"/>
  <c r="I91" i="3" s="1"/>
  <c r="M527" i="3"/>
  <c r="F91" i="3" s="1"/>
  <c r="V525" i="3"/>
  <c r="I90" i="3" s="1"/>
  <c r="M525" i="3"/>
  <c r="F90" i="3" s="1"/>
  <c r="K524" i="3"/>
  <c r="J524" i="3"/>
  <c r="S524" i="3"/>
  <c r="S525" i="3" s="1"/>
  <c r="H90" i="3" s="1"/>
  <c r="L524" i="3"/>
  <c r="L525" i="3" s="1"/>
  <c r="I524" i="3"/>
  <c r="I525" i="3" s="1"/>
  <c r="G90" i="3" s="1"/>
  <c r="K523" i="3"/>
  <c r="J523" i="3"/>
  <c r="S523" i="3"/>
  <c r="L523" i="3"/>
  <c r="I523" i="3"/>
  <c r="I527" i="3" s="1"/>
  <c r="G91" i="3" s="1"/>
  <c r="V519" i="3"/>
  <c r="I87" i="3" s="1"/>
  <c r="M519" i="3"/>
  <c r="F87" i="3" s="1"/>
  <c r="D17" i="3" s="1"/>
  <c r="I86" i="3"/>
  <c r="V517" i="3"/>
  <c r="M517" i="3"/>
  <c r="F86" i="3" s="1"/>
  <c r="K516" i="3"/>
  <c r="J516" i="3"/>
  <c r="S516" i="3"/>
  <c r="S517" i="3" s="1"/>
  <c r="H86" i="3" s="1"/>
  <c r="L516" i="3"/>
  <c r="L517" i="3" s="1"/>
  <c r="E86" i="3" s="1"/>
  <c r="I516" i="3"/>
  <c r="I517" i="3" s="1"/>
  <c r="G86" i="3" s="1"/>
  <c r="I85" i="3"/>
  <c r="V513" i="3"/>
  <c r="M513" i="3"/>
  <c r="F85" i="3" s="1"/>
  <c r="K512" i="3"/>
  <c r="J512" i="3"/>
  <c r="S512" i="3"/>
  <c r="S513" i="3" s="1"/>
  <c r="H85" i="3" s="1"/>
  <c r="L512" i="3"/>
  <c r="L513" i="3" s="1"/>
  <c r="E85" i="3" s="1"/>
  <c r="I512" i="3"/>
  <c r="I513" i="3" s="1"/>
  <c r="G85" i="3" s="1"/>
  <c r="F81" i="3"/>
  <c r="S506" i="3"/>
  <c r="H81" i="3" s="1"/>
  <c r="V506" i="3"/>
  <c r="I81" i="3" s="1"/>
  <c r="M506" i="3"/>
  <c r="K505" i="3"/>
  <c r="J505" i="3"/>
  <c r="Z505" i="3"/>
  <c r="S505" i="3"/>
  <c r="L505" i="3"/>
  <c r="I505" i="3"/>
  <c r="K504" i="3"/>
  <c r="J504" i="3"/>
  <c r="S504" i="3"/>
  <c r="L504" i="3"/>
  <c r="I504" i="3"/>
  <c r="Z504" i="3" s="1"/>
  <c r="K503" i="3"/>
  <c r="J503" i="3"/>
  <c r="S503" i="3"/>
  <c r="L503" i="3"/>
  <c r="I503" i="3"/>
  <c r="Z503" i="3" s="1"/>
  <c r="K502" i="3"/>
  <c r="J502" i="3"/>
  <c r="Z502" i="3"/>
  <c r="S502" i="3"/>
  <c r="L502" i="3"/>
  <c r="L506" i="3" s="1"/>
  <c r="E81" i="3" s="1"/>
  <c r="I502" i="3"/>
  <c r="I506" i="3" s="1"/>
  <c r="G81" i="3" s="1"/>
  <c r="I80" i="3"/>
  <c r="F80" i="3"/>
  <c r="V499" i="3"/>
  <c r="M499" i="3"/>
  <c r="K498" i="3"/>
  <c r="J498" i="3"/>
  <c r="Z498" i="3"/>
  <c r="S498" i="3"/>
  <c r="L498" i="3"/>
  <c r="I498" i="3"/>
  <c r="K497" i="3"/>
  <c r="J497" i="3"/>
  <c r="Z497" i="3"/>
  <c r="S497" i="3"/>
  <c r="L497" i="3"/>
  <c r="I497" i="3"/>
  <c r="K496" i="3"/>
  <c r="J496" i="3"/>
  <c r="S496" i="3"/>
  <c r="L496" i="3"/>
  <c r="I496" i="3"/>
  <c r="Z496" i="3" s="1"/>
  <c r="K495" i="3"/>
  <c r="J495" i="3"/>
  <c r="S495" i="3"/>
  <c r="L495" i="3"/>
  <c r="I495" i="3"/>
  <c r="Z495" i="3" s="1"/>
  <c r="K494" i="3"/>
  <c r="J494" i="3"/>
  <c r="Z494" i="3"/>
  <c r="S494" i="3"/>
  <c r="L494" i="3"/>
  <c r="I494" i="3"/>
  <c r="K493" i="3"/>
  <c r="J493" i="3"/>
  <c r="Z493" i="3"/>
  <c r="S493" i="3"/>
  <c r="S499" i="3" s="1"/>
  <c r="H80" i="3" s="1"/>
  <c r="L493" i="3"/>
  <c r="L499" i="3" s="1"/>
  <c r="E80" i="3" s="1"/>
  <c r="I493" i="3"/>
  <c r="I499" i="3" s="1"/>
  <c r="G80" i="3" s="1"/>
  <c r="F79" i="3"/>
  <c r="S490" i="3"/>
  <c r="H79" i="3" s="1"/>
  <c r="V490" i="3"/>
  <c r="I79" i="3" s="1"/>
  <c r="M490" i="3"/>
  <c r="K489" i="3"/>
  <c r="J489" i="3"/>
  <c r="Z489" i="3"/>
  <c r="S489" i="3"/>
  <c r="L489" i="3"/>
  <c r="L490" i="3" s="1"/>
  <c r="E79" i="3" s="1"/>
  <c r="I489" i="3"/>
  <c r="I490" i="3" s="1"/>
  <c r="G79" i="3" s="1"/>
  <c r="S486" i="3"/>
  <c r="H78" i="3" s="1"/>
  <c r="V486" i="3"/>
  <c r="I78" i="3" s="1"/>
  <c r="K485" i="3"/>
  <c r="J485" i="3"/>
  <c r="Z485" i="3"/>
  <c r="S485" i="3"/>
  <c r="L485" i="3"/>
  <c r="I485" i="3"/>
  <c r="K484" i="3"/>
  <c r="J484" i="3"/>
  <c r="S484" i="3"/>
  <c r="M484" i="3"/>
  <c r="L484" i="3"/>
  <c r="I484" i="3"/>
  <c r="Z484" i="3" s="1"/>
  <c r="K483" i="3"/>
  <c r="J483" i="3"/>
  <c r="S483" i="3"/>
  <c r="L483" i="3"/>
  <c r="I483" i="3"/>
  <c r="Z483" i="3" s="1"/>
  <c r="K482" i="3"/>
  <c r="J482" i="3"/>
  <c r="S482" i="3"/>
  <c r="M482" i="3"/>
  <c r="M486" i="3" s="1"/>
  <c r="F78" i="3" s="1"/>
  <c r="L482" i="3"/>
  <c r="I482" i="3"/>
  <c r="Z482" i="3" s="1"/>
  <c r="K481" i="3"/>
  <c r="J481" i="3"/>
  <c r="Z481" i="3"/>
  <c r="S481" i="3"/>
  <c r="L481" i="3"/>
  <c r="L486" i="3" s="1"/>
  <c r="E78" i="3" s="1"/>
  <c r="I481" i="3"/>
  <c r="I486" i="3" s="1"/>
  <c r="G78" i="3" s="1"/>
  <c r="V478" i="3"/>
  <c r="I77" i="3" s="1"/>
  <c r="K477" i="3"/>
  <c r="J477" i="3"/>
  <c r="Z477" i="3"/>
  <c r="S477" i="3"/>
  <c r="L477" i="3"/>
  <c r="I477" i="3"/>
  <c r="K476" i="3"/>
  <c r="J476" i="3"/>
  <c r="Z476" i="3"/>
  <c r="S476" i="3"/>
  <c r="L476" i="3"/>
  <c r="I476" i="3"/>
  <c r="K475" i="3"/>
  <c r="J475" i="3"/>
  <c r="S475" i="3"/>
  <c r="L475" i="3"/>
  <c r="I475" i="3"/>
  <c r="Z475" i="3" s="1"/>
  <c r="K474" i="3"/>
  <c r="J474" i="3"/>
  <c r="S474" i="3"/>
  <c r="L474" i="3"/>
  <c r="I474" i="3"/>
  <c r="Z474" i="3" s="1"/>
  <c r="K473" i="3"/>
  <c r="J473" i="3"/>
  <c r="S473" i="3"/>
  <c r="L473" i="3"/>
  <c r="I473" i="3"/>
  <c r="Z473" i="3" s="1"/>
  <c r="K472" i="3"/>
  <c r="J472" i="3"/>
  <c r="Z472" i="3"/>
  <c r="S472" i="3"/>
  <c r="L472" i="3"/>
  <c r="I472" i="3"/>
  <c r="K471" i="3"/>
  <c r="J471" i="3"/>
  <c r="S471" i="3"/>
  <c r="M471" i="3"/>
  <c r="M478" i="3" s="1"/>
  <c r="F77" i="3" s="1"/>
  <c r="L471" i="3"/>
  <c r="I471" i="3"/>
  <c r="Z471" i="3" s="1"/>
  <c r="K470" i="3"/>
  <c r="J470" i="3"/>
  <c r="S470" i="3"/>
  <c r="L470" i="3"/>
  <c r="L478" i="3" s="1"/>
  <c r="E77" i="3" s="1"/>
  <c r="I470" i="3"/>
  <c r="Z470" i="3" s="1"/>
  <c r="K469" i="3"/>
  <c r="J469" i="3"/>
  <c r="S469" i="3"/>
  <c r="M469" i="3"/>
  <c r="L469" i="3"/>
  <c r="I469" i="3"/>
  <c r="Z469" i="3" s="1"/>
  <c r="K468" i="3"/>
  <c r="J468" i="3"/>
  <c r="S468" i="3"/>
  <c r="S478" i="3" s="1"/>
  <c r="H77" i="3" s="1"/>
  <c r="L468" i="3"/>
  <c r="I468" i="3"/>
  <c r="Z468" i="3" s="1"/>
  <c r="I76" i="3"/>
  <c r="V465" i="3"/>
  <c r="K464" i="3"/>
  <c r="J464" i="3"/>
  <c r="Z464" i="3"/>
  <c r="S464" i="3"/>
  <c r="L464" i="3"/>
  <c r="I464" i="3"/>
  <c r="K463" i="3"/>
  <c r="J463" i="3"/>
  <c r="Z463" i="3"/>
  <c r="S463" i="3"/>
  <c r="L463" i="3"/>
  <c r="I463" i="3"/>
  <c r="K462" i="3"/>
  <c r="J462" i="3"/>
  <c r="S462" i="3"/>
  <c r="L462" i="3"/>
  <c r="I462" i="3"/>
  <c r="Z462" i="3" s="1"/>
  <c r="K461" i="3"/>
  <c r="J461" i="3"/>
  <c r="S461" i="3"/>
  <c r="M461" i="3"/>
  <c r="L461" i="3"/>
  <c r="I461" i="3"/>
  <c r="Z461" i="3" s="1"/>
  <c r="K460" i="3"/>
  <c r="J460" i="3"/>
  <c r="S460" i="3"/>
  <c r="M460" i="3"/>
  <c r="L460" i="3"/>
  <c r="I460" i="3"/>
  <c r="Z460" i="3" s="1"/>
  <c r="K459" i="3"/>
  <c r="J459" i="3"/>
  <c r="Z459" i="3"/>
  <c r="S459" i="3"/>
  <c r="L459" i="3"/>
  <c r="I459" i="3"/>
  <c r="K458" i="3"/>
  <c r="J458" i="3"/>
  <c r="Z458" i="3"/>
  <c r="S458" i="3"/>
  <c r="M458" i="3"/>
  <c r="L458" i="3"/>
  <c r="I458" i="3"/>
  <c r="K457" i="3"/>
  <c r="J457" i="3"/>
  <c r="S457" i="3"/>
  <c r="L457" i="3"/>
  <c r="I457" i="3"/>
  <c r="Z457" i="3" s="1"/>
  <c r="K456" i="3"/>
  <c r="J456" i="3"/>
  <c r="S456" i="3"/>
  <c r="M456" i="3"/>
  <c r="L456" i="3"/>
  <c r="I456" i="3"/>
  <c r="Z456" i="3" s="1"/>
  <c r="K455" i="3"/>
  <c r="J455" i="3"/>
  <c r="S455" i="3"/>
  <c r="L455" i="3"/>
  <c r="I455" i="3"/>
  <c r="Z455" i="3" s="1"/>
  <c r="K454" i="3"/>
  <c r="J454" i="3"/>
  <c r="Z454" i="3"/>
  <c r="S454" i="3"/>
  <c r="L454" i="3"/>
  <c r="I454" i="3"/>
  <c r="K453" i="3"/>
  <c r="J453" i="3"/>
  <c r="Z453" i="3"/>
  <c r="S453" i="3"/>
  <c r="M453" i="3"/>
  <c r="L453" i="3"/>
  <c r="I453" i="3"/>
  <c r="K452" i="3"/>
  <c r="J452" i="3"/>
  <c r="S452" i="3"/>
  <c r="L452" i="3"/>
  <c r="I452" i="3"/>
  <c r="Z452" i="3" s="1"/>
  <c r="K451" i="3"/>
  <c r="J451" i="3"/>
  <c r="S451" i="3"/>
  <c r="M451" i="3"/>
  <c r="L451" i="3"/>
  <c r="I451" i="3"/>
  <c r="Z451" i="3" s="1"/>
  <c r="K450" i="3"/>
  <c r="J450" i="3"/>
  <c r="S450" i="3"/>
  <c r="L450" i="3"/>
  <c r="I450" i="3"/>
  <c r="Z450" i="3" s="1"/>
  <c r="K449" i="3"/>
  <c r="J449" i="3"/>
  <c r="Z449" i="3"/>
  <c r="S449" i="3"/>
  <c r="M449" i="3"/>
  <c r="M465" i="3" s="1"/>
  <c r="F76" i="3" s="1"/>
  <c r="L449" i="3"/>
  <c r="I449" i="3"/>
  <c r="I465" i="3" s="1"/>
  <c r="G76" i="3" s="1"/>
  <c r="K448" i="3"/>
  <c r="J448" i="3"/>
  <c r="Z448" i="3"/>
  <c r="S448" i="3"/>
  <c r="S465" i="3" s="1"/>
  <c r="H76" i="3" s="1"/>
  <c r="L448" i="3"/>
  <c r="L465" i="3" s="1"/>
  <c r="E76" i="3" s="1"/>
  <c r="I448" i="3"/>
  <c r="V445" i="3"/>
  <c r="I75" i="3" s="1"/>
  <c r="K444" i="3"/>
  <c r="J444" i="3"/>
  <c r="Z444" i="3"/>
  <c r="S444" i="3"/>
  <c r="L444" i="3"/>
  <c r="I444" i="3"/>
  <c r="K443" i="3"/>
  <c r="J443" i="3"/>
  <c r="Z443" i="3"/>
  <c r="S443" i="3"/>
  <c r="M443" i="3"/>
  <c r="L443" i="3"/>
  <c r="I443" i="3"/>
  <c r="K442" i="3"/>
  <c r="J442" i="3"/>
  <c r="S442" i="3"/>
  <c r="L442" i="3"/>
  <c r="I442" i="3"/>
  <c r="Z442" i="3" s="1"/>
  <c r="K441" i="3"/>
  <c r="J441" i="3"/>
  <c r="S441" i="3"/>
  <c r="M441" i="3"/>
  <c r="L441" i="3"/>
  <c r="I441" i="3"/>
  <c r="Z441" i="3" s="1"/>
  <c r="K440" i="3"/>
  <c r="J440" i="3"/>
  <c r="S440" i="3"/>
  <c r="L440" i="3"/>
  <c r="I440" i="3"/>
  <c r="Z440" i="3" s="1"/>
  <c r="K439" i="3"/>
  <c r="J439" i="3"/>
  <c r="Z439" i="3"/>
  <c r="S439" i="3"/>
  <c r="L439" i="3"/>
  <c r="I439" i="3"/>
  <c r="K438" i="3"/>
  <c r="J438" i="3"/>
  <c r="Z438" i="3"/>
  <c r="S438" i="3"/>
  <c r="M438" i="3"/>
  <c r="M445" i="3" s="1"/>
  <c r="F75" i="3" s="1"/>
  <c r="L438" i="3"/>
  <c r="I438" i="3"/>
  <c r="K437" i="3"/>
  <c r="J437" i="3"/>
  <c r="S437" i="3"/>
  <c r="S445" i="3" s="1"/>
  <c r="H75" i="3" s="1"/>
  <c r="L437" i="3"/>
  <c r="L445" i="3" s="1"/>
  <c r="E75" i="3" s="1"/>
  <c r="I437" i="3"/>
  <c r="I445" i="3" s="1"/>
  <c r="G75" i="3" s="1"/>
  <c r="I74" i="3"/>
  <c r="V434" i="3"/>
  <c r="K433" i="3"/>
  <c r="J433" i="3"/>
  <c r="S433" i="3"/>
  <c r="L433" i="3"/>
  <c r="I433" i="3"/>
  <c r="Z433" i="3" s="1"/>
  <c r="K432" i="3"/>
  <c r="J432" i="3"/>
  <c r="S432" i="3"/>
  <c r="M432" i="3"/>
  <c r="L432" i="3"/>
  <c r="I432" i="3"/>
  <c r="Z432" i="3" s="1"/>
  <c r="K431" i="3"/>
  <c r="J431" i="3"/>
  <c r="S431" i="3"/>
  <c r="M431" i="3"/>
  <c r="L431" i="3"/>
  <c r="I431" i="3"/>
  <c r="Z431" i="3" s="1"/>
  <c r="K430" i="3"/>
  <c r="J430" i="3"/>
  <c r="Z430" i="3"/>
  <c r="S430" i="3"/>
  <c r="M430" i="3"/>
  <c r="L430" i="3"/>
  <c r="I430" i="3"/>
  <c r="K429" i="3"/>
  <c r="J429" i="3"/>
  <c r="Z429" i="3"/>
  <c r="S429" i="3"/>
  <c r="M429" i="3"/>
  <c r="L429" i="3"/>
  <c r="I429" i="3"/>
  <c r="K428" i="3"/>
  <c r="J428" i="3"/>
  <c r="Z428" i="3"/>
  <c r="S428" i="3"/>
  <c r="L428" i="3"/>
  <c r="I428" i="3"/>
  <c r="K427" i="3"/>
  <c r="J427" i="3"/>
  <c r="S427" i="3"/>
  <c r="L427" i="3"/>
  <c r="I427" i="3"/>
  <c r="Z427" i="3" s="1"/>
  <c r="K426" i="3"/>
  <c r="J426" i="3"/>
  <c r="S426" i="3"/>
  <c r="L426" i="3"/>
  <c r="I426" i="3"/>
  <c r="Z426" i="3" s="1"/>
  <c r="K425" i="3"/>
  <c r="J425" i="3"/>
  <c r="Z425" i="3"/>
  <c r="S425" i="3"/>
  <c r="L425" i="3"/>
  <c r="I425" i="3"/>
  <c r="K424" i="3"/>
  <c r="J424" i="3"/>
  <c r="Z424" i="3"/>
  <c r="S424" i="3"/>
  <c r="L424" i="3"/>
  <c r="I424" i="3"/>
  <c r="K423" i="3"/>
  <c r="J423" i="3"/>
  <c r="S423" i="3"/>
  <c r="L423" i="3"/>
  <c r="I423" i="3"/>
  <c r="Z423" i="3" s="1"/>
  <c r="K422" i="3"/>
  <c r="J422" i="3"/>
  <c r="S422" i="3"/>
  <c r="M422" i="3"/>
  <c r="L422" i="3"/>
  <c r="I422" i="3"/>
  <c r="Z422" i="3" s="1"/>
  <c r="K421" i="3"/>
  <c r="J421" i="3"/>
  <c r="S421" i="3"/>
  <c r="M421" i="3"/>
  <c r="L421" i="3"/>
  <c r="I421" i="3"/>
  <c r="Z421" i="3" s="1"/>
  <c r="K420" i="3"/>
  <c r="J420" i="3"/>
  <c r="Z420" i="3"/>
  <c r="S420" i="3"/>
  <c r="M420" i="3"/>
  <c r="L420" i="3"/>
  <c r="I420" i="3"/>
  <c r="K419" i="3"/>
  <c r="J419" i="3"/>
  <c r="Z419" i="3"/>
  <c r="S419" i="3"/>
  <c r="M419" i="3"/>
  <c r="L419" i="3"/>
  <c r="I419" i="3"/>
  <c r="K418" i="3"/>
  <c r="J418" i="3"/>
  <c r="Z418" i="3"/>
  <c r="S418" i="3"/>
  <c r="M418" i="3"/>
  <c r="M434" i="3" s="1"/>
  <c r="F74" i="3" s="1"/>
  <c r="L418" i="3"/>
  <c r="I418" i="3"/>
  <c r="K417" i="3"/>
  <c r="J417" i="3"/>
  <c r="S417" i="3"/>
  <c r="L417" i="3"/>
  <c r="I417" i="3"/>
  <c r="Z417" i="3" s="1"/>
  <c r="K416" i="3"/>
  <c r="J416" i="3"/>
  <c r="S416" i="3"/>
  <c r="S434" i="3" s="1"/>
  <c r="H74" i="3" s="1"/>
  <c r="L416" i="3"/>
  <c r="L434" i="3" s="1"/>
  <c r="E74" i="3" s="1"/>
  <c r="I416" i="3"/>
  <c r="I434" i="3" s="1"/>
  <c r="G74" i="3" s="1"/>
  <c r="K415" i="3"/>
  <c r="J415" i="3"/>
  <c r="S415" i="3"/>
  <c r="L415" i="3"/>
  <c r="I415" i="3"/>
  <c r="Z415" i="3" s="1"/>
  <c r="V412" i="3"/>
  <c r="I73" i="3" s="1"/>
  <c r="K411" i="3"/>
  <c r="J411" i="3"/>
  <c r="S411" i="3"/>
  <c r="L411" i="3"/>
  <c r="I411" i="3"/>
  <c r="Z411" i="3" s="1"/>
  <c r="K410" i="3"/>
  <c r="J410" i="3"/>
  <c r="Z410" i="3"/>
  <c r="S410" i="3"/>
  <c r="L410" i="3"/>
  <c r="I410" i="3"/>
  <c r="K409" i="3"/>
  <c r="J409" i="3"/>
  <c r="S409" i="3"/>
  <c r="L409" i="3"/>
  <c r="I409" i="3"/>
  <c r="Z409" i="3" s="1"/>
  <c r="K408" i="3"/>
  <c r="J408" i="3"/>
  <c r="S408" i="3"/>
  <c r="L408" i="3"/>
  <c r="I408" i="3"/>
  <c r="Z408" i="3" s="1"/>
  <c r="K407" i="3"/>
  <c r="J407" i="3"/>
  <c r="S407" i="3"/>
  <c r="L407" i="3"/>
  <c r="I407" i="3"/>
  <c r="Z407" i="3" s="1"/>
  <c r="K406" i="3"/>
  <c r="J406" i="3"/>
  <c r="Z406" i="3"/>
  <c r="S406" i="3"/>
  <c r="L406" i="3"/>
  <c r="I406" i="3"/>
  <c r="K405" i="3"/>
  <c r="J405" i="3"/>
  <c r="S405" i="3"/>
  <c r="L405" i="3"/>
  <c r="I405" i="3"/>
  <c r="Z405" i="3" s="1"/>
  <c r="K404" i="3"/>
  <c r="J404" i="3"/>
  <c r="S404" i="3"/>
  <c r="L404" i="3"/>
  <c r="I404" i="3"/>
  <c r="Z404" i="3" s="1"/>
  <c r="K403" i="3"/>
  <c r="J403" i="3"/>
  <c r="S403" i="3"/>
  <c r="L403" i="3"/>
  <c r="I403" i="3"/>
  <c r="Z403" i="3" s="1"/>
  <c r="K402" i="3"/>
  <c r="J402" i="3"/>
  <c r="Z402" i="3"/>
  <c r="S402" i="3"/>
  <c r="L402" i="3"/>
  <c r="I402" i="3"/>
  <c r="K401" i="3"/>
  <c r="J401" i="3"/>
  <c r="S401" i="3"/>
  <c r="L401" i="3"/>
  <c r="I401" i="3"/>
  <c r="Z401" i="3" s="1"/>
  <c r="K400" i="3"/>
  <c r="J400" i="3"/>
  <c r="S400" i="3"/>
  <c r="L400" i="3"/>
  <c r="I400" i="3"/>
  <c r="Z400" i="3" s="1"/>
  <c r="K399" i="3"/>
  <c r="J399" i="3"/>
  <c r="S399" i="3"/>
  <c r="M399" i="3"/>
  <c r="L399" i="3"/>
  <c r="I399" i="3"/>
  <c r="Z399" i="3" s="1"/>
  <c r="K398" i="3"/>
  <c r="J398" i="3"/>
  <c r="Z398" i="3"/>
  <c r="S398" i="3"/>
  <c r="L398" i="3"/>
  <c r="I398" i="3"/>
  <c r="K397" i="3"/>
  <c r="J397" i="3"/>
  <c r="Z397" i="3"/>
  <c r="S397" i="3"/>
  <c r="L397" i="3"/>
  <c r="I397" i="3"/>
  <c r="K396" i="3"/>
  <c r="J396" i="3"/>
  <c r="S396" i="3"/>
  <c r="M396" i="3"/>
  <c r="L396" i="3"/>
  <c r="I396" i="3"/>
  <c r="Z396" i="3" s="1"/>
  <c r="K395" i="3"/>
  <c r="J395" i="3"/>
  <c r="S395" i="3"/>
  <c r="M395" i="3"/>
  <c r="L395" i="3"/>
  <c r="I395" i="3"/>
  <c r="Z395" i="3" s="1"/>
  <c r="K394" i="3"/>
  <c r="J394" i="3"/>
  <c r="S394" i="3"/>
  <c r="M394" i="3"/>
  <c r="L394" i="3"/>
  <c r="I394" i="3"/>
  <c r="Z394" i="3" s="1"/>
  <c r="K393" i="3"/>
  <c r="J393" i="3"/>
  <c r="S393" i="3"/>
  <c r="L393" i="3"/>
  <c r="I393" i="3"/>
  <c r="Z393" i="3" s="1"/>
  <c r="K392" i="3"/>
  <c r="J392" i="3"/>
  <c r="Z392" i="3"/>
  <c r="S392" i="3"/>
  <c r="L392" i="3"/>
  <c r="I392" i="3"/>
  <c r="K391" i="3"/>
  <c r="J391" i="3"/>
  <c r="Z391" i="3"/>
  <c r="S391" i="3"/>
  <c r="L391" i="3"/>
  <c r="I391" i="3"/>
  <c r="K390" i="3"/>
  <c r="J390" i="3"/>
  <c r="S390" i="3"/>
  <c r="L390" i="3"/>
  <c r="I390" i="3"/>
  <c r="Z390" i="3" s="1"/>
  <c r="K389" i="3"/>
  <c r="J389" i="3"/>
  <c r="S389" i="3"/>
  <c r="M389" i="3"/>
  <c r="L389" i="3"/>
  <c r="I389" i="3"/>
  <c r="Z389" i="3" s="1"/>
  <c r="K388" i="3"/>
  <c r="J388" i="3"/>
  <c r="Z388" i="3"/>
  <c r="S388" i="3"/>
  <c r="M388" i="3"/>
  <c r="L388" i="3"/>
  <c r="I388" i="3"/>
  <c r="K387" i="3"/>
  <c r="J387" i="3"/>
  <c r="S387" i="3"/>
  <c r="M387" i="3"/>
  <c r="L387" i="3"/>
  <c r="I387" i="3"/>
  <c r="Z387" i="3" s="1"/>
  <c r="K386" i="3"/>
  <c r="J386" i="3"/>
  <c r="Z386" i="3"/>
  <c r="S386" i="3"/>
  <c r="M386" i="3"/>
  <c r="L386" i="3"/>
  <c r="I386" i="3"/>
  <c r="K385" i="3"/>
  <c r="J385" i="3"/>
  <c r="Z385" i="3"/>
  <c r="S385" i="3"/>
  <c r="M385" i="3"/>
  <c r="L385" i="3"/>
  <c r="I385" i="3"/>
  <c r="K384" i="3"/>
  <c r="J384" i="3"/>
  <c r="S384" i="3"/>
  <c r="L384" i="3"/>
  <c r="I384" i="3"/>
  <c r="Z384" i="3" s="1"/>
  <c r="K383" i="3"/>
  <c r="J383" i="3"/>
  <c r="S383" i="3"/>
  <c r="M383" i="3"/>
  <c r="L383" i="3"/>
  <c r="I383" i="3"/>
  <c r="Z383" i="3" s="1"/>
  <c r="K382" i="3"/>
  <c r="J382" i="3"/>
  <c r="S382" i="3"/>
  <c r="M382" i="3"/>
  <c r="L382" i="3"/>
  <c r="I382" i="3"/>
  <c r="Z382" i="3" s="1"/>
  <c r="K381" i="3"/>
  <c r="J381" i="3"/>
  <c r="Z381" i="3"/>
  <c r="S381" i="3"/>
  <c r="M381" i="3"/>
  <c r="L381" i="3"/>
  <c r="I381" i="3"/>
  <c r="K380" i="3"/>
  <c r="J380" i="3"/>
  <c r="Z380" i="3"/>
  <c r="S380" i="3"/>
  <c r="L380" i="3"/>
  <c r="I380" i="3"/>
  <c r="K379" i="3"/>
  <c r="J379" i="3"/>
  <c r="Z379" i="3"/>
  <c r="S379" i="3"/>
  <c r="M379" i="3"/>
  <c r="L379" i="3"/>
  <c r="I379" i="3"/>
  <c r="K378" i="3"/>
  <c r="J378" i="3"/>
  <c r="S378" i="3"/>
  <c r="M378" i="3"/>
  <c r="L378" i="3"/>
  <c r="I378" i="3"/>
  <c r="Z378" i="3" s="1"/>
  <c r="K377" i="3"/>
  <c r="J377" i="3"/>
  <c r="Z377" i="3"/>
  <c r="S377" i="3"/>
  <c r="M377" i="3"/>
  <c r="L377" i="3"/>
  <c r="I377" i="3"/>
  <c r="K376" i="3"/>
  <c r="J376" i="3"/>
  <c r="S376" i="3"/>
  <c r="M376" i="3"/>
  <c r="L376" i="3"/>
  <c r="I376" i="3"/>
  <c r="Z376" i="3" s="1"/>
  <c r="K375" i="3"/>
  <c r="J375" i="3"/>
  <c r="S375" i="3"/>
  <c r="M375" i="3"/>
  <c r="L375" i="3"/>
  <c r="I375" i="3"/>
  <c r="Z375" i="3" s="1"/>
  <c r="K374" i="3"/>
  <c r="J374" i="3"/>
  <c r="Z374" i="3"/>
  <c r="S374" i="3"/>
  <c r="M374" i="3"/>
  <c r="L374" i="3"/>
  <c r="I374" i="3"/>
  <c r="K373" i="3"/>
  <c r="J373" i="3"/>
  <c r="S373" i="3"/>
  <c r="M373" i="3"/>
  <c r="L373" i="3"/>
  <c r="I373" i="3"/>
  <c r="Z373" i="3" s="1"/>
  <c r="K372" i="3"/>
  <c r="J372" i="3"/>
  <c r="Z372" i="3"/>
  <c r="S372" i="3"/>
  <c r="M372" i="3"/>
  <c r="L372" i="3"/>
  <c r="I372" i="3"/>
  <c r="K371" i="3"/>
  <c r="J371" i="3"/>
  <c r="Z371" i="3"/>
  <c r="S371" i="3"/>
  <c r="M371" i="3"/>
  <c r="L371" i="3"/>
  <c r="I371" i="3"/>
  <c r="K370" i="3"/>
  <c r="J370" i="3"/>
  <c r="S370" i="3"/>
  <c r="M370" i="3"/>
  <c r="L370" i="3"/>
  <c r="I370" i="3"/>
  <c r="Z370" i="3" s="1"/>
  <c r="K369" i="3"/>
  <c r="J369" i="3"/>
  <c r="S369" i="3"/>
  <c r="M369" i="3"/>
  <c r="L369" i="3"/>
  <c r="I369" i="3"/>
  <c r="Z369" i="3" s="1"/>
  <c r="K368" i="3"/>
  <c r="J368" i="3"/>
  <c r="S368" i="3"/>
  <c r="M368" i="3"/>
  <c r="L368" i="3"/>
  <c r="I368" i="3"/>
  <c r="Z368" i="3" s="1"/>
  <c r="K367" i="3"/>
  <c r="J367" i="3"/>
  <c r="S367" i="3"/>
  <c r="M367" i="3"/>
  <c r="L367" i="3"/>
  <c r="I367" i="3"/>
  <c r="Z367" i="3" s="1"/>
  <c r="K366" i="3"/>
  <c r="J366" i="3"/>
  <c r="S366" i="3"/>
  <c r="L366" i="3"/>
  <c r="I366" i="3"/>
  <c r="Z366" i="3" s="1"/>
  <c r="K365" i="3"/>
  <c r="J365" i="3"/>
  <c r="Z365" i="3"/>
  <c r="S365" i="3"/>
  <c r="L365" i="3"/>
  <c r="I365" i="3"/>
  <c r="K364" i="3"/>
  <c r="J364" i="3"/>
  <c r="S364" i="3"/>
  <c r="M364" i="3"/>
  <c r="L364" i="3"/>
  <c r="I364" i="3"/>
  <c r="Z364" i="3" s="1"/>
  <c r="K363" i="3"/>
  <c r="J363" i="3"/>
  <c r="Z363" i="3"/>
  <c r="S363" i="3"/>
  <c r="M363" i="3"/>
  <c r="L363" i="3"/>
  <c r="I363" i="3"/>
  <c r="K362" i="3"/>
  <c r="J362" i="3"/>
  <c r="S362" i="3"/>
  <c r="M362" i="3"/>
  <c r="L362" i="3"/>
  <c r="I362" i="3"/>
  <c r="Z362" i="3" s="1"/>
  <c r="K361" i="3"/>
  <c r="J361" i="3"/>
  <c r="S361" i="3"/>
  <c r="M361" i="3"/>
  <c r="L361" i="3"/>
  <c r="I361" i="3"/>
  <c r="Z361" i="3" s="1"/>
  <c r="K360" i="3"/>
  <c r="J360" i="3"/>
  <c r="Z360" i="3"/>
  <c r="S360" i="3"/>
  <c r="M360" i="3"/>
  <c r="L360" i="3"/>
  <c r="I360" i="3"/>
  <c r="K359" i="3"/>
  <c r="J359" i="3"/>
  <c r="S359" i="3"/>
  <c r="M359" i="3"/>
  <c r="L359" i="3"/>
  <c r="I359" i="3"/>
  <c r="Z359" i="3" s="1"/>
  <c r="K358" i="3"/>
  <c r="J358" i="3"/>
  <c r="Z358" i="3"/>
  <c r="S358" i="3"/>
  <c r="M358" i="3"/>
  <c r="L358" i="3"/>
  <c r="I358" i="3"/>
  <c r="K357" i="3"/>
  <c r="J357" i="3"/>
  <c r="Z357" i="3"/>
  <c r="S357" i="3"/>
  <c r="M357" i="3"/>
  <c r="L357" i="3"/>
  <c r="I357" i="3"/>
  <c r="K356" i="3"/>
  <c r="J356" i="3"/>
  <c r="S356" i="3"/>
  <c r="M356" i="3"/>
  <c r="L356" i="3"/>
  <c r="I356" i="3"/>
  <c r="Z356" i="3" s="1"/>
  <c r="K355" i="3"/>
  <c r="J355" i="3"/>
  <c r="S355" i="3"/>
  <c r="M355" i="3"/>
  <c r="L355" i="3"/>
  <c r="I355" i="3"/>
  <c r="Z355" i="3" s="1"/>
  <c r="K354" i="3"/>
  <c r="J354" i="3"/>
  <c r="S354" i="3"/>
  <c r="M354" i="3"/>
  <c r="L354" i="3"/>
  <c r="I354" i="3"/>
  <c r="Z354" i="3" s="1"/>
  <c r="K353" i="3"/>
  <c r="J353" i="3"/>
  <c r="S353" i="3"/>
  <c r="M353" i="3"/>
  <c r="L353" i="3"/>
  <c r="I353" i="3"/>
  <c r="Z353" i="3" s="1"/>
  <c r="K352" i="3"/>
  <c r="J352" i="3"/>
  <c r="Z352" i="3"/>
  <c r="S352" i="3"/>
  <c r="M352" i="3"/>
  <c r="L352" i="3"/>
  <c r="I352" i="3"/>
  <c r="K351" i="3"/>
  <c r="J351" i="3"/>
  <c r="Z351" i="3"/>
  <c r="S351" i="3"/>
  <c r="L351" i="3"/>
  <c r="I351" i="3"/>
  <c r="K350" i="3"/>
  <c r="J350" i="3"/>
  <c r="Z350" i="3"/>
  <c r="S350" i="3"/>
  <c r="M350" i="3"/>
  <c r="L350" i="3"/>
  <c r="I350" i="3"/>
  <c r="K349" i="3"/>
  <c r="J349" i="3"/>
  <c r="S349" i="3"/>
  <c r="M349" i="3"/>
  <c r="M412" i="3" s="1"/>
  <c r="F73" i="3" s="1"/>
  <c r="L349" i="3"/>
  <c r="I349" i="3"/>
  <c r="Z349" i="3" s="1"/>
  <c r="K348" i="3"/>
  <c r="J348" i="3"/>
  <c r="S348" i="3"/>
  <c r="S412" i="3" s="1"/>
  <c r="H73" i="3" s="1"/>
  <c r="L348" i="3"/>
  <c r="L412" i="3" s="1"/>
  <c r="E73" i="3" s="1"/>
  <c r="I348" i="3"/>
  <c r="Z348" i="3" s="1"/>
  <c r="V345" i="3"/>
  <c r="I72" i="3" s="1"/>
  <c r="M345" i="3"/>
  <c r="F72" i="3" s="1"/>
  <c r="K344" i="3"/>
  <c r="J344" i="3"/>
  <c r="S344" i="3"/>
  <c r="L344" i="3"/>
  <c r="I344" i="3"/>
  <c r="Z344" i="3" s="1"/>
  <c r="K343" i="3"/>
  <c r="J343" i="3"/>
  <c r="S343" i="3"/>
  <c r="L343" i="3"/>
  <c r="I343" i="3"/>
  <c r="Z343" i="3" s="1"/>
  <c r="K342" i="3"/>
  <c r="J342" i="3"/>
  <c r="Z342" i="3"/>
  <c r="S342" i="3"/>
  <c r="L342" i="3"/>
  <c r="I342" i="3"/>
  <c r="K341" i="3"/>
  <c r="J341" i="3"/>
  <c r="S341" i="3"/>
  <c r="L341" i="3"/>
  <c r="I341" i="3"/>
  <c r="Z341" i="3" s="1"/>
  <c r="K340" i="3"/>
  <c r="J340" i="3"/>
  <c r="Z340" i="3"/>
  <c r="S340" i="3"/>
  <c r="S345" i="3" s="1"/>
  <c r="H72" i="3" s="1"/>
  <c r="L340" i="3"/>
  <c r="L345" i="3" s="1"/>
  <c r="E72" i="3" s="1"/>
  <c r="I340" i="3"/>
  <c r="I345" i="3" s="1"/>
  <c r="G72" i="3" s="1"/>
  <c r="V337" i="3"/>
  <c r="I71" i="3" s="1"/>
  <c r="M337" i="3"/>
  <c r="F71" i="3" s="1"/>
  <c r="K336" i="3"/>
  <c r="J336" i="3"/>
  <c r="Z336" i="3"/>
  <c r="S336" i="3"/>
  <c r="L336" i="3"/>
  <c r="I336" i="3"/>
  <c r="K335" i="3"/>
  <c r="J335" i="3"/>
  <c r="S335" i="3"/>
  <c r="L335" i="3"/>
  <c r="I335" i="3"/>
  <c r="Z335" i="3" s="1"/>
  <c r="K334" i="3"/>
  <c r="J334" i="3"/>
  <c r="Z334" i="3"/>
  <c r="S334" i="3"/>
  <c r="L334" i="3"/>
  <c r="I334" i="3"/>
  <c r="K333" i="3"/>
  <c r="J333" i="3"/>
  <c r="Z333" i="3"/>
  <c r="S333" i="3"/>
  <c r="L333" i="3"/>
  <c r="I333" i="3"/>
  <c r="K332" i="3"/>
  <c r="J332" i="3"/>
  <c r="S332" i="3"/>
  <c r="L332" i="3"/>
  <c r="I332" i="3"/>
  <c r="Z332" i="3" s="1"/>
  <c r="K331" i="3"/>
  <c r="J331" i="3"/>
  <c r="S331" i="3"/>
  <c r="L331" i="3"/>
  <c r="I331" i="3"/>
  <c r="Z331" i="3" s="1"/>
  <c r="K330" i="3"/>
  <c r="J330" i="3"/>
  <c r="Z330" i="3"/>
  <c r="S330" i="3"/>
  <c r="L330" i="3"/>
  <c r="I330" i="3"/>
  <c r="K329" i="3"/>
  <c r="J329" i="3"/>
  <c r="S329" i="3"/>
  <c r="L329" i="3"/>
  <c r="I329" i="3"/>
  <c r="Z329" i="3" s="1"/>
  <c r="K328" i="3"/>
  <c r="J328" i="3"/>
  <c r="Z328" i="3"/>
  <c r="S328" i="3"/>
  <c r="L328" i="3"/>
  <c r="I328" i="3"/>
  <c r="K327" i="3"/>
  <c r="J327" i="3"/>
  <c r="S327" i="3"/>
  <c r="L327" i="3"/>
  <c r="I327" i="3"/>
  <c r="Z327" i="3" s="1"/>
  <c r="K326" i="3"/>
  <c r="J326" i="3"/>
  <c r="Z326" i="3"/>
  <c r="S326" i="3"/>
  <c r="L326" i="3"/>
  <c r="I326" i="3"/>
  <c r="K325" i="3"/>
  <c r="J325" i="3"/>
  <c r="Z325" i="3"/>
  <c r="S325" i="3"/>
  <c r="L325" i="3"/>
  <c r="I325" i="3"/>
  <c r="K324" i="3"/>
  <c r="J324" i="3"/>
  <c r="S324" i="3"/>
  <c r="L324" i="3"/>
  <c r="I324" i="3"/>
  <c r="Z324" i="3" s="1"/>
  <c r="K323" i="3"/>
  <c r="J323" i="3"/>
  <c r="S323" i="3"/>
  <c r="S337" i="3" s="1"/>
  <c r="H71" i="3" s="1"/>
  <c r="L323" i="3"/>
  <c r="L337" i="3" s="1"/>
  <c r="E71" i="3" s="1"/>
  <c r="I323" i="3"/>
  <c r="Z323" i="3" s="1"/>
  <c r="I70" i="3"/>
  <c r="F70" i="3"/>
  <c r="V320" i="3"/>
  <c r="M320" i="3"/>
  <c r="K319" i="3"/>
  <c r="J319" i="3"/>
  <c r="S319" i="3"/>
  <c r="L319" i="3"/>
  <c r="I319" i="3"/>
  <c r="Z319" i="3" s="1"/>
  <c r="K318" i="3"/>
  <c r="J318" i="3"/>
  <c r="Z318" i="3"/>
  <c r="S318" i="3"/>
  <c r="L318" i="3"/>
  <c r="I318" i="3"/>
  <c r="K317" i="3"/>
  <c r="J317" i="3"/>
  <c r="S317" i="3"/>
  <c r="L317" i="3"/>
  <c r="I317" i="3"/>
  <c r="Z317" i="3" s="1"/>
  <c r="K316" i="3"/>
  <c r="J316" i="3"/>
  <c r="Z316" i="3"/>
  <c r="S316" i="3"/>
  <c r="L316" i="3"/>
  <c r="L320" i="3" s="1"/>
  <c r="E70" i="3" s="1"/>
  <c r="I316" i="3"/>
  <c r="I320" i="3" s="1"/>
  <c r="G70" i="3" s="1"/>
  <c r="K315" i="3"/>
  <c r="J315" i="3"/>
  <c r="S315" i="3"/>
  <c r="S320" i="3" s="1"/>
  <c r="H70" i="3" s="1"/>
  <c r="L315" i="3"/>
  <c r="I315" i="3"/>
  <c r="Z315" i="3" s="1"/>
  <c r="F69" i="3"/>
  <c r="V312" i="3"/>
  <c r="I69" i="3" s="1"/>
  <c r="M312" i="3"/>
  <c r="L312" i="3"/>
  <c r="E69" i="3" s="1"/>
  <c r="K311" i="3"/>
  <c r="J311" i="3"/>
  <c r="S311" i="3"/>
  <c r="L311" i="3"/>
  <c r="I311" i="3"/>
  <c r="Z311" i="3" s="1"/>
  <c r="K310" i="3"/>
  <c r="J310" i="3"/>
  <c r="S310" i="3"/>
  <c r="M310" i="3"/>
  <c r="L310" i="3"/>
  <c r="I310" i="3"/>
  <c r="Z310" i="3" s="1"/>
  <c r="K309" i="3"/>
  <c r="J309" i="3"/>
  <c r="Z309" i="3"/>
  <c r="S309" i="3"/>
  <c r="S312" i="3" s="1"/>
  <c r="H69" i="3" s="1"/>
  <c r="L309" i="3"/>
  <c r="I309" i="3"/>
  <c r="V306" i="3"/>
  <c r="I68" i="3" s="1"/>
  <c r="K305" i="3"/>
  <c r="J305" i="3"/>
  <c r="Z305" i="3"/>
  <c r="S305" i="3"/>
  <c r="L305" i="3"/>
  <c r="I305" i="3"/>
  <c r="K304" i="3"/>
  <c r="J304" i="3"/>
  <c r="S304" i="3"/>
  <c r="M304" i="3"/>
  <c r="L304" i="3"/>
  <c r="I304" i="3"/>
  <c r="Z304" i="3" s="1"/>
  <c r="K303" i="3"/>
  <c r="J303" i="3"/>
  <c r="Z303" i="3"/>
  <c r="S303" i="3"/>
  <c r="L303" i="3"/>
  <c r="I303" i="3"/>
  <c r="K302" i="3"/>
  <c r="J302" i="3"/>
  <c r="S302" i="3"/>
  <c r="M302" i="3"/>
  <c r="L302" i="3"/>
  <c r="I302" i="3"/>
  <c r="Z302" i="3" s="1"/>
  <c r="K301" i="3"/>
  <c r="J301" i="3"/>
  <c r="Z301" i="3"/>
  <c r="S301" i="3"/>
  <c r="M301" i="3"/>
  <c r="L301" i="3"/>
  <c r="I301" i="3"/>
  <c r="K300" i="3"/>
  <c r="J300" i="3"/>
  <c r="Z300" i="3"/>
  <c r="S300" i="3"/>
  <c r="L300" i="3"/>
  <c r="I300" i="3"/>
  <c r="K299" i="3"/>
  <c r="J299" i="3"/>
  <c r="Z299" i="3"/>
  <c r="S299" i="3"/>
  <c r="M299" i="3"/>
  <c r="L299" i="3"/>
  <c r="I299" i="3"/>
  <c r="K298" i="3"/>
  <c r="J298" i="3"/>
  <c r="S298" i="3"/>
  <c r="L298" i="3"/>
  <c r="I298" i="3"/>
  <c r="Z298" i="3" s="1"/>
  <c r="K297" i="3"/>
  <c r="J297" i="3"/>
  <c r="S297" i="3"/>
  <c r="M297" i="3"/>
  <c r="L297" i="3"/>
  <c r="I297" i="3"/>
  <c r="Z297" i="3" s="1"/>
  <c r="K296" i="3"/>
  <c r="J296" i="3"/>
  <c r="S296" i="3"/>
  <c r="L296" i="3"/>
  <c r="I296" i="3"/>
  <c r="Z296" i="3" s="1"/>
  <c r="K295" i="3"/>
  <c r="J295" i="3"/>
  <c r="Z295" i="3"/>
  <c r="S295" i="3"/>
  <c r="M295" i="3"/>
  <c r="L295" i="3"/>
  <c r="I295" i="3"/>
  <c r="K294" i="3"/>
  <c r="J294" i="3"/>
  <c r="Z294" i="3"/>
  <c r="S294" i="3"/>
  <c r="L294" i="3"/>
  <c r="I294" i="3"/>
  <c r="K293" i="3"/>
  <c r="J293" i="3"/>
  <c r="S293" i="3"/>
  <c r="M293" i="3"/>
  <c r="L293" i="3"/>
  <c r="I293" i="3"/>
  <c r="Z293" i="3" s="1"/>
  <c r="K292" i="3"/>
  <c r="J292" i="3"/>
  <c r="S292" i="3"/>
  <c r="L292" i="3"/>
  <c r="I292" i="3"/>
  <c r="Z292" i="3" s="1"/>
  <c r="K291" i="3"/>
  <c r="J291" i="3"/>
  <c r="S291" i="3"/>
  <c r="M291" i="3"/>
  <c r="L291" i="3"/>
  <c r="I291" i="3"/>
  <c r="Z291" i="3" s="1"/>
  <c r="K290" i="3"/>
  <c r="J290" i="3"/>
  <c r="Z290" i="3"/>
  <c r="S290" i="3"/>
  <c r="M290" i="3"/>
  <c r="L290" i="3"/>
  <c r="I290" i="3"/>
  <c r="K289" i="3"/>
  <c r="J289" i="3"/>
  <c r="Z289" i="3"/>
  <c r="S289" i="3"/>
  <c r="M289" i="3"/>
  <c r="L289" i="3"/>
  <c r="I289" i="3"/>
  <c r="K288" i="3"/>
  <c r="J288" i="3"/>
  <c r="Z288" i="3"/>
  <c r="S288" i="3"/>
  <c r="L288" i="3"/>
  <c r="I288" i="3"/>
  <c r="K287" i="3"/>
  <c r="J287" i="3"/>
  <c r="S287" i="3"/>
  <c r="S306" i="3" s="1"/>
  <c r="H68" i="3" s="1"/>
  <c r="M287" i="3"/>
  <c r="M306" i="3" s="1"/>
  <c r="F68" i="3" s="1"/>
  <c r="L287" i="3"/>
  <c r="I287" i="3"/>
  <c r="Z287" i="3" s="1"/>
  <c r="K286" i="3"/>
  <c r="J286" i="3"/>
  <c r="Z286" i="3"/>
  <c r="S286" i="3"/>
  <c r="L286" i="3"/>
  <c r="L306" i="3" s="1"/>
  <c r="E68" i="3" s="1"/>
  <c r="I286" i="3"/>
  <c r="I306" i="3" s="1"/>
  <c r="G68" i="3" s="1"/>
  <c r="K285" i="3"/>
  <c r="J285" i="3"/>
  <c r="S285" i="3"/>
  <c r="L285" i="3"/>
  <c r="I285" i="3"/>
  <c r="Z285" i="3" s="1"/>
  <c r="V282" i="3"/>
  <c r="I67" i="3" s="1"/>
  <c r="K281" i="3"/>
  <c r="J281" i="3"/>
  <c r="S281" i="3"/>
  <c r="L281" i="3"/>
  <c r="I281" i="3"/>
  <c r="Z281" i="3" s="1"/>
  <c r="K280" i="3"/>
  <c r="J280" i="3"/>
  <c r="Z280" i="3"/>
  <c r="S280" i="3"/>
  <c r="L280" i="3"/>
  <c r="I280" i="3"/>
  <c r="K279" i="3"/>
  <c r="J279" i="3"/>
  <c r="Z279" i="3"/>
  <c r="S279" i="3"/>
  <c r="L279" i="3"/>
  <c r="I279" i="3"/>
  <c r="K278" i="3"/>
  <c r="J278" i="3"/>
  <c r="S278" i="3"/>
  <c r="L278" i="3"/>
  <c r="I278" i="3"/>
  <c r="Z278" i="3" s="1"/>
  <c r="K277" i="3"/>
  <c r="J277" i="3"/>
  <c r="S277" i="3"/>
  <c r="M277" i="3"/>
  <c r="L277" i="3"/>
  <c r="I277" i="3"/>
  <c r="Z277" i="3" s="1"/>
  <c r="K276" i="3"/>
  <c r="J276" i="3"/>
  <c r="Z276" i="3"/>
  <c r="S276" i="3"/>
  <c r="L276" i="3"/>
  <c r="I276" i="3"/>
  <c r="K275" i="3"/>
  <c r="J275" i="3"/>
  <c r="Z275" i="3"/>
  <c r="S275" i="3"/>
  <c r="L275" i="3"/>
  <c r="I275" i="3"/>
  <c r="K274" i="3"/>
  <c r="J274" i="3"/>
  <c r="S274" i="3"/>
  <c r="M274" i="3"/>
  <c r="L274" i="3"/>
  <c r="I274" i="3"/>
  <c r="Z274" i="3" s="1"/>
  <c r="K273" i="3"/>
  <c r="J273" i="3"/>
  <c r="S273" i="3"/>
  <c r="L273" i="3"/>
  <c r="I273" i="3"/>
  <c r="Z273" i="3" s="1"/>
  <c r="K272" i="3"/>
  <c r="J272" i="3"/>
  <c r="S272" i="3"/>
  <c r="L272" i="3"/>
  <c r="I272" i="3"/>
  <c r="Z272" i="3" s="1"/>
  <c r="K271" i="3"/>
  <c r="J271" i="3"/>
  <c r="Z271" i="3"/>
  <c r="S271" i="3"/>
  <c r="M271" i="3"/>
  <c r="L271" i="3"/>
  <c r="I271" i="3"/>
  <c r="K270" i="3"/>
  <c r="J270" i="3"/>
  <c r="Z270" i="3"/>
  <c r="S270" i="3"/>
  <c r="L270" i="3"/>
  <c r="L282" i="3" s="1"/>
  <c r="E67" i="3" s="1"/>
  <c r="I270" i="3"/>
  <c r="K269" i="3"/>
  <c r="J269" i="3"/>
  <c r="S269" i="3"/>
  <c r="M269" i="3"/>
  <c r="L269" i="3"/>
  <c r="I269" i="3"/>
  <c r="Z269" i="3" s="1"/>
  <c r="K268" i="3"/>
  <c r="J268" i="3"/>
  <c r="S268" i="3"/>
  <c r="L268" i="3"/>
  <c r="I268" i="3"/>
  <c r="Z268" i="3" s="1"/>
  <c r="K267" i="3"/>
  <c r="J267" i="3"/>
  <c r="S267" i="3"/>
  <c r="S282" i="3" s="1"/>
  <c r="H67" i="3" s="1"/>
  <c r="M267" i="3"/>
  <c r="M282" i="3" s="1"/>
  <c r="F67" i="3" s="1"/>
  <c r="L267" i="3"/>
  <c r="I267" i="3"/>
  <c r="Z267" i="3" s="1"/>
  <c r="K266" i="3"/>
  <c r="J266" i="3"/>
  <c r="Z266" i="3"/>
  <c r="S266" i="3"/>
  <c r="L266" i="3"/>
  <c r="I266" i="3"/>
  <c r="V263" i="3"/>
  <c r="I66" i="3" s="1"/>
  <c r="K262" i="3"/>
  <c r="J262" i="3"/>
  <c r="Z262" i="3"/>
  <c r="S262" i="3"/>
  <c r="L262" i="3"/>
  <c r="I262" i="3"/>
  <c r="K261" i="3"/>
  <c r="J261" i="3"/>
  <c r="Z261" i="3"/>
  <c r="S261" i="3"/>
  <c r="M261" i="3"/>
  <c r="L261" i="3"/>
  <c r="I261" i="3"/>
  <c r="K260" i="3"/>
  <c r="J260" i="3"/>
  <c r="Z260" i="3"/>
  <c r="S260" i="3"/>
  <c r="L260" i="3"/>
  <c r="I260" i="3"/>
  <c r="K259" i="3"/>
  <c r="J259" i="3"/>
  <c r="S259" i="3"/>
  <c r="M259" i="3"/>
  <c r="L259" i="3"/>
  <c r="I259" i="3"/>
  <c r="Z259" i="3" s="1"/>
  <c r="K258" i="3"/>
  <c r="J258" i="3"/>
  <c r="S258" i="3"/>
  <c r="L258" i="3"/>
  <c r="I258" i="3"/>
  <c r="Z258" i="3" s="1"/>
  <c r="K257" i="3"/>
  <c r="J257" i="3"/>
  <c r="Z257" i="3"/>
  <c r="S257" i="3"/>
  <c r="M257" i="3"/>
  <c r="L257" i="3"/>
  <c r="I257" i="3"/>
  <c r="K256" i="3"/>
  <c r="J256" i="3"/>
  <c r="Z256" i="3"/>
  <c r="S256" i="3"/>
  <c r="L256" i="3"/>
  <c r="I256" i="3"/>
  <c r="K255" i="3"/>
  <c r="J255" i="3"/>
  <c r="Z255" i="3"/>
  <c r="S255" i="3"/>
  <c r="L255" i="3"/>
  <c r="I255" i="3"/>
  <c r="K254" i="3"/>
  <c r="J254" i="3"/>
  <c r="S254" i="3"/>
  <c r="M254" i="3"/>
  <c r="L254" i="3"/>
  <c r="I254" i="3"/>
  <c r="Z254" i="3" s="1"/>
  <c r="K253" i="3"/>
  <c r="J253" i="3"/>
  <c r="S253" i="3"/>
  <c r="L253" i="3"/>
  <c r="I253" i="3"/>
  <c r="Z253" i="3" s="1"/>
  <c r="K252" i="3"/>
  <c r="J252" i="3"/>
  <c r="Z252" i="3"/>
  <c r="S252" i="3"/>
  <c r="M252" i="3"/>
  <c r="L252" i="3"/>
  <c r="I252" i="3"/>
  <c r="K251" i="3"/>
  <c r="J251" i="3"/>
  <c r="Z251" i="3"/>
  <c r="S251" i="3"/>
  <c r="L251" i="3"/>
  <c r="I251" i="3"/>
  <c r="K250" i="3"/>
  <c r="J250" i="3"/>
  <c r="Z250" i="3"/>
  <c r="S250" i="3"/>
  <c r="M250" i="3"/>
  <c r="L250" i="3"/>
  <c r="I250" i="3"/>
  <c r="K249" i="3"/>
  <c r="J249" i="3"/>
  <c r="S249" i="3"/>
  <c r="L249" i="3"/>
  <c r="I249" i="3"/>
  <c r="Z249" i="3" s="1"/>
  <c r="K248" i="3"/>
  <c r="J248" i="3"/>
  <c r="S248" i="3"/>
  <c r="L248" i="3"/>
  <c r="I248" i="3"/>
  <c r="Z248" i="3" s="1"/>
  <c r="K247" i="3"/>
  <c r="J247" i="3"/>
  <c r="Z247" i="3"/>
  <c r="S247" i="3"/>
  <c r="M247" i="3"/>
  <c r="L247" i="3"/>
  <c r="I247" i="3"/>
  <c r="K246" i="3"/>
  <c r="J246" i="3"/>
  <c r="Z246" i="3"/>
  <c r="S246" i="3"/>
  <c r="L246" i="3"/>
  <c r="I246" i="3"/>
  <c r="K245" i="3"/>
  <c r="J245" i="3"/>
  <c r="Z245" i="3"/>
  <c r="S245" i="3"/>
  <c r="M245" i="3"/>
  <c r="L245" i="3"/>
  <c r="I245" i="3"/>
  <c r="K244" i="3"/>
  <c r="J244" i="3"/>
  <c r="S244" i="3"/>
  <c r="L244" i="3"/>
  <c r="I244" i="3"/>
  <c r="Z244" i="3" s="1"/>
  <c r="F62" i="3"/>
  <c r="S238" i="3"/>
  <c r="H62" i="3" s="1"/>
  <c r="V238" i="3"/>
  <c r="I62" i="3" s="1"/>
  <c r="M238" i="3"/>
  <c r="I238" i="3"/>
  <c r="G62" i="3" s="1"/>
  <c r="K237" i="3"/>
  <c r="J237" i="3"/>
  <c r="Z237" i="3"/>
  <c r="S237" i="3"/>
  <c r="L237" i="3"/>
  <c r="L238" i="3" s="1"/>
  <c r="E62" i="3" s="1"/>
  <c r="I237" i="3"/>
  <c r="V234" i="3"/>
  <c r="I61" i="3" s="1"/>
  <c r="K233" i="3"/>
  <c r="J233" i="3"/>
  <c r="Z233" i="3"/>
  <c r="S233" i="3"/>
  <c r="L233" i="3"/>
  <c r="I233" i="3"/>
  <c r="K232" i="3"/>
  <c r="J232" i="3"/>
  <c r="S232" i="3"/>
  <c r="L232" i="3"/>
  <c r="I232" i="3"/>
  <c r="Z232" i="3" s="1"/>
  <c r="K231" i="3"/>
  <c r="J231" i="3"/>
  <c r="S231" i="3"/>
  <c r="L231" i="3"/>
  <c r="I231" i="3"/>
  <c r="Z231" i="3" s="1"/>
  <c r="K230" i="3"/>
  <c r="J230" i="3"/>
  <c r="Z230" i="3"/>
  <c r="S230" i="3"/>
  <c r="L230" i="3"/>
  <c r="I230" i="3"/>
  <c r="K229" i="3"/>
  <c r="J229" i="3"/>
  <c r="Z229" i="3"/>
  <c r="S229" i="3"/>
  <c r="L229" i="3"/>
  <c r="I229" i="3"/>
  <c r="K228" i="3"/>
  <c r="J228" i="3"/>
  <c r="S228" i="3"/>
  <c r="L228" i="3"/>
  <c r="I228" i="3"/>
  <c r="Z228" i="3" s="1"/>
  <c r="K227" i="3"/>
  <c r="J227" i="3"/>
  <c r="S227" i="3"/>
  <c r="L227" i="3"/>
  <c r="I227" i="3"/>
  <c r="Z227" i="3" s="1"/>
  <c r="K226" i="3"/>
  <c r="J226" i="3"/>
  <c r="Z226" i="3"/>
  <c r="S226" i="3"/>
  <c r="L226" i="3"/>
  <c r="I226" i="3"/>
  <c r="K225" i="3"/>
  <c r="J225" i="3"/>
  <c r="Z225" i="3"/>
  <c r="S225" i="3"/>
  <c r="L225" i="3"/>
  <c r="I225" i="3"/>
  <c r="K224" i="3"/>
  <c r="J224" i="3"/>
  <c r="S224" i="3"/>
  <c r="L224" i="3"/>
  <c r="I224" i="3"/>
  <c r="Z224" i="3" s="1"/>
  <c r="K223" i="3"/>
  <c r="J223" i="3"/>
  <c r="S223" i="3"/>
  <c r="L223" i="3"/>
  <c r="I223" i="3"/>
  <c r="Z223" i="3" s="1"/>
  <c r="K222" i="3"/>
  <c r="J222" i="3"/>
  <c r="Z222" i="3"/>
  <c r="S222" i="3"/>
  <c r="L222" i="3"/>
  <c r="I222" i="3"/>
  <c r="K221" i="3"/>
  <c r="J221" i="3"/>
  <c r="Z221" i="3"/>
  <c r="S221" i="3"/>
  <c r="L221" i="3"/>
  <c r="I221" i="3"/>
  <c r="K220" i="3"/>
  <c r="J220" i="3"/>
  <c r="S220" i="3"/>
  <c r="L220" i="3"/>
  <c r="I220" i="3"/>
  <c r="Z220" i="3" s="1"/>
  <c r="K219" i="3"/>
  <c r="J219" i="3"/>
  <c r="S219" i="3"/>
  <c r="L219" i="3"/>
  <c r="I219" i="3"/>
  <c r="Z219" i="3" s="1"/>
  <c r="K218" i="3"/>
  <c r="J218" i="3"/>
  <c r="Z218" i="3"/>
  <c r="S218" i="3"/>
  <c r="L218" i="3"/>
  <c r="I218" i="3"/>
  <c r="K217" i="3"/>
  <c r="J217" i="3"/>
  <c r="Z217" i="3"/>
  <c r="S217" i="3"/>
  <c r="L217" i="3"/>
  <c r="I217" i="3"/>
  <c r="K216" i="3"/>
  <c r="J216" i="3"/>
  <c r="S216" i="3"/>
  <c r="L216" i="3"/>
  <c r="I216" i="3"/>
  <c r="Z216" i="3" s="1"/>
  <c r="K215" i="3"/>
  <c r="J215" i="3"/>
  <c r="S215" i="3"/>
  <c r="L215" i="3"/>
  <c r="I215" i="3"/>
  <c r="Z215" i="3" s="1"/>
  <c r="K214" i="3"/>
  <c r="J214" i="3"/>
  <c r="Z214" i="3"/>
  <c r="S214" i="3"/>
  <c r="M214" i="3"/>
  <c r="M234" i="3" s="1"/>
  <c r="F61" i="3" s="1"/>
  <c r="L214" i="3"/>
  <c r="I214" i="3"/>
  <c r="K213" i="3"/>
  <c r="J213" i="3"/>
  <c r="Z213" i="3"/>
  <c r="S213" i="3"/>
  <c r="S234" i="3" s="1"/>
  <c r="H61" i="3" s="1"/>
  <c r="L213" i="3"/>
  <c r="L234" i="3" s="1"/>
  <c r="E61" i="3" s="1"/>
  <c r="I213" i="3"/>
  <c r="I60" i="3"/>
  <c r="V210" i="3"/>
  <c r="K209" i="3"/>
  <c r="J209" i="3"/>
  <c r="Z209" i="3"/>
  <c r="S209" i="3"/>
  <c r="M209" i="3"/>
  <c r="L209" i="3"/>
  <c r="I209" i="3"/>
  <c r="K208" i="3"/>
  <c r="J208" i="3"/>
  <c r="Z208" i="3"/>
  <c r="S208" i="3"/>
  <c r="L208" i="3"/>
  <c r="I208" i="3"/>
  <c r="K207" i="3"/>
  <c r="J207" i="3"/>
  <c r="S207" i="3"/>
  <c r="L207" i="3"/>
  <c r="I207" i="3"/>
  <c r="Z207" i="3" s="1"/>
  <c r="K206" i="3"/>
  <c r="J206" i="3"/>
  <c r="S206" i="3"/>
  <c r="L206" i="3"/>
  <c r="I206" i="3"/>
  <c r="Z206" i="3" s="1"/>
  <c r="K205" i="3"/>
  <c r="J205" i="3"/>
  <c r="Z205" i="3"/>
  <c r="S205" i="3"/>
  <c r="M205" i="3"/>
  <c r="M210" i="3" s="1"/>
  <c r="F60" i="3" s="1"/>
  <c r="L205" i="3"/>
  <c r="I205" i="3"/>
  <c r="K204" i="3"/>
  <c r="J204" i="3"/>
  <c r="Z204" i="3"/>
  <c r="S204" i="3"/>
  <c r="L204" i="3"/>
  <c r="I204" i="3"/>
  <c r="K203" i="3"/>
  <c r="J203" i="3"/>
  <c r="S203" i="3"/>
  <c r="L203" i="3"/>
  <c r="I203" i="3"/>
  <c r="Z203" i="3" s="1"/>
  <c r="K202" i="3"/>
  <c r="J202" i="3"/>
  <c r="S202" i="3"/>
  <c r="L202" i="3"/>
  <c r="I202" i="3"/>
  <c r="Z202" i="3" s="1"/>
  <c r="K201" i="3"/>
  <c r="J201" i="3"/>
  <c r="S201" i="3"/>
  <c r="L201" i="3"/>
  <c r="I201" i="3"/>
  <c r="Z201" i="3" s="1"/>
  <c r="K200" i="3"/>
  <c r="J200" i="3"/>
  <c r="Z200" i="3"/>
  <c r="S200" i="3"/>
  <c r="L200" i="3"/>
  <c r="I200" i="3"/>
  <c r="K199" i="3"/>
  <c r="J199" i="3"/>
  <c r="S199" i="3"/>
  <c r="L199" i="3"/>
  <c r="I199" i="3"/>
  <c r="Z199" i="3" s="1"/>
  <c r="K198" i="3"/>
  <c r="J198" i="3"/>
  <c r="S198" i="3"/>
  <c r="L198" i="3"/>
  <c r="I198" i="3"/>
  <c r="Z198" i="3" s="1"/>
  <c r="K197" i="3"/>
  <c r="J197" i="3"/>
  <c r="S197" i="3"/>
  <c r="L197" i="3"/>
  <c r="I197" i="3"/>
  <c r="Z197" i="3" s="1"/>
  <c r="K196" i="3"/>
  <c r="J196" i="3"/>
  <c r="Z196" i="3"/>
  <c r="S196" i="3"/>
  <c r="L196" i="3"/>
  <c r="I196" i="3"/>
  <c r="K195" i="3"/>
  <c r="J195" i="3"/>
  <c r="S195" i="3"/>
  <c r="L195" i="3"/>
  <c r="I195" i="3"/>
  <c r="Z195" i="3" s="1"/>
  <c r="K194" i="3"/>
  <c r="J194" i="3"/>
  <c r="S194" i="3"/>
  <c r="L194" i="3"/>
  <c r="I194" i="3"/>
  <c r="Z194" i="3" s="1"/>
  <c r="K193" i="3"/>
  <c r="J193" i="3"/>
  <c r="S193" i="3"/>
  <c r="L193" i="3"/>
  <c r="I193" i="3"/>
  <c r="Z193" i="3" s="1"/>
  <c r="K192" i="3"/>
  <c r="J192" i="3"/>
  <c r="Z192" i="3"/>
  <c r="S192" i="3"/>
  <c r="L192" i="3"/>
  <c r="I192" i="3"/>
  <c r="K191" i="3"/>
  <c r="J191" i="3"/>
  <c r="S191" i="3"/>
  <c r="L191" i="3"/>
  <c r="I191" i="3"/>
  <c r="Z191" i="3" s="1"/>
  <c r="K190" i="3"/>
  <c r="J190" i="3"/>
  <c r="S190" i="3"/>
  <c r="L190" i="3"/>
  <c r="I190" i="3"/>
  <c r="Z190" i="3" s="1"/>
  <c r="K189" i="3"/>
  <c r="J189" i="3"/>
  <c r="S189" i="3"/>
  <c r="L189" i="3"/>
  <c r="I189" i="3"/>
  <c r="Z189" i="3" s="1"/>
  <c r="K188" i="3"/>
  <c r="J188" i="3"/>
  <c r="Z188" i="3"/>
  <c r="S188" i="3"/>
  <c r="L188" i="3"/>
  <c r="I188" i="3"/>
  <c r="K187" i="3"/>
  <c r="J187" i="3"/>
  <c r="S187" i="3"/>
  <c r="S210" i="3" s="1"/>
  <c r="H60" i="3" s="1"/>
  <c r="L187" i="3"/>
  <c r="I187" i="3"/>
  <c r="Z187" i="3" s="1"/>
  <c r="K186" i="3"/>
  <c r="J186" i="3"/>
  <c r="S186" i="3"/>
  <c r="L186" i="3"/>
  <c r="L210" i="3" s="1"/>
  <c r="E60" i="3" s="1"/>
  <c r="I186" i="3"/>
  <c r="Z186" i="3" s="1"/>
  <c r="I59" i="3"/>
  <c r="V183" i="3"/>
  <c r="K182" i="3"/>
  <c r="J182" i="3"/>
  <c r="S182" i="3"/>
  <c r="M182" i="3"/>
  <c r="L182" i="3"/>
  <c r="I182" i="3"/>
  <c r="Z182" i="3" s="1"/>
  <c r="K181" i="3"/>
  <c r="J181" i="3"/>
  <c r="S181" i="3"/>
  <c r="M181" i="3"/>
  <c r="L181" i="3"/>
  <c r="I181" i="3"/>
  <c r="Z181" i="3" s="1"/>
  <c r="K180" i="3"/>
  <c r="J180" i="3"/>
  <c r="S180" i="3"/>
  <c r="L180" i="3"/>
  <c r="I180" i="3"/>
  <c r="Z180" i="3" s="1"/>
  <c r="K179" i="3"/>
  <c r="J179" i="3"/>
  <c r="Z179" i="3"/>
  <c r="S179" i="3"/>
  <c r="L179" i="3"/>
  <c r="I179" i="3"/>
  <c r="K178" i="3"/>
  <c r="J178" i="3"/>
  <c r="Z178" i="3"/>
  <c r="S178" i="3"/>
  <c r="M178" i="3"/>
  <c r="M183" i="3" s="1"/>
  <c r="F59" i="3" s="1"/>
  <c r="L178" i="3"/>
  <c r="I178" i="3"/>
  <c r="K177" i="3"/>
  <c r="J177" i="3"/>
  <c r="S177" i="3"/>
  <c r="L177" i="3"/>
  <c r="I177" i="3"/>
  <c r="Z177" i="3" s="1"/>
  <c r="K176" i="3"/>
  <c r="J176" i="3"/>
  <c r="S176" i="3"/>
  <c r="L176" i="3"/>
  <c r="I176" i="3"/>
  <c r="Z176" i="3" s="1"/>
  <c r="K175" i="3"/>
  <c r="J175" i="3"/>
  <c r="Z175" i="3"/>
  <c r="S175" i="3"/>
  <c r="L175" i="3"/>
  <c r="I175" i="3"/>
  <c r="K174" i="3"/>
  <c r="J174" i="3"/>
  <c r="Z174" i="3"/>
  <c r="S174" i="3"/>
  <c r="S183" i="3" s="1"/>
  <c r="H59" i="3" s="1"/>
  <c r="L174" i="3"/>
  <c r="L183" i="3" s="1"/>
  <c r="E59" i="3" s="1"/>
  <c r="I174" i="3"/>
  <c r="V171" i="3"/>
  <c r="I58" i="3" s="1"/>
  <c r="K170" i="3"/>
  <c r="J170" i="3"/>
  <c r="Z170" i="3"/>
  <c r="S170" i="3"/>
  <c r="M170" i="3"/>
  <c r="L170" i="3"/>
  <c r="I170" i="3"/>
  <c r="K169" i="3"/>
  <c r="J169" i="3"/>
  <c r="S169" i="3"/>
  <c r="L169" i="3"/>
  <c r="I169" i="3"/>
  <c r="Z169" i="3" s="1"/>
  <c r="K168" i="3"/>
  <c r="J168" i="3"/>
  <c r="S168" i="3"/>
  <c r="L168" i="3"/>
  <c r="I168" i="3"/>
  <c r="Z168" i="3" s="1"/>
  <c r="K167" i="3"/>
  <c r="J167" i="3"/>
  <c r="S167" i="3"/>
  <c r="L167" i="3"/>
  <c r="I167" i="3"/>
  <c r="Z167" i="3" s="1"/>
  <c r="K166" i="3"/>
  <c r="J166" i="3"/>
  <c r="Z166" i="3"/>
  <c r="S166" i="3"/>
  <c r="S171" i="3" s="1"/>
  <c r="H58" i="3" s="1"/>
  <c r="M166" i="3"/>
  <c r="M171" i="3" s="1"/>
  <c r="F58" i="3" s="1"/>
  <c r="L166" i="3"/>
  <c r="I166" i="3"/>
  <c r="K165" i="3"/>
  <c r="J165" i="3"/>
  <c r="Z165" i="3"/>
  <c r="S165" i="3"/>
  <c r="L165" i="3"/>
  <c r="I165" i="3"/>
  <c r="K164" i="3"/>
  <c r="J164" i="3"/>
  <c r="S164" i="3"/>
  <c r="L164" i="3"/>
  <c r="L171" i="3" s="1"/>
  <c r="E58" i="3" s="1"/>
  <c r="I164" i="3"/>
  <c r="I171" i="3" s="1"/>
  <c r="G58" i="3" s="1"/>
  <c r="I57" i="3"/>
  <c r="V161" i="3"/>
  <c r="K160" i="3"/>
  <c r="J160" i="3"/>
  <c r="S160" i="3"/>
  <c r="L160" i="3"/>
  <c r="I160" i="3"/>
  <c r="Z160" i="3" s="1"/>
  <c r="K159" i="3"/>
  <c r="J159" i="3"/>
  <c r="S159" i="3"/>
  <c r="L159" i="3"/>
  <c r="I159" i="3"/>
  <c r="Z159" i="3" s="1"/>
  <c r="K158" i="3"/>
  <c r="J158" i="3"/>
  <c r="Z158" i="3"/>
  <c r="S158" i="3"/>
  <c r="L158" i="3"/>
  <c r="I158" i="3"/>
  <c r="K157" i="3"/>
  <c r="J157" i="3"/>
  <c r="Z157" i="3"/>
  <c r="S157" i="3"/>
  <c r="L157" i="3"/>
  <c r="I157" i="3"/>
  <c r="K156" i="3"/>
  <c r="J156" i="3"/>
  <c r="S156" i="3"/>
  <c r="L156" i="3"/>
  <c r="I156" i="3"/>
  <c r="Z156" i="3" s="1"/>
  <c r="K155" i="3"/>
  <c r="J155" i="3"/>
  <c r="S155" i="3"/>
  <c r="L155" i="3"/>
  <c r="I155" i="3"/>
  <c r="Z155" i="3" s="1"/>
  <c r="K154" i="3"/>
  <c r="J154" i="3"/>
  <c r="Z154" i="3"/>
  <c r="S154" i="3"/>
  <c r="L154" i="3"/>
  <c r="I154" i="3"/>
  <c r="K153" i="3"/>
  <c r="J153" i="3"/>
  <c r="Z153" i="3"/>
  <c r="S153" i="3"/>
  <c r="L153" i="3"/>
  <c r="I153" i="3"/>
  <c r="K152" i="3"/>
  <c r="J152" i="3"/>
  <c r="S152" i="3"/>
  <c r="L152" i="3"/>
  <c r="I152" i="3"/>
  <c r="Z152" i="3" s="1"/>
  <c r="K151" i="3"/>
  <c r="J151" i="3"/>
  <c r="S151" i="3"/>
  <c r="L151" i="3"/>
  <c r="I151" i="3"/>
  <c r="Z151" i="3" s="1"/>
  <c r="K150" i="3"/>
  <c r="J150" i="3"/>
  <c r="Z150" i="3"/>
  <c r="S150" i="3"/>
  <c r="M150" i="3"/>
  <c r="L150" i="3"/>
  <c r="I150" i="3"/>
  <c r="K149" i="3"/>
  <c r="J149" i="3"/>
  <c r="Z149" i="3"/>
  <c r="S149" i="3"/>
  <c r="M149" i="3"/>
  <c r="L149" i="3"/>
  <c r="I149" i="3"/>
  <c r="K148" i="3"/>
  <c r="J148" i="3"/>
  <c r="Z148" i="3"/>
  <c r="S148" i="3"/>
  <c r="L148" i="3"/>
  <c r="I148" i="3"/>
  <c r="K147" i="3"/>
  <c r="J147" i="3"/>
  <c r="S147" i="3"/>
  <c r="L147" i="3"/>
  <c r="I147" i="3"/>
  <c r="Z147" i="3" s="1"/>
  <c r="K146" i="3"/>
  <c r="J146" i="3"/>
  <c r="S146" i="3"/>
  <c r="L146" i="3"/>
  <c r="I146" i="3"/>
  <c r="Z146" i="3" s="1"/>
  <c r="K145" i="3"/>
  <c r="J145" i="3"/>
  <c r="Z145" i="3"/>
  <c r="S145" i="3"/>
  <c r="L145" i="3"/>
  <c r="I145" i="3"/>
  <c r="K144" i="3"/>
  <c r="J144" i="3"/>
  <c r="Z144" i="3"/>
  <c r="S144" i="3"/>
  <c r="L144" i="3"/>
  <c r="I144" i="3"/>
  <c r="K143" i="3"/>
  <c r="J143" i="3"/>
  <c r="S143" i="3"/>
  <c r="L143" i="3"/>
  <c r="I143" i="3"/>
  <c r="Z143" i="3" s="1"/>
  <c r="K142" i="3"/>
  <c r="J142" i="3"/>
  <c r="S142" i="3"/>
  <c r="L142" i="3"/>
  <c r="I142" i="3"/>
  <c r="Z142" i="3" s="1"/>
  <c r="K141" i="3"/>
  <c r="J141" i="3"/>
  <c r="Z141" i="3"/>
  <c r="S141" i="3"/>
  <c r="L141" i="3"/>
  <c r="I141" i="3"/>
  <c r="K140" i="3"/>
  <c r="J140" i="3"/>
  <c r="Z140" i="3"/>
  <c r="S140" i="3"/>
  <c r="L140" i="3"/>
  <c r="I140" i="3"/>
  <c r="K139" i="3"/>
  <c r="J139" i="3"/>
  <c r="S139" i="3"/>
  <c r="S161" i="3" s="1"/>
  <c r="H57" i="3" s="1"/>
  <c r="M139" i="3"/>
  <c r="M161" i="3" s="1"/>
  <c r="F57" i="3" s="1"/>
  <c r="L139" i="3"/>
  <c r="L161" i="3" s="1"/>
  <c r="E57" i="3" s="1"/>
  <c r="I139" i="3"/>
  <c r="I161" i="3" s="1"/>
  <c r="G57" i="3" s="1"/>
  <c r="V136" i="3"/>
  <c r="I56" i="3" s="1"/>
  <c r="M136" i="3"/>
  <c r="F56" i="3" s="1"/>
  <c r="K135" i="3"/>
  <c r="J135" i="3"/>
  <c r="S135" i="3"/>
  <c r="L135" i="3"/>
  <c r="I135" i="3"/>
  <c r="Z135" i="3" s="1"/>
  <c r="K134" i="3"/>
  <c r="J134" i="3"/>
  <c r="S134" i="3"/>
  <c r="L134" i="3"/>
  <c r="I134" i="3"/>
  <c r="Z134" i="3" s="1"/>
  <c r="K133" i="3"/>
  <c r="J133" i="3"/>
  <c r="S133" i="3"/>
  <c r="M133" i="3"/>
  <c r="L133" i="3"/>
  <c r="I133" i="3"/>
  <c r="Z133" i="3" s="1"/>
  <c r="K132" i="3"/>
  <c r="J132" i="3"/>
  <c r="Z132" i="3"/>
  <c r="S132" i="3"/>
  <c r="M132" i="3"/>
  <c r="L132" i="3"/>
  <c r="I132" i="3"/>
  <c r="K131" i="3"/>
  <c r="J131" i="3"/>
  <c r="Z131" i="3"/>
  <c r="S131" i="3"/>
  <c r="M131" i="3"/>
  <c r="L131" i="3"/>
  <c r="I131" i="3"/>
  <c r="K130" i="3"/>
  <c r="J130" i="3"/>
  <c r="Z130" i="3"/>
  <c r="S130" i="3"/>
  <c r="L130" i="3"/>
  <c r="I130" i="3"/>
  <c r="K129" i="3"/>
  <c r="J129" i="3"/>
  <c r="S129" i="3"/>
  <c r="M129" i="3"/>
  <c r="L129" i="3"/>
  <c r="I129" i="3"/>
  <c r="Z129" i="3" s="1"/>
  <c r="K128" i="3"/>
  <c r="J128" i="3"/>
  <c r="S128" i="3"/>
  <c r="L128" i="3"/>
  <c r="I128" i="3"/>
  <c r="Z128" i="3" s="1"/>
  <c r="K127" i="3"/>
  <c r="J127" i="3"/>
  <c r="S127" i="3"/>
  <c r="L127" i="3"/>
  <c r="I127" i="3"/>
  <c r="Z127" i="3" s="1"/>
  <c r="K126" i="3"/>
  <c r="J126" i="3"/>
  <c r="Z126" i="3"/>
  <c r="S126" i="3"/>
  <c r="L126" i="3"/>
  <c r="I126" i="3"/>
  <c r="K125" i="3"/>
  <c r="J125" i="3"/>
  <c r="S125" i="3"/>
  <c r="L125" i="3"/>
  <c r="I125" i="3"/>
  <c r="Z125" i="3" s="1"/>
  <c r="K124" i="3"/>
  <c r="J124" i="3"/>
  <c r="S124" i="3"/>
  <c r="L124" i="3"/>
  <c r="I124" i="3"/>
  <c r="Z124" i="3" s="1"/>
  <c r="K123" i="3"/>
  <c r="J123" i="3"/>
  <c r="S123" i="3"/>
  <c r="L123" i="3"/>
  <c r="I123" i="3"/>
  <c r="Z123" i="3" s="1"/>
  <c r="K122" i="3"/>
  <c r="J122" i="3"/>
  <c r="Z122" i="3"/>
  <c r="S122" i="3"/>
  <c r="L122" i="3"/>
  <c r="I122" i="3"/>
  <c r="K121" i="3"/>
  <c r="J121" i="3"/>
  <c r="S121" i="3"/>
  <c r="L121" i="3"/>
  <c r="I121" i="3"/>
  <c r="Z121" i="3" s="1"/>
  <c r="K120" i="3"/>
  <c r="J120" i="3"/>
  <c r="S120" i="3"/>
  <c r="L120" i="3"/>
  <c r="I120" i="3"/>
  <c r="Z120" i="3" s="1"/>
  <c r="K119" i="3"/>
  <c r="J119" i="3"/>
  <c r="Z119" i="3"/>
  <c r="S119" i="3"/>
  <c r="L119" i="3"/>
  <c r="I119" i="3"/>
  <c r="K118" i="3"/>
  <c r="J118" i="3"/>
  <c r="Z118" i="3"/>
  <c r="S118" i="3"/>
  <c r="L118" i="3"/>
  <c r="I118" i="3"/>
  <c r="K117" i="3"/>
  <c r="J117" i="3"/>
  <c r="S117" i="3"/>
  <c r="S136" i="3" s="1"/>
  <c r="H56" i="3" s="1"/>
  <c r="L117" i="3"/>
  <c r="I117" i="3"/>
  <c r="Z117" i="3" s="1"/>
  <c r="K116" i="3"/>
  <c r="J116" i="3"/>
  <c r="S116" i="3"/>
  <c r="M116" i="3"/>
  <c r="L116" i="3"/>
  <c r="I116" i="3"/>
  <c r="Z116" i="3" s="1"/>
  <c r="K115" i="3"/>
  <c r="J115" i="3"/>
  <c r="S115" i="3"/>
  <c r="L115" i="3"/>
  <c r="I115" i="3"/>
  <c r="I136" i="3" s="1"/>
  <c r="G56" i="3" s="1"/>
  <c r="K114" i="3"/>
  <c r="K535" i="3" s="1"/>
  <c r="J114" i="3"/>
  <c r="Z114" i="3"/>
  <c r="S114" i="3"/>
  <c r="L114" i="3"/>
  <c r="L136" i="3" s="1"/>
  <c r="E56" i="3" s="1"/>
  <c r="I114" i="3"/>
  <c r="E19" i="2" l="1"/>
  <c r="G8" i="1"/>
  <c r="P16" i="19"/>
  <c r="P19" i="19" s="1"/>
  <c r="Z131" i="19"/>
  <c r="M130" i="19"/>
  <c r="F62" i="19" s="1"/>
  <c r="D15" i="19" s="1"/>
  <c r="I108" i="19"/>
  <c r="G59" i="19" s="1"/>
  <c r="I122" i="19"/>
  <c r="G60" i="19" s="1"/>
  <c r="I95" i="19"/>
  <c r="G57" i="19" s="1"/>
  <c r="L131" i="19"/>
  <c r="E64" i="19" s="1"/>
  <c r="I86" i="19"/>
  <c r="G56" i="19" s="1"/>
  <c r="M131" i="19"/>
  <c r="F64" i="19" s="1"/>
  <c r="V131" i="19"/>
  <c r="I64" i="19" s="1"/>
  <c r="S86" i="19"/>
  <c r="H56" i="19" s="1"/>
  <c r="I130" i="19"/>
  <c r="G62" i="19" s="1"/>
  <c r="E15" i="19" s="1"/>
  <c r="F56" i="19"/>
  <c r="V130" i="19"/>
  <c r="I62" i="19" s="1"/>
  <c r="M129" i="18"/>
  <c r="F62" i="18" s="1"/>
  <c r="D15" i="18" s="1"/>
  <c r="Z105" i="18"/>
  <c r="Z109" i="18"/>
  <c r="S138" i="18"/>
  <c r="H65" i="18" s="1"/>
  <c r="I141" i="18"/>
  <c r="G68" i="18" s="1"/>
  <c r="Z96" i="18"/>
  <c r="P16" i="18" s="1"/>
  <c r="P19" i="18" s="1"/>
  <c r="Z133" i="18"/>
  <c r="F65" i="18"/>
  <c r="M141" i="18"/>
  <c r="F68" i="18" s="1"/>
  <c r="I93" i="18"/>
  <c r="G56" i="18" s="1"/>
  <c r="I129" i="18"/>
  <c r="G62" i="18" s="1"/>
  <c r="E15" i="18" s="1"/>
  <c r="V141" i="18"/>
  <c r="I68" i="18" s="1"/>
  <c r="L93" i="18"/>
  <c r="E56" i="18" s="1"/>
  <c r="Z119" i="18"/>
  <c r="Z123" i="18"/>
  <c r="I65" i="18"/>
  <c r="I140" i="18"/>
  <c r="G66" i="18" s="1"/>
  <c r="E16" i="18" s="1"/>
  <c r="S93" i="18"/>
  <c r="H56" i="18" s="1"/>
  <c r="E19" i="18"/>
  <c r="P23" i="18"/>
  <c r="E23" i="18"/>
  <c r="E22" i="18"/>
  <c r="E21" i="18"/>
  <c r="P22" i="18"/>
  <c r="P21" i="18"/>
  <c r="P25" i="18" s="1"/>
  <c r="L152" i="17"/>
  <c r="E61" i="17" s="1"/>
  <c r="M152" i="17"/>
  <c r="F61" i="17" s="1"/>
  <c r="D15" i="17" s="1"/>
  <c r="I140" i="17"/>
  <c r="G58" i="17" s="1"/>
  <c r="I90" i="17"/>
  <c r="G56" i="17" s="1"/>
  <c r="L153" i="17"/>
  <c r="E63" i="17" s="1"/>
  <c r="Z94" i="17"/>
  <c r="Z144" i="17"/>
  <c r="Z148" i="17"/>
  <c r="M153" i="17"/>
  <c r="F63" i="17" s="1"/>
  <c r="S90" i="17"/>
  <c r="H56" i="17" s="1"/>
  <c r="V153" i="17"/>
  <c r="I63" i="17" s="1"/>
  <c r="F56" i="17"/>
  <c r="Z80" i="17"/>
  <c r="I56" i="17"/>
  <c r="C15" i="17"/>
  <c r="L145" i="16"/>
  <c r="E62" i="16" s="1"/>
  <c r="C15" i="16" s="1"/>
  <c r="S101" i="16"/>
  <c r="H56" i="16" s="1"/>
  <c r="M145" i="16"/>
  <c r="F62" i="16" s="1"/>
  <c r="D15" i="16" s="1"/>
  <c r="V145" i="16"/>
  <c r="I62" i="16" s="1"/>
  <c r="Z116" i="16"/>
  <c r="L153" i="16"/>
  <c r="E68" i="16" s="1"/>
  <c r="I139" i="16"/>
  <c r="G60" i="16" s="1"/>
  <c r="F65" i="16"/>
  <c r="M153" i="16"/>
  <c r="F68" i="16" s="1"/>
  <c r="I56" i="16"/>
  <c r="I65" i="16"/>
  <c r="I152" i="16"/>
  <c r="G66" i="16" s="1"/>
  <c r="E17" i="16" s="1"/>
  <c r="Z149" i="16"/>
  <c r="I101" i="16"/>
  <c r="G56" i="16" s="1"/>
  <c r="Z85" i="16"/>
  <c r="V139" i="15"/>
  <c r="I61" i="15" s="1"/>
  <c r="S139" i="15"/>
  <c r="H61" i="15" s="1"/>
  <c r="I99" i="15"/>
  <c r="G56" i="15" s="1"/>
  <c r="L99" i="15"/>
  <c r="E56" i="15" s="1"/>
  <c r="I133" i="15"/>
  <c r="G59" i="15" s="1"/>
  <c r="M99" i="15"/>
  <c r="F56" i="15" s="1"/>
  <c r="S147" i="15"/>
  <c r="H67" i="15" s="1"/>
  <c r="V147" i="15"/>
  <c r="I67" i="15" s="1"/>
  <c r="I64" i="15"/>
  <c r="I146" i="15"/>
  <c r="G65" i="15" s="1"/>
  <c r="E16" i="15" s="1"/>
  <c r="Z84" i="15"/>
  <c r="Z143" i="15"/>
  <c r="Z108" i="15"/>
  <c r="I104" i="14"/>
  <c r="G58" i="14" s="1"/>
  <c r="Z80" i="14"/>
  <c r="I91" i="14"/>
  <c r="G56" i="14" s="1"/>
  <c r="L91" i="14"/>
  <c r="E56" i="14" s="1"/>
  <c r="M129" i="14"/>
  <c r="F63" i="14" s="1"/>
  <c r="I98" i="14"/>
  <c r="G57" i="14" s="1"/>
  <c r="V129" i="14"/>
  <c r="I63" i="14" s="1"/>
  <c r="S91" i="14"/>
  <c r="H56" i="14" s="1"/>
  <c r="Z125" i="14"/>
  <c r="I56" i="14"/>
  <c r="Z107" i="14"/>
  <c r="D15" i="14"/>
  <c r="C15" i="13"/>
  <c r="L155" i="13"/>
  <c r="E65" i="13" s="1"/>
  <c r="C16" i="13" s="1"/>
  <c r="S155" i="13"/>
  <c r="H65" i="13" s="1"/>
  <c r="I134" i="13"/>
  <c r="G59" i="13" s="1"/>
  <c r="L156" i="13"/>
  <c r="E67" i="13" s="1"/>
  <c r="Z85" i="13"/>
  <c r="P16" i="13" s="1"/>
  <c r="P19" i="13" s="1"/>
  <c r="Z104" i="13"/>
  <c r="Z144" i="13"/>
  <c r="I64" i="13"/>
  <c r="Z111" i="13"/>
  <c r="I155" i="13"/>
  <c r="G65" i="13" s="1"/>
  <c r="E16" i="13" s="1"/>
  <c r="M101" i="13"/>
  <c r="F56" i="13" s="1"/>
  <c r="V101" i="13"/>
  <c r="I56" i="13" s="1"/>
  <c r="S101" i="13"/>
  <c r="H56" i="13" s="1"/>
  <c r="Z106" i="12"/>
  <c r="P16" i="12" s="1"/>
  <c r="P19" i="12" s="1"/>
  <c r="L114" i="12"/>
  <c r="E60" i="12" s="1"/>
  <c r="F57" i="12"/>
  <c r="I103" i="12"/>
  <c r="G56" i="12" s="1"/>
  <c r="V114" i="12"/>
  <c r="I60" i="12" s="1"/>
  <c r="I113" i="12"/>
  <c r="G58" i="12" s="1"/>
  <c r="S103" i="12"/>
  <c r="H56" i="12" s="1"/>
  <c r="M113" i="12"/>
  <c r="F58" i="12" s="1"/>
  <c r="E15" i="12"/>
  <c r="D15" i="12"/>
  <c r="C15" i="12"/>
  <c r="L155" i="11"/>
  <c r="E67" i="11" s="1"/>
  <c r="C16" i="11" s="1"/>
  <c r="S155" i="11"/>
  <c r="H67" i="11" s="1"/>
  <c r="S109" i="11"/>
  <c r="H56" i="11" s="1"/>
  <c r="L141" i="11"/>
  <c r="E62" i="11" s="1"/>
  <c r="C15" i="11" s="1"/>
  <c r="L163" i="11"/>
  <c r="E73" i="11" s="1"/>
  <c r="Z126" i="11"/>
  <c r="P16" i="11" s="1"/>
  <c r="P19" i="11" s="1"/>
  <c r="Z130" i="11"/>
  <c r="Z134" i="11"/>
  <c r="Z138" i="11"/>
  <c r="I153" i="11"/>
  <c r="G66" i="11" s="1"/>
  <c r="F70" i="11"/>
  <c r="M163" i="11"/>
  <c r="F73" i="11" s="1"/>
  <c r="I123" i="11"/>
  <c r="G57" i="11" s="1"/>
  <c r="I70" i="11"/>
  <c r="I162" i="11"/>
  <c r="G71" i="11" s="1"/>
  <c r="E17" i="11" s="1"/>
  <c r="I109" i="11"/>
  <c r="G56" i="11" s="1"/>
  <c r="Z159" i="11"/>
  <c r="D16" i="11"/>
  <c r="D15" i="11"/>
  <c r="L116" i="10"/>
  <c r="E59" i="10" s="1"/>
  <c r="I96" i="10"/>
  <c r="G56" i="10" s="1"/>
  <c r="L117" i="10"/>
  <c r="E61" i="10" s="1"/>
  <c r="M117" i="10"/>
  <c r="F61" i="10" s="1"/>
  <c r="V96" i="10"/>
  <c r="I56" i="10" s="1"/>
  <c r="Z100" i="10"/>
  <c r="Z104" i="10"/>
  <c r="S96" i="10"/>
  <c r="H56" i="10" s="1"/>
  <c r="Z78" i="10"/>
  <c r="F56" i="10"/>
  <c r="D15" i="10"/>
  <c r="C15" i="10"/>
  <c r="L102" i="9"/>
  <c r="E59" i="9" s="1"/>
  <c r="C15" i="9" s="1"/>
  <c r="S102" i="9"/>
  <c r="H59" i="9" s="1"/>
  <c r="Z79" i="9"/>
  <c r="P16" i="9" s="1"/>
  <c r="P19" i="9" s="1"/>
  <c r="Z83" i="9"/>
  <c r="L103" i="9"/>
  <c r="E61" i="9" s="1"/>
  <c r="F58" i="9"/>
  <c r="Z98" i="9"/>
  <c r="S103" i="9"/>
  <c r="H61" i="9" s="1"/>
  <c r="V103" i="9"/>
  <c r="I61" i="9" s="1"/>
  <c r="I102" i="9"/>
  <c r="G59" i="9" s="1"/>
  <c r="M102" i="9"/>
  <c r="F59" i="9" s="1"/>
  <c r="D15" i="9" s="1"/>
  <c r="E15" i="9"/>
  <c r="V105" i="8"/>
  <c r="I56" i="8" s="1"/>
  <c r="L112" i="8"/>
  <c r="E60" i="8" s="1"/>
  <c r="F56" i="8"/>
  <c r="M112" i="8"/>
  <c r="F60" i="8" s="1"/>
  <c r="S112" i="8"/>
  <c r="H60" i="8" s="1"/>
  <c r="Z77" i="8"/>
  <c r="I111" i="8"/>
  <c r="G58" i="8" s="1"/>
  <c r="E15" i="8" s="1"/>
  <c r="Z108" i="8"/>
  <c r="D15" i="8"/>
  <c r="C15" i="8"/>
  <c r="L215" i="7"/>
  <c r="E60" i="7" s="1"/>
  <c r="C15" i="7" s="1"/>
  <c r="S271" i="7"/>
  <c r="H63" i="7" s="1"/>
  <c r="I110" i="7"/>
  <c r="G56" i="7" s="1"/>
  <c r="S280" i="7"/>
  <c r="H67" i="7" s="1"/>
  <c r="L283" i="7"/>
  <c r="E70" i="7" s="1"/>
  <c r="M110" i="7"/>
  <c r="F56" i="7" s="1"/>
  <c r="Z179" i="7"/>
  <c r="Z219" i="7"/>
  <c r="F67" i="7"/>
  <c r="Z190" i="7"/>
  <c r="I273" i="7"/>
  <c r="G64" i="7" s="1"/>
  <c r="E17" i="7" s="1"/>
  <c r="S110" i="7"/>
  <c r="H56" i="7" s="1"/>
  <c r="Z114" i="7"/>
  <c r="P16" i="7" s="1"/>
  <c r="P19" i="7" s="1"/>
  <c r="L273" i="7"/>
  <c r="E64" i="7" s="1"/>
  <c r="C17" i="7" s="1"/>
  <c r="M273" i="7"/>
  <c r="F64" i="7" s="1"/>
  <c r="D17" i="7" s="1"/>
  <c r="I67" i="7"/>
  <c r="I282" i="7"/>
  <c r="G68" i="7" s="1"/>
  <c r="V215" i="7"/>
  <c r="I60" i="7" s="1"/>
  <c r="Z283" i="7"/>
  <c r="S136" i="6"/>
  <c r="H61" i="6" s="1"/>
  <c r="M136" i="6"/>
  <c r="F61" i="6" s="1"/>
  <c r="D15" i="6" s="1"/>
  <c r="L136" i="6"/>
  <c r="E61" i="6" s="1"/>
  <c r="C15" i="6" s="1"/>
  <c r="V136" i="6"/>
  <c r="I61" i="6" s="1"/>
  <c r="L441" i="6"/>
  <c r="E75" i="6" s="1"/>
  <c r="I100" i="6"/>
  <c r="G56" i="6" s="1"/>
  <c r="I308" i="6"/>
  <c r="G67" i="6" s="1"/>
  <c r="F72" i="6"/>
  <c r="Z436" i="6"/>
  <c r="Z127" i="6"/>
  <c r="Z108" i="6"/>
  <c r="P16" i="6" s="1"/>
  <c r="P19" i="6" s="1"/>
  <c r="Z169" i="6"/>
  <c r="I72" i="6"/>
  <c r="I440" i="6"/>
  <c r="G73" i="6" s="1"/>
  <c r="E17" i="6" s="1"/>
  <c r="L432" i="6"/>
  <c r="E69" i="6" s="1"/>
  <c r="C16" i="6" s="1"/>
  <c r="I166" i="6"/>
  <c r="G64" i="6" s="1"/>
  <c r="M432" i="6"/>
  <c r="F69" i="6" s="1"/>
  <c r="D16" i="6" s="1"/>
  <c r="S432" i="6"/>
  <c r="H69" i="6" s="1"/>
  <c r="S392" i="5"/>
  <c r="H69" i="5" s="1"/>
  <c r="L404" i="5"/>
  <c r="E73" i="5" s="1"/>
  <c r="C17" i="5" s="1"/>
  <c r="M142" i="5"/>
  <c r="F62" i="5" s="1"/>
  <c r="L118" i="5"/>
  <c r="E59" i="5" s="1"/>
  <c r="C15" i="5" s="1"/>
  <c r="I285" i="5"/>
  <c r="G66" i="5" s="1"/>
  <c r="L392" i="5"/>
  <c r="E69" i="5" s="1"/>
  <c r="C16" i="5" s="1"/>
  <c r="I402" i="5"/>
  <c r="G72" i="5" s="1"/>
  <c r="M118" i="5"/>
  <c r="F59" i="5" s="1"/>
  <c r="D15" i="5" s="1"/>
  <c r="Z221" i="5"/>
  <c r="Z389" i="5"/>
  <c r="S118" i="5"/>
  <c r="H59" i="5" s="1"/>
  <c r="F76" i="5"/>
  <c r="Z107" i="5"/>
  <c r="P16" i="5" s="1"/>
  <c r="P19" i="5" s="1"/>
  <c r="I218" i="5"/>
  <c r="G64" i="5" s="1"/>
  <c r="I386" i="5"/>
  <c r="G67" i="5" s="1"/>
  <c r="S413" i="5"/>
  <c r="H79" i="5" s="1"/>
  <c r="I76" i="5"/>
  <c r="I104" i="5"/>
  <c r="G56" i="5" s="1"/>
  <c r="I412" i="5"/>
  <c r="G77" i="5" s="1"/>
  <c r="I72" i="5"/>
  <c r="Z145" i="5"/>
  <c r="Z122" i="5"/>
  <c r="I186" i="4"/>
  <c r="G56" i="4" s="1"/>
  <c r="V270" i="4"/>
  <c r="I58" i="4" s="1"/>
  <c r="L186" i="4"/>
  <c r="E56" i="4" s="1"/>
  <c r="M186" i="4"/>
  <c r="F56" i="4" s="1"/>
  <c r="S186" i="4"/>
  <c r="H56" i="4" s="1"/>
  <c r="Z81" i="4"/>
  <c r="V292" i="4"/>
  <c r="I64" i="4" s="1"/>
  <c r="I61" i="4"/>
  <c r="I291" i="4"/>
  <c r="G62" i="4" s="1"/>
  <c r="E16" i="4" s="1"/>
  <c r="Z274" i="4"/>
  <c r="D16" i="4"/>
  <c r="S240" i="3"/>
  <c r="H63" i="3" s="1"/>
  <c r="L240" i="3"/>
  <c r="E63" i="3" s="1"/>
  <c r="C15" i="3"/>
  <c r="M240" i="3"/>
  <c r="F63" i="3" s="1"/>
  <c r="D15" i="3" s="1"/>
  <c r="E90" i="3"/>
  <c r="L527" i="3"/>
  <c r="E91" i="3" s="1"/>
  <c r="I183" i="3"/>
  <c r="G59" i="3" s="1"/>
  <c r="I519" i="3"/>
  <c r="G87" i="3" s="1"/>
  <c r="E17" i="3" s="1"/>
  <c r="V240" i="3"/>
  <c r="I63" i="3" s="1"/>
  <c r="I282" i="3"/>
  <c r="G67" i="3" s="1"/>
  <c r="I312" i="3"/>
  <c r="G69" i="3" s="1"/>
  <c r="I412" i="3"/>
  <c r="G73" i="3" s="1"/>
  <c r="L519" i="3"/>
  <c r="E87" i="3" s="1"/>
  <c r="C17" i="3" s="1"/>
  <c r="I478" i="3"/>
  <c r="G77" i="3" s="1"/>
  <c r="S527" i="3"/>
  <c r="H91" i="3" s="1"/>
  <c r="I263" i="3"/>
  <c r="G66" i="3" s="1"/>
  <c r="Z139" i="3"/>
  <c r="Z164" i="3"/>
  <c r="P16" i="3" s="1"/>
  <c r="P19" i="3" s="1"/>
  <c r="L263" i="3"/>
  <c r="E66" i="3" s="1"/>
  <c r="Z437" i="3"/>
  <c r="Z512" i="3"/>
  <c r="Z516" i="3"/>
  <c r="Z416" i="3"/>
  <c r="S519" i="3"/>
  <c r="H87" i="3" s="1"/>
  <c r="F94" i="3"/>
  <c r="I234" i="3"/>
  <c r="G61" i="3" s="1"/>
  <c r="M263" i="3"/>
  <c r="F66" i="3" s="1"/>
  <c r="Z115" i="3"/>
  <c r="S263" i="3"/>
  <c r="H66" i="3" s="1"/>
  <c r="I337" i="3"/>
  <c r="G71" i="3" s="1"/>
  <c r="I94" i="3"/>
  <c r="I534" i="3"/>
  <c r="G95" i="3" s="1"/>
  <c r="E18" i="3" s="1"/>
  <c r="V508" i="3"/>
  <c r="I82" i="3" s="1"/>
  <c r="I210" i="3"/>
  <c r="G60" i="3" s="1"/>
  <c r="Z531" i="3"/>
  <c r="Z535" i="3"/>
  <c r="Z7" i="1" l="1"/>
  <c r="G7" i="1"/>
  <c r="G25" i="1" s="1"/>
  <c r="P23" i="19"/>
  <c r="P21" i="19"/>
  <c r="E19" i="19"/>
  <c r="E21" i="19"/>
  <c r="E22" i="19"/>
  <c r="E23" i="19"/>
  <c r="P22" i="19"/>
  <c r="I131" i="19"/>
  <c r="G64" i="19" s="1"/>
  <c r="S130" i="19"/>
  <c r="H62" i="19" s="1"/>
  <c r="P25" i="19"/>
  <c r="P27" i="19" s="1"/>
  <c r="P30" i="19" s="1"/>
  <c r="P27" i="18"/>
  <c r="P30" i="18" s="1"/>
  <c r="S129" i="18"/>
  <c r="L129" i="18"/>
  <c r="S140" i="18"/>
  <c r="H66" i="18" s="1"/>
  <c r="Z141" i="18"/>
  <c r="S152" i="17"/>
  <c r="P16" i="17"/>
  <c r="P19" i="17" s="1"/>
  <c r="Z153" i="17"/>
  <c r="I152" i="17"/>
  <c r="I145" i="16"/>
  <c r="G62" i="16" s="1"/>
  <c r="E15" i="16" s="1"/>
  <c r="P16" i="16"/>
  <c r="P19" i="16" s="1"/>
  <c r="Z153" i="16"/>
  <c r="S145" i="16"/>
  <c r="H62" i="16" s="1"/>
  <c r="V153" i="16"/>
  <c r="I68" i="16" s="1"/>
  <c r="S153" i="16"/>
  <c r="H68" i="16" s="1"/>
  <c r="M139" i="15"/>
  <c r="F61" i="15" s="1"/>
  <c r="D15" i="15" s="1"/>
  <c r="M147" i="15"/>
  <c r="F67" i="15" s="1"/>
  <c r="L139" i="15"/>
  <c r="P16" i="15"/>
  <c r="P19" i="15" s="1"/>
  <c r="Z147" i="15"/>
  <c r="I139" i="15"/>
  <c r="G61" i="15" s="1"/>
  <c r="E15" i="15" s="1"/>
  <c r="P16" i="14"/>
  <c r="P19" i="14" s="1"/>
  <c r="Z129" i="14"/>
  <c r="S128" i="14"/>
  <c r="H61" i="14" s="1"/>
  <c r="L128" i="14"/>
  <c r="E61" i="14" s="1"/>
  <c r="C15" i="14" s="1"/>
  <c r="I128" i="14"/>
  <c r="G61" i="14" s="1"/>
  <c r="E15" i="14" s="1"/>
  <c r="V140" i="13"/>
  <c r="Z156" i="13"/>
  <c r="S140" i="13"/>
  <c r="M140" i="13"/>
  <c r="I140" i="13"/>
  <c r="I114" i="12"/>
  <c r="G60" i="12" s="1"/>
  <c r="M114" i="12"/>
  <c r="F60" i="12" s="1"/>
  <c r="S113" i="12"/>
  <c r="H58" i="12" s="1"/>
  <c r="Z114" i="12"/>
  <c r="E19" i="12"/>
  <c r="E23" i="12"/>
  <c r="E22" i="12"/>
  <c r="E21" i="12"/>
  <c r="P23" i="12"/>
  <c r="P22" i="12"/>
  <c r="P21" i="12"/>
  <c r="I141" i="11"/>
  <c r="Z163" i="11"/>
  <c r="S141" i="11"/>
  <c r="H62" i="11" s="1"/>
  <c r="S163" i="11"/>
  <c r="H73" i="11" s="1"/>
  <c r="I155" i="11"/>
  <c r="G67" i="11" s="1"/>
  <c r="E16" i="11" s="1"/>
  <c r="P16" i="10"/>
  <c r="P19" i="10" s="1"/>
  <c r="Z117" i="10"/>
  <c r="V116" i="10"/>
  <c r="S116" i="10"/>
  <c r="H59" i="10" s="1"/>
  <c r="I116" i="10"/>
  <c r="G59" i="10" s="1"/>
  <c r="E15" i="10" s="1"/>
  <c r="P21" i="10" s="1"/>
  <c r="E23" i="10"/>
  <c r="E22" i="10"/>
  <c r="E21" i="10"/>
  <c r="P23" i="10"/>
  <c r="P22" i="10"/>
  <c r="M103" i="9"/>
  <c r="F61" i="9" s="1"/>
  <c r="I103" i="9"/>
  <c r="G61" i="9" s="1"/>
  <c r="Z103" i="9"/>
  <c r="E19" i="9"/>
  <c r="E23" i="9"/>
  <c r="E22" i="9"/>
  <c r="E21" i="9"/>
  <c r="P23" i="9"/>
  <c r="P22" i="9"/>
  <c r="P21" i="9"/>
  <c r="P16" i="8"/>
  <c r="P19" i="8" s="1"/>
  <c r="Z112" i="8"/>
  <c r="I112" i="8"/>
  <c r="G60" i="8" s="1"/>
  <c r="V111" i="8"/>
  <c r="E19" i="8"/>
  <c r="P23" i="8"/>
  <c r="P22" i="8"/>
  <c r="P21" i="8"/>
  <c r="E23" i="8"/>
  <c r="E22" i="8"/>
  <c r="E21" i="8"/>
  <c r="M215" i="7"/>
  <c r="F60" i="7" s="1"/>
  <c r="D15" i="7" s="1"/>
  <c r="S273" i="7"/>
  <c r="H64" i="7" s="1"/>
  <c r="S215" i="7"/>
  <c r="H60" i="7" s="1"/>
  <c r="V283" i="7"/>
  <c r="I70" i="7" s="1"/>
  <c r="I215" i="7"/>
  <c r="M283" i="7"/>
  <c r="F70" i="7" s="1"/>
  <c r="S282" i="7"/>
  <c r="H68" i="7" s="1"/>
  <c r="S441" i="6"/>
  <c r="H75" i="6" s="1"/>
  <c r="I136" i="6"/>
  <c r="G61" i="6" s="1"/>
  <c r="E15" i="6" s="1"/>
  <c r="Z441" i="6"/>
  <c r="I432" i="6"/>
  <c r="G69" i="6" s="1"/>
  <c r="E16" i="6" s="1"/>
  <c r="V441" i="6"/>
  <c r="I75" i="6" s="1"/>
  <c r="I441" i="6"/>
  <c r="G75" i="6" s="1"/>
  <c r="M441" i="6"/>
  <c r="F75" i="6" s="1"/>
  <c r="I404" i="5"/>
  <c r="G73" i="5" s="1"/>
  <c r="E17" i="5" s="1"/>
  <c r="I118" i="5"/>
  <c r="G59" i="5" s="1"/>
  <c r="E15" i="5" s="1"/>
  <c r="L413" i="5"/>
  <c r="E79" i="5" s="1"/>
  <c r="M392" i="5"/>
  <c r="F69" i="5" s="1"/>
  <c r="D16" i="5" s="1"/>
  <c r="Z413" i="5"/>
  <c r="I392" i="5"/>
  <c r="G69" i="5" s="1"/>
  <c r="E16" i="5" s="1"/>
  <c r="I413" i="5"/>
  <c r="G79" i="5" s="1"/>
  <c r="P16" i="4"/>
  <c r="P19" i="4" s="1"/>
  <c r="Z292" i="4"/>
  <c r="S270" i="4"/>
  <c r="H58" i="4" s="1"/>
  <c r="M270" i="4"/>
  <c r="F58" i="4" s="1"/>
  <c r="D15" i="4" s="1"/>
  <c r="M292" i="4"/>
  <c r="F64" i="4" s="1"/>
  <c r="L270" i="4"/>
  <c r="E58" i="4" s="1"/>
  <c r="C15" i="4" s="1"/>
  <c r="L292" i="4"/>
  <c r="E64" i="4" s="1"/>
  <c r="I270" i="4"/>
  <c r="I240" i="3"/>
  <c r="G63" i="3" s="1"/>
  <c r="E15" i="3" s="1"/>
  <c r="S508" i="3"/>
  <c r="L508" i="3"/>
  <c r="V535" i="3"/>
  <c r="I97" i="3" s="1"/>
  <c r="M535" i="3"/>
  <c r="F97" i="3" s="1"/>
  <c r="I508" i="3"/>
  <c r="G82" i="3" s="1"/>
  <c r="E16" i="3" s="1"/>
  <c r="M508" i="3"/>
  <c r="F82" i="3" s="1"/>
  <c r="D16" i="3" s="1"/>
  <c r="B26" i="1" l="1"/>
  <c r="S131" i="19"/>
  <c r="H64" i="19" s="1"/>
  <c r="E62" i="18"/>
  <c r="C15" i="18" s="1"/>
  <c r="L141" i="18"/>
  <c r="E68" i="18" s="1"/>
  <c r="H62" i="18"/>
  <c r="S141" i="18"/>
  <c r="H68" i="18" s="1"/>
  <c r="G61" i="17"/>
  <c r="E15" i="17" s="1"/>
  <c r="I153" i="17"/>
  <c r="G63" i="17" s="1"/>
  <c r="H61" i="17"/>
  <c r="S153" i="17"/>
  <c r="H63" i="17" s="1"/>
  <c r="E19" i="16"/>
  <c r="E21" i="16"/>
  <c r="P23" i="16"/>
  <c r="P22" i="16"/>
  <c r="E22" i="16"/>
  <c r="P21" i="16"/>
  <c r="E23" i="16"/>
  <c r="I153" i="16"/>
  <c r="G68" i="16" s="1"/>
  <c r="E19" i="15"/>
  <c r="E22" i="15"/>
  <c r="P22" i="15"/>
  <c r="P23" i="15"/>
  <c r="P21" i="15"/>
  <c r="E21" i="15"/>
  <c r="E23" i="15"/>
  <c r="E61" i="15"/>
  <c r="C15" i="15" s="1"/>
  <c r="L147" i="15"/>
  <c r="E67" i="15" s="1"/>
  <c r="I147" i="15"/>
  <c r="G67" i="15" s="1"/>
  <c r="E23" i="14"/>
  <c r="E19" i="14"/>
  <c r="P23" i="14"/>
  <c r="P22" i="14"/>
  <c r="P21" i="14"/>
  <c r="E22" i="14"/>
  <c r="E21" i="14"/>
  <c r="P25" i="14" s="1"/>
  <c r="P27" i="14" s="1"/>
  <c r="P30" i="14" s="1"/>
  <c r="L129" i="14"/>
  <c r="E63" i="14" s="1"/>
  <c r="I129" i="14"/>
  <c r="G63" i="14" s="1"/>
  <c r="S129" i="14"/>
  <c r="H63" i="14" s="1"/>
  <c r="G61" i="13"/>
  <c r="E15" i="13" s="1"/>
  <c r="I156" i="13"/>
  <c r="G67" i="13" s="1"/>
  <c r="H61" i="13"/>
  <c r="S156" i="13"/>
  <c r="H67" i="13" s="1"/>
  <c r="F61" i="13"/>
  <c r="D15" i="13" s="1"/>
  <c r="M156" i="13"/>
  <c r="F67" i="13" s="1"/>
  <c r="I61" i="13"/>
  <c r="V156" i="13"/>
  <c r="I67" i="13" s="1"/>
  <c r="S114" i="12"/>
  <c r="H60" i="12" s="1"/>
  <c r="P25" i="12"/>
  <c r="P27" i="12" s="1"/>
  <c r="P30" i="12" s="1"/>
  <c r="G62" i="11"/>
  <c r="E15" i="11" s="1"/>
  <c r="I163" i="11"/>
  <c r="G73" i="11" s="1"/>
  <c r="E19" i="10"/>
  <c r="I117" i="10"/>
  <c r="G61" i="10" s="1"/>
  <c r="I59" i="10"/>
  <c r="V117" i="10"/>
  <c r="I61" i="10" s="1"/>
  <c r="S117" i="10"/>
  <c r="H61" i="10" s="1"/>
  <c r="P25" i="10"/>
  <c r="P27" i="10"/>
  <c r="P30" i="10" s="1"/>
  <c r="P25" i="9"/>
  <c r="P27" i="9"/>
  <c r="P30" i="9" s="1"/>
  <c r="I58" i="8"/>
  <c r="V112" i="8"/>
  <c r="I60" i="8" s="1"/>
  <c r="P25" i="8"/>
  <c r="P27" i="8"/>
  <c r="P30" i="8" s="1"/>
  <c r="G60" i="7"/>
  <c r="E15" i="7" s="1"/>
  <c r="I283" i="7"/>
  <c r="G70" i="7" s="1"/>
  <c r="S283" i="7"/>
  <c r="H70" i="7" s="1"/>
  <c r="E19" i="6"/>
  <c r="P23" i="6"/>
  <c r="E21" i="6"/>
  <c r="P21" i="6"/>
  <c r="E22" i="6"/>
  <c r="E23" i="6"/>
  <c r="P22" i="6"/>
  <c r="P23" i="5"/>
  <c r="E23" i="5"/>
  <c r="E21" i="5"/>
  <c r="E22" i="5"/>
  <c r="P21" i="5"/>
  <c r="E19" i="5"/>
  <c r="P22" i="5"/>
  <c r="M413" i="5"/>
  <c r="F79" i="5" s="1"/>
  <c r="G58" i="4"/>
  <c r="E15" i="4" s="1"/>
  <c r="I292" i="4"/>
  <c r="G64" i="4" s="1"/>
  <c r="S292" i="4"/>
  <c r="H64" i="4" s="1"/>
  <c r="H82" i="3"/>
  <c r="S535" i="3"/>
  <c r="H97" i="3" s="1"/>
  <c r="I535" i="3"/>
  <c r="G97" i="3" s="1"/>
  <c r="E82" i="3"/>
  <c r="C16" i="3" s="1"/>
  <c r="L535" i="3"/>
  <c r="E97" i="3" s="1"/>
  <c r="E23" i="3"/>
  <c r="E22" i="3"/>
  <c r="P23" i="3"/>
  <c r="E21" i="3"/>
  <c r="P22" i="3"/>
  <c r="P21" i="3"/>
  <c r="E19" i="3"/>
  <c r="G26" i="1" l="1"/>
  <c r="H28" i="2"/>
  <c r="I28" i="2" s="1"/>
  <c r="B27" i="1"/>
  <c r="P22" i="17"/>
  <c r="E23" i="17"/>
  <c r="E22" i="17"/>
  <c r="E21" i="17"/>
  <c r="P21" i="17"/>
  <c r="E19" i="17"/>
  <c r="P23" i="17"/>
  <c r="P25" i="16"/>
  <c r="P27" i="16" s="1"/>
  <c r="P30" i="16" s="1"/>
  <c r="P25" i="15"/>
  <c r="P27" i="15" s="1"/>
  <c r="P30" i="15" s="1"/>
  <c r="E19" i="13"/>
  <c r="P21" i="13"/>
  <c r="E22" i="13"/>
  <c r="P22" i="13"/>
  <c r="E21" i="13"/>
  <c r="P23" i="13"/>
  <c r="E23" i="13"/>
  <c r="E19" i="11"/>
  <c r="P22" i="11"/>
  <c r="P23" i="11"/>
  <c r="E22" i="11"/>
  <c r="E21" i="11"/>
  <c r="E23" i="11"/>
  <c r="P21" i="11"/>
  <c r="E23" i="7"/>
  <c r="E21" i="7"/>
  <c r="P21" i="7"/>
  <c r="P23" i="7"/>
  <c r="E19" i="7"/>
  <c r="P22" i="7"/>
  <c r="E22" i="7"/>
  <c r="P25" i="6"/>
  <c r="P27" i="6" s="1"/>
  <c r="P30" i="6" s="1"/>
  <c r="P25" i="5"/>
  <c r="P27" i="5" s="1"/>
  <c r="P30" i="5" s="1"/>
  <c r="E19" i="4"/>
  <c r="P23" i="4"/>
  <c r="P22" i="4"/>
  <c r="E22" i="4"/>
  <c r="E23" i="4"/>
  <c r="E21" i="4"/>
  <c r="P21" i="4"/>
  <c r="P25" i="3"/>
  <c r="P27" i="3" s="1"/>
  <c r="P30" i="3" s="1"/>
  <c r="G27" i="1" l="1"/>
  <c r="G28" i="1" s="1"/>
  <c r="H29" i="2"/>
  <c r="I29" i="2" s="1"/>
  <c r="I30" i="2" s="1"/>
  <c r="P25" i="17"/>
  <c r="P27" i="17" s="1"/>
  <c r="P30" i="17" s="1"/>
  <c r="P25" i="13"/>
  <c r="P27" i="13" s="1"/>
  <c r="P30" i="13" s="1"/>
  <c r="P25" i="11"/>
  <c r="P27" i="11" s="1"/>
  <c r="P30" i="11" s="1"/>
  <c r="P25" i="7"/>
  <c r="P27" i="7" s="1"/>
  <c r="P30" i="7" s="1"/>
  <c r="P25" i="4"/>
  <c r="P27" i="4" s="1"/>
  <c r="P30" i="4" s="1"/>
</calcChain>
</file>

<file path=xl/sharedStrings.xml><?xml version="1.0" encoding="utf-8"?>
<sst xmlns="http://schemas.openxmlformats.org/spreadsheetml/2006/main" count="7339" uniqueCount="3202">
  <si>
    <t>Rekapitulácia rozpočtu</t>
  </si>
  <si>
    <t>Stavba ZŠ Ostredkova aktualizácia 06.2021v2 f28072021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</si>
  <si>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</si>
  <si>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</si>
  <si>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</si>
  <si>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</si>
  <si>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</si>
  <si>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</si>
  <si>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</si>
  <si>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</si>
  <si>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</si>
  <si>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</si>
  <si>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 01 - Novonovarhovaný pavilón ZS</t>
  </si>
  <si>
    <t xml:space="preserve">     7896  SO 01 Architektonicko stavebná časť</t>
  </si>
  <si>
    <t xml:space="preserve">     7897  SO 01 Architekonicko stavebná časť_Prefabrikované obvodove, nosné a stropné konštrukcie</t>
  </si>
  <si>
    <t xml:space="preserve">     7898  SO 01 Ústredné vykurovanie</t>
  </si>
  <si>
    <t xml:space="preserve">     7899  SO01 Zdravotechnika</t>
  </si>
  <si>
    <t xml:space="preserve">     7900  SO 01 Elektroinštalácie</t>
  </si>
  <si>
    <t xml:space="preserve">     7902  SO 01 EPS</t>
  </si>
  <si>
    <t xml:space="preserve">     7903  SO 01 Slaboprúdové rozvody</t>
  </si>
  <si>
    <t xml:space="preserve">     7930  SO 01 HSP</t>
  </si>
  <si>
    <t xml:space="preserve">     7931  SO01 Vzduchotechnika</t>
  </si>
  <si>
    <t>SO 02 - Prípojka EL energie</t>
  </si>
  <si>
    <t>SO 03 - Prípojka Vodovodu</t>
  </si>
  <si>
    <t>SO 04 - Splašková kanalizácia</t>
  </si>
  <si>
    <t>SO 05 - Dažďová kanalizácia</t>
  </si>
  <si>
    <t>SO 06 - Navrhované spevnené plochy</t>
  </si>
  <si>
    <t>SO 07 - Sadové úpravy</t>
  </si>
  <si>
    <t>SO 07 - Sadové úpravy_multifunkčné ihrisko</t>
  </si>
  <si>
    <t>SO 07 - Sadové úpravy _ detské ihrisko</t>
  </si>
  <si>
    <t>Krycí list rozpočtu</t>
  </si>
  <si>
    <t>Objekt SO 01 - Novonovarhovaný pavilón ZS</t>
  </si>
  <si>
    <t xml:space="preserve">     Časť: SO 01 Architektonicko stavebná časť</t>
  </si>
  <si>
    <t>Miesto:  Ostredky</t>
  </si>
  <si>
    <t xml:space="preserve">Ks: 1263 Školy, univerzity a budovy na vzdelávanie                                                      </t>
  </si>
  <si>
    <t xml:space="preserve">Zákazka: </t>
  </si>
  <si>
    <t xml:space="preserve">Spracoval: </t>
  </si>
  <si>
    <t xml:space="preserve">Dňa </t>
  </si>
  <si>
    <t>2. 11. 2021</t>
  </si>
  <si>
    <t>Odberateľ: Mestská časť Bratislava - Ružinov</t>
  </si>
  <si>
    <t>Projektant: psst s.r.o.</t>
  </si>
  <si>
    <t>Dodávateľ: Výber na zákalde výberového konania</t>
  </si>
  <si>
    <t>IČO: 00 603 155</t>
  </si>
  <si>
    <t xml:space="preserve">DIČ: </t>
  </si>
  <si>
    <t xml:space="preserve">IČO: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</si>
  <si>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</si>
  <si>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</si>
  <si>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</si>
  <si>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</si>
  <si>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</si>
  <si>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</si>
  <si>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</si>
  <si>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</si>
  <si>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</si>
  <si>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</si>
  <si>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</si>
  <si>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</si>
  <si>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</si>
  <si>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</si>
  <si>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</si>
  <si>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</si>
  <si>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</si>
  <si>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</si>
  <si>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</si>
  <si>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</si>
  <si>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</si>
  <si>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</si>
  <si>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</si>
  <si>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</si>
  <si>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</si>
  <si>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</si>
  <si>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</si>
  <si>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</si>
  <si>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</si>
  <si>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</si>
  <si>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2. 11. 2021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</si>
  <si>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</si>
  <si>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</si>
  <si>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</si>
  <si>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</si>
  <si>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</si>
  <si>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</si>
  <si>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</si>
  <si>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</si>
  <si>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</si>
  <si>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</si>
  <si>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</si>
  <si>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POVLAKOVÉ KRYTINY</t>
  </si>
  <si>
    <t xml:space="preserve">   IZOLÁCIE TEPELNÉ BEŽNÝCH STAVEBNÝCH KONŠTRUKCIÍ</t>
  </si>
  <si>
    <t xml:space="preserve">   ZTI - VNÚTORNÝ VODOVOD</t>
  </si>
  <si>
    <t xml:space="preserve">   KONŠTRUKCIE TESÁRSKE</t>
  </si>
  <si>
    <t xml:space="preserve">   DREVOSTAVBY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</si>
  <si>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</si>
  <si>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</si>
  <si>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</si>
  <si>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</si>
  <si>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VLYSOVÉ A PARKETOVÉ</t>
  </si>
  <si>
    <t xml:space="preserve">   PODLAHY POVLAKOVÉ</t>
  </si>
  <si>
    <t xml:space="preserve">   OBKLADY KERAMICKÉ</t>
  </si>
  <si>
    <t xml:space="preserve">   OBKLADY Z PRÍRODNÉHO KAMEŇA</t>
  </si>
  <si>
    <t xml:space="preserve">   NÁTERY</t>
  </si>
  <si>
    <t xml:space="preserve">   MAĽBY</t>
  </si>
  <si>
    <t>Montážne práce</t>
  </si>
  <si>
    <t xml:space="preserve">   M-33 MONTÁŽ DOPRAVNÝCH ZARIADENÍ, SKLADOVACÍCH ZARIADENÍ A VÁH</t>
  </si>
  <si>
    <t xml:space="preserve">   M-43 MONTÁŽ OCEĽOVÝCH KONŠTRUKCIÍ</t>
  </si>
  <si>
    <t xml:space="preserve">   HZS ZA SKÚŠKY A REVÍZIE</t>
  </si>
  <si>
    <t xml:space="preserve">   ZARIADENIE STAVENISKA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</si>
  <si>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</si>
  <si>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</si>
  <si>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</si>
  <si>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</si>
  <si>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</si>
  <si>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</si>
  <si>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</si>
  <si>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</si>
  <si>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</si>
  <si>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</si>
  <si>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</si>
  <si>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</si>
  <si>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Ks: </t>
  </si>
  <si>
    <t xml:space="preserve">1263 Školy, univerzity a budovy na vzdelávanie                                                      </t>
  </si>
  <si>
    <t xml:space="preserve">Dátum: </t>
  </si>
  <si>
    <t>Zákazka ZŠ Ostredkova aktualizácia 06.2021v2 f28072021</t>
  </si>
  <si>
    <t>121101112</t>
  </si>
  <si>
    <t>Odstránenie ornice s premiestn. na hromady, so zložením na vzdialenosť do 100 m a do 1000 m3</t>
  </si>
  <si>
    <t>m3</t>
  </si>
  <si>
    <t>122201102</t>
  </si>
  <si>
    <t>Odkopávka a prekopávka nezapažená v hornine 3, nad 100 do 1000 m3</t>
  </si>
  <si>
    <t>5624501365</t>
  </si>
  <si>
    <t xml:space="preserve">Prístrešok naddverový - s konzolami a montážnym príslušenstvom 160x160 cm, bezp.sklo alt plexisklo </t>
  </si>
  <si>
    <t>kus</t>
  </si>
  <si>
    <t>122201109</t>
  </si>
  <si>
    <t>Odkopávky a prekopávky nezapažené. Príplatok k cenám za lepivosť horniny 3</t>
  </si>
  <si>
    <t>131201101</t>
  </si>
  <si>
    <t>Výkop nezapaženej jamy v hornine 3, do 100 m3</t>
  </si>
  <si>
    <t>131201109</t>
  </si>
  <si>
    <t>Hĺbenie nezapažených jám a zárezov. Príplatok za lepivosť horniny 3</t>
  </si>
  <si>
    <t>132201102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</si>
  <si>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</si>
  <si>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</si>
  <si>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</si>
  <si>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132201202</t>
  </si>
  <si>
    <t>Výkop ryhy šírky 600-2000mm horn.3 od 100 do 1000 m3</t>
  </si>
  <si>
    <t>132201209</t>
  </si>
  <si>
    <t>Príplatok k cenám za lepivosť pri hĺbení rýh š. nad 600 do 2 000 mm zapaž. i nezapažených, s urovnaním dna v hornine 3</t>
  </si>
  <si>
    <t>162301102</t>
  </si>
  <si>
    <t>Vodorovné premiestnenie výkopku po spevnenej ceste z horniny tr.1-4, do 100 m3 na vzdialenosť do 1000 m</t>
  </si>
  <si>
    <t>162501105</t>
  </si>
  <si>
    <t>Vodorovné premiestnenie výkopku po spevnenej ceste z horniny tr.1-4, do 100 m3, príplatok k cene za každých ďalšich a začatých 1000 m</t>
  </si>
  <si>
    <t>171201202</t>
  </si>
  <si>
    <t>Uloženie sypaniny na skládky nad 100 do 1000 m3</t>
  </si>
  <si>
    <t>174101001</t>
  </si>
  <si>
    <t>Zásyp sypaninou so zhutnením jám, šachiet, rýh, zárezov alebo okolo objektov do 100 m3</t>
  </si>
  <si>
    <t>175101102</t>
  </si>
  <si>
    <t>Obsyp potrubia sypaninou z vhodných hornín 1 až 4 s prehodením sypaniny</t>
  </si>
  <si>
    <t>5834518700</t>
  </si>
  <si>
    <t xml:space="preserve">Štrkodrva frakcia 0-22 mm </t>
  </si>
  <si>
    <t>t</t>
  </si>
  <si>
    <t>171209002</t>
  </si>
  <si>
    <t>Poplatok za skladovanie - zemina a kamenivo (17 05) ostatné</t>
  </si>
  <si>
    <t>138310005500</t>
  </si>
  <si>
    <t>Plech trapézový pozinkovaný TR 153/290 hr. 1,25 mm</t>
  </si>
  <si>
    <t>m2</t>
  </si>
  <si>
    <t>1383100500</t>
  </si>
  <si>
    <t xml:space="preserve">Trapézový plech T50 hr. plechu 1 mm </t>
  </si>
  <si>
    <t>134830000400</t>
  </si>
  <si>
    <t xml:space="preserve">Prvky pre oceľovú nosnú konštrukciu telocvične - stĺpy HEA,väzniky IPE, zavetrovanie (alt.tenkostenné konštrukcie 21 t) </t>
  </si>
  <si>
    <t>MV</t>
  </si>
  <si>
    <t>Murárske výpomoci (1,5% objemu murovacích prác)</t>
  </si>
  <si>
    <t xml:space="preserve"> %</t>
  </si>
  <si>
    <t>PM</t>
  </si>
  <si>
    <t>Podružný materiál (2,5% z materiálu oc. kotviace prvky)</t>
  </si>
  <si>
    <t>5624501260</t>
  </si>
  <si>
    <t>Bodový strešný svetlík - štvorcový-tvar kupola 3-vrstvová, rozmer A svetlosť: 150x180 cm B-strešný otvor: 170x200 cm + klapka na odvod tepla a splodin horenia</t>
  </si>
  <si>
    <t>212572111</t>
  </si>
  <si>
    <t>Lôžko pre trativod zo štrkopiesku triedeného</t>
  </si>
  <si>
    <t>212755114</t>
  </si>
  <si>
    <t>Trativod z drenážnych rúrok bez lôžka, vnútorného priem. rúrok 100 mm</t>
  </si>
  <si>
    <t>m</t>
  </si>
  <si>
    <t>271521111</t>
  </si>
  <si>
    <t>Vankúše zhutnené pod základy z kameniva hrubého drveného, frakcie 16 - 125 mm</t>
  </si>
  <si>
    <t>271571111</t>
  </si>
  <si>
    <t>Vankúše zhutnené pod základy zo štrkopiesku</t>
  </si>
  <si>
    <t>273321312</t>
  </si>
  <si>
    <t>Betón základových dosiek, železový (bez výstuže), tr. C 20/25</t>
  </si>
  <si>
    <t>273351215</t>
  </si>
  <si>
    <t>Debnenie stien základových dosiek, zhotovenie-dielce</t>
  </si>
  <si>
    <t>273351216</t>
  </si>
  <si>
    <t>Debnenie stien základových dosiek, odstránenie-dielce</t>
  </si>
  <si>
    <t>273361821</t>
  </si>
  <si>
    <t>Výstuž základových dosiek z ocele 10505</t>
  </si>
  <si>
    <t>273362021</t>
  </si>
  <si>
    <t>Výstuž základových dosiek zo zvár. sietí KARI</t>
  </si>
  <si>
    <t>313110_DP80</t>
  </si>
  <si>
    <t>Distančné pásy DISTA D 80</t>
  </si>
  <si>
    <t>ks</t>
  </si>
  <si>
    <t>313110_DP130</t>
  </si>
  <si>
    <t>Distančné pásy DISTA D 130</t>
  </si>
  <si>
    <t>274271304</t>
  </si>
  <si>
    <t>Murivo základových pásov (m3) PREMAC 50x40x25 s betónovou výplňou C 16/20 hr. 400 mm</t>
  </si>
  <si>
    <t>274321312</t>
  </si>
  <si>
    <t>Betón základových pásov, železový (bez výstuže), tr. C 20/25</t>
  </si>
  <si>
    <t>275321312</t>
  </si>
  <si>
    <t>Betón základových pätiek, železový (bez výstuže), tr. C 20/25</t>
  </si>
  <si>
    <t>275351215</t>
  </si>
  <si>
    <t>Debnenie stien základových pätiek, zhotovenie-dielce</t>
  </si>
  <si>
    <t>275351216</t>
  </si>
  <si>
    <t>Debnenie stien základovýcb pätiek, odstránenie-dielce</t>
  </si>
  <si>
    <t>275361821</t>
  </si>
  <si>
    <t>Výstuž základových pätiek a pásov z ocele 10505 (viď Statika)</t>
  </si>
  <si>
    <t>279321312</t>
  </si>
  <si>
    <t xml:space="preserve">Betón základových múrov, železový (bez výstuže), tr. C 20/25 </t>
  </si>
  <si>
    <t>279351105</t>
  </si>
  <si>
    <t>Debnenie základových múrov obojstranné zhotovenie-dielce</t>
  </si>
  <si>
    <t>279351106</t>
  </si>
  <si>
    <t>Debnenie základových múrov obojstranné odstránenie-dielce</t>
  </si>
  <si>
    <t>279361821</t>
  </si>
  <si>
    <t>Výstuž základových múrov nosných z ocele 10505</t>
  </si>
  <si>
    <t>317121114</t>
  </si>
  <si>
    <t>Montáž prefabrikovanýého prístrešku 2250 /1150 mm</t>
  </si>
  <si>
    <t>317941121</t>
  </si>
  <si>
    <t>Osadenie oceľových valcovaných nosníkov (na murive) I, IE,U,UE,L do č.12 alebo výšky do 120 mm</t>
  </si>
  <si>
    <t>133830000200</t>
  </si>
  <si>
    <t>Nosník I 80</t>
  </si>
  <si>
    <t>330311712</t>
  </si>
  <si>
    <t>Betón stĺpov a pilierov hranatých prostý tr. C 20/25</t>
  </si>
  <si>
    <t>346244611</t>
  </si>
  <si>
    <t>Prímurovky izolačné a ochranné z tehál CDM dĺžky 240 mm P 10-20 MC 10 hr. 115mm</t>
  </si>
  <si>
    <t>381123112</t>
  </si>
  <si>
    <t>Montáž bunky výťahovej šachty, v budovách výšky do 24 m l=20 m</t>
  </si>
  <si>
    <t>593001</t>
  </si>
  <si>
    <t xml:space="preserve">Prefabrikovaná výťahová šachta </t>
  </si>
  <si>
    <t>411321314</t>
  </si>
  <si>
    <t>Betón stropov doskových a trámových,  železový tr. C 20/25</t>
  </si>
  <si>
    <t>411361821</t>
  </si>
  <si>
    <t>Výstuž stropov doskových 10505</t>
  </si>
  <si>
    <t>411362021</t>
  </si>
  <si>
    <t>Výstuž stropov doskových, zo zváraných sietí KARI</t>
  </si>
  <si>
    <t>430321315</t>
  </si>
  <si>
    <t>Schodiskové konštrukcie, betón železový tr. C 20/25</t>
  </si>
  <si>
    <t>585020220302</t>
  </si>
  <si>
    <t>BAUMIT BetonKontakt(BaumitGround), BAL: 20 kg</t>
  </si>
  <si>
    <t>KG</t>
  </si>
  <si>
    <t>430361821</t>
  </si>
  <si>
    <t>Výstuž schodiskových konštrukcií z betonárskej ocele 10505</t>
  </si>
  <si>
    <t>45157777R</t>
  </si>
  <si>
    <t>Okapový chodník hr. 100 mm z kameniva ťaženého</t>
  </si>
  <si>
    <t>283176030301</t>
  </si>
  <si>
    <t>IZOFLEX  DPF Dilatačný pás s ochrannou fóliou, hrúbka 5 mm, šírka 10 cm</t>
  </si>
  <si>
    <t xml:space="preserve">M       </t>
  </si>
  <si>
    <t>5833343100</t>
  </si>
  <si>
    <t xml:space="preserve">Kamenivo ťažené hrubé frakcia 16-32 </t>
  </si>
  <si>
    <t>611461147</t>
  </si>
  <si>
    <t>Vnútorná omietka stropov tenkovrstvová sadrová, nanášanie strojové, hrúbka 5 mm</t>
  </si>
  <si>
    <t>612465147</t>
  </si>
  <si>
    <t>Vnútorná omietka stien tenkovrstvová sadrová, nanášanie strojové, hrúbka 5 mm</t>
  </si>
  <si>
    <t>611481119</t>
  </si>
  <si>
    <t>Potiahnutie vnútorných stropov sklotextílnou mriežkou s celoplošným prilepením</t>
  </si>
  <si>
    <t>612481119</t>
  </si>
  <si>
    <t>Potiahnutie vnútorných stien sklotextílnou mriežkou s celoplošným prilepením</t>
  </si>
  <si>
    <t>61247154110</t>
  </si>
  <si>
    <t>PCI Penetračný náter na savý podklad pod vnútorné vápennocementové a vápenné omietky</t>
  </si>
  <si>
    <t>M2</t>
  </si>
  <si>
    <t>620991121</t>
  </si>
  <si>
    <t>Zakrývanie výplní vonkajších otvorov s rámami a zárubňami, zábradlí, oplechovania, atď. zhotovené z lešenia akýmkoľvek spôsobom</t>
  </si>
  <si>
    <t>621462116</t>
  </si>
  <si>
    <t xml:space="preserve">Príprava vonkajšieho podkladu podhľadov, Univerzálny základ </t>
  </si>
  <si>
    <t>621462233</t>
  </si>
  <si>
    <t>Vonkajšia omietka podhľadov tenkovrstvová , silikónová,hr. 3 mm</t>
  </si>
  <si>
    <t>622464233</t>
  </si>
  <si>
    <t>Vonkajšia omietka stien tenkovrstvová , silikónová, hr. 3 mm</t>
  </si>
  <si>
    <t>622466116</t>
  </si>
  <si>
    <t xml:space="preserve">Príprava vonkajšieho podkladu stien, Univerzálny základ </t>
  </si>
  <si>
    <t>625251352</t>
  </si>
  <si>
    <t xml:space="preserve">Kontaktný zatepľovací systém hr. 50 mm - minerálne riešenie, zatĺkacie kotvy, vrátane líšt </t>
  </si>
  <si>
    <t>625251356</t>
  </si>
  <si>
    <t xml:space="preserve">Kontaktný zatepľovací systém hr. 100 mm - minerálne riešenie, zatĺkacie kotvy, vrátane líšt </t>
  </si>
  <si>
    <t>625251360</t>
  </si>
  <si>
    <t xml:space="preserve">Kontaktný zatepľovací systém hr. 180 mm - minerálne riešenie, zatĺkacie kotvy, vrátane líšt </t>
  </si>
  <si>
    <t>625251372</t>
  </si>
  <si>
    <t xml:space="preserve">Kontaktný zatepľovací systém ostenia hr. 30 mm - minerálne riešenie, vrátane líšt </t>
  </si>
  <si>
    <t>631313731P</t>
  </si>
  <si>
    <t>Podkladový betón hr.100 mm</t>
  </si>
  <si>
    <t>631313752</t>
  </si>
  <si>
    <t>Podkladový betón hr.150 mm</t>
  </si>
  <si>
    <t>631362422</t>
  </si>
  <si>
    <t>Výstuž mazanín z betónov (z kameniva) a z ľahkých betónov zo sietí KARI, priemer drôtu 6/6 mm, veľkosť oka 150x150 mm</t>
  </si>
  <si>
    <t>631571003</t>
  </si>
  <si>
    <t>Násyp zo štrkopiesku 0-32 (pre spevnenie podkladu)</t>
  </si>
  <si>
    <t>632200070</t>
  </si>
  <si>
    <t xml:space="preserve">Montáž dlažby kladená na sucho na rektifikačné terče na plochých strechách, terasách </t>
  </si>
  <si>
    <t>592460022900</t>
  </si>
  <si>
    <t>Exteriérová protišmyková dlažba,rozmer 600x600x20 mm</t>
  </si>
  <si>
    <t>632452213</t>
  </si>
  <si>
    <t xml:space="preserve">Cementová podlievka tenkostennej konštrukcie </t>
  </si>
  <si>
    <t>632452252</t>
  </si>
  <si>
    <t>Cementový poter (vhodný aj ako spádový), pevnosti v tlaku 25 MPa, hr. 50-80 mm</t>
  </si>
  <si>
    <t>632452221</t>
  </si>
  <si>
    <t>Cementový poter, pevnosti v tlaku 20 MPa, hr. 60 mm</t>
  </si>
  <si>
    <t>611930000800</t>
  </si>
  <si>
    <t>Drevené schodiskové madlo na stenu kotvené do steny  (viď.výpis zámoč.výrobkov)</t>
  </si>
  <si>
    <t>916561112</t>
  </si>
  <si>
    <t>Osadenie záhonového alebo parkového obrubníka betón., do lôžka z bet. pros. tr. C 16/20 s bočnou oporou</t>
  </si>
  <si>
    <t>592170002900</t>
  </si>
  <si>
    <t>Obrubník SEMMELROCK parkový, lxšxv 1000x50x200 mm, sivá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</si>
  <si>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</si>
  <si>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</si>
  <si>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</si>
  <si>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</si>
  <si>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</si>
  <si>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</si>
  <si>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943943821</t>
  </si>
  <si>
    <t>Demontáž lešenia priestorového ľahkého pre zaťaženie do 2 kPa výšky do 10 m</t>
  </si>
  <si>
    <t>943955821</t>
  </si>
  <si>
    <t>Demontáž lešeňovej podlahy s priečnikmi alebo pozdĺžnikmi výška do 10 m</t>
  </si>
  <si>
    <t>941955002</t>
  </si>
  <si>
    <t>Lešenie ľahké pracovné pomocné s výškou lešeňovej podlahy nad 1,20 do 1,90 m</t>
  </si>
  <si>
    <t>941955102</t>
  </si>
  <si>
    <t>Lešenie ľahké pracovné pomocné,v schodisku, s výškou lešeňovej podlahy nad 1,50 do 3,50 m</t>
  </si>
  <si>
    <t>943943221</t>
  </si>
  <si>
    <t>Montáž lešenia priestorového ľahkého bez podláh pri zaťaženie do 2 kPa, výšky do 10 m</t>
  </si>
  <si>
    <t>943943292</t>
  </si>
  <si>
    <t>Príplatok za prvý a každý ďalší i začatý mesiac používania lešenia priestorového ľahkého bez podláh výšky do 10 m a nad 10 do 22 m</t>
  </si>
  <si>
    <t>943955021</t>
  </si>
  <si>
    <t>Montáž lešeňovej podlahy s priečnikmi alebo pozdĺžnikmi výšky do do 10 m</t>
  </si>
  <si>
    <t>943955192</t>
  </si>
  <si>
    <t>Príplatok za prvý a každý i začatý mesiac použitia lešeňovej podlahy, pre všetky výšky do 40 m</t>
  </si>
  <si>
    <t>952901111</t>
  </si>
  <si>
    <t>Vyčistenie budov pri výške podlaží do 4m</t>
  </si>
  <si>
    <t>961043111</t>
  </si>
  <si>
    <t>Búranie základov alebo vybúranie otvorov plochy nad 4 m2 z betónu prostého alebo preloženého kameňom,  -2,20000t</t>
  </si>
  <si>
    <t>966001121</t>
  </si>
  <si>
    <t>Demontáž parkovej lavičky s betónovou pätkou,  -0,03400 t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</si>
  <si>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</si>
  <si>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</si>
  <si>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</si>
  <si>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</si>
  <si>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979082111</t>
  </si>
  <si>
    <t>Vnútrostavenisková doprava sutiny a vybúraných hmôt do 10 m</t>
  </si>
  <si>
    <t>979089012</t>
  </si>
  <si>
    <t>Poplatok za skladovanie - betón, tehly, dlaždice (17 01 ), ostatné</t>
  </si>
  <si>
    <t>998011032</t>
  </si>
  <si>
    <t>Presun hmôt pre budovy (801, 803, 812), zvislá konštr. z blokov, výšky do 12 m</t>
  </si>
  <si>
    <t>Presun hmôt pre budovy z blokov výšky do 12 m</t>
  </si>
  <si>
    <t>711111001</t>
  </si>
  <si>
    <t>Zhotovenie izolácie proti zemnej vlhkosti vodorovná náterom penetračným za studena</t>
  </si>
  <si>
    <t>1116315000</t>
  </si>
  <si>
    <t>Lak asfaltový ALP-PENETRAL v sudoch</t>
  </si>
  <si>
    <t>711112001</t>
  </si>
  <si>
    <t>Zhotovenie  izolácie proti zemnej vlhkosti zvislá penetračným náterom za studena</t>
  </si>
  <si>
    <t>11163150001</t>
  </si>
  <si>
    <t>711472051</t>
  </si>
  <si>
    <t>Zhotovenie izolácie proti tlakovej vode PVC fóliou položenou voľne na ploche zvislej so zvarením spoju</t>
  </si>
  <si>
    <t>711131102</t>
  </si>
  <si>
    <t>Zhotovenie geotextílie alebo tkaniny na plochu vodorovnú</t>
  </si>
  <si>
    <t>693110001100</t>
  </si>
  <si>
    <t>Geotextília polypropylénová  PP 200, hrúbka 1,68 mm, netkaná</t>
  </si>
  <si>
    <t>7111311021</t>
  </si>
  <si>
    <t xml:space="preserve">Zhotovenie geotextílie alebo tkaniny na plochu vodorovnú - fólia </t>
  </si>
  <si>
    <t>283230010900</t>
  </si>
  <si>
    <t xml:space="preserve">Ochranná a zakrývacia fólia </t>
  </si>
  <si>
    <t>711132102</t>
  </si>
  <si>
    <t>Zhotovenie geotextílie alebo tkaniny na plochu zvislú</t>
  </si>
  <si>
    <t>711211551</t>
  </si>
  <si>
    <t>Jednozlož. silikátová hydroizolačná hmota CEMIX, stierka vonkajšia, ozn. I05 vodorovná</t>
  </si>
  <si>
    <t>711471051</t>
  </si>
  <si>
    <t>Zhotovenie izolácie proti tlakovej vode PVC fóliou položenou voľne na vodorovnej ploche so zvarením spoju</t>
  </si>
  <si>
    <t>283220000400</t>
  </si>
  <si>
    <t xml:space="preserve">Hydroizolačná fólia PVC-P 803, hr. 2 mm, š. 2 m, izolácia základov proti zemnej vlhkosti, tlakovej vode, radónu, hnedá, </t>
  </si>
  <si>
    <t>711790100</t>
  </si>
  <si>
    <t>K10 Stenová lišta - poplastovaný plech pre napojenie novej hydroizolácie na pôvodnú, napr. Fatrafol</t>
  </si>
  <si>
    <t>553430004400</t>
  </si>
  <si>
    <t>Pásik z poplastovaného plechu FATRAFOL, PVC š. 50 mm, dĺ. 2 m, FATRA IZOLFA</t>
  </si>
  <si>
    <t>711790110</t>
  </si>
  <si>
    <t>K06, K07 Kútová lišta z HPP rš. 70 mm pre kotvenie na vnútorných a vonkajších hranách</t>
  </si>
  <si>
    <t>553430004700</t>
  </si>
  <si>
    <t>Lišta kútová z poplastovaného plechu FATRAFOL, PVC š. 71 mm, dĺ. 2 m, FATRA IZOLFA</t>
  </si>
  <si>
    <t>998711102</t>
  </si>
  <si>
    <t>Presun hmôt pre izoláciu proti vode v objektoch výšky nad 6 do 12 m</t>
  </si>
  <si>
    <t>712290010</t>
  </si>
  <si>
    <t>Zhotovenie parozábrany pre strechy ploché do 10°</t>
  </si>
  <si>
    <t>283230007300</t>
  </si>
  <si>
    <t xml:space="preserve">Parozábrana Fatrapar E, hr. 0,15 mm, š. 2 m, materiál na báze PO - modifikovaný PE, </t>
  </si>
  <si>
    <t>712370070</t>
  </si>
  <si>
    <t>Zhotovenie povlakovej krytiny striech plochých do 10° PVC-P fóliou upevnenou prikotvením so zvarením spoju</t>
  </si>
  <si>
    <t>283220002500</t>
  </si>
  <si>
    <t>Hydroizolačný pás z fólie PVC-P  818/V-UV, hr.1,5 mm, š. 2,05m, s UV ochranou, sivá</t>
  </si>
  <si>
    <t>712290010_1</t>
  </si>
  <si>
    <t>Zhotovenie poistnej hydroizolácie pre strechy ploché do 10°</t>
  </si>
  <si>
    <t>283280002400</t>
  </si>
  <si>
    <t>Poistná hydroizolačná PP fólia</t>
  </si>
  <si>
    <t>712973875</t>
  </si>
  <si>
    <t>K09 Odkvapová lišta  z poplastovaného plechu pre ukončenie hydroizolačnej fólie na rohu dažďového žľabu</t>
  </si>
  <si>
    <t>712990040</t>
  </si>
  <si>
    <t>Položenie geotextílie vodorovne alebo zvislo na strechy ploché do 10°</t>
  </si>
  <si>
    <t>693110001200</t>
  </si>
  <si>
    <t>Geotextília polypropylénová PP 300, hrúbka 2,7 mm, netkaná</t>
  </si>
  <si>
    <t>712990000P2</t>
  </si>
  <si>
    <t xml:space="preserve">Opracovanie detailov prestupy ZTI a VZT   </t>
  </si>
  <si>
    <t>712991040</t>
  </si>
  <si>
    <t>Montáž podkladnej konštrukcie z OSB dosiek atike šírky 411 - 620 mm pod klampiarske konštrukcie</t>
  </si>
  <si>
    <t>607260000300</t>
  </si>
  <si>
    <t>Doska OSB 3 nebrúsené hrxlxš 18x2500x1250 mm</t>
  </si>
  <si>
    <t>6324</t>
  </si>
  <si>
    <t>Extenzívna vrstva strechy (rastliny/vegetačná vrstva ) 120mm</t>
  </si>
  <si>
    <t>6325</t>
  </si>
  <si>
    <t>Dodávka a montáž filtračnej geotextilie s odolnosťou voči prerastaniu koreňov</t>
  </si>
  <si>
    <t>6326</t>
  </si>
  <si>
    <t>Akumulačná vrstva strechy (kalíšková fólia/aku vrstva min,vlny) 40 mm</t>
  </si>
  <si>
    <t>998712102</t>
  </si>
  <si>
    <t>Presun hmôt pre izoláciu povlakovej krytiny v objektoch výšky nad 6 do 12 m</t>
  </si>
  <si>
    <t>713191221</t>
  </si>
  <si>
    <t>Tepelná izolácia podláh obložením stien páskami do výšky 100 mm</t>
  </si>
  <si>
    <t>713111121</t>
  </si>
  <si>
    <t>Montáž tepelnej izolácie stropov rovných minerálnou vlnou</t>
  </si>
  <si>
    <t>631440002200</t>
  </si>
  <si>
    <t>Doska 160x600x1200 mm z kamennej vlny, vhodná na akustickú izoláciu šikmých striech, stropov, priečok</t>
  </si>
  <si>
    <t>713122111</t>
  </si>
  <si>
    <t>Montáž tepelnej izolácie podláh polystyrénom, kladeným voľne v jednej vrstve</t>
  </si>
  <si>
    <t>283720009000</t>
  </si>
  <si>
    <t>Doska EPS 120S hr. 100 mm, na zateplenie podláh-Podlaha P1,P1.1, P2</t>
  </si>
  <si>
    <t>283720009100</t>
  </si>
  <si>
    <t xml:space="preserve">Doska EPS 150S hr. 120 mm, na zateplenie podláh - PODLAHA P5 </t>
  </si>
  <si>
    <t>283720002900</t>
  </si>
  <si>
    <t>Doska EPS FLOOR 5000 hr. 20 mm, pre podlahy KROČAJOVÁ P3, P4</t>
  </si>
  <si>
    <t>713132211</t>
  </si>
  <si>
    <t>Montáž tepelnej izolácie podzemných stien a základov xps celoplošným prilepením</t>
  </si>
  <si>
    <t>283720011500</t>
  </si>
  <si>
    <t>Doska EPS PERIMETER hr. 120 mm, pre sokel, suterén, základy, ISOVER</t>
  </si>
  <si>
    <t>713142151</t>
  </si>
  <si>
    <t>Montáž tepelnej izolácie striech plochých do 10° polystyrénom, jednovrstvová kladenými voľne</t>
  </si>
  <si>
    <t>283720008500</t>
  </si>
  <si>
    <t>Doska EPS 100S hr. 200 mm, na zateplenie podláh a plochých striech</t>
  </si>
  <si>
    <t>713142160</t>
  </si>
  <si>
    <t>Montáž tepelnej izolácie striech plochých do 10° spádovými doskami z polystyrénu v jednej vrstve</t>
  </si>
  <si>
    <t>283760007400</t>
  </si>
  <si>
    <t>Spádová doska zo sivého EPS 100S pre vyspádovanie plochých striech</t>
  </si>
  <si>
    <t>713142250_R1</t>
  </si>
  <si>
    <t>Montáž tepelnej izolácie striech plochých do 10° polystyrénom, dvojvrstvová kladenými voľne</t>
  </si>
  <si>
    <t>283720009300</t>
  </si>
  <si>
    <t xml:space="preserve">Doska EPS 150S hr. 150 mm, na zateplenie podláh a strešných terás - v 2 vrstvách </t>
  </si>
  <si>
    <t>713142250_R2</t>
  </si>
  <si>
    <t>283720009500</t>
  </si>
  <si>
    <t>Doska EPS 150S hr. 200 mm, na zateplenie podláh a strešných terás</t>
  </si>
  <si>
    <t>283720009300_1</t>
  </si>
  <si>
    <t>Doska EPS 150S hr. 150 mm, na zateplenie podláh a strešných terás, ISOVER</t>
  </si>
  <si>
    <t>713144030</t>
  </si>
  <si>
    <t>Montáž tepelnej izolácie na atiku polystyrénom prikotvením</t>
  </si>
  <si>
    <t>28372000901</t>
  </si>
  <si>
    <t>Doska EPS 150S hr. 100 mm, na zateplenie podláh a strešných terás</t>
  </si>
  <si>
    <t>998713102</t>
  </si>
  <si>
    <t>Presun hmôt pre izolácie tepelné v objektoch výšky nad 6 m do 12 m</t>
  </si>
  <si>
    <t>722250180</t>
  </si>
  <si>
    <t>Montáž hasiaceho prístroja na stenu</t>
  </si>
  <si>
    <t>449170000900</t>
  </si>
  <si>
    <t>Prenosný hasiaci prístroj práškový P6Če 6 kg, 21A</t>
  </si>
  <si>
    <t>998722102</t>
  </si>
  <si>
    <t>Presun hmôt pre vnútorný vodovod v objektoch výšky nad 6 do 12 m</t>
  </si>
  <si>
    <t>762431338</t>
  </si>
  <si>
    <t>CETRIS Obloženie stien z cementotrieskových dosiek hrúbky 24 mm skrutkovaných na zraz ("na skryto") -farebná fasáda pri vstupe</t>
  </si>
  <si>
    <t>762421303</t>
  </si>
  <si>
    <t>Obloženie stropov alebo strešných podhľadov z dosiek OSB skrutkovaných na zraz hr. dosky 15 mm</t>
  </si>
  <si>
    <t>762421305</t>
  </si>
  <si>
    <t>Obloženie stropov alebo strešných podhľadov z dosiek OSB skrutkovaných na zraz hr. dosky 22 mm</t>
  </si>
  <si>
    <t>762431305</t>
  </si>
  <si>
    <t>Obloženie stlpov z dosiek OSB skrutkovaných na zraz hr. dosky 22 mm</t>
  </si>
  <si>
    <t>998762102</t>
  </si>
  <si>
    <t>Presun hmôt pre konštrukcie tesárske v objektoch výšky do 12 m</t>
  </si>
  <si>
    <t>763111123</t>
  </si>
  <si>
    <t>Priečka SDK hr. 125 mm, dosky 1x Rigidur hr.12,5 mm s TI 100 mm</t>
  </si>
  <si>
    <t>763112124</t>
  </si>
  <si>
    <t>Vnútorné nenosné steny hr.150 mm, skladba stien W2, dosky 1xRigips hr.12,5mm,1xRigidur hr.12,5 mm s TI 100 mm</t>
  </si>
  <si>
    <t>763113125</t>
  </si>
  <si>
    <t>Vnútorné nosné steny hr. 200 mm, skladba stien W2,  dosky 1xRigips, 1xRigidur hr.12,5 mm, TI 150 mm</t>
  </si>
  <si>
    <t>763120010</t>
  </si>
  <si>
    <t>INŠTALAČNA ŠACHTA - Sadrokartónová inštalačná predstena pre sanitárne zariadenia, jednoduché opláštenie, doska RBI 12,5 mm</t>
  </si>
  <si>
    <t>763120W1</t>
  </si>
  <si>
    <t>W1- SDK obklad,dvojité opláštenie,1xRB 12,5 mm+1xRigidur 12,5 mm+TI 30mm</t>
  </si>
  <si>
    <t>763123W3</t>
  </si>
  <si>
    <t>W3 - obklad telocvične doskami Rigidur hr.12,5 mm+OSB dosky 12 mm+TI 100 mm</t>
  </si>
  <si>
    <t>763123W4</t>
  </si>
  <si>
    <t>W4 - obklad doskami Rigidur hr.12,5 mm+OSB dosky 10 mm+TI 100 mm</t>
  </si>
  <si>
    <t>763123W5</t>
  </si>
  <si>
    <t>W5 - obklad doskami Rigidur hr.12, 5 mm</t>
  </si>
  <si>
    <t>763121111</t>
  </si>
  <si>
    <t xml:space="preserve">Obklad špaliet okolo okien  dosky 1x RB hr. 12,5 mm </t>
  </si>
  <si>
    <t>763138213</t>
  </si>
  <si>
    <t>C1 - Podhľad SDK Rigips RFI 12.5 mm závesný, jednoúrovňová oceľová podkonštrukcia CD</t>
  </si>
  <si>
    <t>763138700</t>
  </si>
  <si>
    <t>C2 -Podhľad SDK Rigips hr.12,5 mm závesný, jednoúrovňová oceľová podkonštrukcia R-CD, nárazuvzdorná trieda 1A (perforovany Cleaneo Akustic 8/18 )</t>
  </si>
  <si>
    <t>C2 -Podhľad SDK Rigips hr.12,5 mm závesný, jednoúrovňová oceľová podkonštrukcia R-CD, nárazuvzdorná trieda 1A</t>
  </si>
  <si>
    <t>763168313</t>
  </si>
  <si>
    <t>SDK obklady stĺpov prierezu 20x20 cm, dosky 2x GKB hr. 12,5 mm, ochranný uholník</t>
  </si>
  <si>
    <t>998763303</t>
  </si>
  <si>
    <t>Presun hmôt pre sádrokartónové konštrukcie v objektoch výšky od 7 do 24 m</t>
  </si>
  <si>
    <t>764721118</t>
  </si>
  <si>
    <t>Oplechovanie ríms rš 600 mm</t>
  </si>
  <si>
    <t>764325220</t>
  </si>
  <si>
    <t>K08 Oplechovanie z pozinkovaného PZ plechu, odkvapov na strechách s lepenkovou krytinou zo segmentov r.š. 210 mm</t>
  </si>
  <si>
    <t>764410740</t>
  </si>
  <si>
    <t>KP Oplechovanie parapetov z hliníkového farebného Al plechu, vrátane rohov r.š. 265 mm</t>
  </si>
  <si>
    <t>764391310</t>
  </si>
  <si>
    <t>K05 Záveterná lišta z hliníkového Al plechu, r.š. 250 mm</t>
  </si>
  <si>
    <t>998764102</t>
  </si>
  <si>
    <t>Presun hmôt pre konštrukcie klampiarske v objektoch výšky nad 6 do 12 m</t>
  </si>
  <si>
    <t>766123520</t>
  </si>
  <si>
    <t>Montáž drevených stien  zasklených v. nad 2,75 do 3,50 m</t>
  </si>
  <si>
    <t>6118301DT1.4</t>
  </si>
  <si>
    <t>DT1.4 Interiérová stena s dverným otvorom 2200x2400 mm, s horným a bočným svetlíkom,bez požiarnej odolnosti, vrátane zárubne, laminovaná dýha HPL, kľučka, zámok, podľa výpisu otvor</t>
  </si>
  <si>
    <t>6118302DT1.3</t>
  </si>
  <si>
    <t>DT1.3 Interiérová stena s dverným otvorom 2200x2400 mm, s horným a bočným svetlíkom,bez požiarnej odolnosti, vrátane zárubne, laminovaná dýha HPL, kľučka, zámok, podľa výpisu otvor</t>
  </si>
  <si>
    <t>766621081</t>
  </si>
  <si>
    <t>Montáž okna plastového na PUR penu</t>
  </si>
  <si>
    <t>611401_PL01</t>
  </si>
  <si>
    <t>Plastové okno 2400 x 2350 mm, štvorkrídlové, otváravo-sklopné, plastový profil s prerušeným tep.mostom, izolačné trojsklo, podľa výpisu otvorov, komplet s príslušensstvom ozn. PL-01</t>
  </si>
  <si>
    <t>611402_PL02</t>
  </si>
  <si>
    <t>Plastové okno 2400 x 2350 mm, štvorkrídlové,otváravo-sklopné, plastový profil s prerušeným tep.mostom,izolačné trojsklo,komplet s príslušensstvom podľa výpisu otvorov, ozn. PL-02</t>
  </si>
  <si>
    <t>611403_PL03</t>
  </si>
  <si>
    <t>Plastové okno 1100 x 2350 mm,dvojkrídlové, otváravo-sklopné, plastový profil s prerušeným tep.mostom, izolačné trojsklo,komplet s príslušensstvom podľa výpisu otvorov, ozn. PL-03</t>
  </si>
  <si>
    <t>611404_PL04</t>
  </si>
  <si>
    <t>Plastové okno 1200 x 2350 mm,dvojkrídlové, otváravo-sklopné, plastový profil s prerušeným tep.mostom, izolačné trojsklo,komplet s príslušensstvom podľa výpisu otvorov,ozn. PL-04</t>
  </si>
  <si>
    <t>611405_PL05</t>
  </si>
  <si>
    <t>Plastové okno 2000 x 2350 mm,štvorkrídlové, otváravo-sklopné, plastový profil s prerušeným tep.mostom, izolačné trojsklo,komplet s príslušensstvom podľa výpisu otvorov,ozn. PL-05</t>
  </si>
  <si>
    <t>611406_PL06</t>
  </si>
  <si>
    <t>Plastové okno 1200 x 2350 mm,dvojkrídlové, otváravo-sklopné, plastový profil s prerušeným tep.mostom, izolačné trojsklo,komplet s príslušensstvom podľa výpisu otvorov,ozn. PL-06</t>
  </si>
  <si>
    <t>611407_PL07</t>
  </si>
  <si>
    <t>Plastové okno 2350 x 2350 mm,štvorkrídlové, otváravo-sklopné, plastový profil s prerušeným tep.mostom, izolačné trojsklo, 3 okná s el.servopohonom, podľa výpisu otvorov,komplet s príslušensstvom ozn. PL-07</t>
  </si>
  <si>
    <t>611408_PL08</t>
  </si>
  <si>
    <t>Plastové okno 2350 x 2350 mm,štvorkrídlové, otváravo-sklopné, plastový profil s prerušeným tep.mostom, izolačné trojsklo, 3 okná s el.servopohonom, podľa výpisu otvorov,komplet s príslušensstvom ozn. PL-08</t>
  </si>
  <si>
    <t>611409_PL09</t>
  </si>
  <si>
    <t>Plastové okno 1200 x 2350 mm,dvojkrídlové, otváravo-sklopné, plastový profil s prerušeným tep.mostom, izolačné trojsklo, podľa výpisu otvorov,komplet s príslušensstvom ozn. PL-09</t>
  </si>
  <si>
    <t>611410_PL10</t>
  </si>
  <si>
    <t>Plastové okno 1150 x 2350 mm,dvojkrídlové, otváravo-sklopné, plastový profil s prerušeným tep.mostom, izolačné trojsklo, podľa výpisu otvorov, komplet s príslušensstvom ozn. PL-10</t>
  </si>
  <si>
    <t>611411_PL11</t>
  </si>
  <si>
    <t>Plastové okno 1150 x 1500 mm,jednokrídlové, otváravo-sklopné, plastový profil s prerušeným tep.mostom, izolačné trojsklo, podľa výpisu otvorov, komplet s príslušensstvomozn. PL-11</t>
  </si>
  <si>
    <t>611412_PL12</t>
  </si>
  <si>
    <t>Plastové okno 1150 x 750 mm,jednokrídlové, sklopné, plastový profil s prerušeným tep.mostom, izolačné trojsklo, podľa výpisu otvorov,komplet s príslušensstvom ozn. PL-12</t>
  </si>
  <si>
    <t>611413_PL13</t>
  </si>
  <si>
    <t>Plastové okno 800 x 750 mm,jednokrídlové, sklopné, plastový profil s prerušeným tep.mostom, izolačné trojsklo, podľa výpisu otvorov, komplet s príslušensstvom ozn. PL-13</t>
  </si>
  <si>
    <t>766641161</t>
  </si>
  <si>
    <t xml:space="preserve">Montáž rámu dverí na 1 m obvodu </t>
  </si>
  <si>
    <t>766662113</t>
  </si>
  <si>
    <t>Montáž dverového krídla otočného jednokrídlového, do existujúcej zárubne, vrátane kovania</t>
  </si>
  <si>
    <t>61161046_DP0.1</t>
  </si>
  <si>
    <t>DP 01 Interiérové dvere hladké plné,600/1970,jednokrídlové, vrátane zárubne, kľučky,podľa výpisu otvorov,komplet s príslušensstvom</t>
  </si>
  <si>
    <t>61161047_DP0.2</t>
  </si>
  <si>
    <t>DP 02 Interiérové dvere hladké plné,700/1970,jednokrídlové, vrátane zárubne, kľučky,podľa výpisu otvorov, komplet s príslušensstvom</t>
  </si>
  <si>
    <t>61161048_DP1.2</t>
  </si>
  <si>
    <t xml:space="preserve">DP 1.2 Interiérové dvere hladké plné,800/1970,jednokrídlové, vrátane zárubne, kľučky, pož.odolnosť EW30-D3-C, samozatvárač, podľa výpisu otvorov, komplet s príslušensstvom </t>
  </si>
  <si>
    <t>61161048_DP0.3</t>
  </si>
  <si>
    <t>DP 03 Interiérové dvere hladké plné,800/1970,jednokrídlové, vrátane zárubne, kľučky, pož.odolnosť EW15-D3-C, samozatvárač, podľa výpisu otvorov,komplet s príslušensstvom</t>
  </si>
  <si>
    <t>61161049_DP0.4</t>
  </si>
  <si>
    <t>DP 04 Interiérové dvere hladké plné,900/1970,jednokrídlové, vrátane zárubne, kľučky, pož.odolnosť EW15-D3-C, samozatvárač, podľa výpisu otvorov, komplet s príslušensstvom</t>
  </si>
  <si>
    <t>611411_D1.1</t>
  </si>
  <si>
    <t>D1.1 Interiérové  dvere pravé plné  900x2400 mm s horným a bočným svetlíkom, s mliečnym sklom ,bez požiarnej odolnosti, vrátane zárubne, laminovaná dýha HPL, kľučka, zámok, komplet s príslušensstvom podľa v</t>
  </si>
  <si>
    <t>611412_D1.2</t>
  </si>
  <si>
    <t>D1.2 Interiérové  dvere pravé plné  900x2400 mm s horným a bočným svetlíkom, s mliečnym sklom, bez požiarnej odolnosti, vrátane zárubne, laminovaná dýha HPL, kľučka, zámok, komplet s príslušensstvom podľa v</t>
  </si>
  <si>
    <t>611413_D1.3</t>
  </si>
  <si>
    <t>D1.3 Interiérové  dvere so zasklením 900x2400 mm s horným svetlíkom, s bezpečnostným mliečnym sklom, vrátane zárubne, laminovaná dýha HPL, kľučka, zámok, podľa výpisu otvorov,komplet s príslušensstvom</t>
  </si>
  <si>
    <t>611414_D1.4</t>
  </si>
  <si>
    <t>D1.4 Interiérové  dvere pravé plné 900x2400 mm s horným svetlíkom bez požiarnej odolnosti, vrátane zárubne, laminovaná dýha HPL, kľučka, zámok, podľa výpisu otvorov,komplet s príslušensstvom</t>
  </si>
  <si>
    <t>611414_D1.4.</t>
  </si>
  <si>
    <t>D1.4 Interiérové  dvere plné 800x2400 mm s horným a bočným svetlíkom,bez požiarnej odolnosti, vrátane zárubne, laminovaná dýha HPL, kľučka, zámok, podľa výpisu otvorov,komplet s príslušensstvom</t>
  </si>
  <si>
    <t>611415_D1.5</t>
  </si>
  <si>
    <t>D1.5 Interiérové  dvere plné 700,800x2400 mm s horným svetlíkom, bez požiarnej odolnosti, vrátane zárubne, laminovaná dýha HPL, kľučka, zámok, podľa výpisu otvorov,komplet s príslušensstvom</t>
  </si>
  <si>
    <t>611415_D1.6</t>
  </si>
  <si>
    <t>D1.6 Interiérové  dvere plné 600x2400 mm s horným svetlíkom, bez požiarnej odolnosti, vrátane zárubne, laminovaná dýha HPL, kľučka, zámok, podľa výpisu otvorov,komplet s príslušensstvom</t>
  </si>
  <si>
    <t>611421_D2.1.,D2.2</t>
  </si>
  <si>
    <t>D2.1, D2.2 Interiérové  dvere ľavé plné 1100x2400 mm s horným a bočným svetlíkom, bez požiarnej odolnosti, vrátane zárubne, laminovaná dýha HPL, kľučka, zámok, podľa výpisu otvorov,komplet s príslušensstvom</t>
  </si>
  <si>
    <t>766662133</t>
  </si>
  <si>
    <t>Montáž dverového krídla otočného dvojkrídlového , do existujúcej zárubne, vrátane kovania</t>
  </si>
  <si>
    <t>611418_DT1.8</t>
  </si>
  <si>
    <t>DT1.8 Interiérové  dvere plné  1800x2400 s horným svetlíkom, vrátane zárubne, laminovaná dýha HPL, kľučka, zámok,podľa výpisu otvorov,komplet s príslušensstvom</t>
  </si>
  <si>
    <t>611417_DT1.2</t>
  </si>
  <si>
    <t>DT1.2 Interiérové  dvere plné  2200x2400 s horným svetlíkom, vrátane zárubne, laminovaná dýha HPL, kľučka, zámok,požiarne EW 30-D3-C, podľa výpisu otvorov,komplet s príslušensstvom</t>
  </si>
  <si>
    <t>611417_DT1.7</t>
  </si>
  <si>
    <t>DT1.7 Interiérové  dvere pravé plné  1500x2400 s horným svetlíkom, vrátane zárubne, laminovaná dýha HPL, kľučka, zámok,požiarne EW 30-D3-C, podľa výpisu otvorov,komplet s príslušensstvom</t>
  </si>
  <si>
    <t>766662162</t>
  </si>
  <si>
    <t>Montáž svetlíka výšky nad 500 mm</t>
  </si>
  <si>
    <t>611831S1.1</t>
  </si>
  <si>
    <t>S 1.1 Interiérový svetlík plný 2400x1000, bez pož. odolnosti,  podľa výpisu otvorov,komplet s príslušensstvom</t>
  </si>
  <si>
    <t>611832S1.2</t>
  </si>
  <si>
    <t>S 1.2 Interiérový svetlík plný 1300x1450, zasklenie s ochrannou sieťkou, podľa výpisu otvorov, pož. odolnosť E1 15D1,komplet s príslušensstvom</t>
  </si>
  <si>
    <t>611833S1.3</t>
  </si>
  <si>
    <t>S 1.3 Interiérový svetlík plný 1125x1450, zasklenie s ochrannou sieťkou, podľa výpisu otvorov, pož. odolnosť E1 15D1,komplet s príslušensstvom</t>
  </si>
  <si>
    <t>611834S1.4</t>
  </si>
  <si>
    <t>S 1.4 Interiérový svetlík plný 1550x1150, zasklenie s ochrannou sieťkou, podľa výpisu otvorov, pož. odolnosť E1 15D1,komplet s príslušensstvom</t>
  </si>
  <si>
    <t>611835S1.5</t>
  </si>
  <si>
    <t>S 1.5 Interiérový svetlík plný 1750x1765, zasklenie s ochrannou sieťkou, podľa výpisu otvorov,pož. odolnosť E1 15D1,komplet s príslušensstvom</t>
  </si>
  <si>
    <t>766702111</t>
  </si>
  <si>
    <t>Montáž zárubní obložkových pre dvere jednokrídlové</t>
  </si>
  <si>
    <t>766702121</t>
  </si>
  <si>
    <t>Montáž zárubní obložkových pre dvere dvojkrídlové</t>
  </si>
  <si>
    <t>766694142</t>
  </si>
  <si>
    <t>Montáž parapetnej dosky a obloženia ostenia okna (plast) drevo šírky do 300 mm, dĺžky 1000-1600 mm</t>
  </si>
  <si>
    <t>766694143</t>
  </si>
  <si>
    <t>Montáž parapetnej dosky drevenej a obloženia ostenia okna (plastovej) šírky do 300 mm, dĺžky 1600-2600 mm</t>
  </si>
  <si>
    <t>611560000200</t>
  </si>
  <si>
    <t>Parapetná doska drevená + ostenie okna (plastová), šírka 190 mm, komôrková vnútorná</t>
  </si>
  <si>
    <t>611560000100</t>
  </si>
  <si>
    <t xml:space="preserve">Parapetná doska drevená + ostenie okna (plastová), šírka 75 mm, komôrková vnútorná </t>
  </si>
  <si>
    <t>611560000120</t>
  </si>
  <si>
    <t>Parapetná doska drevená (plastová)+ostenia okna, šírka 120 mm, komôrková vnútorná</t>
  </si>
  <si>
    <t>7664ST1</t>
  </si>
  <si>
    <t>ST-1 Schodnice hlavného schodiska,vrátane povrchovej úpravy hr.35mm - dodávka a montáž,komplet s príslušensstvom</t>
  </si>
  <si>
    <t>766416123</t>
  </si>
  <si>
    <t>Montáž oblož. stien, stĺpov a pilierov nad 5 m2, panelmi obklad. smrekovcovými, z tvrdých drevín, veľkosti nad 1,5 m2 (obklad stt´plov a trámov telocvične)</t>
  </si>
  <si>
    <t>6051254400</t>
  </si>
  <si>
    <t>1/ST- Podesta hlavného schodisko (viď.výpis stolár konštrukcií )</t>
  </si>
  <si>
    <t>7664ST2</t>
  </si>
  <si>
    <t xml:space="preserve">ST-2 Schodnice zmiešanočiareho schodiska,vrátane povrchovej úpravy (viď.výpis stolár konštrukcií ) - dodávka a montáž </t>
  </si>
  <si>
    <t>7666993_ST3</t>
  </si>
  <si>
    <t>ST-3 Interiérová montovaná nárazová stena, na rošte D+M</t>
  </si>
  <si>
    <t>kabinyST04</t>
  </si>
  <si>
    <t>ST-04 Interiérová ľahká montovaná deliaca stena  š. 0,80, dl. 1,2 m, v. 2,0 m s integrovanými dverami</t>
  </si>
  <si>
    <t>kabinyST05</t>
  </si>
  <si>
    <t>ST-05 Interiérová ľahká montovaná deliaca stena  š. 0,80, dl. 1,2 m, v. 2,0 m s integrovanými dverami</t>
  </si>
  <si>
    <t>kabinyST06</t>
  </si>
  <si>
    <t>ST-06 Interiérová ľahká montovaná deliaca stena  š. 0,80, dl. 1,2 m, v. 2,0 m s integrovanými dverami - ŠATNE</t>
  </si>
  <si>
    <t>WCkabiny</t>
  </si>
  <si>
    <t>Interiérová ľahká montovaná deliaca stena  š. 0,80, dl. 1,2 m, v. 2,0 m s integrovanými dverami -TOALETY ŠKOLA</t>
  </si>
  <si>
    <t>Del.stena</t>
  </si>
  <si>
    <t>Interiérová ľahká montovaná delliaca stena - SPRCHY</t>
  </si>
  <si>
    <t>7666993_ST7</t>
  </si>
  <si>
    <t>ST-7 Skrinková stena -skrinka pre oblečenie ST-7  D+M</t>
  </si>
  <si>
    <t>7666993_ST8</t>
  </si>
  <si>
    <t>ST-8 Pódium z 3 častí, skladacie, presúvacie podľa špecifikácie D+M</t>
  </si>
  <si>
    <t>7666993_Mobil.1.</t>
  </si>
  <si>
    <t>I1 - Interaktívna tabuľa so vstavaným plátnom a projektorom podľa špecifikácie mobiliáru - D+M</t>
  </si>
  <si>
    <t>7666993_Mobil.2.</t>
  </si>
  <si>
    <t>I2 - Demontovateľný basket.kôš - štandardizované zariadenie podľa špecifikácie mobiliáru - D+M</t>
  </si>
  <si>
    <t>998766102</t>
  </si>
  <si>
    <t>Presun hmot pre konštrukcie stolárske v objektoch výšky nad 6 do 12 m</t>
  </si>
  <si>
    <t>767330303</t>
  </si>
  <si>
    <t>Montáž striešky na stenu nad vchodové dvere z bezpečnostného skla dĺžky nad 2500 mm</t>
  </si>
  <si>
    <t>767834_05Z</t>
  </si>
  <si>
    <t>1/Z Konštrukcia kovového obslužného rebríka  s ochranným košom pre výlez na strechu (viď. výpis zámoč.výrobkov )</t>
  </si>
  <si>
    <t>767222220</t>
  </si>
  <si>
    <t>Montáž zábradlí schodiskových z profilovej ocele na oceľovú konštr., s hmotn. 1 m zábradlia vad 20 do 40 kg</t>
  </si>
  <si>
    <t>553560_2/Z</t>
  </si>
  <si>
    <t>2/Z  Interiérové zábradlie z jaklu mm, výška 1053 mm (viď.výpis zámoč.výrobkov)</t>
  </si>
  <si>
    <t>553560_3/Z</t>
  </si>
  <si>
    <t>3/Z  Interiérové zábradlie z jaklu mm, výška 1132 mm (viď.výpis zámoč.výrobkov)</t>
  </si>
  <si>
    <t>553560_4/Z</t>
  </si>
  <si>
    <t>4/Z  Interiérové zábradlie z jaklu mm, výška 1000 mm (viď.výpis zámoč.výrobkov)</t>
  </si>
  <si>
    <t>553560_20/Z</t>
  </si>
  <si>
    <t>20/Z  Interiérové zábradlie z jaklu mm, výška 1000 mm (viď.výpis zámoč.výrobkov)</t>
  </si>
  <si>
    <t>553560_21/Z</t>
  </si>
  <si>
    <t>21/Z  Bezpečnostný úchyt na strechách ukotvený do atiky (viď.výpis zámoč.výrobkov)</t>
  </si>
  <si>
    <t>767230070</t>
  </si>
  <si>
    <t>Montáž schodiskového madla na stenu D+M</t>
  </si>
  <si>
    <t>767995108</t>
  </si>
  <si>
    <t>D+M konštrukcia vnútorného oceľového schodiska vrátane povrchovej úpravy (viď. STATIKA)</t>
  </si>
  <si>
    <t>kg</t>
  </si>
  <si>
    <t>767995109</t>
  </si>
  <si>
    <t>D+M konštrukcia vonkajšieho únikového oceľového schodiska vrátane povrchovej úpravy+ pozink. pororošty (viď. STATIKA)</t>
  </si>
  <si>
    <t>767584703</t>
  </si>
  <si>
    <t>Montáž podhľadov z tvarovaných plechov, pripevnených pristrelením</t>
  </si>
  <si>
    <t>767392112</t>
  </si>
  <si>
    <t>Montáž trapezového plechu  skrutkovaním</t>
  </si>
  <si>
    <t>767640030</t>
  </si>
  <si>
    <t>Montáž  hliníkových dverí s hydroizolačnými páskami</t>
  </si>
  <si>
    <t>283290006900</t>
  </si>
  <si>
    <t>Tesniaca fólia  š. 150 mm, dĺ. 40 m, s 20 mm, širokým samolepiacim pásikom pre lepenie fólie na rám okna, tesnenie pripájacej škáry okenného rámu a muriva, polymér</t>
  </si>
  <si>
    <t>553401ALD01</t>
  </si>
  <si>
    <t>Exteriérové hliníkové dvere dvojkrídlové s nadsvetlíkom, 2330x3250 mm, samozatvárač, panikové kovanie, magnetický zámok na čipové karty+videovrátnik, bezpečnostné trojsklo podľa vý</t>
  </si>
  <si>
    <t>553402ALD02</t>
  </si>
  <si>
    <t>Exteriérové hliníkové dvere dvojkrídlové s nadsvetlíkom, 2370x3250 mm, samozatvárač, panikové kovanie, magnetický zámok na čipové karty+videovrátnik, bezpečnostné trojsklo podľa vý</t>
  </si>
  <si>
    <t>553403ALD03</t>
  </si>
  <si>
    <t>Exteriérové hliníkové dvere s bočným svetlíkom a nadsvetlíkom, 1570x3300 mm, samozatvárač, magnetický zámok na čipové karty+videovrátnik, bezpečnostné trojsklo podľavýpisu otvorov,</t>
  </si>
  <si>
    <t>998767102</t>
  </si>
  <si>
    <t>Presun hmôt pre kovové stavebné doplnkové konštrukcie v objektoch výšky nad 6 do 12 m</t>
  </si>
  <si>
    <t>771275107</t>
  </si>
  <si>
    <t xml:space="preserve">Montáž obkladov schodiskových stupňov dlaždicami do tmelu </t>
  </si>
  <si>
    <t>597740001801</t>
  </si>
  <si>
    <t xml:space="preserve">Dlaždice keramické protišmykové </t>
  </si>
  <si>
    <t>771415002</t>
  </si>
  <si>
    <t>Montáž soklíkov z obkladačiek do tmelu v.60 mm</t>
  </si>
  <si>
    <t>771575109</t>
  </si>
  <si>
    <t>Montáž podláh z dlaždíc keramických do tmelu</t>
  </si>
  <si>
    <t>597740001600</t>
  </si>
  <si>
    <t>Dlaždice keramické hr. 8 mm</t>
  </si>
  <si>
    <t>771576109</t>
  </si>
  <si>
    <t xml:space="preserve">Montáž podláh z dlaždíc keramických do tmelu flexibilného mrazuvzdorného </t>
  </si>
  <si>
    <t>592460014900</t>
  </si>
  <si>
    <t>Platňa betónová hr.40 mm</t>
  </si>
  <si>
    <t>998771102</t>
  </si>
  <si>
    <t>Presun hmôt pre podlahy z dlaždíc v objektoch výšky nad 6 do 12 m</t>
  </si>
  <si>
    <t>775413120</t>
  </si>
  <si>
    <t>Montáž podlahových soklíkov alebo líšt obvodových skrutkovaním</t>
  </si>
  <si>
    <t>284130001300</t>
  </si>
  <si>
    <t xml:space="preserve">Soklová lišta a uholníky soklových líšt </t>
  </si>
  <si>
    <t>775550080</t>
  </si>
  <si>
    <t>Montáž podlahy z vinilu, šírka do 190 mm, položená voľne</t>
  </si>
  <si>
    <t>611980003055</t>
  </si>
  <si>
    <t>Podlaha laminátová/vinilová , hr.9 mm, záťažová trieda 32</t>
  </si>
  <si>
    <t>775592110</t>
  </si>
  <si>
    <t>Montáž podložky vyrovnávacej a tlmiacej penovej hr. 2 mm pod plávajúce podlahy</t>
  </si>
  <si>
    <t>283230008600</t>
  </si>
  <si>
    <t>Podložka z PE pod plávajúce vinilové / podlahy, hr. 3 mm</t>
  </si>
  <si>
    <t>775990110</t>
  </si>
  <si>
    <t>Penetrovanie podkladu pred kladením podláh</t>
  </si>
  <si>
    <t>775530070</t>
  </si>
  <si>
    <t>Montáž podlahy z laminátových / vinilových, šírka do 190 mm, lepením</t>
  </si>
  <si>
    <t>611980000601</t>
  </si>
  <si>
    <t>Dubové parkety hr. 21 mm</t>
  </si>
  <si>
    <t>775540031</t>
  </si>
  <si>
    <t xml:space="preserve">Montáž dreveného roštu </t>
  </si>
  <si>
    <t>611980000602</t>
  </si>
  <si>
    <t>Drevený rošt 9 mm</t>
  </si>
  <si>
    <t>775592111</t>
  </si>
  <si>
    <t>Montáž parozábrany pod podlahy - fólia PE</t>
  </si>
  <si>
    <t>283230006701</t>
  </si>
  <si>
    <t>Parotesná izolačná fólia</t>
  </si>
  <si>
    <t>283230006702</t>
  </si>
  <si>
    <t>Gumové podložky hr.10 mm</t>
  </si>
  <si>
    <t>775591901</t>
  </si>
  <si>
    <t>Brúsenie podláh s náterom lakom</t>
  </si>
  <si>
    <t>775530046</t>
  </si>
  <si>
    <t xml:space="preserve">Vykótovanie, napáskovanie a farbenie čiar pre 1 druh športu  </t>
  </si>
  <si>
    <t>998775102</t>
  </si>
  <si>
    <t>Presun hmôt pre podlahy vlysové a parketové v objektoch výšky nad 6 do 12 m</t>
  </si>
  <si>
    <t>776420010</t>
  </si>
  <si>
    <t>Lepenie podlahových soklov z PVC</t>
  </si>
  <si>
    <t>283410009600</t>
  </si>
  <si>
    <t>Lišta PVC v.48 mm</t>
  </si>
  <si>
    <t>776521100</t>
  </si>
  <si>
    <t>Lepenie povlakových podláh z PVC homogénnych pásov</t>
  </si>
  <si>
    <t>284110000100</t>
  </si>
  <si>
    <t>Podlaha vinylová alt. PVC hr. 3 mm</t>
  </si>
  <si>
    <t>776990105</t>
  </si>
  <si>
    <t>Vysávanie podkladu pred kladením povlakových podláh</t>
  </si>
  <si>
    <t>776990110</t>
  </si>
  <si>
    <t>Penetrovanie podkladu pred kladením povlakových podláh</t>
  </si>
  <si>
    <t>776992125</t>
  </si>
  <si>
    <t>Vyspravenie podkladu nivelačnou stierkou hr. 3 mm - Podlaha P2, P6</t>
  </si>
  <si>
    <t>776992127</t>
  </si>
  <si>
    <t>Vyspravenie podkladu nivelačnou stierkou hr. 5 mm - Podlaha P1</t>
  </si>
  <si>
    <t>776992128</t>
  </si>
  <si>
    <t xml:space="preserve">Vyspravenie podkladu nivelačnou stierkou hr. 7 mm - Podlaha P3 </t>
  </si>
  <si>
    <t>998776102</t>
  </si>
  <si>
    <t>Presun hmôt pre podlahy povlakové v objektoch výšky nad 6 do 12 m</t>
  </si>
  <si>
    <t>781445017</t>
  </si>
  <si>
    <t xml:space="preserve">Montáž obkladov vnútor. stien z obkladačiek kladených do tmelu </t>
  </si>
  <si>
    <t>597640001600</t>
  </si>
  <si>
    <t xml:space="preserve">Obkladačky keramické </t>
  </si>
  <si>
    <t>781731030</t>
  </si>
  <si>
    <t>Montáž obkladov vonk. stien z obkladačiek tehlových kladených do malty veľ. 290 x 65 mm</t>
  </si>
  <si>
    <t>596360000100</t>
  </si>
  <si>
    <t xml:space="preserve">Obkladový pásik tehlový </t>
  </si>
  <si>
    <t>998781102</t>
  </si>
  <si>
    <t>Presun hmôt pre obklady keramické v objektoch výšky nad 6 do 12 m</t>
  </si>
  <si>
    <t>782991100r</t>
  </si>
  <si>
    <t>Úprava spojov medzi SDK konštrukciou  a murivom, betónovou konštrukciou prepaskovaním a pretmelením</t>
  </si>
  <si>
    <t>783124520</t>
  </si>
  <si>
    <t>Náter oceľovej konštrukcie strednej "B" syntetický dvojnásobný 1x s emailovaním</t>
  </si>
  <si>
    <t>783125530</t>
  </si>
  <si>
    <t>Nátery oceľ.konštr. syntetické ľahkých C, veľmi ľahkých CC dvojnás. 1x s emailovaním - 105µm</t>
  </si>
  <si>
    <t>783225100</t>
  </si>
  <si>
    <t>Nátery kov.stav.doplnk.konštr. syntetické na vzduchu schnúce dvojnás. 1x s emailov. - 105µm</t>
  </si>
  <si>
    <t>783293112</t>
  </si>
  <si>
    <t xml:space="preserve">Nátery kov.stav.doplnk.konštr. antikorózna ochrana tenkostennej oceľovej konštrukcie </t>
  </si>
  <si>
    <t>783894612</t>
  </si>
  <si>
    <t>Náter farbami ekologickými riediteľnými vodou SADAKRINOM bielym pre náter sadrokartón. stropov 2x</t>
  </si>
  <si>
    <t>783894622</t>
  </si>
  <si>
    <t>Náter farbami ekologickými riediteľnými vodou SADAKRINOM pre náter sadrokartón. stien 2x</t>
  </si>
  <si>
    <t>784418011</t>
  </si>
  <si>
    <t>Zakrývanie otvorov, podláh a zariadení fóliou v miestnostiach alebo na schodisku</t>
  </si>
  <si>
    <t>784452461</t>
  </si>
  <si>
    <t>Maľby z maliarskych zmesí Primalex, Farmal, ručne nanášané jednonásobné tónované s bielym stropom na podklad jemnozrnný  výšky do 3,80 m</t>
  </si>
  <si>
    <t>784481010</t>
  </si>
  <si>
    <t>Stierka stien na podklad jemnozrnný výšky do 3,80 m</t>
  </si>
  <si>
    <t>784481110</t>
  </si>
  <si>
    <t>Stierka stropov na podklad jemnozrnný výšky do 3,80 m</t>
  </si>
  <si>
    <t>330030_CP</t>
  </si>
  <si>
    <t>D+M Osobný výťah elektrický OTIS</t>
  </si>
  <si>
    <t>kpl.</t>
  </si>
  <si>
    <t>430863002</t>
  </si>
  <si>
    <t>Montáž rôznych dielov OK - tretia cenová krivka do 1 000 kg vrátane</t>
  </si>
  <si>
    <t>HZS000112</t>
  </si>
  <si>
    <t>Stavebno montážne práce náročnejšie, ucelené, obtiažne, rutinné (Tr. 2) v rozsahu viac ako 8 hodín náročnejšie</t>
  </si>
  <si>
    <t>hod</t>
  </si>
  <si>
    <t>HZS000113</t>
  </si>
  <si>
    <t>Stavebno montážne práce náročné ucelené - odborné, tvorivé remeselné (Tr. 3) v rozsahu viac ako 8 hodín</t>
  </si>
  <si>
    <t xml:space="preserve">   VRN06</t>
  </si>
  <si>
    <t>ZS</t>
  </si>
  <si>
    <t>Zariadenie staveniska (2%)</t>
  </si>
  <si>
    <t>súb.</t>
  </si>
  <si>
    <t>VRN06</t>
  </si>
  <si>
    <t xml:space="preserve">     Časť: SO 01 Architekonicko stavebná časť_Prefabrikované obvodove, nosné a stropné konštrukcie</t>
  </si>
  <si>
    <t>1NP1</t>
  </si>
  <si>
    <t>Panelová stena 1NP1 3890/1505 mm</t>
  </si>
  <si>
    <t>1NP2</t>
  </si>
  <si>
    <t>Panelová stena 1NP2 3890/3030 mm</t>
  </si>
  <si>
    <t>1NP3</t>
  </si>
  <si>
    <t>Panelová stena 1NP3 3890/3460 mm</t>
  </si>
  <si>
    <t>1NP4</t>
  </si>
  <si>
    <t>Panelová stena 1NP4 415/3290 mm</t>
  </si>
  <si>
    <t>1NP5</t>
  </si>
  <si>
    <t>Panelová stena 1NP5 265/1650 mm</t>
  </si>
  <si>
    <t>1NP6</t>
  </si>
  <si>
    <t>Panelová stena 1NP6 240/1650 mm</t>
  </si>
  <si>
    <t>1NP7</t>
  </si>
  <si>
    <t>Panelová stena 1NP7 3890/2830 mm</t>
  </si>
  <si>
    <t>1NP8</t>
  </si>
  <si>
    <t>Panelová stena 1NP8 3890/3343 mm</t>
  </si>
  <si>
    <t>1NP9</t>
  </si>
  <si>
    <t>Panelová stena 1NP9 3890/6200 mm</t>
  </si>
  <si>
    <t>1NP10</t>
  </si>
  <si>
    <t>Panelová stena 1NP10 3890/3757 mm</t>
  </si>
  <si>
    <t>1NP11</t>
  </si>
  <si>
    <t>Panelová stena 1NP11 265/1050 mm</t>
  </si>
  <si>
    <t>1NP12</t>
  </si>
  <si>
    <t>Panelová stena 1NP12 3890/1090 mm</t>
  </si>
  <si>
    <t>1NP13</t>
  </si>
  <si>
    <t>Panelová stena 1NP13 3890/6698 mm</t>
  </si>
  <si>
    <t>1NP14</t>
  </si>
  <si>
    <t>Panelová stena 1NP14 3890/2830 mm</t>
  </si>
  <si>
    <t>1NP15</t>
  </si>
  <si>
    <t>Panelová stena 1NP15 3890/3460 mm</t>
  </si>
  <si>
    <t>1NP16</t>
  </si>
  <si>
    <t>Panelová stena 1NP16 3890/6178 mm</t>
  </si>
  <si>
    <t>1NP17</t>
  </si>
  <si>
    <t>Panelová stena 1NP17 3890/1140 mm</t>
  </si>
  <si>
    <t>1NP18</t>
  </si>
  <si>
    <t>Panelová stena 1NP18 3890/3180 mm</t>
  </si>
  <si>
    <t>1NP19</t>
  </si>
  <si>
    <t>Panelová stena 1NP19 3890/527 mm</t>
  </si>
  <si>
    <t>1NP20</t>
  </si>
  <si>
    <t>Panelová stena 1NP20 265/1650 mm</t>
  </si>
  <si>
    <t>1NP21</t>
  </si>
  <si>
    <t>Panelová stena 1NP21 3890/3779 mm</t>
  </si>
  <si>
    <t>1NP22</t>
  </si>
  <si>
    <t>Panelová stena 1NP22 3890/2800 mm</t>
  </si>
  <si>
    <t>1NP23</t>
  </si>
  <si>
    <t>Panelová stena 1NP23 3890/1330 mm</t>
  </si>
  <si>
    <t>1NP24</t>
  </si>
  <si>
    <t>Panelová stena 1NP24 3890/2391 mm</t>
  </si>
  <si>
    <t>1NP25</t>
  </si>
  <si>
    <t>Panelová stena 1NP25 3890/2920 mm</t>
  </si>
  <si>
    <t>1NP26</t>
  </si>
  <si>
    <t>Panelová stena 1NP26 265/1200 mm</t>
  </si>
  <si>
    <t>1NP27</t>
  </si>
  <si>
    <t>Panelová stena 1NP27 265/2363 mm</t>
  </si>
  <si>
    <t>1NP28</t>
  </si>
  <si>
    <t>Panelová stena 1NP28 3890/2828 mm</t>
  </si>
  <si>
    <t>1NP29</t>
  </si>
  <si>
    <t>Panelová stena 1NP29  265/900 mm</t>
  </si>
  <si>
    <t>1NP30</t>
  </si>
  <si>
    <t>Panelová stena 1NP30 3890/4318 mm</t>
  </si>
  <si>
    <t>1NP31</t>
  </si>
  <si>
    <t>Panelová stena 1NP31 3890/3600 mm</t>
  </si>
  <si>
    <t>1NP32</t>
  </si>
  <si>
    <t>Panelová stena 1NP32  295/1950 mm</t>
  </si>
  <si>
    <t>1NP33</t>
  </si>
  <si>
    <t>Panelová stena 1NP33 3890/3600 mm</t>
  </si>
  <si>
    <t>1NP34</t>
  </si>
  <si>
    <t>Panelová stena 1NP34 3890/2830 mm</t>
  </si>
  <si>
    <t>1NP35</t>
  </si>
  <si>
    <t>Panelová stena 1NP35 265/1600 mm</t>
  </si>
  <si>
    <t>1NP36</t>
  </si>
  <si>
    <t>Panelová stena 1NP36 3890/3600 mm</t>
  </si>
  <si>
    <t>1NP37</t>
  </si>
  <si>
    <t>Panelová stena 1NP37 3890/3600 mm</t>
  </si>
  <si>
    <t>1NP38</t>
  </si>
  <si>
    <t>Panelová stena 1NP38 3890/4850 mm</t>
  </si>
  <si>
    <t>1NP39</t>
  </si>
  <si>
    <t>Panelová stena 1NP39 3890/4328 mm</t>
  </si>
  <si>
    <t>1NP40</t>
  </si>
  <si>
    <t>Panelová stena 1NP40 3890/598 mm</t>
  </si>
  <si>
    <t>1NP41</t>
  </si>
  <si>
    <t>Panelová stena 1NP41 3890/3600 mm</t>
  </si>
  <si>
    <t>1NP42</t>
  </si>
  <si>
    <t>Panelová stena 1NP42 3890/3600 mm</t>
  </si>
  <si>
    <t>1NP43</t>
  </si>
  <si>
    <t>Panelová stena 1NP43 3890/5009 mm</t>
  </si>
  <si>
    <t>1NP44</t>
  </si>
  <si>
    <t>Panelová stena 1NP44 3890/7340 mm</t>
  </si>
  <si>
    <t>1NP45</t>
  </si>
  <si>
    <t>Panelová stena 1NP45 3890/2048 mm</t>
  </si>
  <si>
    <t>1NP46</t>
  </si>
  <si>
    <t>Panelová stena 1NP46 3890/6290 mm</t>
  </si>
  <si>
    <t>1NP47</t>
  </si>
  <si>
    <t>Panelová stena 1NP47 3890/1727 mm</t>
  </si>
  <si>
    <t>1NP48</t>
  </si>
  <si>
    <t>Panelová stena 1NP48 3890/6450 mm</t>
  </si>
  <si>
    <t>1NP49</t>
  </si>
  <si>
    <t>Panelová stena 1NP49 265/950 mm</t>
  </si>
  <si>
    <t>1NP50</t>
  </si>
  <si>
    <t>Panelová stena 1NP50 3890/2428 mm</t>
  </si>
  <si>
    <t>1NP51</t>
  </si>
  <si>
    <t>Panelová stena 1NP51 3890/3600 mm</t>
  </si>
  <si>
    <t>1NP52</t>
  </si>
  <si>
    <t>Panelová stena 1NP52 3890/6400 mm</t>
  </si>
  <si>
    <t>1NP53</t>
  </si>
  <si>
    <t>Panelová stena 1NP53 3890/6430 mm</t>
  </si>
  <si>
    <t>1NP54</t>
  </si>
  <si>
    <t>Panelová stena 1NP54 3890/3600 mm</t>
  </si>
  <si>
    <t>1NP55</t>
  </si>
  <si>
    <t>Panelová stena 1NP55 3890/2855 mm</t>
  </si>
  <si>
    <t>1NP56</t>
  </si>
  <si>
    <t>Panelová stena 1NP56 3890/6015 mm</t>
  </si>
  <si>
    <t>1NP57</t>
  </si>
  <si>
    <t>Panelová stena 1NP57 3890/6178 mm</t>
  </si>
  <si>
    <t>1NP58</t>
  </si>
  <si>
    <t>Panelová stena 1NP58 3890/5988 mm</t>
  </si>
  <si>
    <t>1NP59</t>
  </si>
  <si>
    <t>Panelová stena 1NP59 3890/2975 mm</t>
  </si>
  <si>
    <t>1NP60</t>
  </si>
  <si>
    <t>Panelová stena 1NP60 3890/2975 mm</t>
  </si>
  <si>
    <t>1NP61</t>
  </si>
  <si>
    <t>Panelová stena 1NP61 3890/3600 mm</t>
  </si>
  <si>
    <t>1NP62</t>
  </si>
  <si>
    <t>Panelová stena 1NP62 265/2725 mm</t>
  </si>
  <si>
    <t>1NP63</t>
  </si>
  <si>
    <t>Panelová stena 1NP63 265/3996 mm</t>
  </si>
  <si>
    <t>1NP64</t>
  </si>
  <si>
    <t>Panelová stena 1NP64 265/5548 mm</t>
  </si>
  <si>
    <t>1NPL1</t>
  </si>
  <si>
    <t>Panelová stena 1NPL1 3890/3505 mm</t>
  </si>
  <si>
    <t>1NPL2</t>
  </si>
  <si>
    <t>Panelová stena 1NPL2 3890/3180 mm</t>
  </si>
  <si>
    <t>1NPL3</t>
  </si>
  <si>
    <t>Panelová stena 1NPL3 3890/3600 mm</t>
  </si>
  <si>
    <t>1NPL4</t>
  </si>
  <si>
    <t>Panelová stena 1NPL4 3890/3600 mm</t>
  </si>
  <si>
    <t>1NPL5</t>
  </si>
  <si>
    <t>Panelová stena 1NPL5 3890/3307 mm</t>
  </si>
  <si>
    <t>1NPL6</t>
  </si>
  <si>
    <t>Panelová stena 1NPL6 3890/3304 mm</t>
  </si>
  <si>
    <t>1F1</t>
  </si>
  <si>
    <t>Podlahy a stropy 1F1 3430/6730 mm</t>
  </si>
  <si>
    <t>1F2</t>
  </si>
  <si>
    <t>Podlahy a stropy 1F2 3551/10680 mm</t>
  </si>
  <si>
    <t>1F3</t>
  </si>
  <si>
    <t>Podlahy a stropy 1F3 3551/9835 mm</t>
  </si>
  <si>
    <t>1F4</t>
  </si>
  <si>
    <t>Podlahy a stropy 1F4 3430/10680 mm</t>
  </si>
  <si>
    <t>1F5</t>
  </si>
  <si>
    <t>Podlahy a stropy 1F5 5750/9835 mm</t>
  </si>
  <si>
    <t>1F6</t>
  </si>
  <si>
    <t>Podlahy a stropy 1F6 4625/5750 mm</t>
  </si>
  <si>
    <t>1F7</t>
  </si>
  <si>
    <t>Podlahy a stropy 1F7 3449/10780 mm</t>
  </si>
  <si>
    <t>1F8</t>
  </si>
  <si>
    <t>Podlahy a stropy 1F8 3449/9835 mm</t>
  </si>
  <si>
    <t>1F9</t>
  </si>
  <si>
    <t>Podlahy a stropy 1F9 2890/6730 mm</t>
  </si>
  <si>
    <t>1F10</t>
  </si>
  <si>
    <t>Podlahy a stropy 1F10 3100/6730 mm</t>
  </si>
  <si>
    <t>1F11</t>
  </si>
  <si>
    <t>Podlahy a stropy 1F11 3100/10680 mm</t>
  </si>
  <si>
    <t>1F12</t>
  </si>
  <si>
    <t>Podlahy a stropy 1F12 2950/6730 mm</t>
  </si>
  <si>
    <t>1F13</t>
  </si>
  <si>
    <t>Podlahy a stropy 1F13 2950/10680 mm</t>
  </si>
  <si>
    <t>1F14</t>
  </si>
  <si>
    <t>Podlahy a stropy 1F14 3090/6730 mm</t>
  </si>
  <si>
    <t>1F15</t>
  </si>
  <si>
    <t>Podlahy a stropy 1F15 3090/6730 mm</t>
  </si>
  <si>
    <t>1F16</t>
  </si>
  <si>
    <t>Podlahy a stropy 1F16 3600/6730 mm</t>
  </si>
  <si>
    <t>1F17</t>
  </si>
  <si>
    <t>Podlahy a stropy 1F17 2950/6730 mm</t>
  </si>
  <si>
    <t>1F18</t>
  </si>
  <si>
    <t>Podlahy a stropy 1F18 6400/6730 mm</t>
  </si>
  <si>
    <t>1F19</t>
  </si>
  <si>
    <t>Podlahy a stropy 1F19 3090/3950 mm</t>
  </si>
  <si>
    <t>1F20</t>
  </si>
  <si>
    <t>Podlahy a stropy 1F20 3040/6730 mm</t>
  </si>
  <si>
    <t>1F21</t>
  </si>
  <si>
    <t>Podlahy a stropy 1F21 3950/9440 mm</t>
  </si>
  <si>
    <t>1F1_vyplň</t>
  </si>
  <si>
    <t>Panelová stena - výplň 1F1 3408/1600 mm</t>
  </si>
  <si>
    <t>1F2_vyplň</t>
  </si>
  <si>
    <t>Panelová stena - výplň 1F2 3055/1975 mm</t>
  </si>
  <si>
    <t>1F3_vyplň</t>
  </si>
  <si>
    <t>Panelová stena - výplň 1F3 2900/1975 mm</t>
  </si>
  <si>
    <t>1F4_vyplň</t>
  </si>
  <si>
    <t>Panelová stena - výplň 1F4 2900/1600 mm</t>
  </si>
  <si>
    <t>1F5_vyplň</t>
  </si>
  <si>
    <t>Panelová stena - výplň 1F5 3489/1600 mm</t>
  </si>
  <si>
    <t>1F6_vyplň</t>
  </si>
  <si>
    <t>Panelová stena - výplň 1F6 3489/1985 mm</t>
  </si>
  <si>
    <t>1F7_vyplň</t>
  </si>
  <si>
    <t>Panelová stena - výplň 1F7 3489/1600 mm</t>
  </si>
  <si>
    <t>1F8_vyplň</t>
  </si>
  <si>
    <t>Panelová stena - výplň 1F8 3489/1600 mm</t>
  </si>
  <si>
    <t>1F9_vyplň</t>
  </si>
  <si>
    <t>Panelová stena - výplň 1F9 2390/1600 mm</t>
  </si>
  <si>
    <t>1F10_vyplň</t>
  </si>
  <si>
    <t>Panelová stena - výplň 1F10 2900/1973 mm</t>
  </si>
  <si>
    <t>1F11_vyplň</t>
  </si>
  <si>
    <t>Panelová stena - výplň 1F11 2900/1975 mm</t>
  </si>
  <si>
    <t>1F12_vyplň</t>
  </si>
  <si>
    <t>Panelová stena - výplň 1F12 3405/1600 mm</t>
  </si>
  <si>
    <t>1F13_vyplň</t>
  </si>
  <si>
    <t>Panelová stena - výplň 1F13 3576/1600 mm</t>
  </si>
  <si>
    <t>1F14_vyplň</t>
  </si>
  <si>
    <t>Panelová stena - výplň 1F13 3492/1600 mm</t>
  </si>
  <si>
    <t>2NP1</t>
  </si>
  <si>
    <t>Panelová stena 2NP1 3860/6178 mm</t>
  </si>
  <si>
    <t>2NP2</t>
  </si>
  <si>
    <t>Panelová stena 2NP2 225/1650 mm</t>
  </si>
  <si>
    <t>2NP3</t>
  </si>
  <si>
    <t>Panelová stena 2NP3 3860/3600 mm</t>
  </si>
  <si>
    <t>2NP4</t>
  </si>
  <si>
    <t>Panelová stena 2NP4 225/1650 mm</t>
  </si>
  <si>
    <t>2NP5</t>
  </si>
  <si>
    <t>Panelová stena 2NP5 3860/3450 mm</t>
  </si>
  <si>
    <t>2NP6</t>
  </si>
  <si>
    <t>Panelová stena 2NP6 3860/2835 mm</t>
  </si>
  <si>
    <t>2NP7</t>
  </si>
  <si>
    <t>Panelová stena 2NP7 3860/6006 mm</t>
  </si>
  <si>
    <t>2NP8</t>
  </si>
  <si>
    <t>Panelová stena 2NP8 3860/6460 mm</t>
  </si>
  <si>
    <t>2NP9</t>
  </si>
  <si>
    <t>Panelová stena 2NP9 3860/3600 mm</t>
  </si>
  <si>
    <t>2NP10</t>
  </si>
  <si>
    <t>Panelová stena 2NP10 3860/3600 mm</t>
  </si>
  <si>
    <t>2NP11</t>
  </si>
  <si>
    <t>Panelová stena 2NP11 3860/6598 mm</t>
  </si>
  <si>
    <t>2NP12</t>
  </si>
  <si>
    <t>Panelová stena 2NP12 3860/2830 mm</t>
  </si>
  <si>
    <t>2NP13</t>
  </si>
  <si>
    <t>Panelová stena 2NP13 3860/6000 mm</t>
  </si>
  <si>
    <t>2NP14</t>
  </si>
  <si>
    <t>Panelová stena 2NP14 225/1050 mm</t>
  </si>
  <si>
    <t>2NP15</t>
  </si>
  <si>
    <t>Panelová stena 2NP15 3860/3050 mm</t>
  </si>
  <si>
    <t>2NP16</t>
  </si>
  <si>
    <t>Panelová stena 2NP16 3860/2835 mm</t>
  </si>
  <si>
    <t>2NP17</t>
  </si>
  <si>
    <t>Panelová stena 2NP17 3860/2426 mm</t>
  </si>
  <si>
    <t>2NP18</t>
  </si>
  <si>
    <t>Panelová stena 2NP18 3860/3940 mm</t>
  </si>
  <si>
    <t>2NP19</t>
  </si>
  <si>
    <t>Panelová stena 2NP19 375/3290 mm</t>
  </si>
  <si>
    <t>2NP20</t>
  </si>
  <si>
    <t>Panelová stena 2NP20 3860/2825 mm</t>
  </si>
  <si>
    <t>2NP21</t>
  </si>
  <si>
    <t>Panelová stena 2NP21 225/1650 mm</t>
  </si>
  <si>
    <t>2NP22</t>
  </si>
  <si>
    <t>Panelová stena 2NP22 3860/4415 mm</t>
  </si>
  <si>
    <t>2NP23</t>
  </si>
  <si>
    <t>Panelová stena 2NP23 3860/3465 mm</t>
  </si>
  <si>
    <t>2NP24</t>
  </si>
  <si>
    <t>Panelová stena 2NP24 225/1600 mm</t>
  </si>
  <si>
    <t>2NP25</t>
  </si>
  <si>
    <t>Panelová stena 2NP25 3860/3000 mm</t>
  </si>
  <si>
    <t>2NP26</t>
  </si>
  <si>
    <t>Panelová stena 2NP26 3860/6158 mm</t>
  </si>
  <si>
    <t>2NP27</t>
  </si>
  <si>
    <t>Panelová stena 2NP27 3860/3200 mm</t>
  </si>
  <si>
    <t>2NP28</t>
  </si>
  <si>
    <t>Panelová stena 2NP28 3860/3455 mm</t>
  </si>
  <si>
    <t>2NP29</t>
  </si>
  <si>
    <t>Panelová stena 2NP29 3860/3598 mm</t>
  </si>
  <si>
    <t>2NP30</t>
  </si>
  <si>
    <t>Panelová stena 2NP30 3860/4000 mm</t>
  </si>
  <si>
    <t>2NP31</t>
  </si>
  <si>
    <t>Panelová stena 2NP31 3860/3010 mm</t>
  </si>
  <si>
    <t>2NP32</t>
  </si>
  <si>
    <t>Panelová stena 2NP32 3860/3600 mm</t>
  </si>
  <si>
    <t>2NP33</t>
  </si>
  <si>
    <t>Panelová stena 2NP33 3860/3225 mm</t>
  </si>
  <si>
    <t>2NP34</t>
  </si>
  <si>
    <t>Panelová stena 2NP34 3860/3212 mm</t>
  </si>
  <si>
    <t>2NP35</t>
  </si>
  <si>
    <t>Panelová stena 2NP35 3860/3030 mm</t>
  </si>
  <si>
    <t>2NP36</t>
  </si>
  <si>
    <t>Panelová stena 2NP36 3860/1330 mm</t>
  </si>
  <si>
    <t>2NP37</t>
  </si>
  <si>
    <t>Panelová stena 2NP37 3860/3750 mm</t>
  </si>
  <si>
    <t>2NP38</t>
  </si>
  <si>
    <t>Panelová stena 2NP38 3860/5998 mm</t>
  </si>
  <si>
    <t>2NP39</t>
  </si>
  <si>
    <t>Panelová stena 2NP39 3860/3230 mm</t>
  </si>
  <si>
    <t>2NP40</t>
  </si>
  <si>
    <t>Panelová stena 2NP40 3860/3000 mm</t>
  </si>
  <si>
    <t>2NP41</t>
  </si>
  <si>
    <t>Panelová stena 2NP41 3860/2800 mm</t>
  </si>
  <si>
    <t>2NP42</t>
  </si>
  <si>
    <t>Panelová stena 2NP42 3860/3487 mm</t>
  </si>
  <si>
    <t>2NP43</t>
  </si>
  <si>
    <t>Panelová stena 2NP43 3860/3600 mm</t>
  </si>
  <si>
    <t>2NP44</t>
  </si>
  <si>
    <t>Panelová stena 2NP44 3860/3260 mm</t>
  </si>
  <si>
    <t>2NP45</t>
  </si>
  <si>
    <t>Panelová stena 2NP45 3860/1088 mm</t>
  </si>
  <si>
    <t>2NP46</t>
  </si>
  <si>
    <t>Panelová stena 2NP46 3860/3500 mm</t>
  </si>
  <si>
    <t>2NP47</t>
  </si>
  <si>
    <t>Panelová stena 2NP47 3860/6290 mm</t>
  </si>
  <si>
    <t>2NP48</t>
  </si>
  <si>
    <t>Panelová stena 2NP48 3860/5940 mm</t>
  </si>
  <si>
    <t>2NP49</t>
  </si>
  <si>
    <t>Panelová stena 2NP49 285/3725 mm</t>
  </si>
  <si>
    <t>2NP50</t>
  </si>
  <si>
    <t>Panelová stena 2NP50 225/1650 mm</t>
  </si>
  <si>
    <t>2NPL1</t>
  </si>
  <si>
    <t>Panelová stena 2NPL1 3860/3505 mm</t>
  </si>
  <si>
    <t>2NPL2</t>
  </si>
  <si>
    <t>Panelová stena 2NPL2 3860/3600 mm</t>
  </si>
  <si>
    <t>2NPL3</t>
  </si>
  <si>
    <t>Panelová stena 2NPL3 3860/2835 mm</t>
  </si>
  <si>
    <t>ATIKA1</t>
  </si>
  <si>
    <t>Panelová stena ATIKA1 1000/3600 mm</t>
  </si>
  <si>
    <t>ATIKA2</t>
  </si>
  <si>
    <t>Panelová stena ATIKA2 1000/2159 mm</t>
  </si>
  <si>
    <t>ATIKA3</t>
  </si>
  <si>
    <t>Panelová stena ATIKA3 1000/3010 mm</t>
  </si>
  <si>
    <t>ATIKA5</t>
  </si>
  <si>
    <t>Panelová stena ATIKA5 1000/3599 mm</t>
  </si>
  <si>
    <t>ATIKA6</t>
  </si>
  <si>
    <t>Panelová stena ATIKA6 1000/3600 mm</t>
  </si>
  <si>
    <t>2F1</t>
  </si>
  <si>
    <t>Podlahy a stropy 2F1 3430/6735 mm</t>
  </si>
  <si>
    <t>2F2</t>
  </si>
  <si>
    <t>Podlahy a stropy 2F2 3725/10675 mm</t>
  </si>
  <si>
    <t>2F3</t>
  </si>
  <si>
    <t>Podlahy a stropy 2F3 3725/6735 mm</t>
  </si>
  <si>
    <t>2F4</t>
  </si>
  <si>
    <t>Podlahy a stropy 2F4 3430/10675 mm</t>
  </si>
  <si>
    <t>2F5</t>
  </si>
  <si>
    <t>Podlahy a stropy 2F5 4452/5750 mm</t>
  </si>
  <si>
    <t>2F6</t>
  </si>
  <si>
    <t>Podlahy a stropy 2F6 5750/6735 mm</t>
  </si>
  <si>
    <t>2F7</t>
  </si>
  <si>
    <t>Podlahy a stropy 2F7 6735/3295 mm</t>
  </si>
  <si>
    <t>2F8</t>
  </si>
  <si>
    <t>Podlahy a stropy 2F8 3295/10675 mm</t>
  </si>
  <si>
    <t>2F9</t>
  </si>
  <si>
    <t>Podlahy a stropy 2F9 3040/6735 mm</t>
  </si>
  <si>
    <t>2F10</t>
  </si>
  <si>
    <t>Podlahy a stropy 2F10 3040/10675 mm</t>
  </si>
  <si>
    <t>2F11</t>
  </si>
  <si>
    <t>Podlahy a stropy 2F11 3090/6735 mm</t>
  </si>
  <si>
    <t>2F12</t>
  </si>
  <si>
    <t>Podlahy a stropy 2F12 3090/10675 mm</t>
  </si>
  <si>
    <t>2F13</t>
  </si>
  <si>
    <t>Podlahy a stropy 2F13 3087/6735 mm</t>
  </si>
  <si>
    <t>2F14</t>
  </si>
  <si>
    <t>Podlahy a stropy 2F14 3087/10675 mm</t>
  </si>
  <si>
    <t>2F15</t>
  </si>
  <si>
    <t>Podlahy a stropy 2F15 2963/6735 mm</t>
  </si>
  <si>
    <t>2F16</t>
  </si>
  <si>
    <t>Podlahy a stropy 2F16 2963/10675 mm</t>
  </si>
  <si>
    <t>2F17</t>
  </si>
  <si>
    <t>Podlahy a stropy 2F17 3275/10675 mm</t>
  </si>
  <si>
    <t>2F18</t>
  </si>
  <si>
    <t>Podlahy a stropy 2F18 3275/6735 mm</t>
  </si>
  <si>
    <t>2F19</t>
  </si>
  <si>
    <t>Podlahy a stropy 2F19 3105/6735 mm</t>
  </si>
  <si>
    <t>2F20</t>
  </si>
  <si>
    <t>Podlahy a stropy 2F20 3105/10675 mm</t>
  </si>
  <si>
    <t>2F21</t>
  </si>
  <si>
    <t>Podlahy a stropy 2F21 5750/6224 mm</t>
  </si>
  <si>
    <t>7671371_steny_atika</t>
  </si>
  <si>
    <t>Montáž prefabrikovaných konštrukcii stien v zmysle PD (skladba viď. PD)</t>
  </si>
  <si>
    <t>767591_stropy</t>
  </si>
  <si>
    <t>Montáž prefabrikovaných konštrukcii stropov a podĺah v zmysle PD (skladba viď. PD)</t>
  </si>
  <si>
    <t>7671371_výplň</t>
  </si>
  <si>
    <t>Montáž výplňových konštrukcii stien v zmysle PD (skladba viď. PD)</t>
  </si>
  <si>
    <t>GF1_vyplň</t>
  </si>
  <si>
    <t>Panelová stena - výplň GF1 2660/2604 mm</t>
  </si>
  <si>
    <t>GF2_vyplň</t>
  </si>
  <si>
    <t>Panelová stena - výplň GF2 2660/2193 mm</t>
  </si>
  <si>
    <t>GF3_vyplň</t>
  </si>
  <si>
    <t>Panelová stena - výplň GF3 2660/3038 mm</t>
  </si>
  <si>
    <t>GF4_vyplň</t>
  </si>
  <si>
    <t>Panelová stena - výplň GF4 4797/2692 mm</t>
  </si>
  <si>
    <t>GF5_vyplň</t>
  </si>
  <si>
    <t>Panelová stena - výplň GF5 2316/2192 mm</t>
  </si>
  <si>
    <t>GF6_vyplň</t>
  </si>
  <si>
    <t>Panelová stena - výplň GF6 4513/2606 mm</t>
  </si>
  <si>
    <t>GF7_vyplň</t>
  </si>
  <si>
    <t>Panelová stena - výplň GF7 2800/2253 mm</t>
  </si>
  <si>
    <t>GF8_vyplň</t>
  </si>
  <si>
    <t>Panelová stena - výplň GF8 4797/2692 mm</t>
  </si>
  <si>
    <t>GF9_vyplň</t>
  </si>
  <si>
    <t>Panelová stena - výplň GF9 4989/2245 mm</t>
  </si>
  <si>
    <t>GF10_vyplň</t>
  </si>
  <si>
    <t>Panelová stena - výplň GF10 2779/2307 mm</t>
  </si>
  <si>
    <t>GF11_vyplň</t>
  </si>
  <si>
    <t>Panelová stena - výplň GF11 2800/2544 mm</t>
  </si>
  <si>
    <t>GF12_vyplň</t>
  </si>
  <si>
    <t>Panelová stena - výplň GF12 3038/2970 mm</t>
  </si>
  <si>
    <t xml:space="preserve">     Časť: SO 01 Ústredné vykurovanie</t>
  </si>
  <si>
    <t>IČO: 52316912</t>
  </si>
  <si>
    <t>DIČ: 2121032848</t>
  </si>
  <si>
    <t xml:space="preserve">   ÚSTREDNÉ VYKUROVANIE - KOTOLNE</t>
  </si>
  <si>
    <t xml:space="preserve">   ÚSTREDNÉ VYKUROVANIE - STROJOVNE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</si>
  <si>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</si>
  <si>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</si>
  <si>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</si>
  <si>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 xml:space="preserve">   DLAŽBY Z PRÍRODNÉHO KAMEŇA</t>
  </si>
  <si>
    <t xml:space="preserve">   M-23 MONTÁŽ PRIEMYSELNÉHO POTRUBIA</t>
  </si>
  <si>
    <t>138110005900.S</t>
  </si>
  <si>
    <t>Plech hladký pozinkovaný hr. 0,60 mm, min. 285 g/m2, ozn. 10 004.20, podľa EN S185</t>
  </si>
  <si>
    <t>7547859</t>
  </si>
  <si>
    <t>Uvedenie do prevádzky VITOCAL 200-S "alebo ekvivalent</t>
  </si>
  <si>
    <t>7547862</t>
  </si>
  <si>
    <t>Dopojenie chladiaceho okruhu</t>
  </si>
  <si>
    <t>7547828</t>
  </si>
  <si>
    <t>UPD rozširovacej sady</t>
  </si>
  <si>
    <t>7001506</t>
  </si>
  <si>
    <t>Obhliadka pred uvedením do prevádzky</t>
  </si>
  <si>
    <t>7547865</t>
  </si>
  <si>
    <t>Uvedenie do prevádzky Vitosolic 200 "alebo ekvivalent</t>
  </si>
  <si>
    <t>7547868</t>
  </si>
  <si>
    <t>Uvedenie do prevádzky Vitosolic 200-H typ HK3B "alebo ekvivalent</t>
  </si>
  <si>
    <t>7547833</t>
  </si>
  <si>
    <t>Uvedenie do prevádzky Vitotron 100 "alebo ekvivalent</t>
  </si>
  <si>
    <t>263</t>
  </si>
  <si>
    <t>REALIZAČNÁ DIELENSKÁ DOKUMENTÁCIA,</t>
  </si>
  <si>
    <t>3117401040</t>
  </si>
  <si>
    <t>Potrubná objímka MP-PI pozinkovaná, rozsah upínania D 32-36 mm, DN potrubia 1, M8, EPDM izolant</t>
  </si>
  <si>
    <t>3117401050</t>
  </si>
  <si>
    <t>Potrubná objímka MP-PI pozinkovaná, rozsah upínania D 48-53 mm, DN potrubia 1 1/2, M8, EPDM izolant</t>
  </si>
  <si>
    <t>286710007600</t>
  </si>
  <si>
    <t>Potrubná objímka MP-PI pozinkovaná, rozsah upínania D 54-58 mm, M8, EPDM izolant</t>
  </si>
  <si>
    <t>286710007700.S</t>
  </si>
  <si>
    <t>Potrubná objímka pozinkovaná, rozsah upínania D 59-66 mm, DN potrubia 2, M8, EPDM izolant</t>
  </si>
  <si>
    <t>286710008300.S</t>
  </si>
  <si>
    <t>Potrubná objímka pozinkovaná, rozsah upínania D 107-115 mm, DN potrubia 4, M8/M10, EPDM izolant</t>
  </si>
  <si>
    <t>713482131</t>
  </si>
  <si>
    <t>Montáž trubíc z PE, hr.30 mm,vnút.priemer do 38 mm</t>
  </si>
  <si>
    <t>azf1491</t>
  </si>
  <si>
    <t>Arma-Chek Silver SI-32x022 trubica (exteriér) "alebo ekvivalent</t>
  </si>
  <si>
    <t>azf1636</t>
  </si>
  <si>
    <t>Tubolit DG 28 x 30 izolácia-trubica</t>
  </si>
  <si>
    <t>azf1637</t>
  </si>
  <si>
    <t xml:space="preserve">Tubolit DG 35 x 30 izolácia-trubica </t>
  </si>
  <si>
    <t>713482132</t>
  </si>
  <si>
    <t>Montáž trubíc z PE, hr.30 mm,vnút.priemer 39-70 mm</t>
  </si>
  <si>
    <t>azf1638</t>
  </si>
  <si>
    <t>Tubolit DG 42 x 30 izolácia-trubica</t>
  </si>
  <si>
    <t>azf1640</t>
  </si>
  <si>
    <t>Tubolit DG 54 x 30 izolácia-trubica</t>
  </si>
  <si>
    <t>azf3063</t>
  </si>
  <si>
    <t>Tubolit DG 64 x 30 izolácia-trubica AZ FLEX Armacell</t>
  </si>
  <si>
    <t>713482134.S</t>
  </si>
  <si>
    <t>Montáž trubíc z PE, hr.30 mm,vnút.priemer 96-133 mm</t>
  </si>
  <si>
    <t>azf1644</t>
  </si>
  <si>
    <t>Tubolit DG 114 x 30 izolácia-trubica AZ FLEX Armacell</t>
  </si>
  <si>
    <t>713482151.S</t>
  </si>
  <si>
    <t>Montáž trubíc z EPDM, hr.38-50,vnút.priemer do 38 mm</t>
  </si>
  <si>
    <t>azf3068</t>
  </si>
  <si>
    <t>Kaiflex ST Tube 50 x 28 izolácia-trubica AZ FLEX Kaimann "alebo ekvivalent</t>
  </si>
  <si>
    <t>azf3069</t>
  </si>
  <si>
    <t>Kaiflex ST Tube 50 x 35 izolácia-trubica AZ FLEX Kaimann "alebo ekvivalent</t>
  </si>
  <si>
    <t>713482152.S</t>
  </si>
  <si>
    <t>Montáž trubíc z EPDM, hr.38-50,vnút.priemer 39-73 mm</t>
  </si>
  <si>
    <t>azf3070</t>
  </si>
  <si>
    <t>Kaiflex ST Tube 50 x 42 izolácia-trubica AZ FLEX Kaimann "alebo ekvivalent</t>
  </si>
  <si>
    <t>azf3072</t>
  </si>
  <si>
    <t>Kaiflex ST Tube 50 x 54 izolácia-trubica AZ FLEX Kaimann"alebo ekvivalent</t>
  </si>
  <si>
    <t>713482154.S</t>
  </si>
  <si>
    <t>Montáž trubíc z EPDM, hr.38-50,vnút.priemer 99-130 mm</t>
  </si>
  <si>
    <t>azf3079</t>
  </si>
  <si>
    <t>Kaiflex ST Tube 50 x 114 izolácia-trubica AZ FLEX Kaimann "alebo ekvivalent</t>
  </si>
  <si>
    <t>713491111.S</t>
  </si>
  <si>
    <t>Izolácia tepelná - montáž oplechovania pevného - potrubia</t>
  </si>
  <si>
    <t>998713202.S</t>
  </si>
  <si>
    <t>731251012.S</t>
  </si>
  <si>
    <t>Montáž kotla oceľového elektrického 31-40 kW</t>
  </si>
  <si>
    <t>7691727</t>
  </si>
  <si>
    <t>Elektrický kotol EKCO.TM-35"alebo ekvivalent</t>
  </si>
  <si>
    <t>7691723</t>
  </si>
  <si>
    <t>Elektrický kotol EKCO.T-35 "alebo ekvivalent</t>
  </si>
  <si>
    <t>731370045.S</t>
  </si>
  <si>
    <t>Montáž hydraulického vyrovnávača dynamických tlakov - anuloidu prírubového, prietok 20 m3/h, DN 100</t>
  </si>
  <si>
    <t>723220</t>
  </si>
  <si>
    <t>Anuloid - hydraulický vyrovnávač valcový DN 200, Typ I, 4 x DN 100, PN 6</t>
  </si>
  <si>
    <t>998731201.S</t>
  </si>
  <si>
    <t>Presun hmôt pre kotolne umiestnené vo výške (hĺbke) do 6 m</t>
  </si>
  <si>
    <t>6024764</t>
  </si>
  <si>
    <t xml:space="preserve">Rozvádzač EL   </t>
  </si>
  <si>
    <t>2007995</t>
  </si>
  <si>
    <t>MaR projekt a regulácia</t>
  </si>
  <si>
    <t>732111403.S</t>
  </si>
  <si>
    <t>Montáž rozdeľovača a zberača združeného prietok Q 15 m3/h (modul 120 mm)</t>
  </si>
  <si>
    <t>484650000300.S</t>
  </si>
  <si>
    <t>Rozdeľovač a zberač modul 120 mm, max. prietok 15 m3/hod, prevádzková teplota 110°C, pretlak 0,6 Mpa</t>
  </si>
  <si>
    <t>484650039500.S</t>
  </si>
  <si>
    <t>Nastaviteľný stojan 80 - 100 mm, výška 420 - 970 mm pre rozdeľovače a zberače</t>
  </si>
  <si>
    <t>732219250.S</t>
  </si>
  <si>
    <t>Montáž zásobníka pre ohrev pitnej vody v nabíjacom zásobníkovom systéme objem 750-1000 l</t>
  </si>
  <si>
    <t>7845800</t>
  </si>
  <si>
    <t>Akumulačný ohrievač Reflex Storatherm Aqua Heat Pump AH 750/1_C "alebo ekvivalent pre tepelné čerpadlá</t>
  </si>
  <si>
    <t>732222120.S</t>
  </si>
  <si>
    <t>Montáž doskového výmenníka tepla pripojenie G 2, 100 dosiek</t>
  </si>
  <si>
    <t>8020000</t>
  </si>
  <si>
    <t>Kompaktný spájkovaný výmenník tepla Reflex Longtherm RLB-110-100 "alebo ekvivalent</t>
  </si>
  <si>
    <t>8300500</t>
  </si>
  <si>
    <t>Tepelná izolácia Reflex Longtherm IsoR..B-110-90/100 "alebo ekvivalent, hrúbka 25 mm</t>
  </si>
  <si>
    <t>8290500</t>
  </si>
  <si>
    <t>Stojan Reflex Longtherm, R..B-110 "alebo ekvivalent</t>
  </si>
  <si>
    <t>732230000.S</t>
  </si>
  <si>
    <t>Montáž akumulačnej nádoby vykurovacej vody bez výmenníka s izoláciou objem do 250 l</t>
  </si>
  <si>
    <t>7721239</t>
  </si>
  <si>
    <t>akumulačný zásobník PUK 100 l, vyk/chlad</t>
  </si>
  <si>
    <t>732230015.S</t>
  </si>
  <si>
    <t>Montáž akumulačnej nádoby vykurovacej vody bez výmenníka s izoláciou objem nad 1100 do 2000 l</t>
  </si>
  <si>
    <t>7843100</t>
  </si>
  <si>
    <t>Akumulačný zásobník Reflex Storatherm HF 2000/R "alebo ekvivalent_C s izoláciou, biela, 3 bar/95 °C</t>
  </si>
  <si>
    <t>7611000</t>
  </si>
  <si>
    <t>Konzola s páskou KS 8-25 pre expanzné nádoby Reflex N+NG, S, S/V, V</t>
  </si>
  <si>
    <t>732331003.S</t>
  </si>
  <si>
    <t>Montáž expanznej nádoby tlak do 6 bar s membránou 12l</t>
  </si>
  <si>
    <t>7203505</t>
  </si>
  <si>
    <t>Expanzná nádoba Reflex NG 12, biela s membránou, 3 bar / 1,5 bar</t>
  </si>
  <si>
    <t>732331018.S</t>
  </si>
  <si>
    <t>Montáž expanznej nádoby tlak do 6 bar s membránou 80 l</t>
  </si>
  <si>
    <t>8210300</t>
  </si>
  <si>
    <t>Expanzná nádoba stojatá Reflex S 80, šedá s membránou, 10 bar</t>
  </si>
  <si>
    <t>732331054.S</t>
  </si>
  <si>
    <t>Montáž expanznej nádoby tlak 6 barov s membránou 200 l</t>
  </si>
  <si>
    <t>8213300</t>
  </si>
  <si>
    <t>Expanzná nádoba stojatá Reflex N 200, šedá s membránou, 6 bar</t>
  </si>
  <si>
    <t>732460305.S</t>
  </si>
  <si>
    <t>Montáž tepelného čerpadla vzduch-voda - vykurovanie</t>
  </si>
  <si>
    <t>7726223</t>
  </si>
  <si>
    <t>Tepelné čerpadlo Energycal AW PRO MT 180.2 "alebo ekvivalent</t>
  </si>
  <si>
    <t>7569766</t>
  </si>
  <si>
    <t>Prothlukové podložky 180.2-250.2 "alebo ekvivalent</t>
  </si>
  <si>
    <t>7726215</t>
  </si>
  <si>
    <t>Externý dislpay AW PRO "alebo ekvivalent</t>
  </si>
  <si>
    <t>7143780</t>
  </si>
  <si>
    <t>malý rozdeľovač s armatúrami</t>
  </si>
  <si>
    <t>Z009463</t>
  </si>
  <si>
    <t>Vitotronic 200-H typ HK3B "alebo ekvivalent</t>
  </si>
  <si>
    <t>7415056</t>
  </si>
  <si>
    <t>konektor č. 20 pre čerpadlo</t>
  </si>
  <si>
    <t>7415057</t>
  </si>
  <si>
    <t>konektor č. 52 pre motor zmiešavača</t>
  </si>
  <si>
    <t>7426463</t>
  </si>
  <si>
    <t>príložný snímač teploty NTC č. 2 l=5800</t>
  </si>
  <si>
    <t>7438702</t>
  </si>
  <si>
    <t>ponorný snímač teploty NTC 10k Ohm</t>
  </si>
  <si>
    <t>732460455.S</t>
  </si>
  <si>
    <t>Montáž tepelného čerpadla 15 kW (vzduch-voda) - chladenie</t>
  </si>
  <si>
    <t>Z014665</t>
  </si>
  <si>
    <t>Vitocal 100-S AWB-E-AC 101.A16 "alebo ekvivalent</t>
  </si>
  <si>
    <t>ZK02668</t>
  </si>
  <si>
    <t>prepojovací M-BUS kábel 15 m</t>
  </si>
  <si>
    <t>ZK02670</t>
  </si>
  <si>
    <t>inštal. sada pre mont. na podlahu 10/16</t>
  </si>
  <si>
    <t>7179164</t>
  </si>
  <si>
    <t>termostat protimrazovej ochrany</t>
  </si>
  <si>
    <t>7819693</t>
  </si>
  <si>
    <t>nerezové ponorné púzdro R1/2, 200mm</t>
  </si>
  <si>
    <t>7452646</t>
  </si>
  <si>
    <t>snímač vlhkosti 230V</t>
  </si>
  <si>
    <t>732470000.S</t>
  </si>
  <si>
    <t>Montáž čerpadlovej skupiny pre solárne systémy jednovetvovej G 3/4, 2-12 l/min</t>
  </si>
  <si>
    <t>732610055.S</t>
  </si>
  <si>
    <t>Montáž 4 solárnych kolektorov plochých na rovnú strechu, na stojato v sklone 45°</t>
  </si>
  <si>
    <t>ZK02453</t>
  </si>
  <si>
    <t>Vitosol 200-FM, typ SV2F "alebo ekvivalent</t>
  </si>
  <si>
    <t>7248239</t>
  </si>
  <si>
    <t>spojovacie rúry (2 ks)</t>
  </si>
  <si>
    <t>bal</t>
  </si>
  <si>
    <t>7248240</t>
  </si>
  <si>
    <t>pripojovacia sada Vitosol 100-FM/200-FM "alebo ekvivalent</t>
  </si>
  <si>
    <t>Z013134</t>
  </si>
  <si>
    <t>upevň. sada pre 4 zvislé pl. kolektory</t>
  </si>
  <si>
    <t>Z012020</t>
  </si>
  <si>
    <t>Solar-Divicon PS10 "alebo ekvivalent</t>
  </si>
  <si>
    <t>7316263</t>
  </si>
  <si>
    <t>nákrutka so zverným krúžkom s odvzdušn.</t>
  </si>
  <si>
    <t>7248243</t>
  </si>
  <si>
    <t>solárna expanzná nádoba 40l/10bar</t>
  </si>
  <si>
    <t>ZK02962</t>
  </si>
  <si>
    <t>solárne ručné plniace čerpadlo</t>
  </si>
  <si>
    <t>7159727</t>
  </si>
  <si>
    <t>teplonosné médium Tyfocor-LS 25L"alebo ekvivalent</t>
  </si>
  <si>
    <t>Z007388</t>
  </si>
  <si>
    <t>Vitosolic 200 typ SD4 "alebo ekvivalent</t>
  </si>
  <si>
    <t>7426247</t>
  </si>
  <si>
    <t>snímač teploty zásobníka NTC</t>
  </si>
  <si>
    <t>732491015.S</t>
  </si>
  <si>
    <t>Montáž normovaného čerpadla DN 40</t>
  </si>
  <si>
    <t>97924245</t>
  </si>
  <si>
    <t>MAGNA 3 25-60 "alebo ekvivalent</t>
  </si>
  <si>
    <t>732491020.S</t>
  </si>
  <si>
    <t>Montáž normovaného čerpadla DN 50</t>
  </si>
  <si>
    <t>97924255</t>
  </si>
  <si>
    <t>MAGNA 3 32-60 "alebo ekvivalent</t>
  </si>
  <si>
    <t>97924257</t>
  </si>
  <si>
    <t>MAGNA 3 32-100 "alebo ekvivalent</t>
  </si>
  <si>
    <t>734109116.S</t>
  </si>
  <si>
    <t>Montáž prírubového čerpadla PN 0,6 DN 80</t>
  </si>
  <si>
    <t>97924310</t>
  </si>
  <si>
    <t>MAGNA 3 80-120 F "alebo ekvivalent</t>
  </si>
  <si>
    <t>KAM</t>
  </si>
  <si>
    <t>Montáž úpravne vody, uvedenie do prevádzky</t>
  </si>
  <si>
    <t>1111279</t>
  </si>
  <si>
    <t>WMK 40 "alebo ekvivalent</t>
  </si>
  <si>
    <t>998732201.S</t>
  </si>
  <si>
    <t>Presun hmôt pre strojovne v objektoch výšky do 6 m</t>
  </si>
  <si>
    <t>733125009.S</t>
  </si>
  <si>
    <t>Potrubie z uhlíkovej ocele spájané lisovaním 22x1,5</t>
  </si>
  <si>
    <t>733125012.S</t>
  </si>
  <si>
    <t>Potrubie z uhlíkovej ocele spájané lisovaním 28x1,5</t>
  </si>
  <si>
    <t>733125015.S</t>
  </si>
  <si>
    <t>Potrubie z uhlíkovej ocele spájané lisovaním 35x1,5</t>
  </si>
  <si>
    <t>733125018.S</t>
  </si>
  <si>
    <t>Potrubie z uhlíkovej ocele spájané lisovaním 42x1,5</t>
  </si>
  <si>
    <t>733125021.S</t>
  </si>
  <si>
    <t>Potrubie z uhlíkovej ocele spájané lisovaním 54x1,5</t>
  </si>
  <si>
    <t>733125024.S</t>
  </si>
  <si>
    <t>Potrubie z uhlíkovej ocele spájané lisovaním 64x2</t>
  </si>
  <si>
    <t>733125030.S</t>
  </si>
  <si>
    <t>Potrubie z uhlíkovej ocele spájané lisovaním 108x2,0</t>
  </si>
  <si>
    <t>733191201.S</t>
  </si>
  <si>
    <t>Tlaková skúška medeného potrubia do D 35 mm</t>
  </si>
  <si>
    <t>733191202.S</t>
  </si>
  <si>
    <t>Tlaková skúška medeného potrubia nad 35 do 64 mm</t>
  </si>
  <si>
    <t>733191203.S</t>
  </si>
  <si>
    <t>Tlaková skúška medeného potrubia nad 64 do 108 mm</t>
  </si>
  <si>
    <t>733191301.S</t>
  </si>
  <si>
    <t>Tlaková skúška plastového potrubia do 32 mm</t>
  </si>
  <si>
    <t>998733203.S</t>
  </si>
  <si>
    <t>Presun hmôt pre rozvody potrubia v objektoch výšky nad 6 do 24 m</t>
  </si>
  <si>
    <t>734109217.S</t>
  </si>
  <si>
    <t>Montáž armatúry prírubovej s dvomi prírubami PN 1,6 DN 100</t>
  </si>
  <si>
    <t>8252330</t>
  </si>
  <si>
    <t>Separátor kalov Reflex Exdirt "alebo ekvivalent D 100, 110°C, oceľový, prírubový, 10 bar</t>
  </si>
  <si>
    <t>734209112.S</t>
  </si>
  <si>
    <t>Montáž závitovej armatúry s 2 závitmi do G 1/2</t>
  </si>
  <si>
    <t>6811500</t>
  </si>
  <si>
    <t>Fillcontrol Plus Compact "alebo ekvivalent Kontrolované doplňovanie so systémovým oddeľovačom</t>
  </si>
  <si>
    <t>734209115.S</t>
  </si>
  <si>
    <t>Montáž závitovej armatúry s 2 závitmi G 1</t>
  </si>
  <si>
    <t>7613100</t>
  </si>
  <si>
    <t>Guľový kohút so zaistením MK 1 pre expanzné nádoby Reflex N+NG, C, F, S, S/V, V</t>
  </si>
  <si>
    <t>734209117.S</t>
  </si>
  <si>
    <t>Montáž závitovej armatúry s 2 závitmi G 6/4</t>
  </si>
  <si>
    <t>9256640</t>
  </si>
  <si>
    <t>Separátor kalov Reflex Exdirt "alebo ekvivalent D 1 1/2 M, 110 °C, mosadzný, horizontálny, 10 bar, magnet</t>
  </si>
  <si>
    <t>734213240.S</t>
  </si>
  <si>
    <t>Montáž ventilu odvzdušňovacieho závitového automatického G 3/8</t>
  </si>
  <si>
    <t>551210009100.S</t>
  </si>
  <si>
    <t>Ventil odvzdušňovací automatický 3/8”</t>
  </si>
  <si>
    <t>500280</t>
  </si>
  <si>
    <t>Redukcia - 1/2Mx3/8F; nikl, niklovaná mosadz CW617N, O-krúžok - EPDM</t>
  </si>
  <si>
    <t>501099</t>
  </si>
  <si>
    <t>Redukcia - 3/4Mx3/8F; nikl, IVAR.AC 602 N</t>
  </si>
  <si>
    <t>734223154.S</t>
  </si>
  <si>
    <t>Montáž vyvažovacieho ventilu priameho pre kúrenie DN 25</t>
  </si>
  <si>
    <t>1421733</t>
  </si>
  <si>
    <t>HERZ Ventil STRÖMAX-GM 2013 "alebo ekvivalent DN 25, priamy, vyvažovací, s meracími ventilčekmi pre meranie tlakovej diferencie, s lineárnou charakteristikou, hrdlo x hrdlo,</t>
  </si>
  <si>
    <t>734223208</t>
  </si>
  <si>
    <t>Montáž termostatickej hlavice kvapalinovej jednoduchej</t>
  </si>
  <si>
    <t>1920030</t>
  </si>
  <si>
    <t>Hlavica termostat.Mini M28x1,5, s polohou 0, kolmými drážkami, s kvapalin.snímačom, nastaviteľná protimraz.ochrana pri cca 6°C</t>
  </si>
  <si>
    <t>734223255</t>
  </si>
  <si>
    <t>Montáž armatúr pre spodné pripojenie vykurovacích telies priamych</t>
  </si>
  <si>
    <t>1376612</t>
  </si>
  <si>
    <t xml:space="preserve">HERZ "alebo ekvivalent Diel pripájací, Rp 1/2x G 3/4 rohový, pre 2-rúrkové sústavy, obojstranne uzatvárateľné, pripojenie vykurovacie telesa Rp 1/2, pripojenie na rúru vonkajším závitom G 3/4 s </t>
  </si>
  <si>
    <t>734224006.S</t>
  </si>
  <si>
    <t>Montáž guľového kohúta závitového G 1/2</t>
  </si>
  <si>
    <t>8363R004</t>
  </si>
  <si>
    <t>Guľový uzáver voda PERFECTA - 1/2FF; páčka , FIV.8363 "alebo ekvivalent</t>
  </si>
  <si>
    <t>734224012.S</t>
  </si>
  <si>
    <t>Montáž guľového kohúta závitového G 1</t>
  </si>
  <si>
    <t>8363R006</t>
  </si>
  <si>
    <t>Guľový uzáver voda PERFECTA - 1FF; páčka , FIV.8363 "alebo ekvivalent</t>
  </si>
  <si>
    <t>734224015.S</t>
  </si>
  <si>
    <t>Montáž guľového kohúta závitového G 5/4</t>
  </si>
  <si>
    <t>8363R007</t>
  </si>
  <si>
    <t>Guľový uzáver voda PERFECTA - 5/4FF; páčka , FIV.8363 "alebo ekvivalent</t>
  </si>
  <si>
    <t>734224018.S</t>
  </si>
  <si>
    <t>Montáž guľového kohúta závitového G 6/4</t>
  </si>
  <si>
    <t>8363R008</t>
  </si>
  <si>
    <t>Guľový uzáver voda PERFECTA - 6/4FF; páčka , FIV.8363 "alebo ekvivalent</t>
  </si>
  <si>
    <t>734224021.S</t>
  </si>
  <si>
    <t>Montáž guľového kohúta závitového G 2</t>
  </si>
  <si>
    <t>8363R009</t>
  </si>
  <si>
    <t>Guľový uzáver voda PERFECTA - 2FF; páčka , FIV.8363 "alebo ekvivalent</t>
  </si>
  <si>
    <t>734224024.S</t>
  </si>
  <si>
    <t>Montáž guľového kohúta závitového G 2 1/2</t>
  </si>
  <si>
    <t>8363R010</t>
  </si>
  <si>
    <t>Guľový uzáver voda PERFECTA - 2 1/2FF; páčka , FIV.8363 "alebo ekvivalent</t>
  </si>
  <si>
    <t>734240025.S</t>
  </si>
  <si>
    <t>Montáž spätnej klapky závitovej G 2</t>
  </si>
  <si>
    <t>I08018200</t>
  </si>
  <si>
    <t>Spätný ventil EURA ťažký - 2FF; Kv 15,00, FIV.08018 "alebo ekvivalent</t>
  </si>
  <si>
    <t>734291114.S</t>
  </si>
  <si>
    <t>Ostané armatúry, kohútik plniaci a vypúšťací normy 13 7061, PN 1,0/100st. C G 3/4</t>
  </si>
  <si>
    <t>734291360.S</t>
  </si>
  <si>
    <t>Montáž filtra závitového G 1 1/2</t>
  </si>
  <si>
    <t>I08412112</t>
  </si>
  <si>
    <t>Filter závitový - 6/4FF; 500 µm; Kv 24,50, FIV.08412</t>
  </si>
  <si>
    <t>734291370.S</t>
  </si>
  <si>
    <t>Montáž filtra závitového G 2 PN</t>
  </si>
  <si>
    <t>I08412200</t>
  </si>
  <si>
    <t>Filter závitový - 2FF; 500 µm; Kv 36,00, FIV.08412</t>
  </si>
  <si>
    <t>734291410.S</t>
  </si>
  <si>
    <t>Montáž filtra závitového G 4</t>
  </si>
  <si>
    <t>I08412400</t>
  </si>
  <si>
    <t>Filter závitový - 4FF; 600 µm; Kv 100,00, FIV.08412</t>
  </si>
  <si>
    <t>734296180.S</t>
  </si>
  <si>
    <t>Montáž zmiešavacej armatúry trojcestnej DN 32 so servopohonom</t>
  </si>
  <si>
    <t>198720</t>
  </si>
  <si>
    <t>Ventil zmiešavací 3-cestný VRG131 32-16 "alebo ekvivalent</t>
  </si>
  <si>
    <t>734315480.S</t>
  </si>
  <si>
    <t xml:space="preserve">Montáž oceľového guľového kohúta DN 100 </t>
  </si>
  <si>
    <t>8363R012</t>
  </si>
  <si>
    <t>Guľový uzáver voda PERFECTA - 4FF; páčka , FIV.8363 "alebo ekvivalent</t>
  </si>
  <si>
    <t>734412310.S</t>
  </si>
  <si>
    <t>Montáž teplomeru technického radiálneho priemer 80 mm dĺžka 50 mm</t>
  </si>
  <si>
    <t>388320002800.S</t>
  </si>
  <si>
    <t>Teplomer radiálny d 80 mm, pripojenie 1/2 spodné s jímkou dĺžky 50 mm, rozsah 0-120 °C</t>
  </si>
  <si>
    <t>734499211</t>
  </si>
  <si>
    <t>Ostatné meracie armatúry, montáž návarka M 20 x 1,5</t>
  </si>
  <si>
    <t>388320004400</t>
  </si>
  <si>
    <t>Návarok priamy M20x1,5 mm - 19 mm</t>
  </si>
  <si>
    <t>389510004700</t>
  </si>
  <si>
    <t>Návarok 45° pre snímač 100 mm, 150 mm</t>
  </si>
  <si>
    <t>998734203.S</t>
  </si>
  <si>
    <t>Presun hmôt pre armatúry v objektoch výšky nad 6 do 24 m</t>
  </si>
  <si>
    <t>735000911.S</t>
  </si>
  <si>
    <t>Vyregulovanie dvojregulačného ventilu a kohútika s ručným ovládaním</t>
  </si>
  <si>
    <t>735000912.S</t>
  </si>
  <si>
    <t>Vyregulovanie dvojregulačného ventilu s termostatickým ovládaním</t>
  </si>
  <si>
    <t>735154042.S</t>
  </si>
  <si>
    <t>Montáž vykurovacieho telesa panelového jednoradového 600 mm/ dĺžky 1000-1200 mm</t>
  </si>
  <si>
    <t>V00116012009016011</t>
  </si>
  <si>
    <t>Oceľové panelové radiátory KORAD "alebo ekvivalent 11VK 600x1200, s pripojením vpravo/vľavo, s 1 panelom a 1 konvektorom</t>
  </si>
  <si>
    <t>735154140.S</t>
  </si>
  <si>
    <t>Montáž vykurovacieho telesa panelového dvojradového výšky 600 mm/ dĺžky 400-600 mm</t>
  </si>
  <si>
    <t>V00216006009016011</t>
  </si>
  <si>
    <t>Oceľové panelové radiátory KORAD "alebo ekvivalent 21VK 600x600, s pripojením vpravo/vľavo, s 2 panelmi a 1 konvektorom</t>
  </si>
  <si>
    <t>735154142.S</t>
  </si>
  <si>
    <t>Montáž vykurovacieho telesa panelového dvojradového výšky 600 mm/ dĺžky 1000-1200 mm</t>
  </si>
  <si>
    <t>V00216010009016011</t>
  </si>
  <si>
    <t>Oceľové panelové radiátory KORAD "alebo ekvivalent 21VK 600x1000, s pripojením vpravo/vľavo, s 2 panelmi a 1 konvektorom</t>
  </si>
  <si>
    <t>V00216012009016011</t>
  </si>
  <si>
    <t>Oceľové panelové radiátory KORAD "alebo ekvivalent 21VK 600x1200, s pripojením vpravo/vľavo, s 2 panelmi a 1 konvektorom</t>
  </si>
  <si>
    <t>735154152.S</t>
  </si>
  <si>
    <t>Montáž vykurovacieho telesa panelového dvojradového výšky 900 mm/ dĺžky 1000-1200 mm</t>
  </si>
  <si>
    <t>V00229010009016011</t>
  </si>
  <si>
    <t>Oceľové panelové radiátory KORAD "alebo ekvivalent 22VK 900x1000, s pripojením vpravo/vľavo, s 2 panelmi a 2 konvektormi</t>
  </si>
  <si>
    <t>V00229012009016011</t>
  </si>
  <si>
    <t>Oceľové panelové radiátory KORAD "alebo ekvivalent 22VK 900x1200, s pripojením vpravo/vľavo, s 2 panelmi a 2 konvektormi</t>
  </si>
  <si>
    <t>735154153.S</t>
  </si>
  <si>
    <t>Montáž vykurovacieho telesa panelového dvojradového výšky 900 mm/ dĺžky 1400-1800 mm</t>
  </si>
  <si>
    <t>V00229016009016011</t>
  </si>
  <si>
    <t>Oceľové panelové radiátory KORAD "alebo ekvivalent 22VK 900x1600, s pripojením vpravo/vľavo, s 2 panelmi a 2 konvektormi</t>
  </si>
  <si>
    <t>735154252.S</t>
  </si>
  <si>
    <t>Montáž vykurovacieho telesa panelového trojradového výšky 900 mm/ dĺžky 1000-1200 mm</t>
  </si>
  <si>
    <t>V00339012009016011</t>
  </si>
  <si>
    <t>Oceľové panelové radiátory KORAD "alebo ekvivalent 33VK 900x1200, s pripojením vpravo/vľavo, s 3 panelmi a 3 konvektormi</t>
  </si>
  <si>
    <t>735154253.S</t>
  </si>
  <si>
    <t>Montáž vykurovacieho telesa panelovéhotrojradového výšky 900 mm/ dĺžky 1400-1800 mm</t>
  </si>
  <si>
    <t>V00339014009016011</t>
  </si>
  <si>
    <t>Oceľové panelové radiátory KORAD "alebo ekvivalent 33VK 900x1400, s pripojením vpravo/vľavo, s 3 panelmi a 3 konvektormi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</si>
  <si>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</si>
  <si>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</si>
  <si>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</si>
  <si>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</si>
  <si>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PC73510</t>
  </si>
  <si>
    <t>Montáž stropných chladiacich panelov</t>
  </si>
  <si>
    <t>12028001001</t>
  </si>
  <si>
    <t>Stropný element 500 x 1250 x 33 mm"alebo ekvivalent</t>
  </si>
  <si>
    <t>12027901001</t>
  </si>
  <si>
    <t>Stropný element 1000 x 1250 x 33 mm"alebo ekvivalent</t>
  </si>
  <si>
    <t>12027801001</t>
  </si>
  <si>
    <t>Stropný element 1500 x 1250 x 33 mm"alebo ekvivalent</t>
  </si>
  <si>
    <t>12027701001</t>
  </si>
  <si>
    <t>Stropný element 2000 x 1250 x 33 mm"alebo ekvivalent</t>
  </si>
  <si>
    <t>998735202.S</t>
  </si>
  <si>
    <t>Presun hmôt pre vykurovacie telesá v objektoch výšky nad 6 do 12 m</t>
  </si>
  <si>
    <t>11361401500</t>
  </si>
  <si>
    <t xml:space="preserve">Rúrka RAUTHERM S "alebo ekvivalent 17, kotúč 500m, </t>
  </si>
  <si>
    <t>11361601120</t>
  </si>
  <si>
    <t>Rúrka RAUTHERM S "alebo ekvivalent 20x2,0, kotúč 120x2,0m</t>
  </si>
  <si>
    <t>11374271050</t>
  </si>
  <si>
    <t>Ochranná rúrka pre rúrku 16/70</t>
  </si>
  <si>
    <t>11374281050</t>
  </si>
  <si>
    <t>Ochranná rúrka pre rúrku 20</t>
  </si>
  <si>
    <t>13801401001</t>
  </si>
  <si>
    <t>Rozdeľovač HKVD SX-AG 4</t>
  </si>
  <si>
    <t>13801701001</t>
  </si>
  <si>
    <t>Rozdeľovač HKVD SX-AG 7</t>
  </si>
  <si>
    <t>13801801001</t>
  </si>
  <si>
    <t>Rozdeľovač HKVD SX-AG 8</t>
  </si>
  <si>
    <t>13802001001</t>
  </si>
  <si>
    <t>Rozdeľovač HKVD SX-AG 10</t>
  </si>
  <si>
    <t>13802101001</t>
  </si>
  <si>
    <t>Rozdeľovač HKVD SX-AG 11</t>
  </si>
  <si>
    <t>13802201001</t>
  </si>
  <si>
    <t>Rozdeľovač HKVD SX-AG 12</t>
  </si>
  <si>
    <t>13802401001</t>
  </si>
  <si>
    <t>Rozdeľovač HKVD SX-AG 14</t>
  </si>
  <si>
    <t>13802501001</t>
  </si>
  <si>
    <t>Rozdeľovač HKVD SX-AG 15</t>
  </si>
  <si>
    <t>13454201001</t>
  </si>
  <si>
    <t>Skrinka rozdeľovača UP 110/750 5-8 okr.</t>
  </si>
  <si>
    <t>13454401001</t>
  </si>
  <si>
    <t>Skrinka rozdeľovača UP 110/1150 13-15 okr.</t>
  </si>
  <si>
    <t>13454301001</t>
  </si>
  <si>
    <t>Skrinka rozdeľovača UP 110/950 9-12 okr.</t>
  </si>
  <si>
    <t>12005361001</t>
  </si>
  <si>
    <t>Násuvná objímka 10x1,1</t>
  </si>
  <si>
    <t>12502971002</t>
  </si>
  <si>
    <t>Násuvná objímka 17x2,0</t>
  </si>
  <si>
    <t>12503071002</t>
  </si>
  <si>
    <t>Násuvná objímka 20x2,0</t>
  </si>
  <si>
    <t>12179041001</t>
  </si>
  <si>
    <t>Profilovaná okrajová izolačná páska 8/150mm</t>
  </si>
  <si>
    <t>12278291001</t>
  </si>
  <si>
    <t>Systémová doska Varionova 30-2 "alebo ekvivalent, hrúbka 30mm + 20mm výstupky</t>
  </si>
  <si>
    <t>12278491001</t>
  </si>
  <si>
    <t>Spájací pás Varionova "alebo ekvivalent</t>
  </si>
  <si>
    <t>12392031001</t>
  </si>
  <si>
    <t>Upevňovací mostík</t>
  </si>
  <si>
    <t>12005331001</t>
  </si>
  <si>
    <t>Spojka 17-10</t>
  </si>
  <si>
    <t>12594691002</t>
  </si>
  <si>
    <t>Spojka 20-17</t>
  </si>
  <si>
    <t>12005431001</t>
  </si>
  <si>
    <t>T-kus 17-10-17</t>
  </si>
  <si>
    <t>12005441001</t>
  </si>
  <si>
    <t>T-kus 20-10-20</t>
  </si>
  <si>
    <t>12506171002</t>
  </si>
  <si>
    <t>Pripojovací skrutkový spoj 20x2,0 - G 3/4</t>
  </si>
  <si>
    <t>12392431001</t>
  </si>
  <si>
    <t>Škárový (dilatačný) profil samolepiaci</t>
  </si>
  <si>
    <t>12506071002</t>
  </si>
  <si>
    <t>Pripojovací skrutkový spoj 17x2,0 - G 3/4</t>
  </si>
  <si>
    <t>12563741003</t>
  </si>
  <si>
    <t>Prísada do betónových poterov P</t>
  </si>
  <si>
    <t>REHMONT</t>
  </si>
  <si>
    <t>Montáž podlahového vykurovania</t>
  </si>
  <si>
    <t>11304911050</t>
  </si>
  <si>
    <t>Univerzálna rúrka RAUTITAN stabil 16,2x2,6 v ochrannej rúrke "alebo ekvivalent</t>
  </si>
  <si>
    <t>11305011050</t>
  </si>
  <si>
    <t>Univerzálna rúrka RAUTITAN stabil 20x2,9 v ochrannej rúrke "alebo ekvivalent</t>
  </si>
  <si>
    <t>12664521003</t>
  </si>
  <si>
    <t>Pripojovací skrutkový spoj RAUTITAN stabil 16,2x2,6xG 3/4 "alebo ekvivalent</t>
  </si>
  <si>
    <t>12663621003</t>
  </si>
  <si>
    <t>Pripojovacie skrutkové spoje RAUTITAN flex 20 x 2,8 xG 3/4 "alebo ekvivalent</t>
  </si>
  <si>
    <t>11600011001</t>
  </si>
  <si>
    <t>Násuvná objímka 16 PX</t>
  </si>
  <si>
    <t>11600021001</t>
  </si>
  <si>
    <t>Násuvná objímka 20 PX</t>
  </si>
  <si>
    <t>11600311001</t>
  </si>
  <si>
    <t>T-kus 16 PX</t>
  </si>
  <si>
    <t>11600811001</t>
  </si>
  <si>
    <t>T-kus 20-16-16 PX</t>
  </si>
  <si>
    <t>11600611001</t>
  </si>
  <si>
    <t>T-kus 20-16-20 PX</t>
  </si>
  <si>
    <t>11600711001</t>
  </si>
  <si>
    <t>T-kus 20-20-16 PX</t>
  </si>
  <si>
    <t>11102161001</t>
  </si>
  <si>
    <t>Rozdeľovač HLV SX pre vykurovacie rozvody HLV SX 10</t>
  </si>
  <si>
    <t>11102171001</t>
  </si>
  <si>
    <t>Rozdeľovač HLV SX pre vykurovacie rozvody HLV SX 11</t>
  </si>
  <si>
    <t>12587981002</t>
  </si>
  <si>
    <t>Vod. oblúk 90° pre rúrky 20</t>
  </si>
  <si>
    <t>REHMONT.1</t>
  </si>
  <si>
    <t>Montáž plastových rozvodov</t>
  </si>
  <si>
    <t>558574</t>
  </si>
  <si>
    <t>Redukce s SC 42 x 35, ocel / pozinkovaný</t>
  </si>
  <si>
    <t>558598</t>
  </si>
  <si>
    <t>Redukce s SC 54 x 28, ocel / pozinkovaný</t>
  </si>
  <si>
    <t>642792</t>
  </si>
  <si>
    <t>Redukce s SC 54 x 35, ocel / pozinkovaný</t>
  </si>
  <si>
    <t>558604</t>
  </si>
  <si>
    <t>Redukce s SC 54 x 42, ocel / pozinkovaný</t>
  </si>
  <si>
    <t>598105</t>
  </si>
  <si>
    <t>Redukce s SC 64,0 x 54, ocel / pozinkovaný</t>
  </si>
  <si>
    <t>598174</t>
  </si>
  <si>
    <t>Redukce s SC 108,0 x 64,0, ocel / pozinkovaný</t>
  </si>
  <si>
    <t>598198</t>
  </si>
  <si>
    <t>Redukce s SC 108,0 x 88,9, ocel / pozinkovaný</t>
  </si>
  <si>
    <t>598228</t>
  </si>
  <si>
    <t>Prirubovy prechod s SC 88,9 (DN80), ocel / pozinkovaný</t>
  </si>
  <si>
    <t>558659</t>
  </si>
  <si>
    <t>T-kus s SC 35, ocel / pozinkovaný</t>
  </si>
  <si>
    <t>558802</t>
  </si>
  <si>
    <t>T-kus s SC 42 x 35 x 42, ocel / pozinkovaný</t>
  </si>
  <si>
    <t>558826</t>
  </si>
  <si>
    <t>T-kus s SC 54 x 28 x 54, ocel / pozinkovaný</t>
  </si>
  <si>
    <t>558840</t>
  </si>
  <si>
    <t>T-kus s SC 54 X 42 X 54, ocel / pozinkovaný</t>
  </si>
  <si>
    <t>558956</t>
  </si>
  <si>
    <t>T-kus s SC 42 x 1/2 x 42, ocel / pozinkovaný</t>
  </si>
  <si>
    <t>598068</t>
  </si>
  <si>
    <t>T-kus s SC 64,0 x 3/4 x 64,0, ocel / pozinkovaný</t>
  </si>
  <si>
    <t>598099</t>
  </si>
  <si>
    <t>T-kus s SC 108, 0x 3/4x 108,0, ocel / pozinkovaný</t>
  </si>
  <si>
    <t>558673</t>
  </si>
  <si>
    <t>T-kus s SC 54, ocel / pozinkovaný</t>
  </si>
  <si>
    <t>597993</t>
  </si>
  <si>
    <t>T-kus s SC 108,0 x 28 x 108,0, ocel / pozinkovaný</t>
  </si>
  <si>
    <t>558796</t>
  </si>
  <si>
    <t>T-kus s SC 42 x 28 x 42, ocel / pozinkovaný</t>
  </si>
  <si>
    <t>559045</t>
  </si>
  <si>
    <t>Prechodka s SC 28 x 1, ocel / pozinkovaný</t>
  </si>
  <si>
    <t>559052</t>
  </si>
  <si>
    <t>Prechodka s SC 35 x 1 1/4, ocel / pozinkovaný</t>
  </si>
  <si>
    <t>559069</t>
  </si>
  <si>
    <t>Prechodka s SC 42 x 1 1/2, ocel / pozinkovaný</t>
  </si>
  <si>
    <t>588663</t>
  </si>
  <si>
    <t>Prechodka s SC 54 x 2, ocel / pozinkovaný</t>
  </si>
  <si>
    <t>629953</t>
  </si>
  <si>
    <t>Prechodka s SC 64,0 x 2, ocel / pozinkovaný</t>
  </si>
  <si>
    <t>629991</t>
  </si>
  <si>
    <t>Prechodka s SC 108,0 x 4, ocel / pozinkovaný</t>
  </si>
  <si>
    <t>558987</t>
  </si>
  <si>
    <t>T-kus s SC 54 X 3/4 X 54, ocel / pozinkovaný</t>
  </si>
  <si>
    <t>PC733011999</t>
  </si>
  <si>
    <t>Montáž potrubia</t>
  </si>
  <si>
    <t>7725203</t>
  </si>
  <si>
    <t>Uvedenie do prevádzky Energycal AW PRO dvojtupňové "alebo ekvivalent</t>
  </si>
  <si>
    <t>230050001</t>
  </si>
  <si>
    <t>Montáž uloženia - priskrutkovaním: do DN 25</t>
  </si>
  <si>
    <t>230050002</t>
  </si>
  <si>
    <t>Montáž uloženia - priskrutkovaním: do DN 50</t>
  </si>
  <si>
    <t>230050003</t>
  </si>
  <si>
    <t>Montáž uloženia - priskrutkovaním: do DN 150</t>
  </si>
  <si>
    <t>4239203100</t>
  </si>
  <si>
    <t>Tyč závesná pre stropné závesy dľ=400 D 10 mm</t>
  </si>
  <si>
    <t>286710007200</t>
  </si>
  <si>
    <t>Potrubná objímka MP-PI pozinkovaná, rozsah upínania D 20-24 mm, DN potrubia, 1/2, M8, EPDM izolant</t>
  </si>
  <si>
    <t>286710007300</t>
  </si>
  <si>
    <t>Potrubná objímka MP-PI pozinkovaná, rozsah upínania D 25-28 mm, DN potrubia 3/4, M8, EPDM izolant</t>
  </si>
  <si>
    <t>HZS0101</t>
  </si>
  <si>
    <t>Vykurovacia skúška zariadenia podľa STN 060310, čl.131-134</t>
  </si>
  <si>
    <t>HZS0112</t>
  </si>
  <si>
    <t>Odborná prehliadka tlakových nádob</t>
  </si>
  <si>
    <t xml:space="preserve">     Časť: SO01 Zdravotechnika</t>
  </si>
  <si>
    <t xml:space="preserve">   POTRUBNÉ ROZVODY</t>
  </si>
  <si>
    <t xml:space="preserve">   ZTI - VNÚTORNA KANALIZÁCIA</t>
  </si>
  <si>
    <t xml:space="preserve">   ZTI - VNÚTORNÝ PLYNOVOD</t>
  </si>
  <si>
    <t xml:space="preserve">   ZTI - ZARIAĎOVACIE PREDMETY</t>
  </si>
  <si>
    <t>110011010S00</t>
  </si>
  <si>
    <t xml:space="preserve">Vytýčenie trasy vodovodu, kanalizácie v rovine   </t>
  </si>
  <si>
    <t>km</t>
  </si>
  <si>
    <t>131201101S00</t>
  </si>
  <si>
    <t xml:space="preserve">Hĺbenie jám nezapaž. v horn. tr. 3 do 100 m3   </t>
  </si>
  <si>
    <t>132201202S00</t>
  </si>
  <si>
    <t xml:space="preserve">Hĺbenie rýh šírka do 2 m v horn. tr. 3 nad 100 do 1 000 m3   </t>
  </si>
  <si>
    <t>132201209S00</t>
  </si>
  <si>
    <t xml:space="preserve">Príplatok za lepivosť horniny tr.3 v rýhach š. do 200 cm   </t>
  </si>
  <si>
    <t>162701105S00</t>
  </si>
  <si>
    <t xml:space="preserve">Vodorovné premiestnenie výkopu do 10000 m horn. tr . 1-4   </t>
  </si>
  <si>
    <t>171201201S00</t>
  </si>
  <si>
    <t xml:space="preserve">Uloženie sypaniny na skládku   </t>
  </si>
  <si>
    <t>174101001S00</t>
  </si>
  <si>
    <t xml:space="preserve">Zásyp zhutnený jám, šachiet, rýh, zárezov alebo ok olo objektov do 100 m3   </t>
  </si>
  <si>
    <t>175101101S00</t>
  </si>
  <si>
    <t xml:space="preserve">Obsyp potrubia bez prehodenia sypaniny   </t>
  </si>
  <si>
    <t>451573111S00</t>
  </si>
  <si>
    <t xml:space="preserve">Lôžko pod potrubie, stoky v otv. výk. z piesku a š trkopiesku   </t>
  </si>
  <si>
    <t>805221200S00</t>
  </si>
  <si>
    <t xml:space="preserve">Geodetické zameranie po realizácií   </t>
  </si>
  <si>
    <t>230230123</t>
  </si>
  <si>
    <t xml:space="preserve">Príprava na tlakovú skúšku vzduchom a vodou nad 4 MPa   </t>
  </si>
  <si>
    <t>úsek</t>
  </si>
  <si>
    <t>802115063S00</t>
  </si>
  <si>
    <t xml:space="preserve">Montáž elektrotvaroviek W90° koleno PE100 SDR11 D6 3mm   </t>
  </si>
  <si>
    <t>802140063S00</t>
  </si>
  <si>
    <t xml:space="preserve">Montáž USTN prechodka PE/oceľ s vonk. závitom PE10 0 SDR11 D63/2   </t>
  </si>
  <si>
    <t>803221010S00</t>
  </si>
  <si>
    <t xml:space="preserve">Vyhľadávací vodič na potrubí z PVC DN do 150   </t>
  </si>
  <si>
    <t>871211121S00</t>
  </si>
  <si>
    <t xml:space="preserve">Montáž potrubia z tlakových rúrok polyetyl. DN 63   </t>
  </si>
  <si>
    <t>877353123S00</t>
  </si>
  <si>
    <t xml:space="preserve">Montáž tvar. 1-osých na kanaliz. potr. z PVC otv. výk. DN200   </t>
  </si>
  <si>
    <t>892233111S00</t>
  </si>
  <si>
    <t xml:space="preserve">Dezinfekcia vodovodného potrubia DN 40-70   </t>
  </si>
  <si>
    <t>892241111S00</t>
  </si>
  <si>
    <t xml:space="preserve">Tlaková skúška vodov. potrubia DN do 80   </t>
  </si>
  <si>
    <t>899739102S00</t>
  </si>
  <si>
    <t xml:space="preserve">Montáž výstraž PVC fólia-biela vodovod hr.0,2-0,3m m, nad š.30 do 50cm na obsyp   </t>
  </si>
  <si>
    <t>2832F0508S</t>
  </si>
  <si>
    <t xml:space="preserve">Fólia výstražná Biela, šír.300, hr.0,075 mm - 84 30 65   </t>
  </si>
  <si>
    <t>2861D0205S</t>
  </si>
  <si>
    <t xml:space="preserve">Potrubie vodovodné HDPE - 63x5,8 - 2160063   </t>
  </si>
  <si>
    <t>2863A0805S</t>
  </si>
  <si>
    <t xml:space="preserve">Koleno elektrotvarovkové W 90st.612 099 d 63   </t>
  </si>
  <si>
    <t>2863A3505S</t>
  </si>
  <si>
    <t xml:space="preserve">Prechodka PE/oc.USTN 612 586 d 63, R 2   </t>
  </si>
  <si>
    <t>2865A1303S</t>
  </si>
  <si>
    <t xml:space="preserve">Klapka kanalizačné spätná PVC - 200 - 4693   </t>
  </si>
  <si>
    <t>Napojenie</t>
  </si>
  <si>
    <t xml:space="preserve">Napojenie na existujúci rozvod vody   </t>
  </si>
  <si>
    <t>súb</t>
  </si>
  <si>
    <t>PŠ630</t>
  </si>
  <si>
    <t xml:space="preserve">D+M Plastová šachta 630   </t>
  </si>
  <si>
    <t>998721203S00</t>
  </si>
  <si>
    <t xml:space="preserve">Presun hmôt pre vnút. kanalizáciu v objektoch výšk y do 24 m   </t>
  </si>
  <si>
    <t>979131415S00</t>
  </si>
  <si>
    <t xml:space="preserve">Poplatok za uloženie vykopanej zeminy   </t>
  </si>
  <si>
    <t>583373680S</t>
  </si>
  <si>
    <t xml:space="preserve">Štrkopiesok   </t>
  </si>
  <si>
    <t>998276101S00</t>
  </si>
  <si>
    <t xml:space="preserve">Presun hmôt pre potrubie z rúr plast. a sklolam. v otv. výk.   </t>
  </si>
  <si>
    <t>713463110S00</t>
  </si>
  <si>
    <t xml:space="preserve">Montáž tep.izol.potrubia pod stropom skr.PE(Mirelo n,...)upev.sponou potr.DN 15   </t>
  </si>
  <si>
    <t>283771polar1509T</t>
  </si>
  <si>
    <t xml:space="preserve">Izolácia potrubia MIRELON Polar 15x9mm   </t>
  </si>
  <si>
    <t>713463112S00</t>
  </si>
  <si>
    <t xml:space="preserve">Montáž tep.izol.potrubia pod stropom skr.PE(Mirelo n,...)upev.sponou potr.DN 22   </t>
  </si>
  <si>
    <t>283771polar2209T</t>
  </si>
  <si>
    <t xml:space="preserve">Izolácia potrubia MIRELON Polar 22x9mm   </t>
  </si>
  <si>
    <t>713463113S00</t>
  </si>
  <si>
    <t xml:space="preserve">Montáž tep.izol.potrubia pod stropom skr.PE(Mirelo n,...)upev.sponou potr.DN 25   </t>
  </si>
  <si>
    <t>283771polar2513T</t>
  </si>
  <si>
    <t xml:space="preserve">Izolácia potrubia MIRELON Polar 25x13mm   </t>
  </si>
  <si>
    <t>713463114S00</t>
  </si>
  <si>
    <t xml:space="preserve">Montáž tep.izol.potrubia pod stropom skr.PE(Mirelo n,...)upev.sponou potr.DN 32   </t>
  </si>
  <si>
    <t>283771polar3213T</t>
  </si>
  <si>
    <t xml:space="preserve">Izolácia potrubia MIRELON Polar 32x13mm   </t>
  </si>
  <si>
    <t>713463115S00</t>
  </si>
  <si>
    <t xml:space="preserve">Montáž tep.izol.potrubia pod stropom skr.PE(Mirelo n,...)upev.sponou potr.DN 42   </t>
  </si>
  <si>
    <t>283771polar4020T</t>
  </si>
  <si>
    <t xml:space="preserve">Izolácia potrubia MIRELON Polar 40x20mm   </t>
  </si>
  <si>
    <t>713463116S00</t>
  </si>
  <si>
    <t xml:space="preserve">Montáž tep.izol.potrubia pod stropom skr.PE(Mirelo n,...)upev.sponou potr.DN 49   </t>
  </si>
  <si>
    <t>283771polar5020T</t>
  </si>
  <si>
    <t xml:space="preserve">Izolácia potrubia MIRELON Polar 50x20mm   </t>
  </si>
  <si>
    <t>998713203S00</t>
  </si>
  <si>
    <t xml:space="preserve">Presun hmôt pre izolácie tepelné v objektoch výšky do 24 m   </t>
  </si>
  <si>
    <t>998713202S00</t>
  </si>
  <si>
    <t xml:space="preserve">Presun hmôt pre izolácie tepelné v objektoch výšky do 12 m   </t>
  </si>
  <si>
    <t>247461af2_28125T</t>
  </si>
  <si>
    <t xml:space="preserve">Izolácia ARMAFLEX AF2-028 28x12,5 mm   </t>
  </si>
  <si>
    <t>247461af6_18115T</t>
  </si>
  <si>
    <t xml:space="preserve">Izolácia ARMAFLEX AF2-018 18x11,5 mm   </t>
  </si>
  <si>
    <t>247461af6_2212T</t>
  </si>
  <si>
    <t xml:space="preserve">Izolácia ARMAFLEX AF2-022 22x12,0 mm   </t>
  </si>
  <si>
    <t>247461af6_28125T</t>
  </si>
  <si>
    <t>283771t1513T</t>
  </si>
  <si>
    <t xml:space="preserve">Izolácia potrubia TUBOLIT DG 15 x 13 mm   </t>
  </si>
  <si>
    <t>283771t2013T</t>
  </si>
  <si>
    <t xml:space="preserve">Izolácia potrubia TUBOLIT DG 20 x 13 mm   </t>
  </si>
  <si>
    <t>283771t2513T</t>
  </si>
  <si>
    <t xml:space="preserve">Izolácia potrubia TUBOLIT DG 25 x 13 mm   </t>
  </si>
  <si>
    <t>283771t3213T</t>
  </si>
  <si>
    <t xml:space="preserve">Izolácia potrubia TUBOLIT DG 32 x 13 mm   </t>
  </si>
  <si>
    <t>721173218T00</t>
  </si>
  <si>
    <t xml:space="preserve">Potrubie kanal. z PP (HT) 100   </t>
  </si>
  <si>
    <t>721173205T00</t>
  </si>
  <si>
    <t xml:space="preserve">Potrubie kanal. z PP (HT) 40x1,8   </t>
  </si>
  <si>
    <t>721173206T00</t>
  </si>
  <si>
    <t xml:space="preserve">Potrubie kanal. z PP (HT) 50x1,8   </t>
  </si>
  <si>
    <t>721173217T00</t>
  </si>
  <si>
    <t xml:space="preserve">Potrubie kanal. z PP (HT) 70x1,9   </t>
  </si>
  <si>
    <t>7211711091T00</t>
  </si>
  <si>
    <t xml:space="preserve">Potrubie kanal. z PVC-U rúr hrdlových odpadné D 11 0x2,2 v zemi   </t>
  </si>
  <si>
    <t>7211711101T00</t>
  </si>
  <si>
    <t xml:space="preserve">Potrubie kanal. z PVC-U rúr hrdlových odpadné D 12 5x3,2 v zemi   </t>
  </si>
  <si>
    <t>7211711121T00</t>
  </si>
  <si>
    <t xml:space="preserve">Potrubie kanal. z PVC-U rúr hrdlových odpadné D 16 0/3,2 vzemi   </t>
  </si>
  <si>
    <t>7211711131T00</t>
  </si>
  <si>
    <t xml:space="preserve">Potrubie kanal. z PVC-U rúr hrdlových odpadné D 20 0/4,9 v zemi   </t>
  </si>
  <si>
    <t>721194104S00</t>
  </si>
  <si>
    <t xml:space="preserve">Vyvedenie a upevnenie kanal. výpustiek D 40x1.8   </t>
  </si>
  <si>
    <t>721194105S00</t>
  </si>
  <si>
    <t xml:space="preserve">Vyvedenie a upevnenie kanal. výpustiek D 50x1.8   </t>
  </si>
  <si>
    <t>721194109S00</t>
  </si>
  <si>
    <t xml:space="preserve">Vyvedenie a upevnenie kanal. výpustiek D 110x2.3   </t>
  </si>
  <si>
    <t>721273147T00</t>
  </si>
  <si>
    <t xml:space="preserve">Montáž HL   </t>
  </si>
  <si>
    <t>55162537AT</t>
  </si>
  <si>
    <t xml:space="preserve">HL810 hlavica vetracia strešná DN 110-súprava   </t>
  </si>
  <si>
    <t>55162150AT</t>
  </si>
  <si>
    <t xml:space="preserve">HL21 Vtok so zápachovou uzáverkou DN 32   </t>
  </si>
  <si>
    <t>55162448AT</t>
  </si>
  <si>
    <t xml:space="preserve">HL510N vpust podlahový DN 40/50 mrežka nerez   </t>
  </si>
  <si>
    <t>55162406T</t>
  </si>
  <si>
    <t xml:space="preserve">HL310N terasový vtok DN50/75/110   </t>
  </si>
  <si>
    <t>55162211AT</t>
  </si>
  <si>
    <t xml:space="preserve">HL62B/DN75 strešný vtok s izol.svorkou a mrežkou   </t>
  </si>
  <si>
    <t>55162171AT</t>
  </si>
  <si>
    <t xml:space="preserve">HL62/DN 75 strešný vtok bez el. ohrevu   </t>
  </si>
  <si>
    <t>55162462AT</t>
  </si>
  <si>
    <t xml:space="preserve">HL514 uzáverka zápach.DN40/50 sprchové kúty   </t>
  </si>
  <si>
    <t>721290111S00</t>
  </si>
  <si>
    <t xml:space="preserve">Skúška tesnosti kanalizácie vodou do DN 125   </t>
  </si>
  <si>
    <t>721290112S00</t>
  </si>
  <si>
    <t xml:space="preserve">Skúška tesnosti kanalizácie vodou DN 125-200   </t>
  </si>
  <si>
    <t>230170003</t>
  </si>
  <si>
    <t xml:space="preserve">Príprava pre skúšku tesnosti DN 100 - 125   </t>
  </si>
  <si>
    <t>230170004</t>
  </si>
  <si>
    <t xml:space="preserve">Príprava pre skúšku tesnosti DN 150 - 200   </t>
  </si>
  <si>
    <t>721152257T00</t>
  </si>
  <si>
    <t xml:space="preserve">Čistiaci kus DN 110 PP HT   </t>
  </si>
  <si>
    <t>998721202S00</t>
  </si>
  <si>
    <t xml:space="preserve">Presun hmôt pre vnút. kanalizáciu v objektoch výšk y do 12 m   </t>
  </si>
  <si>
    <t>722130213S00</t>
  </si>
  <si>
    <t xml:space="preserve">Potrubie vod. z ocel. rúrok závit. pozink. 11353 D N 25   </t>
  </si>
  <si>
    <t>722130214S00</t>
  </si>
  <si>
    <t xml:space="preserve">Potrubie vod. z ocel. rúrok závit. pozink. 11353 D N 32   </t>
  </si>
  <si>
    <t>722130216S00</t>
  </si>
  <si>
    <t xml:space="preserve">Potrubie vod. z ocel. rúrok závit. pozink. 11353 D N 50   </t>
  </si>
  <si>
    <t>722176733T00</t>
  </si>
  <si>
    <t>Potrubie ALPEX - DUO 20x2 mm v tyčiach   (D16,D20)</t>
  </si>
  <si>
    <t>722176734T00</t>
  </si>
  <si>
    <t>Potrubie ALPEX - DUO 26x3 mm v tyčiach   (D25)</t>
  </si>
  <si>
    <t>722176735T00</t>
  </si>
  <si>
    <t xml:space="preserve">Potrubie ALPEX - DUO 32x3 mm v tyčiach   </t>
  </si>
  <si>
    <t>722176736T00</t>
  </si>
  <si>
    <t xml:space="preserve">Potrubie ALPEX - DUO 40x3,5 mm v tyčiach   </t>
  </si>
  <si>
    <t>722176737T00</t>
  </si>
  <si>
    <t xml:space="preserve">Potrubie ALPEX - DUO 50x4,5 mm v tyčiach   </t>
  </si>
  <si>
    <t>722239106S00</t>
  </si>
  <si>
    <t xml:space="preserve">Montáž vodov. armatúr s 2 závitmi G 2   </t>
  </si>
  <si>
    <t>D05FS2</t>
  </si>
  <si>
    <t xml:space="preserve">Redukčný ventil tlaku (0-10MPa) DN50 - Honeywell pri vstupe do budovy   </t>
  </si>
  <si>
    <t>4223K0106S</t>
  </si>
  <si>
    <t xml:space="preserve">Uzáver guľový voda PERFECTA, FF páčka 2- 8363R009   </t>
  </si>
  <si>
    <t>722239105S00</t>
  </si>
  <si>
    <t xml:space="preserve">Montáž vodov. armatúr s 2 závitmi G 6/4   </t>
  </si>
  <si>
    <t>4223K0105S</t>
  </si>
  <si>
    <t xml:space="preserve">Uzáver guľový voda PERFECTA, FF páčka 6/4- 8363R008   </t>
  </si>
  <si>
    <t>722239104S00</t>
  </si>
  <si>
    <t xml:space="preserve">Montáž vodov. armatúr s 2 závitmi G 5/4   </t>
  </si>
  <si>
    <t>4223K0104S</t>
  </si>
  <si>
    <t xml:space="preserve">Uzáver guľový voda PERFECTA, FF páčka 5/4- 8363R007   </t>
  </si>
  <si>
    <t>722239102S00</t>
  </si>
  <si>
    <t xml:space="preserve">Montáž vodov. armatúr s 2 závitmi G 3/4   </t>
  </si>
  <si>
    <t>4223K0102S</t>
  </si>
  <si>
    <t xml:space="preserve">Uzáver guľový voda PERFECTA, FF páčka 3/4- 8363R005   </t>
  </si>
  <si>
    <t>722239101S00</t>
  </si>
  <si>
    <t xml:space="preserve">Montáž vodov. armatúr s 2 závitmi G 1/2   </t>
  </si>
  <si>
    <t>4223K0101S</t>
  </si>
  <si>
    <t xml:space="preserve">Uzáver guľový voda PERFECTA, FF páčka 1/2- 8363R004   </t>
  </si>
  <si>
    <t>4361A0200F76S2AAMT</t>
  </si>
  <si>
    <t xml:space="preserve">Filter F76S-2AAM Jemný filter so spätným preplachom 2   </t>
  </si>
  <si>
    <t>Honeywell_RV280_6/4T</t>
  </si>
  <si>
    <t xml:space="preserve">Kontrolovateľný spätný ventil Honeywell EA RV 280 6/4   </t>
  </si>
  <si>
    <t>Honeywell_RV280_3/4T</t>
  </si>
  <si>
    <t xml:space="preserve">Kontrolovateľný spätný ventil Honeywell EA RV 280 3/4   </t>
  </si>
  <si>
    <t>4223K0422S</t>
  </si>
  <si>
    <t xml:space="preserve">Kohút guľový vypúšťací s páčkou 1/2- 301010102   </t>
  </si>
  <si>
    <t>5512H1907S</t>
  </si>
  <si>
    <t xml:space="preserve">Ventil poistný pre TÚV 1/2x3/4 KB-DN 15 - KB15   </t>
  </si>
  <si>
    <t>Pol__61</t>
  </si>
  <si>
    <t xml:space="preserve">Vodomer DN25 do 40C - pred zásobník TV   </t>
  </si>
  <si>
    <t>Pol__62</t>
  </si>
  <si>
    <t xml:space="preserve">Curkulačné čerpadlo Grundfos comfort  UP20/14 BUT so spínacími hodinami a termostatom   </t>
  </si>
  <si>
    <t>52751615</t>
  </si>
  <si>
    <t xml:space="preserve">Ventil vyvažovací do cirkulácie DN 15 - 52751615   </t>
  </si>
  <si>
    <t>725819402S00</t>
  </si>
  <si>
    <t xml:space="preserve">Montáž ventilov rohových G 1/2   </t>
  </si>
  <si>
    <t>súbor</t>
  </si>
  <si>
    <t>4223K0721S</t>
  </si>
  <si>
    <t xml:space="preserve">Ventil rohový s filtrom 1/2x3/8 - 70872101   </t>
  </si>
  <si>
    <t>RVSV</t>
  </si>
  <si>
    <t xml:space="preserve">Rohový ventil spätným ventilom   </t>
  </si>
  <si>
    <t>722290226S00</t>
  </si>
  <si>
    <t xml:space="preserve">Tlakové skúšky vodov. potrubia závitového do DN 50   </t>
  </si>
  <si>
    <t>722290234S00</t>
  </si>
  <si>
    <t xml:space="preserve">Preplachovanie a dezinfekcia vodov. potrubia do DN 80   </t>
  </si>
  <si>
    <t>767995101</t>
  </si>
  <si>
    <t xml:space="preserve">Montáž ostatných atypických kovových stavebných doplnkových konštrukcií do 5 kg   </t>
  </si>
  <si>
    <t>998722203S00</t>
  </si>
  <si>
    <t xml:space="preserve">Presun hmôt pre vnút. vodovod v objektoch výšky do 24 m   </t>
  </si>
  <si>
    <t>722176731T00</t>
  </si>
  <si>
    <t xml:space="preserve">Potrubie ALPEX - DUO 16x2 mm   </t>
  </si>
  <si>
    <t xml:space="preserve">Potrubie ALPEX - DUO 20x2 mm v tyčiach   </t>
  </si>
  <si>
    <t xml:space="preserve">Potrubie ALPEX - DUO 26x3 mm v tyčiach   </t>
  </si>
  <si>
    <t>722229101S00</t>
  </si>
  <si>
    <t xml:space="preserve">Montáž vodov. armatúr ostatných s 1 závitom G 1/2   </t>
  </si>
  <si>
    <t>722239103S00</t>
  </si>
  <si>
    <t xml:space="preserve">Montáž vodov. armatúr s 2 závitmi G 1   </t>
  </si>
  <si>
    <t>722254108vT00</t>
  </si>
  <si>
    <t xml:space="preserve">Montáž hydrant. skrine nástennej , vrátane upevňovacích prvkov   </t>
  </si>
  <si>
    <t>998722202S00</t>
  </si>
  <si>
    <t xml:space="preserve">Presun hmôt pre vnút. vodovod v objektoch výšky do 12 m   </t>
  </si>
  <si>
    <t>4223K0103S</t>
  </si>
  <si>
    <t xml:space="preserve">Uzáver guľový voda PERFECTA, FF páčka 1- 8363R006   </t>
  </si>
  <si>
    <t>4228C02114T</t>
  </si>
  <si>
    <t xml:space="preserve">Klapka spätná kontrolovateľná 5/4 ROMA   </t>
  </si>
  <si>
    <t>Soubor</t>
  </si>
  <si>
    <t>4361A0200F76S1AAMT</t>
  </si>
  <si>
    <t xml:space="preserve">Filter F76S-1AAM Jemný filter so spätným preplachom 1   </t>
  </si>
  <si>
    <t>4361P1506S</t>
  </si>
  <si>
    <t xml:space="preserve">Filter závitový 5/4- 08412114   </t>
  </si>
  <si>
    <t>449845131S</t>
  </si>
  <si>
    <t xml:space="preserve">Hadicový naviják HN 25/30   </t>
  </si>
  <si>
    <t>Honeywell_BA295S1AT</t>
  </si>
  <si>
    <t xml:space="preserve">Bezpečnostná armatúra - oddeľovač prietoku BA295S-1A   </t>
  </si>
  <si>
    <t xml:space="preserve">Curkulačné čerpadlo   </t>
  </si>
  <si>
    <t>REFIX</t>
  </si>
  <si>
    <t xml:space="preserve">D+M Expanzná nádoba Refix DD 33/10   </t>
  </si>
  <si>
    <t>723110203S00</t>
  </si>
  <si>
    <t xml:space="preserve">Potrubie plyn. z ocel. rúrok závit. čiernych 11353 DN 20   </t>
  </si>
  <si>
    <t>723110207S00</t>
  </si>
  <si>
    <t xml:space="preserve">Potrubie plyn. z ocel. rúrok závit. čiernych 11353 DN 50   </t>
  </si>
  <si>
    <t>723239101S00</t>
  </si>
  <si>
    <t xml:space="preserve">Montáž plynovodných armatúr s 2 závitmi, ostatné t ypy G 1/2   </t>
  </si>
  <si>
    <t>4223K1803S</t>
  </si>
  <si>
    <t xml:space="preserve">Uzáver guľový plyn - Futurgas, FF páčka 1/2- 80010012   </t>
  </si>
  <si>
    <t>4223K2231S</t>
  </si>
  <si>
    <t xml:space="preserve">Ventil vzorkovací PB priamy priem.9,8x1/2F - 8106R104 P   </t>
  </si>
  <si>
    <t>723239102S00</t>
  </si>
  <si>
    <t xml:space="preserve">Montáž plynovodných armatúr s 2 závitmi, ostatné t ypy G 3/4   </t>
  </si>
  <si>
    <t>4223K1804S</t>
  </si>
  <si>
    <t xml:space="preserve">Uzáver guľový plyn - Futurgas, FF páčka 3/4- 80010034   </t>
  </si>
  <si>
    <t>723239106S00</t>
  </si>
  <si>
    <t xml:space="preserve">Montáž plynovodných armatúr s 2 závitmi, ostatné t ypy G 2   </t>
  </si>
  <si>
    <t>4223K1808S</t>
  </si>
  <si>
    <t xml:space="preserve">Uzáver guľový plyn - Futurgas, FF páčka 2- 80010200   </t>
  </si>
  <si>
    <t>734421130S00</t>
  </si>
  <si>
    <t xml:space="preserve">Tlakomery deformačné so spodným prípojom 03313 pr. 160   </t>
  </si>
  <si>
    <t>Zapojenie</t>
  </si>
  <si>
    <t xml:space="preserve">Zapojenie plynových kotlov na plyn   </t>
  </si>
  <si>
    <t>kpl</t>
  </si>
  <si>
    <t>230221110S00</t>
  </si>
  <si>
    <t xml:space="preserve">Príprava na tlakovú skúšku vzduchom a vodou do 0,6 MPa   </t>
  </si>
  <si>
    <t>230230016S00</t>
  </si>
  <si>
    <t xml:space="preserve">Hlavná tlaková skúška vzduchom 0,6 MPa  50   </t>
  </si>
  <si>
    <t>920AN57418S</t>
  </si>
  <si>
    <t xml:space="preserve">Oceľo-plechová skrina 300x300x250   </t>
  </si>
  <si>
    <t>783425150S00</t>
  </si>
  <si>
    <t xml:space="preserve">Nátery synt. kov. potrubia do DN 100mm dvojnás. a základ.   </t>
  </si>
  <si>
    <t>723150369S00</t>
  </si>
  <si>
    <t xml:space="preserve">Chránička plyn. potrubia D 89/3.6   </t>
  </si>
  <si>
    <t>Pol__106</t>
  </si>
  <si>
    <t xml:space="preserve">Revízia OPZ + revízna správa   </t>
  </si>
  <si>
    <t>sub</t>
  </si>
  <si>
    <t>Pol__107</t>
  </si>
  <si>
    <t xml:space="preserve">Posúdenie konštrukčnej dokumentácie PZ technickou inšpekciou   </t>
  </si>
  <si>
    <t>998723203S00</t>
  </si>
  <si>
    <t xml:space="preserve">Presun hmôt pre vnút. plynovod v objektoch výšky d o 24 m   </t>
  </si>
  <si>
    <t>725116241S00</t>
  </si>
  <si>
    <t xml:space="preserve">Montáž predstenového systému záchodov do ľahkých s tien s kovovou konštrukciou   </t>
  </si>
  <si>
    <t>Duofix_WCT</t>
  </si>
  <si>
    <t xml:space="preserve">DUOFIX pre wc závesné 111.300.00.5   </t>
  </si>
  <si>
    <t>725119213S00</t>
  </si>
  <si>
    <t xml:space="preserve">Montáž záchodových mís závesných   </t>
  </si>
  <si>
    <t>K93100T</t>
  </si>
  <si>
    <t xml:space="preserve">WC závesné KOLO Rekord, K93100   </t>
  </si>
  <si>
    <t>K90111T</t>
  </si>
  <si>
    <t xml:space="preserve">Doska toaletná KOLO Rekord, K90111   </t>
  </si>
  <si>
    <t>Sigma20bielaT</t>
  </si>
  <si>
    <t xml:space="preserve">Ovládacie tlačidlo Sigma 20 115.882.KJ.1   </t>
  </si>
  <si>
    <t>725119309S00</t>
  </si>
  <si>
    <t xml:space="preserve">Príplatok za použitie silikónového tmelu 0,30 kg/k us   </t>
  </si>
  <si>
    <t>Duofix_WCiT</t>
  </si>
  <si>
    <t xml:space="preserve">DUOFIX pre wc závesné pre invalidov111.375.00.5   </t>
  </si>
  <si>
    <t>M33520000T</t>
  </si>
  <si>
    <t xml:space="preserve">WC závesné pre telesne postihnutých KOLO Nova Pro, M33520000   </t>
  </si>
  <si>
    <t>M30119000T</t>
  </si>
  <si>
    <t xml:space="preserve">WC sedadlo pre telesne postihnutých Kolo Nova Pro, M30119000   </t>
  </si>
  <si>
    <t>Sanela_SLR21T</t>
  </si>
  <si>
    <t xml:space="preserve">Rám s nádržkou určený do sadrokartónových konštrukcií SLR 21   </t>
  </si>
  <si>
    <t>Sanela_SLWN19T</t>
  </si>
  <si>
    <t xml:space="preserve">Nerezové závesné WC SLWN 19   </t>
  </si>
  <si>
    <t>Sanela_SLZN31CT</t>
  </si>
  <si>
    <t xml:space="preserve">Čierne WC sedátko pre nerezové WC -  SLZN 31C   </t>
  </si>
  <si>
    <t>Sanela_SLW54T</t>
  </si>
  <si>
    <t xml:space="preserve">Dvojčinné splachovacie tlačidlo do rámu, nerez -  SLW 54   </t>
  </si>
  <si>
    <t>725211231S00</t>
  </si>
  <si>
    <t xml:space="preserve">Montáž predstenového systému umývadiel do ľahkých stien s kovovou konštrukciou   </t>
  </si>
  <si>
    <t>Sanela_SLR04T</t>
  </si>
  <si>
    <t xml:space="preserve">Rám určený do sadrokartónových konštrukcií pre umývadlá SLR 04   </t>
  </si>
  <si>
    <t>725219401S00</t>
  </si>
  <si>
    <t xml:space="preserve">Montáž umývadiel keramických so záp. uzáv. na skru tky   </t>
  </si>
  <si>
    <t>Sanela_SLUN01T</t>
  </si>
  <si>
    <t xml:space="preserve">Umývadlo nerezové SLUN 01   </t>
  </si>
  <si>
    <t>725869101S00</t>
  </si>
  <si>
    <t xml:space="preserve">Montáž zápach. uzávierok umývadlových D 40   </t>
  </si>
  <si>
    <t>A_A400T</t>
  </si>
  <si>
    <t xml:space="preserve">Alcaplast Zápachový uzáver umývadlový celokovový A400, 8594045937589   </t>
  </si>
  <si>
    <t>Duofix_UT</t>
  </si>
  <si>
    <t xml:space="preserve">DUOFIX pre umývadlo 111.430.00.1   </t>
  </si>
  <si>
    <t>J81438T</t>
  </si>
  <si>
    <t xml:space="preserve">Umývadlo keramické JIKA Lyra plus 55 cm   </t>
  </si>
  <si>
    <t>J813714T</t>
  </si>
  <si>
    <t xml:space="preserve">Umývadlo keramické zdravotné Jika MIO 813714   </t>
  </si>
  <si>
    <t>A_A403T</t>
  </si>
  <si>
    <t xml:space="preserve">Alcaplast Zápachový uzáver A403   </t>
  </si>
  <si>
    <t>Sanela_SLUN81ET</t>
  </si>
  <si>
    <t xml:space="preserve">D+M SANELA Nerezový závesný žľab 1900 mm s 3 integrovanými elektronikami SLUN 81E   </t>
  </si>
  <si>
    <t>S_SLZ01YT</t>
  </si>
  <si>
    <t xml:space="preserve">Sanela Napájací zdroj SLZ 01Y, SLZ 01Y   </t>
  </si>
  <si>
    <t>725249107S00</t>
  </si>
  <si>
    <t xml:space="preserve">D+M Sprchový žľab s roštom dĺžky 1 m   </t>
  </si>
  <si>
    <t>725849201S00</t>
  </si>
  <si>
    <t xml:space="preserve">Montáž batérií sprch. násten. s pevnou výškou   </t>
  </si>
  <si>
    <t>K378410575T</t>
  </si>
  <si>
    <t xml:space="preserve">Batéria sprchová   </t>
  </si>
  <si>
    <t>725339101S00</t>
  </si>
  <si>
    <t xml:space="preserve">Montáž výleviek keramic., liat, a i. hmoty bez výt ok armat. a splach nádrže   </t>
  </si>
  <si>
    <t>6427A0101S</t>
  </si>
  <si>
    <t xml:space="preserve">Výlevka MIRA 5104.6, biela   </t>
  </si>
  <si>
    <t>725829801S00</t>
  </si>
  <si>
    <t xml:space="preserve">Montáž batérie drezovej 1-pákovej nástennej   </t>
  </si>
  <si>
    <t>K379240575T</t>
  </si>
  <si>
    <t xml:space="preserve">Batéria drezová nástenná   </t>
  </si>
  <si>
    <t>Pol__84</t>
  </si>
  <si>
    <t xml:space="preserve">Hydranty - hydrant naviják DN25/30m hadica + prúdnica komplet  + skrinka 700/700/280   </t>
  </si>
  <si>
    <t>725829601S00</t>
  </si>
  <si>
    <t xml:space="preserve">Montáž batérie umývadlovej jednopákovej do 1 otvor u   </t>
  </si>
  <si>
    <t>Sanela_SLU01NT</t>
  </si>
  <si>
    <t xml:space="preserve">Sanela Automatická umývadlová batéria s elektronikou ALS pre jednu vodu SLU 01N   </t>
  </si>
  <si>
    <t>UB</t>
  </si>
  <si>
    <t xml:space="preserve">Stojánková umývadlová batéria   </t>
  </si>
  <si>
    <t>725129202S00</t>
  </si>
  <si>
    <t xml:space="preserve">Montáž pisoárov keramických   </t>
  </si>
  <si>
    <t>Sanela_SLPN07CT</t>
  </si>
  <si>
    <t xml:space="preserve">Sanela Nerezový pisoár so skrytým automatickým splachovaním SLPN 07C   </t>
  </si>
  <si>
    <t>725131431S00</t>
  </si>
  <si>
    <t xml:space="preserve">Montáž predstenového systému pisoárov do ľahkých s tien s kovovou konštrukciou   </t>
  </si>
  <si>
    <t>Sanela_SLR02NT</t>
  </si>
  <si>
    <t xml:space="preserve">Rám s nádržkou určený do sadrokartónových konštrukcií SLR 02N   </t>
  </si>
  <si>
    <t>725539255S00</t>
  </si>
  <si>
    <t xml:space="preserve">Montáž elektr.ohrievač 200 l   </t>
  </si>
  <si>
    <t>EOV200</t>
  </si>
  <si>
    <t xml:space="preserve">Elektrický závesný ohrievač vody 200 l   </t>
  </si>
  <si>
    <t>998725203S00</t>
  </si>
  <si>
    <t xml:space="preserve">Presun hmôt pre zariaď. predmety v objektoch výšky do 24 m   </t>
  </si>
  <si>
    <t>725119109.S</t>
  </si>
  <si>
    <t xml:space="preserve">Montáž tlakového tlačidlového splachovača   </t>
  </si>
  <si>
    <t>725291112.S</t>
  </si>
  <si>
    <t xml:space="preserve">Montáž záchodového sedadla s poklopom   </t>
  </si>
  <si>
    <t>642340001300.S</t>
  </si>
  <si>
    <t xml:space="preserve">Inštalačná súprava pre klozet   </t>
  </si>
  <si>
    <t>273110000100.S</t>
  </si>
  <si>
    <t xml:space="preserve">Manžeta tesniaca gumová na WC, DN 60, 34x45 mm   </t>
  </si>
  <si>
    <t>642520000300.S</t>
  </si>
  <si>
    <t xml:space="preserve">Súprava inštalačná pre bidety, výlevky, pisoáre   </t>
  </si>
  <si>
    <t>642150003200.S</t>
  </si>
  <si>
    <t xml:space="preserve">Súprava inštalačná pre umývadlá   </t>
  </si>
  <si>
    <t xml:space="preserve">Montáž hadic ventilov rohových G 1/2   </t>
  </si>
  <si>
    <t>Montáž zápach. uzávierok umývadlových D 40   /50/</t>
  </si>
  <si>
    <t xml:space="preserve">D+M Sprchový žľab s roštom + zástena   </t>
  </si>
  <si>
    <t>A_A410T</t>
  </si>
  <si>
    <t xml:space="preserve">Alcaplast Zápachový uzáver A410   </t>
  </si>
  <si>
    <t>2865539800030</t>
  </si>
  <si>
    <t xml:space="preserve">Doplnkové konštrukcie - závesy a konzoly pre uloženie potrubia   </t>
  </si>
  <si>
    <t>DUofix_PisoárT</t>
  </si>
  <si>
    <t xml:space="preserve">DUOFIX pre pisoáre </t>
  </si>
  <si>
    <t>DUOFIX pre umývadlo</t>
  </si>
  <si>
    <t>DUOFIX pre wc závesné pre invalidov</t>
  </si>
  <si>
    <t>DUOFIX pre wc závesné</t>
  </si>
  <si>
    <t>Umývadlo keramické zdravotné im</t>
  </si>
  <si>
    <t xml:space="preserve">Umývadlo keramické </t>
  </si>
  <si>
    <t>J8430700004831T</t>
  </si>
  <si>
    <t>Pisoár</t>
  </si>
  <si>
    <t xml:space="preserve">Doska toaletná </t>
  </si>
  <si>
    <t xml:space="preserve">WC závesné </t>
  </si>
  <si>
    <t xml:space="preserve">WC sedadlo pre telesne postihnutých Kolo </t>
  </si>
  <si>
    <t xml:space="preserve">WC závesné pre telesne postihnutých KOLO </t>
  </si>
  <si>
    <t>Sanela Automatická umývadlová batéria</t>
  </si>
  <si>
    <t xml:space="preserve">     Časť: SO 01 Elektroinštalácie</t>
  </si>
  <si>
    <t xml:space="preserve">   M-21 ELEKTROMONTÁŽE</t>
  </si>
  <si>
    <t>210110045</t>
  </si>
  <si>
    <t>Spínač polozapustený a zapustený vrátane zapojenia stried.prep.- radenie 6</t>
  </si>
  <si>
    <t>3450201520</t>
  </si>
  <si>
    <t>Prepínač 6 3557G-C06340 B1 biely</t>
  </si>
  <si>
    <t>210111021</t>
  </si>
  <si>
    <t>Domová zásuvka v krabici obyč. alebo do vlhka, vrátane zapojenia 10/16 A 250 V 2P + Z</t>
  </si>
  <si>
    <t>3450365060</t>
  </si>
  <si>
    <t>Jednozásuvka do vlhka 5518-2929 B</t>
  </si>
  <si>
    <t>210111012</t>
  </si>
  <si>
    <t>Domová zásuvka polozapustená alebo zapustená, 10/16 A 250 V 2P + Z 2 x zapojenie</t>
  </si>
  <si>
    <t>3450324600</t>
  </si>
  <si>
    <t>Zásuvka 5512G-C02349 B1 biela</t>
  </si>
  <si>
    <t>210111213</t>
  </si>
  <si>
    <t>Zásuvková skriňa mnohopólová 250 V vrátane zapojenia</t>
  </si>
  <si>
    <t>3450336300</t>
  </si>
  <si>
    <t>Zásuvková skriňa (1x16A/400V, 1x16A/400V, 4x16A/230V, vlastné istenie)</t>
  </si>
  <si>
    <t>2101100</t>
  </si>
  <si>
    <t>Fotovoltaický menič 6kW vrátane zapojenia DC, AC káblov a panelov</t>
  </si>
  <si>
    <t>34502011</t>
  </si>
  <si>
    <t>Fotovoltaický menič 6kW, kompletný v kovovom rozvádzači</t>
  </si>
  <si>
    <t>220</t>
  </si>
  <si>
    <t xml:space="preserve">Fotofoltaické panely 6kW, vrátane nosných konštrukcií a káblov komplet montáž a spustenie, revízia                                                               </t>
  </si>
  <si>
    <t>358</t>
  </si>
  <si>
    <t>Fotofoltaické panely 6kW, vrátane nosných konštrukcií a káblov, kompletná dodávka</t>
  </si>
  <si>
    <t>2205110</t>
  </si>
  <si>
    <t xml:space="preserve">Montáž podlahovej zásuvky vrátane špecifikovaného vnútorného vybavenia                  </t>
  </si>
  <si>
    <t>35820100</t>
  </si>
  <si>
    <t xml:space="preserve">Podlahová zásuvková krabica, konfigurácia: 6x Zásuvka 16A/230V, 6x Zásuvka 2xRJ45/u, Cat.5e </t>
  </si>
  <si>
    <t>Podlahový žľab 2-komorový do betónu, vrátane uchytiek</t>
  </si>
  <si>
    <t>Montáž podlahového žľabu</t>
  </si>
  <si>
    <t>210</t>
  </si>
  <si>
    <t>Montáž snímača osvetlenia Dali pre svietidlá</t>
  </si>
  <si>
    <t>385</t>
  </si>
  <si>
    <t>Snímač intenzity osvetlenia Dali pre svietidlá</t>
  </si>
  <si>
    <t>210411066</t>
  </si>
  <si>
    <t>Montáž detektora pohybu pre svietidlá</t>
  </si>
  <si>
    <t>3850003180</t>
  </si>
  <si>
    <t>Detektor pohybu pre svietidlá</t>
  </si>
  <si>
    <t>20073110</t>
  </si>
  <si>
    <t xml:space="preserve">Montáž ovládania osvetlenia </t>
  </si>
  <si>
    <t>Ovládanie osvetlenia Dali</t>
  </si>
  <si>
    <t>19052402</t>
  </si>
  <si>
    <t>Lešenie/rebríky</t>
  </si>
  <si>
    <t>2100203</t>
  </si>
  <si>
    <t>Káblový žľab Mars, pozink. vrátane príslušenstva, 500/100 mm bez veka vrátane podpery</t>
  </si>
  <si>
    <t>34506000</t>
  </si>
  <si>
    <t>Káblový žľab 500/100 elektroinštalačný materiál</t>
  </si>
  <si>
    <t>34506003</t>
  </si>
  <si>
    <t>U – záves 500 elektroinštalačný materiál</t>
  </si>
  <si>
    <t>34506004</t>
  </si>
  <si>
    <t>Závitová tyč M8 (1m) elektroinštalačný materiál</t>
  </si>
  <si>
    <t>Spojovací - sada M6 elektroinštalačný materiál</t>
  </si>
  <si>
    <t>210020306</t>
  </si>
  <si>
    <t>Káblový žľab Mars, pozink. vrátane príslušenstva, 125/100 mm bez veka vrátane podpery</t>
  </si>
  <si>
    <t>3450600018</t>
  </si>
  <si>
    <t>Káblový žľab 125/100 elektroinštalačný materiál</t>
  </si>
  <si>
    <t>3450600358</t>
  </si>
  <si>
    <t>U – záves 125 elektroinštalačný materiál</t>
  </si>
  <si>
    <t>3450600461</t>
  </si>
  <si>
    <t>3450600465</t>
  </si>
  <si>
    <t>Spojovací - sada M8 elektroinštalačný materiál</t>
  </si>
  <si>
    <t>210881021</t>
  </si>
  <si>
    <t>Kábel bezhalogénový, medený uložený voľne N2XH 0,6/1,0 kV  3x1,5</t>
  </si>
  <si>
    <t>3410350864J</t>
  </si>
  <si>
    <t>N2XH-J 3x1,5 Nehorľavý kábel bez funkčnosti VDE</t>
  </si>
  <si>
    <t>3410350864O</t>
  </si>
  <si>
    <t>N2XH-O 3x1,5 Nehorľavý kábel bez funkčnosti VDE</t>
  </si>
  <si>
    <t>210881022</t>
  </si>
  <si>
    <t>Kábel bezhalogénový, medený uložený voľne N2XH 0,6/1,0 kV  3x2,5</t>
  </si>
  <si>
    <t>3410350865</t>
  </si>
  <si>
    <t>N2XH-J 3x2,5 Nehorľavý kábel bez funkčnosti VDE</t>
  </si>
  <si>
    <t>2108810</t>
  </si>
  <si>
    <t>Kábel bezhalogénový, medený uložený voľne N2XH 0,6/1,0 kV  5x16</t>
  </si>
  <si>
    <t>34103508</t>
  </si>
  <si>
    <t>N2XH-J 5x16 Nehorľavý kábel bez funkčnosti VDE</t>
  </si>
  <si>
    <t>Kábel bezhalogénový, medený uložený voľne N2XH 0,6/1,0 kV  5x6</t>
  </si>
  <si>
    <t>N2XH-J 5x6 Nehorľavý kábel bez funkčnosti VDE</t>
  </si>
  <si>
    <t>Kábel bezhalogénový, medený uložený voľne N2XH 0,6/1,0 kV  5x25</t>
  </si>
  <si>
    <t>N2XH-J 5x25 Nehorľavý kábel bez funkčnosti VDE</t>
  </si>
  <si>
    <t>Kábel bezhalogénový, medený uložený voľne N2XH 0,6/1,0 kV  5x35</t>
  </si>
  <si>
    <t>N2XH-J 5x35 Nehorľavý kábel bez funkčnosti VDE</t>
  </si>
  <si>
    <t>Kábel bezhalogénový, medený uložený voľne N2XH 0,6/1,0 kV  3x185+95</t>
  </si>
  <si>
    <t>N2XH-J 3x185+95 Nehorľavý kábel bez funkčnosti VDE</t>
  </si>
  <si>
    <t>210881046</t>
  </si>
  <si>
    <t>Kábel bezhalogénový, medený uložený voľne N2XH 0,6/1,0 kV  5x1,5</t>
  </si>
  <si>
    <t>3410350889</t>
  </si>
  <si>
    <t>N2XH-J 5x1,5 Nehorľavý kábel bez funkčnosti VDE</t>
  </si>
  <si>
    <t>210881047</t>
  </si>
  <si>
    <t>Kábel bezhalogénový, medený uložený voľne N2XH 0,6/1,0 kV  5x2,5</t>
  </si>
  <si>
    <t>3410350890</t>
  </si>
  <si>
    <t>N2XH-J 5x2,5 Nehorľavý kábel bez funkčnosti VDE</t>
  </si>
  <si>
    <t>210881048</t>
  </si>
  <si>
    <t>Kábel bezhalogénový, medený uložený voľne N2XH 0,6/1,0 kV  5x4</t>
  </si>
  <si>
    <t>3410350891</t>
  </si>
  <si>
    <t>N2XH-J 5x4 Nehorľavý kábel bez funkčnosti VDE</t>
  </si>
  <si>
    <t>210881001</t>
  </si>
  <si>
    <t>Kábel bezhalogénový, medený uložený voľne N2XH 0,6/1,0 kV  4</t>
  </si>
  <si>
    <t>3410350844</t>
  </si>
  <si>
    <t>N2XH 4 Nehorľavý kábel bez funkčnosti VDE</t>
  </si>
  <si>
    <t>Kábel bezhalogénový, medený uložený voľne N2XH 0,6/1,0 kV  25</t>
  </si>
  <si>
    <t>N2XH 25 Nehorľavý kábel bez funkčnosti VDE</t>
  </si>
  <si>
    <t>FTP</t>
  </si>
  <si>
    <t>Montáž metalického dátového kábla</t>
  </si>
  <si>
    <t>SOL5e</t>
  </si>
  <si>
    <t>Datový kábel CAT5E FTP LSOH SXKD-5E-FTP-LSOH</t>
  </si>
  <si>
    <t>210110021</t>
  </si>
  <si>
    <t>Spínač nástenný pre prostredie vonkajšie a mokré, vrátane zapojenia jednopólový - radenie 1</t>
  </si>
  <si>
    <t>3450202210</t>
  </si>
  <si>
    <t xml:space="preserve">Spínač jednopólový IP44, 3553-01929 B </t>
  </si>
  <si>
    <t>Tlačidlo Dali riadenie, vrátane zapojenia</t>
  </si>
  <si>
    <t>34502022</t>
  </si>
  <si>
    <t>Tlačidlo Dali riadenie</t>
  </si>
  <si>
    <t>210110024</t>
  </si>
  <si>
    <t>Stop tlačidlo, vrátane zapojenia</t>
  </si>
  <si>
    <t>34502023</t>
  </si>
  <si>
    <t>Stop tlačidlo pod sklom, IP20</t>
  </si>
  <si>
    <t>Spínače polozapustené a zapustené vrátane zapojenia jednopólový - radenie 1</t>
  </si>
  <si>
    <t>3450201270</t>
  </si>
  <si>
    <t>Spínač 1 3557G-C01340 B1 biely</t>
  </si>
  <si>
    <t>21011101</t>
  </si>
  <si>
    <t>Domová zásuvka polozapustená alebo zapustená, 10/16 A 250 V 2P + Z 1 x zapojenie</t>
  </si>
  <si>
    <t>345032460</t>
  </si>
  <si>
    <t>1-Zásuvka 16A biela</t>
  </si>
  <si>
    <t>2007311122</t>
  </si>
  <si>
    <t>Likvidácia odpadu na skládke</t>
  </si>
  <si>
    <t>213291000</t>
  </si>
  <si>
    <t>Spracovanie východiskovej revízie a vypracovanie správy</t>
  </si>
  <si>
    <t>hod.</t>
  </si>
  <si>
    <t>213291001aa</t>
  </si>
  <si>
    <t>Meranie dátovej kabeláže a vypracovanie správy</t>
  </si>
  <si>
    <t>2007311133</t>
  </si>
  <si>
    <t>Drobné vysprávky po demontáži povrchových elektro zariadení</t>
  </si>
  <si>
    <t>MHR</t>
  </si>
  <si>
    <t>Rozvádzač HR</t>
  </si>
  <si>
    <t>HR</t>
  </si>
  <si>
    <t>MRT</t>
  </si>
  <si>
    <t>Rozvádzač RT</t>
  </si>
  <si>
    <t>RT</t>
  </si>
  <si>
    <t>MR1</t>
  </si>
  <si>
    <t>Rozvádzač R1</t>
  </si>
  <si>
    <t>R1</t>
  </si>
  <si>
    <t>MR2</t>
  </si>
  <si>
    <t>Rozvádzač R2</t>
  </si>
  <si>
    <t>R2</t>
  </si>
  <si>
    <t>2007311049</t>
  </si>
  <si>
    <t>Atesty rozvádzačov, označenie, povrchová úprava, označenie káblov, prvkov</t>
  </si>
  <si>
    <t>AN15996</t>
  </si>
  <si>
    <t>Pomocný a podružný materiál vr. materiálu na vysprávky</t>
  </si>
  <si>
    <t>NPVP</t>
  </si>
  <si>
    <t>Nepredvídané práce pri rekonštrukcii</t>
  </si>
  <si>
    <t>PD0025</t>
  </si>
  <si>
    <t>PD skutočný stav</t>
  </si>
  <si>
    <t>3457100740</t>
  </si>
  <si>
    <t>Rúrka dvojplášťová KOPOFLEX BA - červená KF 09050 BA</t>
  </si>
  <si>
    <t>34571007</t>
  </si>
  <si>
    <t>Rúrka KOPOFLEX BA - červená KF 09040 BA</t>
  </si>
  <si>
    <t>Rúrka KOPOFLEX BA - červená KF 09032 BA</t>
  </si>
  <si>
    <t>Rúrka KOPOFLEX BA - červená KF 09025 BA</t>
  </si>
  <si>
    <t>Rúrka KOPOFLEX BA - červená KF 09016 BA</t>
  </si>
  <si>
    <t>34551201</t>
  </si>
  <si>
    <t>Krabica prístrojová do dutých stien dvojnásobná  biela</t>
  </si>
  <si>
    <t>Krabica prístrojová jednonásobná do dutých stien požiar. odolná</t>
  </si>
  <si>
    <t xml:space="preserve">Krabica prístrojová jednonásobná do dutých stien </t>
  </si>
  <si>
    <t>971035803</t>
  </si>
  <si>
    <t>Prierazy cez steny/stropy</t>
  </si>
  <si>
    <t>974032878</t>
  </si>
  <si>
    <t>Vytváranie drážok ručným drážkovačom hĺbky do 50 mm, šírky do 100 mm vrátane vysprávok</t>
  </si>
  <si>
    <t>9000A01</t>
  </si>
  <si>
    <t>Drôt uzemňovací FeZn D10</t>
  </si>
  <si>
    <t>9000A34</t>
  </si>
  <si>
    <t>Pásovina uzemňovacia FeZn 30x4</t>
  </si>
  <si>
    <t>900Z02</t>
  </si>
  <si>
    <t>Drôt AlMgSi DEHNALU Rd 8</t>
  </si>
  <si>
    <t>9012A04</t>
  </si>
  <si>
    <t>- podpera vedenia (FeZn) do izolácií, : PV 17-4, klinec (D5x140+200)mm</t>
  </si>
  <si>
    <t>9020A10</t>
  </si>
  <si>
    <t xml:space="preserve"> podpera vedenia : PV 21, plastová podložka + Nadstavec k PV21 bet</t>
  </si>
  <si>
    <t>9030A31</t>
  </si>
  <si>
    <t>Tyč zvodová (AlMgSi) : JP 10, +podstavec</t>
  </si>
  <si>
    <t>9030A32</t>
  </si>
  <si>
    <t>Tyč zvodová (AlMgSi) : JP 20, +podstavec</t>
  </si>
  <si>
    <t>9030A33</t>
  </si>
  <si>
    <t>Tyč zvodová (AlMgSi) : JP 40+podstavec</t>
  </si>
  <si>
    <t>9030A33bk</t>
  </si>
  <si>
    <t>Betónová kocka 50x50x5</t>
  </si>
  <si>
    <t>9040A20</t>
  </si>
  <si>
    <t>Svorka spojovacia (AlMgSi) : SS, s príložkou (2xM8)</t>
  </si>
  <si>
    <t>9040A30</t>
  </si>
  <si>
    <t>Svorka pripájacia (AlMgSi) : SP 1, pre spojenie kovových súčiastoky (2xM8)</t>
  </si>
  <si>
    <t>9040A34</t>
  </si>
  <si>
    <t>Svorka žľabová (AlMgSi) : SO, pre pripojenie odkvapových žľabov (4xM8)</t>
  </si>
  <si>
    <t>9040A36</t>
  </si>
  <si>
    <t>Svorka skúšobná (AlMgSi) : SZ (4xM8)</t>
  </si>
  <si>
    <t>9047A41</t>
  </si>
  <si>
    <t>Svorka odbočná, spojovacia (AlMgSi) : SR 02 R, pre pásovinu 30x4 (4xR8)</t>
  </si>
  <si>
    <t>9047A51</t>
  </si>
  <si>
    <t>Svorka uzemňovacia (AlMgSi) : SR 03 B, spojenie kruhových vodičov a pásoviny (2xM8)</t>
  </si>
  <si>
    <t>9090O20</t>
  </si>
  <si>
    <t>Prípojnica potenciálového vyrovnania 5015065 : 1809/UP, v škatuli, pod omietku</t>
  </si>
  <si>
    <t>35461515</t>
  </si>
  <si>
    <t>Protipožiarna prepážka</t>
  </si>
  <si>
    <t>AN15997</t>
  </si>
  <si>
    <t>Protipožiarná upchávka Hilty</t>
  </si>
  <si>
    <t>210010160</t>
  </si>
  <si>
    <t>Rúrka tuhá elektroinštalačná z HDPE, D 50 uložená voľne</t>
  </si>
  <si>
    <t>2100101</t>
  </si>
  <si>
    <t>Rúrka tuhá elektroinštalačná z HDPE, D 40 uložená voľne</t>
  </si>
  <si>
    <t>Rúrka tuhá elektroinštalačná z HDPE, D 32 uložená voľne</t>
  </si>
  <si>
    <t>Rúrka tuhá elektroinštalačná z HDPE, D 25 uložená voľne</t>
  </si>
  <si>
    <t>Rúrka tuhá elektroinštalačná z HDPE, D 16 uložená voľne</t>
  </si>
  <si>
    <t>210010113</t>
  </si>
  <si>
    <t>Lišta elektroinštalačná z PVC 100x40, uložená pevne</t>
  </si>
  <si>
    <t>3410300137</t>
  </si>
  <si>
    <t>Kanál elektroinštalačný HD - biela RAL 9003 EKD 100X40 HD</t>
  </si>
  <si>
    <t>210010111</t>
  </si>
  <si>
    <t>Lišta elektroinštalačná z PVC 60x40, uložená pevne</t>
  </si>
  <si>
    <t>3451316100</t>
  </si>
  <si>
    <t>Žľab 60/40 LH L=2m 9003 biela</t>
  </si>
  <si>
    <t>210010110</t>
  </si>
  <si>
    <t>Lišta elektroinštalačná z PVC 40x40, uložená pevne</t>
  </si>
  <si>
    <t>3410300902</t>
  </si>
  <si>
    <t>Lišta hranatá HF HD - biela RAL 9003 LHD 40X40HF HD</t>
  </si>
  <si>
    <t>210010108</t>
  </si>
  <si>
    <t>Lišta elektroinštalačná z PVC 20x20, uložená pevne</t>
  </si>
  <si>
    <t>3410300973</t>
  </si>
  <si>
    <t>Lišta hranatá HD - biela RAL 9003 LHD 20X20 HD</t>
  </si>
  <si>
    <t>210010332</t>
  </si>
  <si>
    <t>Krabica pre lištový rozvod typ 2789 s viečkom, vrátane zapojenia</t>
  </si>
  <si>
    <t>3450367410</t>
  </si>
  <si>
    <t>Krabica prístrojová LK 80/2 biela</t>
  </si>
  <si>
    <t>3450905010</t>
  </si>
  <si>
    <t>Viečko krabice jednonásobnej prístrojovej VLK 80 biela</t>
  </si>
  <si>
    <t>2100103</t>
  </si>
  <si>
    <t>Krabica do dutých stien bez zapojenia</t>
  </si>
  <si>
    <t>210010501</t>
  </si>
  <si>
    <t>Osadenie svorky Wago</t>
  </si>
  <si>
    <t>3450633200</t>
  </si>
  <si>
    <t>Svorka WAGO 2, 3, 5</t>
  </si>
  <si>
    <t>210100001</t>
  </si>
  <si>
    <t>Ukončenie vodičov v rozvádzač. vrátane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</si>
  <si>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</si>
  <si>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</si>
  <si>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</si>
  <si>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</si>
  <si>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</si>
  <si>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</si>
  <si>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210100005</t>
  </si>
  <si>
    <t>Ukončenie vodičov v rozvádzač. vrátane zapojenia a vodičovej koncovky do 35 mm2</t>
  </si>
  <si>
    <t>210100006</t>
  </si>
  <si>
    <t>Ukončenie vodičov v rozvádzač. vrátane zapojenia a vodičovej koncovky do 185 mm2</t>
  </si>
  <si>
    <t>210201913</t>
  </si>
  <si>
    <t>Montáž svietidla interiérového na strop do 5 kg</t>
  </si>
  <si>
    <t>SV1</t>
  </si>
  <si>
    <t>Svietidlo 0LED Flood G3 2C1 [613.130-100-CMLB-13990/56-745/5]DALI</t>
  </si>
  <si>
    <t>SV2</t>
  </si>
  <si>
    <t>Surface-C LED 400 24W/4000K S IP44 so senzorom</t>
  </si>
  <si>
    <t>SV3</t>
  </si>
  <si>
    <t>DampProofLED 1200 21W/4000K IP65</t>
  </si>
  <si>
    <t>SV4</t>
  </si>
  <si>
    <t>TruSys ENERGY RAIL DALI 3000 7X2,5 ,konektor,koncovky,úchyt</t>
  </si>
  <si>
    <t>SV5</t>
  </si>
  <si>
    <t>TruSys LED 53W 4000K WW SI DALI</t>
  </si>
  <si>
    <t>SV6</t>
  </si>
  <si>
    <t>Circular 350 18W 4000K S IP44 so senzorom</t>
  </si>
  <si>
    <t>SV7</t>
  </si>
  <si>
    <t>LN SF 1200 36W/4000K WT IP44</t>
  </si>
  <si>
    <t>SV8</t>
  </si>
  <si>
    <t>PL PFM 600 DALI 36W 4000K+rám</t>
  </si>
  <si>
    <t>SV9</t>
  </si>
  <si>
    <t>FL PFM 20W/4000K SYM 100 S BK so senzorom</t>
  </si>
  <si>
    <t>SF COMPACT IK10 300 24 W 3000 K IP65 WT-výťahová šachta</t>
  </si>
  <si>
    <t>210201914</t>
  </si>
  <si>
    <t>SV1Telocvičňa</t>
  </si>
  <si>
    <t>Núdzové svietidlo 11W, 1.hod. IP20</t>
  </si>
  <si>
    <t>210962608</t>
  </si>
  <si>
    <t>Demontážne práce elektro zariadení na povrchu vr. osvetlenia</t>
  </si>
  <si>
    <t>210220002</t>
  </si>
  <si>
    <t>Uzemňovacie vedenie na povrchu FeZn do 120 mm2</t>
  </si>
  <si>
    <t>210220020</t>
  </si>
  <si>
    <t>Uzemňovacie vedenie v zemi FeZn vrátane izolácie spojov</t>
  </si>
  <si>
    <t>210220800</t>
  </si>
  <si>
    <t>Uzemňovacie vedenie na povrchu  AlMgSi  O 8-10</t>
  </si>
  <si>
    <t>210220107</t>
  </si>
  <si>
    <t>Podpery vedenia FeZn  PV17 na zateplené fasády</t>
  </si>
  <si>
    <t>210220101</t>
  </si>
  <si>
    <t>Podpery vedenia FeZn na plochú strechu PV21</t>
  </si>
  <si>
    <t>210220204</t>
  </si>
  <si>
    <t>Zachytávacia tyč FeZn bez osadenia a s osadením JP10-30</t>
  </si>
  <si>
    <t>210220853</t>
  </si>
  <si>
    <t>Svorka zliatina AlMgSi spojovacia SS</t>
  </si>
  <si>
    <t>210220855</t>
  </si>
  <si>
    <t>Svorka zliatina AlMgSi pripojovacia SP</t>
  </si>
  <si>
    <t>210220856</t>
  </si>
  <si>
    <t>Svorka zliatina AlMgSi na odkvapový žľab SO</t>
  </si>
  <si>
    <t>210220857</t>
  </si>
  <si>
    <t>Svorka zliatina AlMgSi skúšobná SZ</t>
  </si>
  <si>
    <t>210220861</t>
  </si>
  <si>
    <t>Svorka zliatina AlMgSi odbočovacia spojovacia SR01-02</t>
  </si>
  <si>
    <t>210220862</t>
  </si>
  <si>
    <t>Svorka zliatina AlMgSi uzemňovacia SR03</t>
  </si>
  <si>
    <t>210220030</t>
  </si>
  <si>
    <t xml:space="preserve">Ekvipotenciálna svorkovnica </t>
  </si>
  <si>
    <t>000700011.0</t>
  </si>
  <si>
    <t>Dopravné a režijné náklady</t>
  </si>
  <si>
    <t>000700011.1</t>
  </si>
  <si>
    <t>Mimostavenisková doprava objektivizácia dopravných nákladov materiálov</t>
  </si>
  <si>
    <t>001000012</t>
  </si>
  <si>
    <t>Projekt skutočného vyhotovenia stavby</t>
  </si>
  <si>
    <t xml:space="preserve">     Časť: SO 01 EPS</t>
  </si>
  <si>
    <t xml:space="preserve">   HODINOVÉ ZÚČTOVACIE SADZBY</t>
  </si>
  <si>
    <t>Pol.098</t>
  </si>
  <si>
    <t>Analogová adresovateľná ústredňa EPS, 2 slučky, povrchová montáž</t>
  </si>
  <si>
    <t>21M_02</t>
  </si>
  <si>
    <t>Čelný ovl. Panel IQ8Control C/M SK</t>
  </si>
  <si>
    <t>SUB</t>
  </si>
  <si>
    <t>21M_04</t>
  </si>
  <si>
    <t>Periferny modul</t>
  </si>
  <si>
    <t>Pol.025</t>
  </si>
  <si>
    <t>Modul sběrnice LSN, 300mA   M</t>
  </si>
  <si>
    <t>Pol.026</t>
  </si>
  <si>
    <t>Modul sběrnice LSN, 300mA   D</t>
  </si>
  <si>
    <t>Pol.021</t>
  </si>
  <si>
    <t>Batéria (12 V), každá 24 Ah   M</t>
  </si>
  <si>
    <t>Pol.022</t>
  </si>
  <si>
    <t>Batéria (12 V), každá 24 Ah   D</t>
  </si>
  <si>
    <t>Pol.029</t>
  </si>
  <si>
    <t>Inteligentný optickodymový detektor EPS D+M</t>
  </si>
  <si>
    <t>Pol.030</t>
  </si>
  <si>
    <t>Inteligentný termodiferenciálny  hlásič</t>
  </si>
  <si>
    <t>Pol.031</t>
  </si>
  <si>
    <t>Pätica hlásiča s logem D+M</t>
  </si>
  <si>
    <t>Pol.040</t>
  </si>
  <si>
    <t>Elektronika tlačidloveho hlásiča IQ8 s oddelovačom</t>
  </si>
  <si>
    <t>Pol.041</t>
  </si>
  <si>
    <t>Kryt tlač. hlásiča D+M</t>
  </si>
  <si>
    <t>21M_07</t>
  </si>
  <si>
    <t>Esserbus koppler Alarmový 4/2 D+M</t>
  </si>
  <si>
    <t>21M_08</t>
  </si>
  <si>
    <t>Skrinka pre koppler D+M</t>
  </si>
  <si>
    <t>Pol.050</t>
  </si>
  <si>
    <t>Kábel pre pripojenie požiarno technických zariadení, JE H(st)H-V 1x2x0,8 B2ca,s1,d1,a1, bezhalogénový, s funkčnosťou pri požiari 60 min, Cu drôt, izolácia z bezhalogénovej, oheň ne M</t>
  </si>
  <si>
    <t>Pol.051</t>
  </si>
  <si>
    <t>Ohybná rúrka FXP 20 D+M</t>
  </si>
  <si>
    <t>21M_09</t>
  </si>
  <si>
    <t>Príplatok za zaťahovanie kábla do rúrky</t>
  </si>
  <si>
    <t>Pol.064</t>
  </si>
  <si>
    <t xml:space="preserve">Školenie obsluhy   </t>
  </si>
  <si>
    <t>Pol.063</t>
  </si>
  <si>
    <t xml:space="preserve">Oživenie, preskúšanie a uvedenie systému do trvalej prevádzky   </t>
  </si>
  <si>
    <t>Pol.059</t>
  </si>
  <si>
    <t xml:space="preserve">Podruž. mat / sádra,klince,štítky, pásky, natlkacie skrut.,.... /   </t>
  </si>
  <si>
    <t>Pol.052</t>
  </si>
  <si>
    <t>Kabelové príchytky (B2 CA ( s1, d1,a1) PPS30)</t>
  </si>
  <si>
    <t>Pol.060</t>
  </si>
  <si>
    <t xml:space="preserve">Podiel pridružných výkonov   </t>
  </si>
  <si>
    <t>Pol.061</t>
  </si>
  <si>
    <t xml:space="preserve">Spracovanie projektovej dokumentácie skutkového vyhotovenia   </t>
  </si>
  <si>
    <t>Pol.095</t>
  </si>
  <si>
    <t>Požiarna siréna s majákom   D</t>
  </si>
  <si>
    <t>Pol.096</t>
  </si>
  <si>
    <t>Požiarna siréna s majákom   M</t>
  </si>
  <si>
    <t>Pol.146</t>
  </si>
  <si>
    <t xml:space="preserve">Koordinácia 2%   </t>
  </si>
  <si>
    <t>Pol.145</t>
  </si>
  <si>
    <t xml:space="preserve">Pomocný a spojovací materiál 3 %   </t>
  </si>
  <si>
    <t>Pol.057</t>
  </si>
  <si>
    <t xml:space="preserve">Pomocné práce   </t>
  </si>
  <si>
    <t xml:space="preserve">   HZS</t>
  </si>
  <si>
    <t>Pol.148</t>
  </si>
  <si>
    <t xml:space="preserve">Odborná prehliadka a odborná skúška s vystavením správy   </t>
  </si>
  <si>
    <t xml:space="preserve">     Časť: SO 01 Slaboprúdové rozvody</t>
  </si>
  <si>
    <t>Pol.010</t>
  </si>
  <si>
    <t>Pol.020</t>
  </si>
  <si>
    <t>Sekacie práce, vŕtanie otvorov cez stenu a pod. 2,3%</t>
  </si>
  <si>
    <t>Pol.114</t>
  </si>
  <si>
    <t>Kábel FTP kat 5e lsoh</t>
  </si>
  <si>
    <t>Pol.126</t>
  </si>
  <si>
    <t xml:space="preserve">Káblové príchytky, káblové spony na strop Obo Bettermann (typ podľa potreby)   </t>
  </si>
  <si>
    <t>Pol.139</t>
  </si>
  <si>
    <t>Dátový rozvádzač - RACK 42U 600x600, s príslušenstvom D+M</t>
  </si>
  <si>
    <t>Pol.123</t>
  </si>
  <si>
    <t xml:space="preserve">I-Trubka FXP 20 (750 N)   </t>
  </si>
  <si>
    <t xml:space="preserve">Zásuvkový modul 2xRJ45/s, Cat.6A, napr. 601150+KEJ-C6A-S-10G(2), KELine do rámika Valena, biely   </t>
  </si>
  <si>
    <t>Pol.062</t>
  </si>
  <si>
    <t xml:space="preserve">Montáž zásuvky 2xRJ45 pod omietku   </t>
  </si>
  <si>
    <t>Pol.066</t>
  </si>
  <si>
    <t xml:space="preserve">Rámik, napr. Valena Life jednoduchý biely, LEGRAND   </t>
  </si>
  <si>
    <t>Pol.140</t>
  </si>
  <si>
    <t>Patch panel 24xRJ 45 Cat 5e</t>
  </si>
  <si>
    <t>Vyväzovací patch panel</t>
  </si>
  <si>
    <t>21M_06</t>
  </si>
  <si>
    <t>Pol.147</t>
  </si>
  <si>
    <t>Realizačná dokumentácia EL.inštalacie</t>
  </si>
  <si>
    <t xml:space="preserve">     Časť: SO 01 HSP</t>
  </si>
  <si>
    <t>Pol.003</t>
  </si>
  <si>
    <t>Stropný reproduktor 15W VIVA-3 302WT D+M</t>
  </si>
  <si>
    <t>Pol.004</t>
  </si>
  <si>
    <t>Stropný reproduktor L-VWM06A EN EN54-24</t>
  </si>
  <si>
    <t>Pol.013</t>
  </si>
  <si>
    <t xml:space="preserve">Montáž zariadení </t>
  </si>
  <si>
    <t>Pol.014</t>
  </si>
  <si>
    <t>Kábel CHKE-V 4x1 D+M</t>
  </si>
  <si>
    <t>Pol.015</t>
  </si>
  <si>
    <t>Kábel CHKE-V 2x1 D+M</t>
  </si>
  <si>
    <t>Pol.016</t>
  </si>
  <si>
    <t>Držiak káblov   D</t>
  </si>
  <si>
    <t>Pol.017</t>
  </si>
  <si>
    <t>Držiak káblov   M</t>
  </si>
  <si>
    <t>Pol.018</t>
  </si>
  <si>
    <t xml:space="preserve">Skrutka roztiažna   </t>
  </si>
  <si>
    <t xml:space="preserve">Prieraz v strope / stene  do 15 cm   </t>
  </si>
  <si>
    <t xml:space="preserve">Úprava kábla do 5x2   </t>
  </si>
  <si>
    <t>Pol.023</t>
  </si>
  <si>
    <t xml:space="preserve">Ostatný nešpecifikovaný materiál   </t>
  </si>
  <si>
    <t>Pol.024</t>
  </si>
  <si>
    <t xml:space="preserve">Montáž vedení   </t>
  </si>
  <si>
    <t>Pol.008</t>
  </si>
  <si>
    <t>INTEVIO vykonný zosilovač 500W, trieda D</t>
  </si>
  <si>
    <t>Pol.009</t>
  </si>
  <si>
    <t xml:space="preserve">Záložný zosilňovač 1x 240 W / 100 V   </t>
  </si>
  <si>
    <t xml:space="preserve">Zálohový napájací zdroj, 6x výstup 24 V DC   </t>
  </si>
  <si>
    <t>Pol.011</t>
  </si>
  <si>
    <t>INTEVIO stanice hlasateľa</t>
  </si>
  <si>
    <t>Pol.007</t>
  </si>
  <si>
    <t xml:space="preserve">Multi. prehrávač USB / SD / MP3   </t>
  </si>
  <si>
    <t xml:space="preserve">Akumulátor 12 V - 65 Ah   </t>
  </si>
  <si>
    <t>27</t>
  </si>
  <si>
    <t>INTEVIO ridici jednotka s vstavaným zos. 500W zosilovač</t>
  </si>
  <si>
    <t xml:space="preserve">Revízia a vypracovanie revíznej správy   </t>
  </si>
  <si>
    <t>Pol.027</t>
  </si>
  <si>
    <t>Pol.028</t>
  </si>
  <si>
    <t xml:space="preserve">Oživenie, preskúšanie a uvedenie systému do trvalej prevádzky, programovanie HSP   </t>
  </si>
  <si>
    <t>Pol.033</t>
  </si>
  <si>
    <t>Odborná prehliadka, skúška vyhl.508/2009 Z.z.</t>
  </si>
  <si>
    <t xml:space="preserve">Foto-Videodokumentácia elektroinštalačných rozvodov pred omietaním   </t>
  </si>
  <si>
    <t>Pol.032</t>
  </si>
  <si>
    <t xml:space="preserve">Školenie obsluhy, certifikát   </t>
  </si>
  <si>
    <t>Pol.034</t>
  </si>
  <si>
    <t xml:space="preserve">Vypracovanie realizačnej projektovej dokumentácie   </t>
  </si>
  <si>
    <t xml:space="preserve">     Časť: SO01 Vzduchotechnika</t>
  </si>
  <si>
    <t xml:space="preserve">   SPEVNENÉ PLOCHY</t>
  </si>
  <si>
    <t xml:space="preserve">   ZASKLIEVANIE</t>
  </si>
  <si>
    <t xml:space="preserve">   M-24 MONTÁŽ VZDUCHOTECHNICKÝCH ZARIADENÍ</t>
  </si>
  <si>
    <t>1b</t>
  </si>
  <si>
    <t>KS</t>
  </si>
  <si>
    <t>1.Z</t>
  </si>
  <si>
    <t>Protidažďová žalúzia so sitom a stenovým rámom 150x150, pozink</t>
  </si>
  <si>
    <t>120</t>
  </si>
  <si>
    <t>Stenový prestup s protihlukovou úpravou napr. OLR 800</t>
  </si>
  <si>
    <t>121</t>
  </si>
  <si>
    <t>Stenový prestup s protihlukovou úpravou napr. OLR 1000</t>
  </si>
  <si>
    <t>122</t>
  </si>
  <si>
    <t>Potrubný lapač kondenzátu, priemer DN 160</t>
  </si>
  <si>
    <t>123</t>
  </si>
  <si>
    <t>Potrubný lapač kondenzátu, priemer DN 180</t>
  </si>
  <si>
    <t>1.H</t>
  </si>
  <si>
    <t>POLOOHYBNÉ POTRUBIE,HLINÍK Napr. SEMIFLEX 125</t>
  </si>
  <si>
    <t>BM</t>
  </si>
  <si>
    <t>1.K</t>
  </si>
  <si>
    <t>REGULAČNÁ KLAPKA TPJ 18-12-82, 500x500</t>
  </si>
  <si>
    <t>1.C</t>
  </si>
  <si>
    <t>REGULAČNÁ CLONA DO POTRUBIA S MERANÍM TLAKU, MANUÁLNA, Napr. Systemair SPI315</t>
  </si>
  <si>
    <t>1.V</t>
  </si>
  <si>
    <t>Napr. Lindab PCS315</t>
  </si>
  <si>
    <t>11</t>
  </si>
  <si>
    <t>ŠTVORHRANNÉ POTRUBIE SKUPINY 1, MATERIÁL POZINKOVANÝ PLECH, DO OBVODU 1050 100% TVAROVIEK</t>
  </si>
  <si>
    <t>12</t>
  </si>
  <si>
    <t>ŠTVORHRANNÉ POTRUBIE SKUPINY 1,MATERIÁL POZINKOVANÝ PLECH DO OBVODU 1500 100% TVAROVIEK</t>
  </si>
  <si>
    <t>13</t>
  </si>
  <si>
    <t>ŠTVORHRANNÉ POTRUBIE SKUPINY 1,MATERIÁL POZINKOVANÝ PLECH DO OBVODU 1890 40% TVAROVIEK</t>
  </si>
  <si>
    <t>14</t>
  </si>
  <si>
    <t>ŠTVORHRANNÉ POTRUBIE SKUPINY 1, MATERIÁL POZINKOVANÝ PLECH DO OBVODU 2630 30% TVAROVIEK</t>
  </si>
  <si>
    <t>15</t>
  </si>
  <si>
    <t>KRUHOVÉ POTRUBIE SPIRO DO PRIEMERU 100 10% TVAROVIEK</t>
  </si>
  <si>
    <t>16</t>
  </si>
  <si>
    <t>KRUHOVÉ POTRUBIE SPIRO DO PRIEMERU 140 30% TVAROVIEK</t>
  </si>
  <si>
    <t>17</t>
  </si>
  <si>
    <t>KRUHOVÉ POTRUBIE SPIRO DO PRIEMERU 200 20% TVAROVIEK</t>
  </si>
  <si>
    <t>18</t>
  </si>
  <si>
    <t>KRUHOVÉ POTRUBIE SPIRO DO PRIEMERU 280 10% TVAROVIEK</t>
  </si>
  <si>
    <t>19</t>
  </si>
  <si>
    <t>KRUHOVÉ POTRUBIE SPIRO DO PRIEMERU 400 10% TVAROVIEK</t>
  </si>
  <si>
    <t>29</t>
  </si>
  <si>
    <t>Pružná manžeta, hranaté potrubie, 500x500-100</t>
  </si>
  <si>
    <t>2.K</t>
  </si>
  <si>
    <t>2.C</t>
  </si>
  <si>
    <t>REGULAČNÁ CLONA DO POTRUBIA S MERANÍM TLAKU, MANUÁLNA, Napr. Systemair SPI250</t>
  </si>
  <si>
    <t>2.V</t>
  </si>
  <si>
    <t>DÝZOVÁ VÝUSTKA S NAVÁDZACÍMI LAMELAMI, Napr. Lindab GTI250</t>
  </si>
  <si>
    <t>20</t>
  </si>
  <si>
    <t>KRUHOVÉ POTRUBIE SPIRO DO PRIEMERU 560 20% TVAROVIEK</t>
  </si>
  <si>
    <t>21</t>
  </si>
  <si>
    <t>MONTÁŽNY MATERIÁL</t>
  </si>
  <si>
    <t>22</t>
  </si>
  <si>
    <t>SPOJOVACÍ A TESNIACI MATERIÁL</t>
  </si>
  <si>
    <t>23</t>
  </si>
  <si>
    <t>IZOLÁCIA 20 mm, napr Mirelon</t>
  </si>
  <si>
    <t>24</t>
  </si>
  <si>
    <t>MONTÁŽNE VYBAVENIE (plošiny, lešenia)</t>
  </si>
  <si>
    <t>25</t>
  </si>
  <si>
    <t>ZAREGULOVANIE, VYSKÚŠANIE</t>
  </si>
  <si>
    <t>3.V</t>
  </si>
  <si>
    <t xml:space="preserve">Napr. Lindab RCWB-3-1-400 </t>
  </si>
  <si>
    <t>4.V</t>
  </si>
  <si>
    <t>DVOJPOLOHOVÝ VAV VENTIL PRE ODSÁVANIE, ČASOVÝ DOBEH, 230 V, Napr. Systemair AE30-60</t>
  </si>
  <si>
    <t>5.V</t>
  </si>
  <si>
    <t>DVOJPOLOHOVÝ VAV VENTIL PRE ODSÁVANIE, ČASOVÝ DOBEH, 230 V, Napr. Systemair AE15-30</t>
  </si>
  <si>
    <t>6.V</t>
  </si>
  <si>
    <t>DVOJPOLOHOVÝ VAV VENTIL PRE ODSÁVANIE, ČASOVÝ DOBEH, 230 V, Napr. Systemair AE45-120</t>
  </si>
  <si>
    <t>429830030105</t>
  </si>
  <si>
    <t>Vzduchotechnika - výber Rekuperačná jednotka lokálna (PRANA 150 Premium Plus), cca 100 m3/h, s filtrom a el.ovládaním, cez stenu s príslušenstvom (mriežky a mont. material)</t>
  </si>
  <si>
    <t xml:space="preserve">KUS     </t>
  </si>
  <si>
    <t>7872</t>
  </si>
  <si>
    <t>Výrobná dokumentácia a prevedenie  MaR</t>
  </si>
  <si>
    <t>r</t>
  </si>
  <si>
    <t>Doprava a presun hmot</t>
  </si>
  <si>
    <t>Zariadenie staveniska</t>
  </si>
  <si>
    <t>Kompletizácia, zaškolenie obsluhy, prevádzka</t>
  </si>
  <si>
    <t>240011060</t>
  </si>
  <si>
    <t xml:space="preserve">Montáž lokálnej rekuperácie </t>
  </si>
  <si>
    <t>Objekt SO 02 - Prípojka EL energie</t>
  </si>
  <si>
    <t>Pol.001</t>
  </si>
  <si>
    <t>Skriňa RE - Montáž oceľolechovej rozvodnice do váhy 200 kg</t>
  </si>
  <si>
    <t>Pol.002</t>
  </si>
  <si>
    <t>Elektromerový rozvádzač, poloriame meranie - ERP so základnou výbvaou rozvádzača (napr. TYP: ER P.V F663 160A - 200/5A P2, 240/240)</t>
  </si>
  <si>
    <t xml:space="preserve">Ukončenie vodičov v rozvádzač. vrátane zapojenia a vodičovej koncovky </t>
  </si>
  <si>
    <t>Pol.005</t>
  </si>
  <si>
    <t>Kábel medený voľne uložený CYKY 5x2.5 D+M</t>
  </si>
  <si>
    <t>Pol.006</t>
  </si>
  <si>
    <t>Kábel/vodič pre pevné uloženie hliníkový NAYY 4x185 ( D+M)</t>
  </si>
  <si>
    <t xml:space="preserve">Kábel CYKY-0 3x2,5 v zemi, vrátane uloženia a zapojenia   </t>
  </si>
  <si>
    <t xml:space="preserve">Kábel medený CYKY 3x2,5 mm2   </t>
  </si>
  <si>
    <t xml:space="preserve">Príplatok na zaťahovanie káblov, váha kábla do 6 kg, vrátane uloženia   </t>
  </si>
  <si>
    <t>Inštalačná rúrka pevná FXKVS 200, 1kus=6m</t>
  </si>
  <si>
    <t xml:space="preserve">Uzemňovacie vedenie v zemi + svorky </t>
  </si>
  <si>
    <t>Pol.012</t>
  </si>
  <si>
    <t>Pásik uzemňovací 30x4 mm</t>
  </si>
  <si>
    <t>Chránička napr.FXKVR 110 D</t>
  </si>
  <si>
    <t>Chránička napr.FXKVR 110  M</t>
  </si>
  <si>
    <t xml:space="preserve">Pomocný a spojovací materiál   </t>
  </si>
  <si>
    <t xml:space="preserve">Výkop jamy pre RE   </t>
  </si>
  <si>
    <t>Hĺbenie káblovej ryhy 35 cm širokej a 90 cm hlbokej, v zemine triedy 3</t>
  </si>
  <si>
    <t xml:space="preserve">Zriad. káblového lôžka z piesku vrstvy 10 cm, (tehlami naprieč kábla) na šírku 35 cm   </t>
  </si>
  <si>
    <t>Pol.019</t>
  </si>
  <si>
    <t xml:space="preserve">Kamenivo ťažené drobné frakcia 0-1 mm   </t>
  </si>
  <si>
    <t xml:space="preserve">Doska krycia káblová, napr. DEKAB 300/2 PVC červená 1m   </t>
  </si>
  <si>
    <t xml:space="preserve">Rozvinutie a uloženie výstražnej fólie z PE do ryhy, šírka do 33 cm   </t>
  </si>
  <si>
    <t xml:space="preserve">Výstražná fóla PE, farba červená   </t>
  </si>
  <si>
    <t xml:space="preserve">Ručný zásyp nezap. káblovej ryhy bez zhutn. zeminy, 35 cm širokej, 80 cm hlbokej v zemine tr. 4   </t>
  </si>
  <si>
    <t xml:space="preserve">Zhutnenie zeminy po vrstvách pri zahrnutí rýh strojom, vrstva zeminy 20 cm   </t>
  </si>
  <si>
    <t xml:space="preserve">Proviz. úprava terénu v zemine tr. 4, aby nerovnosti terénu neboli väčšie ako 2 cm od vodor.hladiny   </t>
  </si>
  <si>
    <t>Ukončenie celoplastových káblov zmrašť. záklopkou alebo páskou do 4 x 185 mm2</t>
  </si>
  <si>
    <t xml:space="preserve">Rozbitie betónu hrúbky 0,2m, šírky 0,35m + vrátenie do pôvodného stavu, vrátane betónu hrúbky 0,2m   </t>
  </si>
  <si>
    <t>Vytýčenie a zameranie podzemných inžinierskych sietí   (pred zahajením prác)</t>
  </si>
  <si>
    <t xml:space="preserve">Dokumentácia skutkového vyhotovenia   </t>
  </si>
  <si>
    <t xml:space="preserve">Geodetické zameranie skutočného prevedenia   </t>
  </si>
  <si>
    <t xml:space="preserve">Spolupráca so ZSD a.s.   </t>
  </si>
  <si>
    <t xml:space="preserve">Odborná prehliadka a skúška + správa   </t>
  </si>
  <si>
    <t>Objekt SO 03 - Prípojka Vodovodu</t>
  </si>
  <si>
    <t>131201101.S</t>
  </si>
  <si>
    <t>131201109.S</t>
  </si>
  <si>
    <t>132201201.S</t>
  </si>
  <si>
    <t>Výkop ryhy šírky 600-2000mm horn.3 do 100m3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</si>
  <si>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</si>
  <si>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</si>
  <si>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</si>
  <si>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</si>
  <si>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162501102</t>
  </si>
  <si>
    <t>Vodorovné premiestnenie výkopku po spevnenej ceste z horniny tr.1-4, do 100 m3 na vzdialenosť do 3000 m</t>
  </si>
  <si>
    <t>166101101</t>
  </si>
  <si>
    <t>Prehodenie neuľahnutého výkopku z horniny 1 až 4</t>
  </si>
  <si>
    <t>167101101</t>
  </si>
  <si>
    <t>Nakladanie neuľahnutého výkopku z hornín tr.1-4 do 100 m3</t>
  </si>
  <si>
    <t>171201201</t>
  </si>
  <si>
    <t>Uloženie sypaniny na skládky do 100 m3</t>
  </si>
  <si>
    <t>175101101</t>
  </si>
  <si>
    <t>Obsyp potrubia sypaninou z vhodných hornín 1 až 4 bez prehodenia sypaniny</t>
  </si>
  <si>
    <t>5833116600</t>
  </si>
  <si>
    <t>Kamenivo ťažené drobné 0-4 B</t>
  </si>
  <si>
    <t>999194300102</t>
  </si>
  <si>
    <t>GERMANPIPE-BRUGG Medzinárodná signalizačná páska na potrubie</t>
  </si>
  <si>
    <t>KUS</t>
  </si>
  <si>
    <t>553187050201</t>
  </si>
  <si>
    <t>Oceľový poklop ľahký na prefabriovanú žumpu-protipožiarnu nádrž</t>
  </si>
  <si>
    <t>551159100201</t>
  </si>
  <si>
    <t>Napúšťací ventil bočný kovový závit pre PN  1/2"</t>
  </si>
  <si>
    <t>388810150106</t>
  </si>
  <si>
    <t>Vodomer dn50</t>
  </si>
  <si>
    <t>273313521</t>
  </si>
  <si>
    <t>Betón základových dosiek, prostý tr. C 12/15</t>
  </si>
  <si>
    <t>451572111</t>
  </si>
  <si>
    <t>Lôžko pod potrubie, stoky a drobné objekty, v otvorenom výkope z kameniva drobného ťaženého 0-4 mm</t>
  </si>
  <si>
    <t>871221006</t>
  </si>
  <si>
    <t>Montáž vodovodného potrubia z dvojvsrtvového PE 100 SDR11/PN16 zváraných natupo D 63x5,8 mm</t>
  </si>
  <si>
    <t>286130033700</t>
  </si>
  <si>
    <t>Rúra HDPE na vodu PE100 PN16 SDR11 63x5,8x100 m, WAVIN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</si>
  <si>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</si>
  <si>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</si>
  <si>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</si>
  <si>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</si>
  <si>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893353001</t>
  </si>
  <si>
    <t>Osadenie prefabrikovanej vodomernej šachty hranatej, pôdorysnej plochy do 4,2 m2, hĺbky do 2,0 m</t>
  </si>
  <si>
    <t>594300001200</t>
  </si>
  <si>
    <t>Vodomerná a armatúrna šachta BG, lxšxv 1500x1400x1800 mm, objem 3,8 m3, železobetónová, HYDRO BG</t>
  </si>
  <si>
    <t>899102111</t>
  </si>
  <si>
    <t>Osadenie poklopu liatinového a oceľového vrátane rámu hmotn. nad 50 do 100 kg</t>
  </si>
  <si>
    <t>5524213900</t>
  </si>
  <si>
    <t>Rám kanálový liatinový 610X610 mm</t>
  </si>
  <si>
    <t>899721121</t>
  </si>
  <si>
    <t>Signalizačný vodič na potrubí PVC DN do 150 mm</t>
  </si>
  <si>
    <t>899721131</t>
  </si>
  <si>
    <t>Označenie vodovodného potrubia bielou výstražnou fóliou</t>
  </si>
  <si>
    <t>862211121</t>
  </si>
  <si>
    <t>Montáž oblúka 45°, 90°, redukcie, zmršťovacie koncovky, pevného bodu, prechod stenou, armatúry, kompenzátora pre predizolované potrubie do 145 °C, DN 50 mm, izolácia triedy A štandardná D 125 mm</t>
  </si>
  <si>
    <t>857244192</t>
  </si>
  <si>
    <t>Príplatok za prácu v štôlni alebo v uzavretom kanáli pri montáži liatinových odbočných tvaroviek na potrubie z prírubových rúr DN 80 - DN 250</t>
  </si>
  <si>
    <t>862218111</t>
  </si>
  <si>
    <t>Drenáže a rúrky pre meracie zariadenia z oceľových rúrok bezšvových hrdlových DN 50 mm, hrúbka steny 3 mm</t>
  </si>
  <si>
    <t>422186070412</t>
  </si>
  <si>
    <t>FRIALEN DAV (Kit) Prípojkový ventil s navŕtavacou armatúrou, PE 100 SDR 11, d1/d2 150/125(100)</t>
  </si>
  <si>
    <t>879172199</t>
  </si>
  <si>
    <t>Príplatok za montáž vodovodných prípojok DN 32 - DN 80</t>
  </si>
  <si>
    <t>891163111</t>
  </si>
  <si>
    <t>Montáž vodovodného ventilu hlavného pre prípojky na potrubie DN 50</t>
  </si>
  <si>
    <t>4227362000</t>
  </si>
  <si>
    <t>Šachtový hydrant D150 mm</t>
  </si>
  <si>
    <t>422186070409</t>
  </si>
  <si>
    <t>FRIALEN DAV (Kit) Prípojkový ventil s navŕtavacou armatúrou, PE 100 SDR 11, d1/d2 110/32</t>
  </si>
  <si>
    <t>553187060301</t>
  </si>
  <si>
    <t>PREFA SUČANY Oceľový rebrík</t>
  </si>
  <si>
    <t>998276101</t>
  </si>
  <si>
    <t>Presun hmôt pre rúrové vedenie hĺbené z rúr z plast., hmôt alebo sklolamin. v otvorenom výkope</t>
  </si>
  <si>
    <t>722221035</t>
  </si>
  <si>
    <t>Montáž guľového kohúta závitového priameho pre vodu G 2</t>
  </si>
  <si>
    <t>2210006</t>
  </si>
  <si>
    <t>Guľový kohút DN50, PN16, pre pitnú vodu, 3vrt v guli, pákový ovládač zelený, z DR mosadze, vnútorný x vnútorný závit</t>
  </si>
  <si>
    <t>722221082</t>
  </si>
  <si>
    <t>Montáž guľového kohúta vypúšťacieho závitového G 1/2</t>
  </si>
  <si>
    <t>5511871140</t>
  </si>
  <si>
    <t>Vypúšťací guľový kohút s páčkou, 1/2, Euro M, mosadz OT 58 IVAR</t>
  </si>
  <si>
    <t>722221290</t>
  </si>
  <si>
    <t>Montáž spätného ventilu závitového G 2</t>
  </si>
  <si>
    <t>5511872320</t>
  </si>
  <si>
    <t>Kontrolovateľný spätný ventil, 2, PN 16, mosadz CR, disk plast IVAR</t>
  </si>
  <si>
    <t>722221385</t>
  </si>
  <si>
    <t>Montáž filtra závitového G 2</t>
  </si>
  <si>
    <t>5511871620</t>
  </si>
  <si>
    <t>Filter závitový, 2, mosadz OT</t>
  </si>
  <si>
    <t>998722201</t>
  </si>
  <si>
    <t>Presun hmôt pre vnútorný vodovod v objektoch výšky do 6 m</t>
  </si>
  <si>
    <t>Objekt SO 04 - Splašková kanalizácia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</si>
  <si>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</si>
  <si>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</si>
  <si>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</si>
  <si>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</si>
  <si>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452386111</t>
  </si>
  <si>
    <t>Vyrovnávací prstenec z prostého betónu tr. C 8/10 pod poklopy a mreže, výška do 100 mm</t>
  </si>
  <si>
    <t>452386121</t>
  </si>
  <si>
    <t>Vyrovnávací prstenec z prostého betónu tr. C 8/10 pod poklopy a mreže, výška nad 100 do 200 mm</t>
  </si>
  <si>
    <t>871383120</t>
  </si>
  <si>
    <t>Montáž kanalizačného potrubia z korugovaných rúr PVC-U DN 250 mm</t>
  </si>
  <si>
    <t>286161010220</t>
  </si>
  <si>
    <t>PIPELIFE  Hladká rúra z PVC SN 8 DN  250/6 m pre gravitačný rozvod kanalizácie</t>
  </si>
  <si>
    <t>892351000</t>
  </si>
  <si>
    <t>Skúška tesnosti kanalizácie D 250</t>
  </si>
  <si>
    <t>894421113</t>
  </si>
  <si>
    <t>Zriadenie šachiet prefabrikovaných nad 10t</t>
  </si>
  <si>
    <t>5922442170</t>
  </si>
  <si>
    <t>Skruž šikmá/kónus 100-63/58/9 KPS</t>
  </si>
  <si>
    <t>5922442210</t>
  </si>
  <si>
    <t>Skruž rovná 100/30/9 PS</t>
  </si>
  <si>
    <t>5922442250</t>
  </si>
  <si>
    <t>Šachtové dno 100/80 otvor max. 50; s bet. kynetou a PS bez šachtových prechodiek</t>
  </si>
  <si>
    <t>5922442250nap</t>
  </si>
  <si>
    <t>Napojenie do dna existujúcej prefabrikovanej betónovej kanalizačnej šachty vysekaním diery do betónu, osadením šachtovej prechodky a napojením potrubia</t>
  </si>
  <si>
    <t>894431162a</t>
  </si>
  <si>
    <t>Montáž revíznej šachty z PVC, DN 400/200 (DN šachty/DN potr. ved.), tlak 40 t, hl. 1200 do 1500mm</t>
  </si>
  <si>
    <t>2860007950</t>
  </si>
  <si>
    <t>Teleskopické predĺž. s poklopom plným, zaťaženie do 40t pre rev. šachty DN 400 na PVC hladkú kanal. s predĺž. PIPELIFE</t>
  </si>
  <si>
    <t>2860007970</t>
  </si>
  <si>
    <t>Predĺženie revíznej šachty DN 400/1m na PVC hladkú kanalizáciu s predĺžením PIPELIFE</t>
  </si>
  <si>
    <t>286610002300</t>
  </si>
  <si>
    <t>Zberné dno DN 400, vtok/výtok DN 160, pre PP revízne šachty na PVC hladkú kanalizáciu s predĺžením, PIPELIFE</t>
  </si>
  <si>
    <t>899104111</t>
  </si>
  <si>
    <t>Osadenie poklopu liatinového a oceľového vrátane rámu hmotn. nad 150 kg</t>
  </si>
  <si>
    <t>5524211170</t>
  </si>
  <si>
    <t>Poklop kanalizačný komplet okrúhly,trieda D 400kN,DO-600 H, H 115</t>
  </si>
  <si>
    <t>899721132</t>
  </si>
  <si>
    <t>Označenie kanalizačného potrubia hnedou výstražnou fóliou</t>
  </si>
  <si>
    <t>Objekt SO 05 - Dažďová kanalizácia</t>
  </si>
  <si>
    <t>131201102.S</t>
  </si>
  <si>
    <t>Výkop nezapaženej jamy v hornine 3, nad 100 do 1000 m3</t>
  </si>
  <si>
    <t>132201109.S</t>
  </si>
  <si>
    <t>132201202.S</t>
  </si>
  <si>
    <t>162501122.S</t>
  </si>
  <si>
    <t>Vodorovné premiestnenie výkopku po spevnenej ceste z horniny tr.1-4, nad 100 do 1000 m3 na vzdialenosť do 3000 m</t>
  </si>
  <si>
    <t>167101102.S</t>
  </si>
  <si>
    <t>Nakladanie neuľahnutého výkopku z hornín tr.1-4 nad 100 do 1000 m3</t>
  </si>
  <si>
    <t>171201202.S</t>
  </si>
  <si>
    <t>174101002.S</t>
  </si>
  <si>
    <t>Zásyp sypaninou so zhutnením jám, šachiet, rýh, zárezov alebo okolo objektov nad 100 do 1000 m3</t>
  </si>
  <si>
    <t>583410003500.S</t>
  </si>
  <si>
    <t>Kamenivo drvené hrubé frakcia 32-63 mm</t>
  </si>
  <si>
    <t>212754113</t>
  </si>
  <si>
    <t>Montáž potrubia z drenážnych rúr kameninových DN 125-250 mm, so štrkovým lôžkom v otvorenom výkope</t>
  </si>
  <si>
    <t>451971111.S</t>
  </si>
  <si>
    <t>Položenie podkladovej vrstvy z geotextílie s prekrytím pásov 150 mm a uchytením sponami z betónovej ocele a za plôtikmi klinmi</t>
  </si>
  <si>
    <t>693110002000.S</t>
  </si>
  <si>
    <t>Geotextília profi</t>
  </si>
  <si>
    <t>871356006</t>
  </si>
  <si>
    <t>Montáž kanalizačného PVC-U potrubia hladkého viacvrstvového DN 125-250</t>
  </si>
  <si>
    <t>286110007400</t>
  </si>
  <si>
    <t>Rúra kanalizačná PVC-U gravitačná, hladká SN4 - KG, ML - viacvrstvová, DN 125-150, dĺ. 6 m,</t>
  </si>
  <si>
    <t>Skúška tesnosti kanalizácie do D 200</t>
  </si>
  <si>
    <t>894101113</t>
  </si>
  <si>
    <t>Osadenie akumulačnej nádrže železobetónovej, hmotnosti nad 10 t</t>
  </si>
  <si>
    <t>594340000700pur</t>
  </si>
  <si>
    <t>Akumulačná nádrž (PURECO), objem nádrže 22m3, železobetónová, so zákrytovou doskou</t>
  </si>
  <si>
    <t>894431162</t>
  </si>
  <si>
    <t>286610003300</t>
  </si>
  <si>
    <t>Zberné dno DN 400, vtok/výtok DN 200 (PVC hladká rúra), pre PP revízne šachty s PP korugovaným predĺžením, PIPELIFE</t>
  </si>
  <si>
    <t>286610026900</t>
  </si>
  <si>
    <t>Predĺženie DN 400, dĺžka 1 m, hladka rúra PVC, pre PP revízne šachty, PIPELIFE</t>
  </si>
  <si>
    <t>286161130113</t>
  </si>
  <si>
    <t>PIPELIFE  PVC-U flexibilná drenážna rúra DN 160, bez performácie</t>
  </si>
  <si>
    <t>283161040501</t>
  </si>
  <si>
    <t>PIPELIFE  Lapač strešných splavenín pre vpusty</t>
  </si>
  <si>
    <t>286610027600</t>
  </si>
  <si>
    <t>Predĺženie teleskopické s poklopom plným, zaťaženie do 40 t, pre PP revízne šachty, PIPELIFE</t>
  </si>
  <si>
    <t>894170004</t>
  </si>
  <si>
    <t>Montáž vsakovacích blokov- ELWA,recyklovatelný polypropylén (PP),rozmeru 600x600x600 mm od 50 do 100 m3</t>
  </si>
  <si>
    <t>894170032</t>
  </si>
  <si>
    <t>Montáž filtračno-usadzovacej šachty VFS1, DN400, výška 1800mm</t>
  </si>
  <si>
    <t>286161040402</t>
  </si>
  <si>
    <t>PIPELIFE  PVC uličný vpust s obsahom 50 l 315x160/50</t>
  </si>
  <si>
    <t>283161160201</t>
  </si>
  <si>
    <t>Vsakovací objekt 0,6*0,6*0,6 (alt. DRENBLOK DB60)</t>
  </si>
  <si>
    <t>891262020</t>
  </si>
  <si>
    <t>Montáž zavzdušňovacieho a odvzdušňovacieho ventilu pre kanalizáciu s prírubovým pripojením DN 100</t>
  </si>
  <si>
    <t>553161040601</t>
  </si>
  <si>
    <t>PIPELIFE  Vozovkový poklop, liatinová mreža pre vpusť 12,5 t</t>
  </si>
  <si>
    <t>5971355000</t>
  </si>
  <si>
    <t>Kanalizačná vpusť DN 300 mm diel A Ia</t>
  </si>
  <si>
    <t>721242121.S</t>
  </si>
  <si>
    <t>Lapač strešných splavenín plastový univerzálny priamy DN 125</t>
  </si>
  <si>
    <t>Objekt SO 06 - Navrhované spevnené plochy</t>
  </si>
  <si>
    <t xml:space="preserve">   M-95  REVÍZIE ELEKTRICKÝCH, TLAKOVÝCH A PLYNOVÝCH ZARIADENÍ</t>
  </si>
  <si>
    <t>113307213</t>
  </si>
  <si>
    <t>Odstránenie podkladov s premiestnením hmôt na skládku na vzdialenosť do 20 m alebo s naložením na dopravný prostriedok, v ploche jednotlivo nad 200 m2 z kameniva ťaženého, hr. vrst</t>
  </si>
  <si>
    <t>113307231</t>
  </si>
  <si>
    <t>Odstránenie podkladov s premiestnením hmôt na skládku na vzdialenosť do 20 m alebo s naložením na dopravný prostriedok, v ploche jednotlivo nad 200 m2 z betónu prostého, hr. vrstvy</t>
  </si>
  <si>
    <t>113307243</t>
  </si>
  <si>
    <t>Odstránenie podkladov s premiestnením hmôt na skládku na vzdialenosť do 20 m alebo s naložením na dopravný prostriedok, v ploche jednotlivo nad 200 m2 asfaltových, hr. vrstvy nad 1</t>
  </si>
  <si>
    <t>121101113</t>
  </si>
  <si>
    <t xml:space="preserve">Odstránenie ornice alebo lesnej pôdy s vodorovným premiestnením na hromady v mieste upotrebenia alebo na dočasné skládky so zložením na vzdialenosť do 100 m a do 10000 m3   </t>
  </si>
  <si>
    <t>122202202</t>
  </si>
  <si>
    <t xml:space="preserve">Odkopávky a prekopávky nezapažené pre cesty s premiestením výkopku v priečnych prof. na vzdial. do 15 m alebo s naložením na dopravný prostriedok, v hornine 3 nad 100 do 1000 m3   </t>
  </si>
  <si>
    <t>122202209</t>
  </si>
  <si>
    <t>Odkopávky a prekopávky nezapažené pre cesty s premiestením výkopku v priečnych prof. na vzdial. do 15 m alebo s naložením na dopravný prostriedok, príplatok k cenám za lepivosť hor</t>
  </si>
  <si>
    <t>Hĺbenie rýh šírky do 600 mm zapažených i nezapažených s urovnaním dna do predpísaného profilu a spádu, s prehodením výkopu na priľahlom teréne na vzdialenosť do 3 m od pozdĺžnej os</t>
  </si>
  <si>
    <t>162201102</t>
  </si>
  <si>
    <t>Vodorovné premiestnenie výkopku za sucha pre všetky druhy dopravných prostriedkov bez naloženia výkopu, avšak so zložením bez rozhrnutia z horniny 1 až 4 na vzdialenosť nad 20 do 5</t>
  </si>
  <si>
    <t>167103101</t>
  </si>
  <si>
    <t xml:space="preserve">Nakladanie neuľahnutého výkopku z hromád zeminy schopnej zúrodnenia   </t>
  </si>
  <si>
    <t>171101101</t>
  </si>
  <si>
    <t>Uloženie sypaniny do násypov s rozprestretím sypaniny vo vrstvách a s hrubým urovnaním, zhutnených s uzavretím povrchu násypu s predpís. mierou zhutnenia v % výsl. skúšok Proctor -</t>
  </si>
  <si>
    <t>Uloženie sypaniny na skládky nad 100 do 1000 m3  do 5km</t>
  </si>
  <si>
    <t>181006112</t>
  </si>
  <si>
    <t xml:space="preserve">Rozprestretie zemín schopných zúrodnenia v rovine alebo v sklone do 1:5, pri hr. vrstvy nad 0,10 do 0,15 m   </t>
  </si>
  <si>
    <t>181201102</t>
  </si>
  <si>
    <t xml:space="preserve">Úprava pláne vyrovnaním výškových rozdielov v násypoch v hornine 1 až 4 so zhutnením   </t>
  </si>
  <si>
    <t>183405211</t>
  </si>
  <si>
    <t xml:space="preserve">Výsev trávniku hydroosevom na ornicu   </t>
  </si>
  <si>
    <t>0057211100</t>
  </si>
  <si>
    <t xml:space="preserve">OSIVÁ Trávy trávové semeno   </t>
  </si>
  <si>
    <t>214500211</t>
  </si>
  <si>
    <t xml:space="preserve">Zhotovenie výplne ryhy s drenážnym potrubím z rúr DN do 200, štrkom, pieskom alebo štrkopieskom, výšky nad 300 do 550 mm   </t>
  </si>
  <si>
    <t>5833325100</t>
  </si>
  <si>
    <t xml:space="preserve">KAMEŇ PRÍRODNÝ A ŠTRKOPIESKY Kamenivo prírodné ťažené pre stavebné účely(drobné, hrubé, štrkopiesky) Kamenivo ťažené hrubé 8-16 b   </t>
  </si>
  <si>
    <t>2860016240</t>
  </si>
  <si>
    <t xml:space="preserve">RÚRY,HADICE A KOMPLETAČNÉ PRVKY POTRUBNÉ Plastový potrubný systém PIPELIFE Flexo drenáž - rúry perforácia 360° drenážna rúra DN125/50m   </t>
  </si>
  <si>
    <t>215901101</t>
  </si>
  <si>
    <t xml:space="preserve">Zhutnenie podložia z rastlej horniny 1 až 4 pod násypy, z hornín súdržných do 92 % PS a nesúdržných sypkých relatívnej uľahnutosti l(d) do 0,8   </t>
  </si>
  <si>
    <t>451573111</t>
  </si>
  <si>
    <t xml:space="preserve">Lôžko pod potrubie, stoky a drobné objekty, v otvorenom výkope z piesku a štrkopiesku do 63 mm   </t>
  </si>
  <si>
    <t>564851111</t>
  </si>
  <si>
    <t xml:space="preserve">Podklad zo štrkodrvy s rozprestretím a zhutnením, po zhutnení hr. 150 mm   </t>
  </si>
  <si>
    <t>564861111</t>
  </si>
  <si>
    <t xml:space="preserve">Podklad zo štrkodrvy s rozprestretím a zhutnením, po zhutnení hr. 200 mm   </t>
  </si>
  <si>
    <t>569903311</t>
  </si>
  <si>
    <t xml:space="preserve">Zhotovenie zemných krajníc z hornín akejkoľvek triedy so zhutnením   </t>
  </si>
  <si>
    <t>596911112</t>
  </si>
  <si>
    <t>Kladenie zámkovej dlažby komunikácií pre peších, hr. 60 mm so zhotovením lôžka z kameniva drveného hr. 40 mm, s vyplnením škár kamenivom ťaženým drobným dvojitým zhutnením všetkých</t>
  </si>
  <si>
    <t>5921952270</t>
  </si>
  <si>
    <t xml:space="preserve">PREFABRIKÁTY BETÓNOVÉ Prefabrikáty betónové PREMAC - dlažba, murovací materiál, obrubníky, tvárnice, žľaby Dlažba Low value - Haka 6 Premac HAKA 6N bezšpárová, sivá   </t>
  </si>
  <si>
    <t>914001111</t>
  </si>
  <si>
    <t xml:space="preserve">Osadenie a montáž cestných zvislých dopravných značiek na stĺpiky, stĺpy, konzoly alebo objekty   </t>
  </si>
  <si>
    <t>914001112</t>
  </si>
  <si>
    <t xml:space="preserve">Osadenie zvislých cestných dopavných značiek (dočasných) v rámoch na oceľovej konštrukcii </t>
  </si>
  <si>
    <t>915711111</t>
  </si>
  <si>
    <t xml:space="preserve">Vodorovné značenie krytov striekané farbou deliacich čiar šírky 125 mm   </t>
  </si>
  <si>
    <t>915712111</t>
  </si>
  <si>
    <t xml:space="preserve">Vodorovné značenie krytov striekané farbou vodiacich prúžkov šírky 250 mm   </t>
  </si>
  <si>
    <t>915719111</t>
  </si>
  <si>
    <t xml:space="preserve">Príplatok k cene za reflexnú úpravu balotinovú deliacich čiar šírky 125 mm   </t>
  </si>
  <si>
    <t>915719211</t>
  </si>
  <si>
    <t xml:space="preserve">Príplatok k cene za reflexnú úpravu balotinovú vodiacich prúžkov šírky 250 mm   </t>
  </si>
  <si>
    <t>915721111</t>
  </si>
  <si>
    <t xml:space="preserve">Vodorovné značenie krytov striekané farbou stopčiar, zebier, tieňov, šípok, nápisov, prechodov a pod.   </t>
  </si>
  <si>
    <t>915729111</t>
  </si>
  <si>
    <t xml:space="preserve">Príplatok k cene za reflexnú úpravu balotinovú stopčiar, zebier, tieňov, šípok nápisov, prechodov a pod.   </t>
  </si>
  <si>
    <t>915791111</t>
  </si>
  <si>
    <t xml:space="preserve">Predznačenie pre vodorovné značenie striekané farbou alebo vykonávané z náterových hmôt deliace čiary, vodiace prúžky   </t>
  </si>
  <si>
    <t>915791112</t>
  </si>
  <si>
    <t xml:space="preserve">Predznačenie pre vodorovné značenie striekané farbou alebo vykonávané z náterových hmôt stopčiary, zebry, tiene, šípky, nápisy, prechody   </t>
  </si>
  <si>
    <t>917762111</t>
  </si>
  <si>
    <t xml:space="preserve">Osadenie chodníkového obrubníka betónového ležatého so zaliatím a zatrením škár cementovou maltou, so zhotovením lôžka s bočnou oporou z betónu prostého tr. C 12/15   </t>
  </si>
  <si>
    <t>5921954660</t>
  </si>
  <si>
    <t xml:space="preserve">PREFABRIKÁTY BETÓNOVÉ Prefabrikáty betónové PREMAC - dlažba, murovací materiál, obrubníky, tvárnice, žľaby Obrubník parkový Premac obrubník parkový 100x20x5 cm, sivý   </t>
  </si>
  <si>
    <t>979083112</t>
  </si>
  <si>
    <t xml:space="preserve">Vodorovné  premiestnenie  sutiny  na  skládku  vrátane  naloženia  na  dopravný  prostriedok  a zloženie nad  100 do 1000 m   </t>
  </si>
  <si>
    <t>979083191</t>
  </si>
  <si>
    <t xml:space="preserve">Vodorovné  premiestnenie  sutiny  na  skládku  vrátane  naloženia  na  dopravný  prostriedok  a zloženie príplatok  za každých ďalších aj začatých 1000 m po komunikácii spevnenej  </t>
  </si>
  <si>
    <t>979089211</t>
  </si>
  <si>
    <t xml:space="preserve">Poplatok za skladovanie stavebného odpadu (17) bitúmenové zmesi, uholný decht a dechtové výrobky (17 03) nebezpečné (N) (17 03 01,03)   </t>
  </si>
  <si>
    <t>979089612</t>
  </si>
  <si>
    <t xml:space="preserve">Poplatok za skladovanie stavebného odpadu (17) iné odpady zo stavieb a demolácií ostatné (O) (17 09 04)   </t>
  </si>
  <si>
    <t>998225111</t>
  </si>
  <si>
    <t xml:space="preserve">Presun hmôt pre pozemnú komunikáciu a letisko s krytom asfaltovým (822 2.7, 822 3.7, 822 5.7) akejkoľvek dĺžky objektu   </t>
  </si>
  <si>
    <t>950201001</t>
  </si>
  <si>
    <t>PD Skutočného vyhotovenia, zameranie skutočného stavu ing. sieti</t>
  </si>
  <si>
    <t>Objekt SO 07 - Sadové úpravy</t>
  </si>
  <si>
    <t>112P2</t>
  </si>
  <si>
    <t>Tilia cordata - lipa malolistá s obvodom kmeňa 17-20cm</t>
  </si>
  <si>
    <t>Thuja Occidentalis - tuja západná s obvodom kmeňa 10-14cm</t>
  </si>
  <si>
    <t>183P</t>
  </si>
  <si>
    <t xml:space="preserve">Obrobenie pôdy hrabaním v rovone al. svahu do 1:5   </t>
  </si>
  <si>
    <t>183P1</t>
  </si>
  <si>
    <t xml:space="preserve">Kvalitná zemina pod trávnik v hr.5 cm t.j. 105 m3,Zemina k výsadbe rastlín ( materiál+dovoz+nakládka+vykládka)   </t>
  </si>
  <si>
    <t>183P2</t>
  </si>
  <si>
    <t xml:space="preserve">Navážka a rozprestrenie ( ručne+strojovo) vrstvy zeminy   </t>
  </si>
  <si>
    <t>183P4</t>
  </si>
  <si>
    <t xml:space="preserve">Trávne osivo - DLF Univerzal 20kg vrece   </t>
  </si>
  <si>
    <t>183P5</t>
  </si>
  <si>
    <t xml:space="preserve">Štartovacie hnojivo pre trávnik - Everest New Grass  ( Scotts) cca 15kg   </t>
  </si>
  <si>
    <t>183P6</t>
  </si>
  <si>
    <t xml:space="preserve">Výsev trávneho osiva   </t>
  </si>
  <si>
    <t>183P8</t>
  </si>
  <si>
    <t xml:space="preserve">Obrobenie pôdy valcovaním v rovine al. svaho do 1:5   </t>
  </si>
  <si>
    <t>183P7</t>
  </si>
  <si>
    <t xml:space="preserve">Obrobenie pôdy hrabaním v rovine al. svaho do 1:5, po výseve - zapracovanie osiva   </t>
  </si>
  <si>
    <t>1</t>
  </si>
  <si>
    <t xml:space="preserve">Mechanické vyčistenie plochy - s odvozom a likvidáciou na skládku   </t>
  </si>
  <si>
    <t>10</t>
  </si>
  <si>
    <t xml:space="preserve">Hnojenie vysadenýh rastlín v rovine alebo svahu do 1:5 umelým hnojivom s rozdel.k jednotl. rastlinám   </t>
  </si>
  <si>
    <t xml:space="preserve">Zakotvenie drevín troma a viac kolmi pri priemere kolov do 100mm pri dĺžke kolov od 2m do 3m   </t>
  </si>
  <si>
    <t xml:space="preserve">Presun hmôt pre sadovnícke a krajinárske úpravy do 5000m vodorovne bez zvislého presunu   </t>
  </si>
  <si>
    <t xml:space="preserve">Príprava a réžia   </t>
  </si>
  <si>
    <t xml:space="preserve">Ostatné drobné manipulácie   </t>
  </si>
  <si>
    <t xml:space="preserve">Systém na ukotvenie dreviny (3xdrevený kôl,1xpolkol, úväz, jutový pás a klince )   </t>
  </si>
  <si>
    <t xml:space="preserve">Mulčovacia kôra borovicová triedená 1,5vreca/m2   </t>
  </si>
  <si>
    <t>3</t>
  </si>
  <si>
    <t xml:space="preserve">Spracovanie pôdy frézovaním ( hrubé, stredné a jemné spracovanie )   </t>
  </si>
  <si>
    <t>4</t>
  </si>
  <si>
    <t xml:space="preserve">Plošná úprava terénu pri nerovnostiach terénu nad 100-150 mm v rovine alebo na svahu do 1:5  2x   </t>
  </si>
  <si>
    <t>5</t>
  </si>
  <si>
    <t xml:space="preserve">Hlbenie jam v hornine 1-4 bez výmeny pôdy, s naložením prebyt.zeminy na dopr.prostried. v rovine alebo na svahu do 1:5   </t>
  </si>
  <si>
    <t>7</t>
  </si>
  <si>
    <t xml:space="preserve">Výsadba drevín s balom do predom vyhĺbenej jamky sa zaliatím  v rovine alebo na svahu do 1:5 </t>
  </si>
  <si>
    <t>9</t>
  </si>
  <si>
    <t xml:space="preserve">Zaliatie rastlín vodou   </t>
  </si>
  <si>
    <t>001</t>
  </si>
  <si>
    <t xml:space="preserve">Tryska Hunter  PRO SPRAY   </t>
  </si>
  <si>
    <t>002</t>
  </si>
  <si>
    <t xml:space="preserve">Tryska Hunter  PGJ   </t>
  </si>
  <si>
    <t>003</t>
  </si>
  <si>
    <t xml:space="preserve">Postrekovač ProSpray - výsuv 10cm   </t>
  </si>
  <si>
    <t>004</t>
  </si>
  <si>
    <t xml:space="preserve">Elektromag.ventil s reg.prietoku - hranatý PGV   </t>
  </si>
  <si>
    <t>005</t>
  </si>
  <si>
    <t xml:space="preserve">Guľový ventil 1 s vypúšťakom   </t>
  </si>
  <si>
    <t>006</t>
  </si>
  <si>
    <t xml:space="preserve">Snímač dažďa Mini-Clik s regul.citlivosti   </t>
  </si>
  <si>
    <t>007</t>
  </si>
  <si>
    <t xml:space="preserve">Riadiaca jednotka Hunter - exter. pre 12 vetiev+rozširovací modul   </t>
  </si>
  <si>
    <t>008</t>
  </si>
  <si>
    <t xml:space="preserve">Kolienko Swing Joint 1/2   </t>
  </si>
  <si>
    <t>009</t>
  </si>
  <si>
    <t xml:space="preserve">Kolienko Swing Joint 3/4   </t>
  </si>
  <si>
    <t>010</t>
  </si>
  <si>
    <t xml:space="preserve">Spojka priama  Swing Joint 3/4   </t>
  </si>
  <si>
    <t>011</t>
  </si>
  <si>
    <t xml:space="preserve">Hadica LDPE PE-40 0,6Mpa 32/2,9mm   </t>
  </si>
  <si>
    <t>bm</t>
  </si>
  <si>
    <t>012</t>
  </si>
  <si>
    <t xml:space="preserve">Hadica LDPE PE-40 0,6Mpa 25/2,3mm   </t>
  </si>
  <si>
    <t>013</t>
  </si>
  <si>
    <t xml:space="preserve">Tvarovky, spojky, T-kus ( na hadicu 25 a 32 )   </t>
  </si>
  <si>
    <t>014</t>
  </si>
  <si>
    <t xml:space="preserve">Samonavrtávacia objímka  32-3/4   </t>
  </si>
  <si>
    <t>015</t>
  </si>
  <si>
    <t xml:space="preserve">Šachtový holender radový  T-kus  -5/1   </t>
  </si>
  <si>
    <t>016</t>
  </si>
  <si>
    <t xml:space="preserve">Kábel LiYY 10x0,5 mm2  - desaťžilový   </t>
  </si>
  <si>
    <t>017</t>
  </si>
  <si>
    <t xml:space="preserve">Chránička na kábek   </t>
  </si>
  <si>
    <t>018</t>
  </si>
  <si>
    <t xml:space="preserve">Vodovzdorný konektor 316-IR do30V - 3M   </t>
  </si>
  <si>
    <t>019</t>
  </si>
  <si>
    <t xml:space="preserve">Vodovzdorný konektor č.DBY do30V žltý/biela tuba   </t>
  </si>
  <si>
    <t>020</t>
  </si>
  <si>
    <t xml:space="preserve">Samosťah. Super Fuinny Pipe PET rubka 16mm/1bm   </t>
  </si>
  <si>
    <t>021</t>
  </si>
  <si>
    <t xml:space="preserve">Teflónová páska 19mm  (0,2mm)   </t>
  </si>
  <si>
    <t>022</t>
  </si>
  <si>
    <t xml:space="preserve">Ostatný drobný inštalačný materiál   </t>
  </si>
  <si>
    <t>023</t>
  </si>
  <si>
    <t xml:space="preserve">Výkop a zásyp drážky na hadice - strojovo+dokopanie ručne so spätným zásypom a dosev trávového osiva   </t>
  </si>
  <si>
    <t>024</t>
  </si>
  <si>
    <t xml:space="preserve">Vymeranie pozícií postrekovačov   </t>
  </si>
  <si>
    <t>kompl</t>
  </si>
  <si>
    <t>025</t>
  </si>
  <si>
    <t xml:space="preserve">Pokládka hadíc so zmontovaním do ryhy   </t>
  </si>
  <si>
    <t>026</t>
  </si>
  <si>
    <t xml:space="preserve">Inštalácia postrekovačov   </t>
  </si>
  <si>
    <t>027</t>
  </si>
  <si>
    <t xml:space="preserve">Inštalácia ventilov do šachty   </t>
  </si>
  <si>
    <t>028</t>
  </si>
  <si>
    <t xml:space="preserve">Inštalácia trysiek, spustenie, nastavenie   </t>
  </si>
  <si>
    <t>029</t>
  </si>
  <si>
    <t xml:space="preserve">Inštalácia dažďového senzora   </t>
  </si>
  <si>
    <t>030</t>
  </si>
  <si>
    <t>031</t>
  </si>
  <si>
    <t>916531111</t>
  </si>
  <si>
    <t xml:space="preserve">Osadenie záhonového alebo parkového obrubníka betón., do lôžka z bet. pros. tr. C 12/15 bez bočnej opory   </t>
  </si>
  <si>
    <t>5921733</t>
  </si>
  <si>
    <t xml:space="preserve">Obrubník záhonový ABO 45-25   </t>
  </si>
  <si>
    <t>936124122P</t>
  </si>
  <si>
    <t xml:space="preserve">Osadenie parkovej lavičky vrátane spodnej stavby a kotvenia   </t>
  </si>
  <si>
    <t>553560000200</t>
  </si>
  <si>
    <t xml:space="preserve">Lavička parková s operadlom   </t>
  </si>
  <si>
    <t>Objekt SO 07 - Sadové úpravy_multifunkčné ihrisko</t>
  </si>
  <si>
    <t>121101111</t>
  </si>
  <si>
    <t>Odstránenie ornice s vodor. premiestn. na hromady, so zložením na vzdialenosť do 100 m a do 100m3</t>
  </si>
  <si>
    <t>Výkop nezapaženej jamy v hornine 3,do 100 m3</t>
  </si>
  <si>
    <t>181305111</t>
  </si>
  <si>
    <t>Prevrstvenie orníc na skládke</t>
  </si>
  <si>
    <t>Príplatok za lepivosť horniny 3</t>
  </si>
  <si>
    <t>Vodorovné premiestnenie výkopku tr.1-4, do 200m</t>
  </si>
  <si>
    <t>553028191706</t>
  </si>
  <si>
    <t>RETIC Bránka dvojkrídlová BD-300, výška 2 m, vnútorná šírka 3100mm alebo eqvivlent</t>
  </si>
  <si>
    <t>313028060505</t>
  </si>
  <si>
    <t>Systém napr. RETIC panelový štvorcoví, polost tmavozelený,oplotenia v=4m (koplexna dodavka a montáž)</t>
  </si>
  <si>
    <t>mb</t>
  </si>
  <si>
    <t>212752122</t>
  </si>
  <si>
    <t>Drenážne potrubie - pokladka</t>
  </si>
  <si>
    <t>2861121600</t>
  </si>
  <si>
    <t>Rúrka flexibilná drenážna z PVC D 100 mm</t>
  </si>
  <si>
    <t>275313611</t>
  </si>
  <si>
    <t>Betón základových pätiek , prostý trieda C16/20</t>
  </si>
  <si>
    <t>Debnenie základových pätiek, zhotovenie-dielce</t>
  </si>
  <si>
    <t>Debnenie základovýcb pätiek, odstránenie-dielce</t>
  </si>
  <si>
    <t>311361721</t>
  </si>
  <si>
    <t>Výstuž nadzákladových múrov, stien a priečok z ocele 10425</t>
  </si>
  <si>
    <t>576141111</t>
  </si>
  <si>
    <t>Koberec živičný otvorený z kameniva drveného obaleného asfaltom (asfaltový koberec drenážny PA11) hrúbky 50 mm*alebo eqvivalent</t>
  </si>
  <si>
    <t>576131111</t>
  </si>
  <si>
    <t>Koberec živičný otvorený z kameniva drveného obaleného asfaltom (asfaltový koberec drenážny PA8) hrúbky 40 mm*alebo eqvivalent</t>
  </si>
  <si>
    <t>573211111</t>
  </si>
  <si>
    <t>Postrek živičný spojovací z cestného asfaltu v množstve do 0,7 kg/m2</t>
  </si>
  <si>
    <t>457000000</t>
  </si>
  <si>
    <t>Podklad zo štrkodrviny fr 0-32 s rozprestretím a zhutnením hr 50 mm</t>
  </si>
  <si>
    <t>564762112</t>
  </si>
  <si>
    <t>Podklad alebo kryt z kameniva hrubého drveného veľ. 32-63mm(vibr.štrk) po zhut.hr. 180 mm</t>
  </si>
  <si>
    <t>583438720</t>
  </si>
  <si>
    <t>Zakladanie zo štrkodrviny frakcie 16-32 s rozprestrením a zhutnením hr 20 mm</t>
  </si>
  <si>
    <t>Osadenie chodník. obrubníka betónového s oporou z betónu prostého tr. C 10/12, 5 do lôžka</t>
  </si>
  <si>
    <t>5921745300</t>
  </si>
  <si>
    <t>Obrubník betónový ABO 2-15</t>
  </si>
  <si>
    <t>Presun hmôt pre pozemnú komunikáciu a plochy a letísk s krytom živičným akejkoľvek dĺžky objektu</t>
  </si>
  <si>
    <t>9000000000</t>
  </si>
  <si>
    <t>Športový povrch -EPDM napr.PORPLASTIC EP, všetky vrstvy vratane penetračného náteru, multifunkcne ihrisko  s čiarovanim, dodávka + montáž ( Podľa Projektovej dokumentácie )</t>
  </si>
  <si>
    <t>900000001</t>
  </si>
  <si>
    <t>Príslušenstvo - 2ks Bránky + siete, vybavenie a príslušenstvo Tenis, Volejbal, 4ks basketbalové koše s nosnou konštrukciou</t>
  </si>
  <si>
    <t>Príslušenstvo - Osvetlenie (napr.na 200lx na 6ks stoziar 6m,_x000D_
_x000D_
16 x LL FLOOD 250W 5700K C70 ASY)</t>
  </si>
  <si>
    <t>767915130</t>
  </si>
  <si>
    <t>Montáž priebežného oplotenia z profilovej ocele s hmotnosťou do 50 kg/1m</t>
  </si>
  <si>
    <t>767920220</t>
  </si>
  <si>
    <t>Montáž vrát a vrátok k oploteniu osadzovaných na stĺpiky oceľové s plochou jednotlivo od 2 m2 do 4 m2</t>
  </si>
  <si>
    <t>998767101</t>
  </si>
  <si>
    <t>Presun hmôt pre doplnkové stavebné konštrukcie kovové v objektoch výšky do 6 m</t>
  </si>
  <si>
    <t>767995105</t>
  </si>
  <si>
    <t>Montáž atypickej stavebnej doplnkovej konštrukcie s hmotnosťou od 50 kg do 100 kg</t>
  </si>
  <si>
    <t>767911140</t>
  </si>
  <si>
    <t>Mantinelový systém, Dodávka + montáž ( Podľa Projektovej dokumentácie )</t>
  </si>
  <si>
    <t>Objekt SO 07 - Sadové úpravy _ detské ihrisko</t>
  </si>
  <si>
    <t>132211101</t>
  </si>
  <si>
    <t>Hĺbenie rýh šírky do 600 mm v  hornine tr.3 súdržných - ručným náradím</t>
  </si>
  <si>
    <t>Vodorovné premiestnenie výkopku z horniny 1-4 nad 20-50m</t>
  </si>
  <si>
    <t>167101100</t>
  </si>
  <si>
    <t>Nakladanie výkopku tr.1-4 ručne</t>
  </si>
  <si>
    <t>171201101</t>
  </si>
  <si>
    <t>Uloženie sypaniny do násypov s rozprestretím sypaniny vo vrstvách a s hrubým urovnaním nezhutnených</t>
  </si>
  <si>
    <t>271563001,1</t>
  </si>
  <si>
    <t>Násyp z kameniva dunajského štrku</t>
  </si>
  <si>
    <t>275313521</t>
  </si>
  <si>
    <t>Betón základových pätiek, prostý tr.C 16/20</t>
  </si>
  <si>
    <t>289971211,1</t>
  </si>
  <si>
    <t xml:space="preserve">Zhotovenie vrstvy z geotextílie na upravenom povrchu </t>
  </si>
  <si>
    <t>6936651400</t>
  </si>
  <si>
    <t>Geotextília netkaná polypropylénová Tatratex PP   400</t>
  </si>
  <si>
    <t>916561111</t>
  </si>
  <si>
    <t xml:space="preserve">Osadenie záhon. obrubníka betón., do lôžka z bet. pros. tr. C 10/12,5 s bočnou oporou </t>
  </si>
  <si>
    <t>Premac  OBRUBNÍK PARKOVÝ 100x20x5 cm SIVY</t>
  </si>
  <si>
    <t>918101111</t>
  </si>
  <si>
    <t>Lôžko pod obrubníky, krajníky alebo obruby z dlažob. kociek z betónu prostého tr. C 10/12,5</t>
  </si>
  <si>
    <t>936940021,1</t>
  </si>
  <si>
    <t>Osadenie detského ihriska - hojdačka</t>
  </si>
  <si>
    <t>936940022,1</t>
  </si>
  <si>
    <t>Osadenie detského ihriska - Kolotoč</t>
  </si>
  <si>
    <t>936940023,1</t>
  </si>
  <si>
    <t>Osadenie detského ihriska - Zostava zo šmykačku, s lanovým výlezom</t>
  </si>
  <si>
    <t>936940024,1</t>
  </si>
  <si>
    <t>Osadenie detského ihriska - Pružinová hojdačka</t>
  </si>
  <si>
    <t>5538172961,1</t>
  </si>
  <si>
    <t>Detské prvky - Hojdačka (Prevažovacia hojdačka VVZ-PH002)</t>
  </si>
  <si>
    <t>5538172962,1</t>
  </si>
  <si>
    <t>Detské prvky - Kolotoč (detský kolotoč VVZ-KL003)</t>
  </si>
  <si>
    <t>5538172963,1</t>
  </si>
  <si>
    <t>Detské prvky - Zostava zo šmykačkou (bezúdržbová šmýkalka VVZ-A002)</t>
  </si>
  <si>
    <t>5538172964,1</t>
  </si>
  <si>
    <t>Detské prvky - Pružinová hojdačka (hojdačka Koník VVZ-SH001)</t>
  </si>
  <si>
    <t>998222012</t>
  </si>
  <si>
    <t>Presun hmôt na spevnených plochách s krytom z kameniva (8233, 8235) pre akékoľvek dľžky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</si>
  <si>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</si>
  <si>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</si>
  <si>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</si>
  <si>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</si>
  <si>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</si>
  <si>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Územie so sťaž. podmienk.</t>
  </si>
  <si>
    <t>Prevádzkové vplyvy</t>
  </si>
  <si>
    <t>Mimoriadne sťaž.podmienky</t>
  </si>
  <si>
    <t>Horské oblasti</t>
  </si>
  <si>
    <t>Mimostavenisková doprava</t>
  </si>
  <si>
    <t xml:space="preserve">Rekuperačná jednotka, 6500 m3/h, doskový rekuperátor, priamy
výparník, elektrický dohrev, regulácia CAV, vstavané čidlá, ecodesign
ErP2018, podrobná špecifikácia viď príloha, napr. ATREA DUPLEX
MULTI ECO-N 5500Kondenzátor k rekuperačnej jednotke napr. FUJITSU AJY-126LELBH, VRF jednotky 40/45 kW, 3f/400V/50Hz, plus riadiaca jednotka UTY-VDGX, rozdeľovač UTP-LX180A, EEV jednotka UTP-VX90A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</si>
</sst>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3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21" xfId="0" applyFont="1" applyFill="1" applyBorder="1"/>
    <xf numFmtId="0" fontId="6" fillId="0" borderId="11" xfId="0" applyFont="1" applyFill="1" applyBorder="1"/>
    <xf numFmtId="0" fontId="5" fillId="0" borderId="21" xfId="0" applyFont="1" applyFill="1" applyBorder="1"/>
    <xf numFmtId="0" fontId="5" fillId="0" borderId="15" xfId="0" applyFont="1" applyFill="1" applyBorder="1"/>
    <xf numFmtId="0" fontId="5" fillId="0" borderId="1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4" fontId="17" fillId="4" borderId="2" xfId="0" applyNumberFormat="1" applyFont="1" applyFill="1" applyBorder="1" applyAlignment="1">
      <alignment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4" fontId="18" fillId="4" borderId="2" xfId="0" applyNumberFormat="1" applyFont="1" applyFill="1" applyBorder="1" applyAlignment="1">
      <alignment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5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4" fillId="0" borderId="109" xfId="0" applyNumberFormat="1" applyFont="1" applyBorder="1"/>
    <xf numFmtId="164" fontId="6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6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8B2B-FB63-496E-B987-A664F23E75B6}">
  <dimension ref="A1:Z28"/>
  <sheetViews>
    <sheetView workbookViewId="0"/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9.14062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5.1" customHeight="1" x14ac:dyDescent="0.25">
      <c r="A2" s="287" t="s">
        <v>0</v>
      </c>
      <c r="B2" s="288"/>
      <c r="C2" s="288"/>
      <c r="D2" s="288"/>
      <c r="E2" s="288"/>
      <c r="F2" s="5" t="s">
        <v>2</v>
      </c>
      <c r="G2" s="5"/>
    </row>
    <row r="3" spans="1:26" x14ac:dyDescent="0.25">
      <c r="A3" s="289" t="s">
        <v>1</v>
      </c>
      <c r="B3" s="289"/>
      <c r="C3" s="289"/>
      <c r="D3" s="289"/>
      <c r="E3" s="289"/>
      <c r="F3" s="6" t="s">
        <v>3</v>
      </c>
      <c r="G3" s="6" t="s">
        <v>4</v>
      </c>
    </row>
    <row r="4" spans="1:26" x14ac:dyDescent="0.25">
      <c r="A4" s="289"/>
      <c r="B4" s="289"/>
      <c r="C4" s="289"/>
      <c r="D4" s="289"/>
      <c r="E4" s="289"/>
      <c r="F4" s="7">
        <v>0.2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5" t="s">
        <v>12</v>
      </c>
      <c r="B7" s="5"/>
      <c r="C7" s="5"/>
      <c r="D7" s="5"/>
      <c r="E7" s="5"/>
      <c r="F7" s="5"/>
      <c r="G7" s="11">
        <f>SUM(G8:G16)</f>
        <v>0</v>
      </c>
      <c r="Z7" s="12">
        <f>SUM(G8:G16)</f>
        <v>0</v>
      </c>
    </row>
    <row r="8" spans="1:26" x14ac:dyDescent="0.25">
      <c r="A8" s="10" t="s">
        <v>13</v>
      </c>
      <c r="B8" s="229">
        <f>'SO 7896'!I535-Rekapitulácia!D8</f>
        <v>0</v>
      </c>
      <c r="C8" s="229">
        <f>'SO 7896'!P25</f>
        <v>0</v>
      </c>
      <c r="D8" s="229">
        <v>0</v>
      </c>
      <c r="E8" s="229">
        <f>'SO 7896'!P16</f>
        <v>0</v>
      </c>
      <c r="F8" s="229">
        <v>0</v>
      </c>
      <c r="G8" s="229">
        <f t="shared" ref="G8:G24" si="0">B8+C8+D8+E8+F8</f>
        <v>0</v>
      </c>
      <c r="K8">
        <f>'SO 7896'!K535</f>
        <v>0</v>
      </c>
      <c r="Q8">
        <v>30.126000000000001</v>
      </c>
    </row>
    <row r="9" spans="1:26" x14ac:dyDescent="0.25">
      <c r="A9" s="10" t="s">
        <v>14</v>
      </c>
      <c r="B9" s="229">
        <f>'SO 7897'!I292-Rekapitulácia!D9</f>
        <v>0</v>
      </c>
      <c r="C9" s="229">
        <f>'SO 7897'!P25</f>
        <v>0</v>
      </c>
      <c r="D9" s="229">
        <v>0</v>
      </c>
      <c r="E9" s="229">
        <f>'SO 7897'!P16</f>
        <v>0</v>
      </c>
      <c r="F9" s="229">
        <v>0</v>
      </c>
      <c r="G9" s="229">
        <f t="shared" si="0"/>
        <v>0</v>
      </c>
      <c r="K9">
        <f>'SO 7897'!K292</f>
        <v>0</v>
      </c>
      <c r="Q9">
        <v>30.126000000000001</v>
      </c>
    </row>
    <row r="10" spans="1:26" x14ac:dyDescent="0.25">
      <c r="A10" s="10" t="s">
        <v>15</v>
      </c>
      <c r="B10" s="229">
        <f>'SO 7898'!I413-Rekapitulácia!D10</f>
        <v>0</v>
      </c>
      <c r="C10" s="229">
        <f>'SO 7898'!P25</f>
        <v>0</v>
      </c>
      <c r="D10" s="229">
        <v>0</v>
      </c>
      <c r="E10" s="229">
        <f>'SO 7898'!P16</f>
        <v>0</v>
      </c>
      <c r="F10" s="229">
        <v>0</v>
      </c>
      <c r="G10" s="229">
        <f t="shared" si="0"/>
        <v>0</v>
      </c>
      <c r="K10">
        <f>'SO 7898'!K413</f>
        <v>0</v>
      </c>
      <c r="Q10">
        <v>30.126000000000001</v>
      </c>
    </row>
    <row r="11" spans="1:26" x14ac:dyDescent="0.25">
      <c r="A11" s="10" t="s">
        <v>16</v>
      </c>
      <c r="B11" s="229">
        <f>'SO 7899'!I441-Rekapitulácia!D11</f>
        <v>0</v>
      </c>
      <c r="C11" s="229">
        <f>'SO 7899'!P25</f>
        <v>0</v>
      </c>
      <c r="D11" s="229">
        <v>0</v>
      </c>
      <c r="E11" s="229">
        <f>'SO 7899'!P16</f>
        <v>0</v>
      </c>
      <c r="F11" s="229">
        <v>0</v>
      </c>
      <c r="G11" s="229">
        <f t="shared" si="0"/>
        <v>0</v>
      </c>
      <c r="K11">
        <f>'SO 7899'!K441</f>
        <v>0</v>
      </c>
      <c r="Q11">
        <v>30.126000000000001</v>
      </c>
    </row>
    <row r="12" spans="1:26" x14ac:dyDescent="0.25">
      <c r="A12" s="10" t="s">
        <v>17</v>
      </c>
      <c r="B12" s="229">
        <f>'SO 7900'!I283-Rekapitulácia!D12</f>
        <v>0</v>
      </c>
      <c r="C12" s="229">
        <f>'SO 7900'!P25</f>
        <v>0</v>
      </c>
      <c r="D12" s="229">
        <v>0</v>
      </c>
      <c r="E12" s="229">
        <f>'SO 7900'!P16</f>
        <v>0</v>
      </c>
      <c r="F12" s="229">
        <v>0</v>
      </c>
      <c r="G12" s="229">
        <f t="shared" si="0"/>
        <v>0</v>
      </c>
      <c r="K12">
        <f>'SO 7900'!K283</f>
        <v>0</v>
      </c>
      <c r="Q12">
        <v>30.126000000000001</v>
      </c>
    </row>
    <row r="13" spans="1:26" x14ac:dyDescent="0.25">
      <c r="A13" s="10" t="s">
        <v>18</v>
      </c>
      <c r="B13" s="229">
        <f>'SO 7902'!I112-Rekapitulácia!D13</f>
        <v>0</v>
      </c>
      <c r="C13" s="229">
        <f>'SO 7902'!P25</f>
        <v>0</v>
      </c>
      <c r="D13" s="229">
        <v>0</v>
      </c>
      <c r="E13" s="229">
        <f>'SO 7902'!P16</f>
        <v>0</v>
      </c>
      <c r="F13" s="229">
        <v>0</v>
      </c>
      <c r="G13" s="229">
        <f t="shared" si="0"/>
        <v>0</v>
      </c>
      <c r="K13">
        <f>'SO 7902'!K112</f>
        <v>0</v>
      </c>
      <c r="Q13">
        <v>30.126000000000001</v>
      </c>
    </row>
    <row r="14" spans="1:26" x14ac:dyDescent="0.25">
      <c r="A14" s="10" t="s">
        <v>19</v>
      </c>
      <c r="B14" s="229">
        <f>'SO 7903'!I103-Rekapitulácia!D14</f>
        <v>0</v>
      </c>
      <c r="C14" s="229">
        <f>'SO 7903'!P25</f>
        <v>0</v>
      </c>
      <c r="D14" s="229">
        <v>0</v>
      </c>
      <c r="E14" s="229">
        <f>'SO 7903'!P16</f>
        <v>0</v>
      </c>
      <c r="F14" s="229">
        <v>0</v>
      </c>
      <c r="G14" s="229">
        <f t="shared" si="0"/>
        <v>0</v>
      </c>
      <c r="K14">
        <f>'SO 7903'!K103</f>
        <v>0</v>
      </c>
      <c r="Q14">
        <v>30.126000000000001</v>
      </c>
    </row>
    <row r="15" spans="1:26" x14ac:dyDescent="0.25">
      <c r="A15" s="10" t="s">
        <v>20</v>
      </c>
      <c r="B15" s="229">
        <f>'SO 7930'!I117-Rekapitulácia!D15</f>
        <v>0</v>
      </c>
      <c r="C15" s="229">
        <f>'SO 7930'!P25</f>
        <v>0</v>
      </c>
      <c r="D15" s="229">
        <v>0</v>
      </c>
      <c r="E15" s="229">
        <f>'SO 7930'!P16</f>
        <v>0</v>
      </c>
      <c r="F15" s="229">
        <v>0</v>
      </c>
      <c r="G15" s="229">
        <f t="shared" si="0"/>
        <v>0</v>
      </c>
      <c r="K15">
        <f>'SO 7930'!K117</f>
        <v>0</v>
      </c>
      <c r="Q15">
        <v>30.126000000000001</v>
      </c>
    </row>
    <row r="16" spans="1:26" x14ac:dyDescent="0.25">
      <c r="A16" s="10" t="s">
        <v>21</v>
      </c>
      <c r="B16" s="229">
        <f>'SO 7931'!I163-Rekapitulácia!D16</f>
        <v>0</v>
      </c>
      <c r="C16" s="229">
        <f>'SO 7931'!P25</f>
        <v>0</v>
      </c>
      <c r="D16" s="229">
        <v>0</v>
      </c>
      <c r="E16" s="229">
        <f>'SO 7931'!P16</f>
        <v>0</v>
      </c>
      <c r="F16" s="229">
        <v>0</v>
      </c>
      <c r="G16" s="229">
        <f t="shared" si="0"/>
        <v>0</v>
      </c>
      <c r="K16">
        <f>'SO 7931'!K163</f>
        <v>0</v>
      </c>
      <c r="Q16">
        <v>30.126000000000001</v>
      </c>
    </row>
    <row r="17" spans="1:26" x14ac:dyDescent="0.25">
      <c r="A17" s="2" t="s">
        <v>22</v>
      </c>
      <c r="B17" s="11">
        <f>'SO 7944'!I114-Rekapitulácia!D17</f>
        <v>0</v>
      </c>
      <c r="C17" s="11">
        <f>'SO 7944'!P25</f>
        <v>0</v>
      </c>
      <c r="D17" s="11">
        <v>0</v>
      </c>
      <c r="E17" s="11">
        <f>'SO 7944'!P16</f>
        <v>0</v>
      </c>
      <c r="F17" s="11">
        <v>0</v>
      </c>
      <c r="G17" s="11">
        <f t="shared" si="0"/>
        <v>0</v>
      </c>
      <c r="K17">
        <f>'SO 7944'!K114</f>
        <v>0</v>
      </c>
      <c r="Q17">
        <v>30.126000000000001</v>
      </c>
    </row>
    <row r="18" spans="1:26" x14ac:dyDescent="0.25">
      <c r="A18" s="2" t="s">
        <v>23</v>
      </c>
      <c r="B18" s="11">
        <f>'SO 7951'!I156-Rekapitulácia!D18</f>
        <v>0</v>
      </c>
      <c r="C18" s="11">
        <f>'SO 7951'!P25</f>
        <v>0</v>
      </c>
      <c r="D18" s="11">
        <v>0</v>
      </c>
      <c r="E18" s="11">
        <f>'SO 7951'!P16</f>
        <v>0</v>
      </c>
      <c r="F18" s="11">
        <v>0</v>
      </c>
      <c r="G18" s="11">
        <f t="shared" si="0"/>
        <v>0</v>
      </c>
      <c r="K18">
        <f>'SO 7951'!K156</f>
        <v>0</v>
      </c>
      <c r="Q18">
        <v>30.126000000000001</v>
      </c>
    </row>
    <row r="19" spans="1:26" x14ac:dyDescent="0.25">
      <c r="A19" s="2" t="s">
        <v>24</v>
      </c>
      <c r="B19" s="11">
        <f>'SO 7952'!I129-Rekapitulácia!D19</f>
        <v>0</v>
      </c>
      <c r="C19" s="11">
        <f>'SO 7952'!P25</f>
        <v>0</v>
      </c>
      <c r="D19" s="11">
        <v>0</v>
      </c>
      <c r="E19" s="11">
        <f>'SO 7952'!P16</f>
        <v>0</v>
      </c>
      <c r="F19" s="11">
        <v>0</v>
      </c>
      <c r="G19" s="11">
        <f t="shared" si="0"/>
        <v>0</v>
      </c>
      <c r="K19">
        <f>'SO 7952'!K129</f>
        <v>0</v>
      </c>
      <c r="Q19">
        <v>30.126000000000001</v>
      </c>
    </row>
    <row r="20" spans="1:26" x14ac:dyDescent="0.25">
      <c r="A20" s="2" t="s">
        <v>25</v>
      </c>
      <c r="B20" s="11">
        <f>'SO 7953'!I147-Rekapitulácia!D20</f>
        <v>0</v>
      </c>
      <c r="C20" s="11">
        <f>'SO 7953'!P25</f>
        <v>0</v>
      </c>
      <c r="D20" s="11">
        <v>0</v>
      </c>
      <c r="E20" s="11">
        <f>'SO 7953'!P16</f>
        <v>0</v>
      </c>
      <c r="F20" s="11">
        <v>0</v>
      </c>
      <c r="G20" s="11">
        <f t="shared" si="0"/>
        <v>0</v>
      </c>
      <c r="K20">
        <f>'SO 7953'!K147</f>
        <v>0</v>
      </c>
      <c r="Q20">
        <v>30.126000000000001</v>
      </c>
    </row>
    <row r="21" spans="1:26" x14ac:dyDescent="0.25">
      <c r="A21" s="2" t="s">
        <v>26</v>
      </c>
      <c r="B21" s="11">
        <f>'SO 7954'!I153-Rekapitulácia!D21</f>
        <v>0</v>
      </c>
      <c r="C21" s="11">
        <f>'SO 7954'!P25</f>
        <v>0</v>
      </c>
      <c r="D21" s="11">
        <v>0</v>
      </c>
      <c r="E21" s="11">
        <f>'SO 7954'!P16</f>
        <v>0</v>
      </c>
      <c r="F21" s="11">
        <v>0</v>
      </c>
      <c r="G21" s="11">
        <f t="shared" si="0"/>
        <v>0</v>
      </c>
      <c r="K21">
        <f>'SO 7954'!K153</f>
        <v>0</v>
      </c>
      <c r="Q21">
        <v>30.126000000000001</v>
      </c>
    </row>
    <row r="22" spans="1:26" x14ac:dyDescent="0.25">
      <c r="A22" s="2" t="s">
        <v>27</v>
      </c>
      <c r="B22" s="11">
        <f>'SO 7955'!I153-Rekapitulácia!D22</f>
        <v>0</v>
      </c>
      <c r="C22" s="11">
        <f>'SO 7955'!P25</f>
        <v>0</v>
      </c>
      <c r="D22" s="11">
        <v>0</v>
      </c>
      <c r="E22" s="11">
        <f>'SO 7955'!P16</f>
        <v>0</v>
      </c>
      <c r="F22" s="11">
        <v>0</v>
      </c>
      <c r="G22" s="11">
        <f t="shared" si="0"/>
        <v>0</v>
      </c>
      <c r="K22">
        <f>'SO 7955'!K153</f>
        <v>0</v>
      </c>
      <c r="Q22">
        <v>30.126000000000001</v>
      </c>
    </row>
    <row r="23" spans="1:26" x14ac:dyDescent="0.25">
      <c r="A23" s="2" t="s">
        <v>28</v>
      </c>
      <c r="B23" s="11">
        <f>'SO 7956'!I141-Rekapitulácia!D23</f>
        <v>0</v>
      </c>
      <c r="C23" s="11">
        <f>'SO 7956'!P25</f>
        <v>0</v>
      </c>
      <c r="D23" s="11">
        <v>0</v>
      </c>
      <c r="E23" s="11">
        <f>'SO 7956'!P16</f>
        <v>0</v>
      </c>
      <c r="F23" s="11">
        <v>0</v>
      </c>
      <c r="G23" s="11">
        <f t="shared" si="0"/>
        <v>0</v>
      </c>
      <c r="K23">
        <f>'SO 7956'!K141</f>
        <v>0</v>
      </c>
      <c r="Q23">
        <v>30.126000000000001</v>
      </c>
    </row>
    <row r="24" spans="1:26" x14ac:dyDescent="0.25">
      <c r="A24" s="2" t="s">
        <v>29</v>
      </c>
      <c r="B24" s="231">
        <f>'SO 7957'!I131-Rekapitulácia!D24</f>
        <v>0</v>
      </c>
      <c r="C24" s="231">
        <f>'SO 7957'!P25</f>
        <v>0</v>
      </c>
      <c r="D24" s="231">
        <v>0</v>
      </c>
      <c r="E24" s="231">
        <f>'SO 7957'!P16</f>
        <v>0</v>
      </c>
      <c r="F24" s="231">
        <v>0</v>
      </c>
      <c r="G24" s="231">
        <f t="shared" si="0"/>
        <v>0</v>
      </c>
      <c r="K24">
        <f>'SO 7957'!K131</f>
        <v>0</v>
      </c>
      <c r="Q24">
        <v>30.126000000000001</v>
      </c>
    </row>
    <row r="25" spans="1:26" x14ac:dyDescent="0.25">
      <c r="A25" s="234" t="s">
        <v>3191</v>
      </c>
      <c r="B25" s="235">
        <f>SUM(B7:B24)</f>
        <v>0</v>
      </c>
      <c r="C25" s="235">
        <f>SUM(C7:C24)</f>
        <v>0</v>
      </c>
      <c r="D25" s="235">
        <f>SUM(D7:D24)</f>
        <v>0</v>
      </c>
      <c r="E25" s="235">
        <f>SUM(E7:E24)</f>
        <v>0</v>
      </c>
      <c r="F25" s="235">
        <f>SUM(F7:F24)</f>
        <v>0</v>
      </c>
      <c r="G25" s="235">
        <f>SUM(G7:G24)-SUM(Z7:Z24)</f>
        <v>0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25">
      <c r="A26" s="232" t="s">
        <v>3192</v>
      </c>
      <c r="B26" s="233">
        <f>G25-SUM(Rekapitulácia!K7:'Rekapitulácia'!K24)*1</f>
        <v>0</v>
      </c>
      <c r="C26" s="233"/>
      <c r="D26" s="233"/>
      <c r="E26" s="233"/>
      <c r="F26" s="233"/>
      <c r="G26" s="233">
        <f>ROUND(((ROUND(B26,2)*20)/100),2)*1</f>
        <v>0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25">
      <c r="A27" s="4" t="s">
        <v>3193</v>
      </c>
      <c r="B27" s="230">
        <f>(G25-B26)</f>
        <v>0</v>
      </c>
      <c r="C27" s="230"/>
      <c r="D27" s="230"/>
      <c r="E27" s="230"/>
      <c r="F27" s="230"/>
      <c r="G27" s="230">
        <f>ROUND(((ROUND(B27,2)*0)/100),2)</f>
        <v>0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25">
      <c r="A28" s="236" t="s">
        <v>3194</v>
      </c>
      <c r="B28" s="237"/>
      <c r="C28" s="237"/>
      <c r="D28" s="237"/>
      <c r="E28" s="237"/>
      <c r="F28" s="237"/>
      <c r="G28" s="237">
        <f>SUM(G25:G27)</f>
        <v>0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141C-B521-40A7-8DBE-001404367DD9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5" x14ac:dyDescent="0.25"/>
  <cols>
    <col min="1" max="1" width="1.7109375" customWidth="1"/>
    <col min="2" max="2" width="8.7109375" customWidth="1"/>
    <col min="3" max="4" width="10.7109375" customWidth="1"/>
    <col min="5" max="5" width="12.7109375" customWidth="1"/>
    <col min="6" max="9" width="10.7109375" customWidth="1"/>
    <col min="10" max="10" width="4.7109375" customWidth="1"/>
    <col min="11" max="26" width="0" hidden="1" customWidth="1"/>
    <col min="27" max="27" width="9.140625" customWidth="1"/>
    <col min="28" max="16384" width="9.140625" hidden="1"/>
  </cols>
  <sheetData>
    <row r="1" spans="1:23" ht="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.1" customHeight="1" x14ac:dyDescent="0.25">
      <c r="A2" s="1"/>
      <c r="B2" s="312" t="s">
        <v>3195</v>
      </c>
      <c r="C2" s="313"/>
      <c r="D2" s="313"/>
      <c r="E2" s="313"/>
      <c r="F2" s="313"/>
      <c r="G2" s="313"/>
      <c r="H2" s="313"/>
      <c r="I2" s="313"/>
      <c r="J2" s="314"/>
      <c r="K2" s="279"/>
      <c r="L2" s="279"/>
      <c r="M2" s="279"/>
      <c r="N2" s="279"/>
      <c r="O2" s="279"/>
      <c r="P2" s="159"/>
    </row>
    <row r="3" spans="1:23" ht="18" customHeight="1" x14ac:dyDescent="0.25">
      <c r="A3" s="1"/>
      <c r="B3" s="315" t="s">
        <v>1</v>
      </c>
      <c r="C3" s="316"/>
      <c r="D3" s="316"/>
      <c r="E3" s="316"/>
      <c r="F3" s="316"/>
      <c r="G3" s="317"/>
      <c r="H3" s="317"/>
      <c r="I3" s="317"/>
      <c r="J3" s="318"/>
      <c r="K3" s="279"/>
      <c r="L3" s="279"/>
      <c r="M3" s="279"/>
      <c r="N3" s="279"/>
      <c r="O3" s="279"/>
      <c r="P3" s="159"/>
    </row>
    <row r="4" spans="1:23" ht="18" customHeight="1" x14ac:dyDescent="0.25">
      <c r="A4" s="1"/>
      <c r="B4" s="247"/>
      <c r="C4" s="238"/>
      <c r="D4" s="238"/>
      <c r="E4" s="238"/>
      <c r="F4" s="248" t="s">
        <v>33</v>
      </c>
      <c r="G4" s="238"/>
      <c r="H4" s="238"/>
      <c r="I4" s="238"/>
      <c r="J4" s="282"/>
      <c r="K4" s="279"/>
      <c r="L4" s="279"/>
      <c r="M4" s="279"/>
      <c r="N4" s="279"/>
      <c r="O4" s="279"/>
      <c r="P4" s="159"/>
    </row>
    <row r="5" spans="1:23" ht="18" customHeight="1" x14ac:dyDescent="0.25">
      <c r="A5" s="1"/>
      <c r="B5" s="246"/>
      <c r="C5" s="238"/>
      <c r="D5" s="238"/>
      <c r="E5" s="238"/>
      <c r="F5" s="248" t="s">
        <v>34</v>
      </c>
      <c r="G5" s="238"/>
      <c r="H5" s="238"/>
      <c r="I5" s="238"/>
      <c r="J5" s="282"/>
      <c r="K5" s="279"/>
      <c r="L5" s="279"/>
      <c r="M5" s="279"/>
      <c r="N5" s="279"/>
      <c r="O5" s="279"/>
      <c r="P5" s="159"/>
    </row>
    <row r="6" spans="1:23" ht="18" customHeight="1" x14ac:dyDescent="0.25">
      <c r="A6" s="1"/>
      <c r="B6" s="249" t="s">
        <v>35</v>
      </c>
      <c r="C6" s="238"/>
      <c r="D6" s="248" t="s">
        <v>36</v>
      </c>
      <c r="E6" s="238"/>
      <c r="F6" s="248" t="s">
        <v>37</v>
      </c>
      <c r="G6" s="248" t="s">
        <v>38</v>
      </c>
      <c r="H6" s="238"/>
      <c r="I6" s="238"/>
      <c r="J6" s="282"/>
      <c r="K6" s="279"/>
      <c r="L6" s="279"/>
      <c r="M6" s="279"/>
      <c r="N6" s="279"/>
      <c r="O6" s="279"/>
      <c r="P6" s="159"/>
    </row>
    <row r="7" spans="1:23" ht="20.100000000000001" customHeight="1" x14ac:dyDescent="0.25">
      <c r="A7" s="1"/>
      <c r="B7" s="319" t="s">
        <v>39</v>
      </c>
      <c r="C7" s="320"/>
      <c r="D7" s="320"/>
      <c r="E7" s="320"/>
      <c r="F7" s="320"/>
      <c r="G7" s="320"/>
      <c r="H7" s="320"/>
      <c r="I7" s="250"/>
      <c r="J7" s="283"/>
      <c r="K7" s="279"/>
      <c r="L7" s="279"/>
      <c r="M7" s="279"/>
      <c r="N7" s="279"/>
      <c r="O7" s="279"/>
      <c r="P7" s="159"/>
    </row>
    <row r="8" spans="1:23" ht="18" customHeight="1" x14ac:dyDescent="0.25">
      <c r="A8" s="1"/>
      <c r="B8" s="249" t="s">
        <v>42</v>
      </c>
      <c r="C8" s="238"/>
      <c r="D8" s="238"/>
      <c r="E8" s="238"/>
      <c r="F8" s="248" t="s">
        <v>43</v>
      </c>
      <c r="G8" s="238"/>
      <c r="H8" s="238"/>
      <c r="I8" s="238"/>
      <c r="J8" s="282"/>
      <c r="K8" s="279"/>
      <c r="L8" s="279"/>
      <c r="M8" s="279"/>
      <c r="N8" s="279"/>
      <c r="O8" s="279"/>
      <c r="P8" s="159"/>
    </row>
    <row r="9" spans="1:23" ht="20.100000000000001" customHeight="1" x14ac:dyDescent="0.25">
      <c r="A9" s="1"/>
      <c r="B9" s="319" t="s">
        <v>40</v>
      </c>
      <c r="C9" s="320"/>
      <c r="D9" s="320"/>
      <c r="E9" s="320"/>
      <c r="F9" s="320"/>
      <c r="G9" s="320"/>
      <c r="H9" s="320"/>
      <c r="I9" s="250"/>
      <c r="J9" s="283"/>
      <c r="K9" s="279"/>
      <c r="L9" s="279"/>
      <c r="M9" s="279"/>
      <c r="N9" s="279"/>
      <c r="O9" s="279"/>
      <c r="P9" s="159"/>
    </row>
    <row r="10" spans="1:23" ht="18" customHeight="1" x14ac:dyDescent="0.25">
      <c r="A10" s="1"/>
      <c r="B10" s="249" t="s">
        <v>1189</v>
      </c>
      <c r="C10" s="238"/>
      <c r="D10" s="238"/>
      <c r="E10" s="238"/>
      <c r="F10" s="248" t="s">
        <v>1190</v>
      </c>
      <c r="G10" s="238"/>
      <c r="H10" s="238"/>
      <c r="I10" s="238"/>
      <c r="J10" s="282"/>
      <c r="K10" s="279"/>
      <c r="L10" s="279"/>
      <c r="M10" s="279"/>
      <c r="N10" s="279"/>
      <c r="O10" s="279"/>
      <c r="P10" s="159"/>
    </row>
    <row r="11" spans="1:23" ht="20.100000000000001" customHeight="1" x14ac:dyDescent="0.25">
      <c r="A11" s="1"/>
      <c r="B11" s="319" t="s">
        <v>41</v>
      </c>
      <c r="C11" s="320"/>
      <c r="D11" s="320"/>
      <c r="E11" s="320"/>
      <c r="F11" s="320"/>
      <c r="G11" s="320"/>
      <c r="H11" s="320"/>
      <c r="I11" s="250"/>
      <c r="J11" s="283"/>
      <c r="K11" s="279"/>
      <c r="L11" s="279"/>
      <c r="M11" s="279"/>
      <c r="N11" s="279"/>
      <c r="O11" s="279"/>
      <c r="P11" s="159"/>
    </row>
    <row r="12" spans="1:23" ht="18" customHeight="1" x14ac:dyDescent="0.25">
      <c r="A12" s="1"/>
      <c r="B12" s="249" t="s">
        <v>44</v>
      </c>
      <c r="C12" s="238"/>
      <c r="D12" s="238"/>
      <c r="E12" s="238"/>
      <c r="F12" s="248" t="s">
        <v>43</v>
      </c>
      <c r="G12" s="238"/>
      <c r="H12" s="238"/>
      <c r="I12" s="238"/>
      <c r="J12" s="282"/>
      <c r="K12" s="279"/>
      <c r="L12" s="279"/>
      <c r="M12" s="279"/>
      <c r="N12" s="279"/>
      <c r="O12" s="279"/>
      <c r="P12" s="159"/>
    </row>
    <row r="13" spans="1:23" ht="18" customHeight="1" x14ac:dyDescent="0.25">
      <c r="A13" s="1"/>
      <c r="B13" s="245"/>
      <c r="C13" s="133"/>
      <c r="D13" s="133"/>
      <c r="E13" s="133"/>
      <c r="F13" s="133"/>
      <c r="G13" s="133"/>
      <c r="H13" s="133"/>
      <c r="I13" s="133"/>
      <c r="J13" s="284"/>
      <c r="K13" s="279"/>
      <c r="L13" s="279"/>
      <c r="M13" s="279"/>
      <c r="N13" s="279"/>
      <c r="O13" s="279"/>
      <c r="P13" s="159"/>
    </row>
    <row r="14" spans="1:23" ht="18" customHeight="1" x14ac:dyDescent="0.25">
      <c r="A14" s="1"/>
      <c r="B14" s="255" t="s">
        <v>6</v>
      </c>
      <c r="C14" s="263" t="s">
        <v>66</v>
      </c>
      <c r="D14" s="259" t="s">
        <v>67</v>
      </c>
      <c r="E14" s="253" t="s">
        <v>68</v>
      </c>
      <c r="F14" s="321" t="s">
        <v>50</v>
      </c>
      <c r="G14" s="306"/>
      <c r="H14" s="243"/>
      <c r="I14" s="251"/>
      <c r="J14" s="285"/>
      <c r="K14" s="279"/>
      <c r="L14" s="279"/>
      <c r="M14" s="279"/>
      <c r="N14" s="279"/>
      <c r="O14" s="279"/>
      <c r="P14" s="159"/>
    </row>
    <row r="15" spans="1:23" ht="18" customHeight="1" x14ac:dyDescent="0.25">
      <c r="A15" s="1"/>
      <c r="B15" s="221" t="s">
        <v>45</v>
      </c>
      <c r="C15" s="264">
        <f>'SO 7896'!C15+'SO 7897'!C15+'SO 7898'!C15+'SO 7899'!C15+'SO 7900'!C15+'SO 7902'!C15+'SO 7903'!C15+'SO 7930'!C15+'SO 7931'!C15+'SO 7944'!C15+'SO 7951'!C15+'SO 7952'!C15+'SO 7953'!C15+'SO 7954'!C15+'SO 7955'!C15+'SO 7956'!C15+'SO 7957'!C15</f>
        <v>0</v>
      </c>
      <c r="D15" s="260">
        <f>'SO 7896'!D15+'SO 7897'!D15+'SO 7898'!D15+'SO 7899'!D15+'SO 7900'!D15+'SO 7902'!D15+'SO 7903'!D15+'SO 7930'!D15+'SO 7931'!D15+'SO 7944'!D15+'SO 7951'!D15+'SO 7952'!D15+'SO 7953'!D15+'SO 7954'!D15+'SO 7955'!D15+'SO 7956'!D15+'SO 7957'!D15</f>
        <v>0</v>
      </c>
      <c r="E15" s="252">
        <f>'SO 7896'!E15+'SO 7897'!E15+'SO 7898'!E15+'SO 7899'!E15+'SO 7900'!E15+'SO 7902'!E15+'SO 7903'!E15+'SO 7930'!E15+'SO 7931'!E15+'SO 7944'!E15+'SO 7951'!E15+'SO 7952'!E15+'SO 7953'!E15+'SO 7954'!E15+'SO 7955'!E15+'SO 7956'!E15+'SO 7957'!E15</f>
        <v>0</v>
      </c>
      <c r="F15" s="304" t="s">
        <v>51</v>
      </c>
      <c r="G15" s="296"/>
      <c r="H15" s="241"/>
      <c r="I15" s="267">
        <f>Rekapitulácia!F25</f>
        <v>0</v>
      </c>
      <c r="J15" s="209"/>
      <c r="K15" s="279"/>
      <c r="L15" s="279"/>
      <c r="M15" s="279"/>
      <c r="N15" s="279"/>
      <c r="O15" s="279"/>
      <c r="P15" s="159"/>
    </row>
    <row r="16" spans="1:23" ht="18" customHeight="1" x14ac:dyDescent="0.25">
      <c r="A16" s="1"/>
      <c r="B16" s="255" t="s">
        <v>46</v>
      </c>
      <c r="C16" s="271">
        <f>'SO 7896'!C16+'SO 7897'!C16+'SO 7898'!C16+'SO 7899'!C16+'SO 7900'!C16+'SO 7902'!C16+'SO 7903'!C16+'SO 7930'!C16+'SO 7931'!C16+'SO 7944'!C16+'SO 7951'!C16+'SO 7952'!C16+'SO 7953'!C16+'SO 7954'!C16+'SO 7955'!C16+'SO 7956'!C16+'SO 7957'!C16</f>
        <v>0</v>
      </c>
      <c r="D16" s="272">
        <f>'SO 7896'!D16+'SO 7897'!D16+'SO 7898'!D16+'SO 7899'!D16+'SO 7900'!D16+'SO 7902'!D16+'SO 7903'!D16+'SO 7930'!D16+'SO 7931'!D16+'SO 7944'!D16+'SO 7951'!D16+'SO 7952'!D16+'SO 7953'!D16+'SO 7954'!D16+'SO 7955'!D16+'SO 7956'!D16+'SO 7957'!D16</f>
        <v>0</v>
      </c>
      <c r="E16" s="257">
        <f>'SO 7896'!E16+'SO 7897'!E16+'SO 7898'!E16+'SO 7899'!E16+'SO 7900'!E16+'SO 7902'!E16+'SO 7903'!E16+'SO 7930'!E16+'SO 7931'!E16+'SO 7944'!E16+'SO 7951'!E16+'SO 7952'!E16+'SO 7953'!E16+'SO 7954'!E16+'SO 7955'!E16+'SO 7956'!E16+'SO 7957'!E16</f>
        <v>0</v>
      </c>
      <c r="F16" s="305" t="s">
        <v>52</v>
      </c>
      <c r="G16" s="306"/>
      <c r="H16" s="244"/>
      <c r="I16" s="273">
        <f>Rekapitulácia!E25</f>
        <v>0</v>
      </c>
      <c r="J16" s="285"/>
      <c r="K16" s="279"/>
      <c r="L16" s="279"/>
      <c r="M16" s="279"/>
      <c r="N16" s="279"/>
      <c r="O16" s="279"/>
      <c r="P16" s="159"/>
    </row>
    <row r="17" spans="1:23" ht="18" customHeight="1" x14ac:dyDescent="0.25">
      <c r="A17" s="1"/>
      <c r="B17" s="221" t="s">
        <v>47</v>
      </c>
      <c r="C17" s="264">
        <f>'SO 7896'!C17+'SO 7897'!C17+'SO 7898'!C17+'SO 7899'!C17+'SO 7900'!C17+'SO 7902'!C17+'SO 7903'!C17+'SO 7930'!C17+'SO 7931'!C17+'SO 7944'!C17+'SO 7951'!C17+'SO 7952'!C17+'SO 7953'!C17+'SO 7954'!C17+'SO 7955'!C17+'SO 7956'!C17+'SO 7957'!C17</f>
        <v>0</v>
      </c>
      <c r="D17" s="260">
        <f>'SO 7896'!D17+'SO 7897'!D17+'SO 7898'!D17+'SO 7899'!D17+'SO 7900'!D17+'SO 7902'!D17+'SO 7903'!D17+'SO 7930'!D17+'SO 7931'!D17+'SO 7944'!D17+'SO 7951'!D17+'SO 7952'!D17+'SO 7953'!D17+'SO 7954'!D17+'SO 7955'!D17+'SO 7956'!D17+'SO 7957'!D17</f>
        <v>0</v>
      </c>
      <c r="E17" s="252">
        <f>'SO 7896'!E17+'SO 7897'!E17+'SO 7898'!E17+'SO 7899'!E17+'SO 7900'!E17+'SO 7902'!E17+'SO 7903'!E17+'SO 7930'!E17+'SO 7931'!E17+'SO 7944'!E17+'SO 7951'!E17+'SO 7952'!E17+'SO 7953'!E17+'SO 7954'!E17+'SO 7955'!E17+'SO 7956'!E17+'SO 7957'!E17</f>
        <v>0</v>
      </c>
      <c r="F17" s="307" t="s">
        <v>53</v>
      </c>
      <c r="G17" s="308"/>
      <c r="H17" s="242"/>
      <c r="I17" s="267">
        <v>0</v>
      </c>
      <c r="J17" s="209"/>
      <c r="K17" s="279"/>
      <c r="L17" s="279"/>
      <c r="M17" s="279"/>
      <c r="N17" s="279"/>
      <c r="O17" s="279"/>
      <c r="P17" s="159"/>
    </row>
    <row r="18" spans="1:23" ht="18" customHeight="1" x14ac:dyDescent="0.25">
      <c r="A18" s="1"/>
      <c r="B18" s="249" t="s">
        <v>48</v>
      </c>
      <c r="C18" s="265">
        <f>'SO 7896'!C18+'SO 7897'!C18+'SO 7898'!C18+'SO 7899'!C18+'SO 7900'!C18+'SO 7902'!C18+'SO 7903'!C18+'SO 7930'!C18+'SO 7931'!C18+'SO 7944'!C18+'SO 7951'!C18+'SO 7952'!C18+'SO 7953'!C18+'SO 7954'!C18+'SO 7955'!C18+'SO 7956'!C18+'SO 7957'!C18</f>
        <v>0</v>
      </c>
      <c r="D18" s="261">
        <f>'SO 7896'!D18+'SO 7897'!D18+'SO 7898'!D18+'SO 7899'!D18+'SO 7900'!D18+'SO 7902'!D18+'SO 7903'!D18+'SO 7930'!D18+'SO 7931'!D18+'SO 7944'!D18+'SO 7951'!D18+'SO 7952'!D18+'SO 7953'!D18+'SO 7954'!D18+'SO 7955'!D18+'SO 7956'!D18+'SO 7957'!D18</f>
        <v>0</v>
      </c>
      <c r="E18" s="239">
        <f>'SO 7896'!E18+'SO 7897'!E18+'SO 7898'!E18+'SO 7899'!E18+'SO 7900'!E18+'SO 7902'!E18+'SO 7903'!E18+'SO 7930'!E18+'SO 7931'!E18+'SO 7944'!E18+'SO 7951'!E18+'SO 7952'!E18+'SO 7953'!E18+'SO 7954'!E18+'SO 7955'!E18+'SO 7956'!E18+'SO 7957'!E18</f>
        <v>0</v>
      </c>
      <c r="F18" s="309"/>
      <c r="G18" s="298"/>
      <c r="H18" s="240"/>
      <c r="I18" s="268"/>
      <c r="J18" s="282"/>
      <c r="K18" s="279"/>
      <c r="L18" s="279"/>
      <c r="M18" s="279"/>
      <c r="N18" s="279"/>
      <c r="O18" s="279"/>
      <c r="P18" s="159"/>
    </row>
    <row r="19" spans="1:23" ht="18" customHeight="1" x14ac:dyDescent="0.25">
      <c r="A19" s="1"/>
      <c r="B19" s="249" t="s">
        <v>49</v>
      </c>
      <c r="C19" s="266"/>
      <c r="D19" s="262"/>
      <c r="E19" s="254">
        <f>SUM(E15:E18)</f>
        <v>0</v>
      </c>
      <c r="F19" s="310" t="s">
        <v>49</v>
      </c>
      <c r="G19" s="311"/>
      <c r="H19" s="240"/>
      <c r="I19" s="269">
        <f>SUM(I15:I18)</f>
        <v>0</v>
      </c>
      <c r="J19" s="282"/>
      <c r="K19" s="279"/>
      <c r="L19" s="279"/>
      <c r="M19" s="279"/>
      <c r="N19" s="279"/>
      <c r="O19" s="279"/>
      <c r="P19" s="159"/>
    </row>
    <row r="20" spans="1:23" ht="18" customHeight="1" x14ac:dyDescent="0.25">
      <c r="A20" s="1"/>
      <c r="B20" s="255" t="s">
        <v>59</v>
      </c>
      <c r="C20" s="258"/>
      <c r="D20" s="258"/>
      <c r="E20" s="274"/>
      <c r="F20" s="302" t="s">
        <v>59</v>
      </c>
      <c r="G20" s="306"/>
      <c r="H20" s="244"/>
      <c r="I20" s="270"/>
      <c r="J20" s="285"/>
      <c r="K20" s="279"/>
      <c r="L20" s="279"/>
      <c r="M20" s="279"/>
      <c r="N20" s="279"/>
      <c r="O20" s="279"/>
      <c r="P20" s="159"/>
    </row>
    <row r="21" spans="1:23" ht="18" customHeight="1" x14ac:dyDescent="0.25">
      <c r="A21" s="1"/>
      <c r="B21" s="221" t="s">
        <v>2673</v>
      </c>
      <c r="C21" s="242"/>
      <c r="D21" s="242"/>
      <c r="E21" s="252">
        <f>'SO 7896'!E21+'SO 7897'!E21+'SO 7898'!E21+'SO 7899'!E21+'SO 7900'!E21+'SO 7902'!E21+'SO 7903'!E21+'SO 7930'!E21+'SO 7931'!E21+'SO 7944'!E21+'SO 7951'!E21+'SO 7952'!E21+'SO 7953'!E21+'SO 7954'!E21+'SO 7955'!E21+'SO 7956'!E21+'SO 7957'!E21</f>
        <v>0</v>
      </c>
      <c r="F21" s="297" t="s">
        <v>3198</v>
      </c>
      <c r="G21" s="298"/>
      <c r="H21" s="242"/>
      <c r="I21" s="267">
        <f>'SO 7896'!P21+'SO 7897'!P21+'SO 7898'!P21+'SO 7899'!P21+'SO 7900'!P21+'SO 7902'!P21+'SO 7903'!P21+'SO 7930'!P21+'SO 7931'!P21+'SO 7944'!P21+'SO 7951'!P21+'SO 7952'!P21+'SO 7953'!P21+'SO 7954'!P21+'SO 7955'!P21+'SO 7956'!P21+'SO 7957'!P21</f>
        <v>0</v>
      </c>
      <c r="J21" s="209"/>
      <c r="K21" s="279"/>
      <c r="L21" s="279"/>
      <c r="M21" s="279"/>
      <c r="N21" s="279"/>
      <c r="O21" s="279"/>
      <c r="P21" s="159"/>
    </row>
    <row r="22" spans="1:23" ht="18" customHeight="1" x14ac:dyDescent="0.25">
      <c r="A22" s="1"/>
      <c r="B22" s="249" t="s">
        <v>3196</v>
      </c>
      <c r="C22" s="240"/>
      <c r="D22" s="240"/>
      <c r="E22" s="239">
        <f>'SO 7896'!E22+'SO 7897'!E22+'SO 7898'!E22+'SO 7899'!E22+'SO 7900'!E22+'SO 7902'!E22+'SO 7903'!E22+'SO 7930'!E22+'SO 7931'!E22+'SO 7944'!E22+'SO 7951'!E22+'SO 7952'!E22+'SO 7953'!E22+'SO 7954'!E22+'SO 7955'!E22+'SO 7956'!E22+'SO 7957'!E22</f>
        <v>0</v>
      </c>
      <c r="F22" s="297" t="s">
        <v>3199</v>
      </c>
      <c r="G22" s="298"/>
      <c r="H22" s="240"/>
      <c r="I22" s="268">
        <f>'SO 7896'!P22+'SO 7897'!P22+'SO 7898'!P22+'SO 7899'!P22+'SO 7900'!P22+'SO 7902'!P22+'SO 7903'!P22+'SO 7930'!P22+'SO 7931'!P22+'SO 7944'!P22+'SO 7951'!P22+'SO 7952'!P22+'SO 7953'!P22+'SO 7954'!P22+'SO 7955'!P22+'SO 7956'!P22+'SO 7957'!P22</f>
        <v>0</v>
      </c>
      <c r="J22" s="282"/>
      <c r="K22" s="279"/>
      <c r="L22" s="279"/>
      <c r="M22" s="279"/>
      <c r="N22" s="279"/>
      <c r="O22" s="279"/>
      <c r="P22" s="159"/>
      <c r="V22" s="59"/>
      <c r="W22" s="59"/>
    </row>
    <row r="23" spans="1:23" ht="18" customHeight="1" x14ac:dyDescent="0.25">
      <c r="A23" s="1"/>
      <c r="B23" s="249" t="s">
        <v>3197</v>
      </c>
      <c r="C23" s="240"/>
      <c r="D23" s="240"/>
      <c r="E23" s="239">
        <f>'SO 7896'!E23+'SO 7897'!E23+'SO 7898'!E23+'SO 7899'!E23+'SO 7900'!E23+'SO 7902'!E23+'SO 7903'!E23+'SO 7930'!E23+'SO 7931'!E23+'SO 7944'!E23+'SO 7951'!E23+'SO 7952'!E23+'SO 7953'!E23+'SO 7954'!E23+'SO 7955'!E23+'SO 7956'!E23+'SO 7957'!E23</f>
        <v>0</v>
      </c>
      <c r="F23" s="297" t="s">
        <v>3200</v>
      </c>
      <c r="G23" s="298"/>
      <c r="H23" s="240"/>
      <c r="I23" s="268">
        <f>'SO 7896'!P23+'SO 7897'!P23+'SO 7898'!P23+'SO 7899'!P23+'SO 7900'!P23+'SO 7902'!P23+'SO 7903'!P23+'SO 7930'!P23+'SO 7931'!P23+'SO 7944'!P23+'SO 7951'!P23+'SO 7952'!P23+'SO 7953'!P23+'SO 7954'!P23+'SO 7955'!P23+'SO 7956'!P23+'SO 7957'!P23</f>
        <v>0</v>
      </c>
      <c r="J23" s="282"/>
      <c r="K23" s="279"/>
      <c r="L23" s="279"/>
      <c r="M23" s="279"/>
      <c r="N23" s="279"/>
      <c r="O23" s="279"/>
      <c r="P23" s="159"/>
      <c r="V23" s="59"/>
      <c r="W23" s="59"/>
    </row>
    <row r="24" spans="1:23" ht="18" customHeight="1" x14ac:dyDescent="0.25">
      <c r="A24" s="1"/>
      <c r="B24" s="246"/>
      <c r="C24" s="240"/>
      <c r="D24" s="240"/>
      <c r="E24" s="240"/>
      <c r="F24" s="299"/>
      <c r="G24" s="298"/>
      <c r="H24" s="240"/>
      <c r="I24" s="246"/>
      <c r="J24" s="282"/>
      <c r="K24" s="279"/>
      <c r="L24" s="279"/>
      <c r="M24" s="279"/>
      <c r="N24" s="279"/>
      <c r="O24" s="279"/>
      <c r="P24" s="159"/>
      <c r="V24" s="59"/>
      <c r="W24" s="59"/>
    </row>
    <row r="25" spans="1:23" ht="18" customHeight="1" x14ac:dyDescent="0.25">
      <c r="A25" s="1"/>
      <c r="B25" s="249"/>
      <c r="C25" s="240"/>
      <c r="D25" s="240"/>
      <c r="E25" s="240"/>
      <c r="F25" s="300" t="s">
        <v>49</v>
      </c>
      <c r="G25" s="301"/>
      <c r="H25" s="240"/>
      <c r="I25" s="269">
        <f>SUM(E21:E24)+SUM(I21:I24)</f>
        <v>0</v>
      </c>
      <c r="J25" s="282"/>
      <c r="K25" s="279"/>
      <c r="L25" s="279"/>
      <c r="M25" s="279"/>
      <c r="N25" s="279"/>
      <c r="O25" s="279"/>
      <c r="P25" s="159"/>
    </row>
    <row r="26" spans="1:23" ht="18" customHeight="1" x14ac:dyDescent="0.25">
      <c r="A26" s="1"/>
      <c r="B26" s="220" t="s">
        <v>71</v>
      </c>
      <c r="C26" s="138"/>
      <c r="D26" s="138"/>
      <c r="E26" s="276"/>
      <c r="F26" s="302" t="s">
        <v>54</v>
      </c>
      <c r="G26" s="303"/>
      <c r="H26" s="138"/>
      <c r="I26" s="245"/>
      <c r="J26" s="284"/>
      <c r="K26" s="279"/>
      <c r="L26" s="279"/>
      <c r="M26" s="279"/>
      <c r="N26" s="279"/>
      <c r="O26" s="279"/>
      <c r="P26" s="159"/>
    </row>
    <row r="27" spans="1:23" ht="18" customHeight="1" x14ac:dyDescent="0.25">
      <c r="A27" s="1"/>
      <c r="B27" s="217"/>
      <c r="C27" s="1"/>
      <c r="D27" s="1"/>
      <c r="E27" s="277"/>
      <c r="F27" s="290" t="s">
        <v>55</v>
      </c>
      <c r="G27" s="291"/>
      <c r="H27" s="139"/>
      <c r="I27" s="267">
        <f>E19+I19+I25</f>
        <v>0</v>
      </c>
      <c r="J27" s="209"/>
      <c r="K27" s="279"/>
      <c r="L27" s="279"/>
      <c r="M27" s="279"/>
      <c r="N27" s="279"/>
      <c r="O27" s="279"/>
      <c r="P27" s="159"/>
    </row>
    <row r="28" spans="1:23" ht="18" customHeight="1" x14ac:dyDescent="0.25">
      <c r="A28" s="1"/>
      <c r="B28" s="217"/>
      <c r="C28" s="1"/>
      <c r="D28" s="1"/>
      <c r="E28" s="277"/>
      <c r="F28" s="292" t="s">
        <v>56</v>
      </c>
      <c r="G28" s="293"/>
      <c r="H28" s="257">
        <f>Rekapitulácia!B26</f>
        <v>0</v>
      </c>
      <c r="I28" s="255">
        <f>ROUND(((ROUND(H28,2)*20)/100),2)*1</f>
        <v>0</v>
      </c>
      <c r="J28" s="285"/>
      <c r="K28" s="279"/>
      <c r="L28" s="279"/>
      <c r="M28" s="279"/>
      <c r="N28" s="279"/>
      <c r="O28" s="279"/>
      <c r="P28" s="158"/>
    </row>
    <row r="29" spans="1:23" ht="18" customHeight="1" x14ac:dyDescent="0.25">
      <c r="A29" s="1"/>
      <c r="B29" s="217"/>
      <c r="C29" s="1"/>
      <c r="D29" s="1"/>
      <c r="E29" s="277"/>
      <c r="F29" s="294" t="s">
        <v>57</v>
      </c>
      <c r="G29" s="295"/>
      <c r="H29" s="252">
        <f>Rekapitulácia!B27</f>
        <v>0</v>
      </c>
      <c r="I29" s="221">
        <f>ROUND(((ROUND(H29,2)*0)/100),2)</f>
        <v>0</v>
      </c>
      <c r="J29" s="209"/>
      <c r="K29" s="279"/>
      <c r="L29" s="279"/>
      <c r="M29" s="279"/>
      <c r="N29" s="279"/>
      <c r="O29" s="279"/>
      <c r="P29" s="158"/>
    </row>
    <row r="30" spans="1:23" ht="18" customHeight="1" x14ac:dyDescent="0.25">
      <c r="A30" s="1"/>
      <c r="B30" s="217"/>
      <c r="C30" s="1"/>
      <c r="D30" s="1"/>
      <c r="E30" s="277"/>
      <c r="F30" s="292" t="s">
        <v>58</v>
      </c>
      <c r="G30" s="293"/>
      <c r="H30" s="244"/>
      <c r="I30" s="275">
        <f>SUM(I27:I29)</f>
        <v>0</v>
      </c>
      <c r="J30" s="285"/>
      <c r="K30" s="279"/>
      <c r="L30" s="279"/>
      <c r="M30" s="279"/>
      <c r="N30" s="279"/>
      <c r="O30" s="279"/>
      <c r="P30" s="159"/>
    </row>
    <row r="31" spans="1:23" ht="18" customHeight="1" x14ac:dyDescent="0.25">
      <c r="A31" s="1"/>
      <c r="B31" s="217"/>
      <c r="C31" s="1"/>
      <c r="D31" s="1"/>
      <c r="E31" s="278"/>
      <c r="F31" s="291"/>
      <c r="G31" s="296"/>
      <c r="H31" s="242"/>
      <c r="I31" s="217"/>
      <c r="J31" s="209"/>
      <c r="K31" s="279"/>
      <c r="L31" s="279"/>
      <c r="M31" s="279"/>
      <c r="N31" s="279"/>
      <c r="O31" s="279"/>
      <c r="P31" s="159"/>
    </row>
    <row r="32" spans="1:23" ht="18" customHeight="1" x14ac:dyDescent="0.25">
      <c r="A32" s="1"/>
      <c r="B32" s="220" t="s">
        <v>69</v>
      </c>
      <c r="C32" s="133"/>
      <c r="D32" s="133"/>
      <c r="E32" s="256" t="s">
        <v>70</v>
      </c>
      <c r="F32" s="241"/>
      <c r="G32" s="133"/>
      <c r="H32" s="138"/>
      <c r="I32" s="133"/>
      <c r="J32" s="284"/>
      <c r="K32" s="279"/>
      <c r="L32" s="279"/>
      <c r="M32" s="279"/>
      <c r="N32" s="279"/>
      <c r="O32" s="279"/>
      <c r="P32" s="159"/>
    </row>
    <row r="33" spans="1:23" ht="18" customHeight="1" x14ac:dyDescent="0.25">
      <c r="A33" s="1"/>
      <c r="B33" s="217"/>
      <c r="C33" s="1"/>
      <c r="D33" s="1"/>
      <c r="E33" s="1"/>
      <c r="F33" s="1"/>
      <c r="G33" s="1"/>
      <c r="H33" s="1"/>
      <c r="I33" s="1"/>
      <c r="J33" s="209"/>
      <c r="K33" s="279"/>
      <c r="L33" s="279"/>
      <c r="M33" s="279"/>
      <c r="N33" s="279"/>
      <c r="O33" s="279"/>
      <c r="P33" s="159"/>
    </row>
    <row r="34" spans="1:23" ht="18" customHeight="1" x14ac:dyDescent="0.25">
      <c r="A34" s="1"/>
      <c r="B34" s="217"/>
      <c r="C34" s="1"/>
      <c r="D34" s="1"/>
      <c r="E34" s="1"/>
      <c r="F34" s="1"/>
      <c r="G34" s="1"/>
      <c r="H34" s="1"/>
      <c r="I34" s="1"/>
      <c r="J34" s="209"/>
      <c r="K34" s="279"/>
      <c r="L34" s="279"/>
      <c r="M34" s="279"/>
      <c r="N34" s="279"/>
      <c r="O34" s="279"/>
      <c r="P34" s="159"/>
    </row>
    <row r="35" spans="1:23" ht="18" customHeight="1" x14ac:dyDescent="0.25">
      <c r="A35" s="1"/>
      <c r="B35" s="217"/>
      <c r="C35" s="1"/>
      <c r="D35" s="1"/>
      <c r="E35" s="1"/>
      <c r="F35" s="1"/>
      <c r="G35" s="1"/>
      <c r="H35" s="1"/>
      <c r="I35" s="1"/>
      <c r="J35" s="209"/>
      <c r="K35" s="279"/>
      <c r="L35" s="279"/>
      <c r="M35" s="279"/>
      <c r="N35" s="279"/>
      <c r="O35" s="279"/>
      <c r="P35" s="159"/>
    </row>
    <row r="36" spans="1:23" ht="18" customHeight="1" x14ac:dyDescent="0.25">
      <c r="A36" s="1"/>
      <c r="B36" s="217"/>
      <c r="C36" s="1"/>
      <c r="D36" s="1"/>
      <c r="E36" s="1"/>
      <c r="F36" s="1"/>
      <c r="G36" s="1"/>
      <c r="H36" s="1"/>
      <c r="I36" s="1"/>
      <c r="J36" s="209"/>
      <c r="K36" s="279"/>
      <c r="L36" s="279"/>
      <c r="M36" s="279"/>
      <c r="N36" s="279"/>
      <c r="O36" s="279"/>
      <c r="P36" s="159"/>
    </row>
    <row r="37" spans="1:23" ht="18" customHeight="1" x14ac:dyDescent="0.25">
      <c r="A37" s="1"/>
      <c r="B37" s="217"/>
      <c r="C37" s="1"/>
      <c r="D37" s="1"/>
      <c r="E37" s="1"/>
      <c r="F37" s="1"/>
      <c r="G37" s="1"/>
      <c r="H37" s="1"/>
      <c r="I37" s="1"/>
      <c r="J37" s="209"/>
      <c r="K37" s="279"/>
      <c r="L37" s="279"/>
      <c r="M37" s="279"/>
      <c r="N37" s="279"/>
      <c r="O37" s="279"/>
      <c r="P37" s="159"/>
    </row>
    <row r="38" spans="1:23" ht="18" customHeight="1" x14ac:dyDescent="0.25">
      <c r="A38" s="1"/>
      <c r="B38" s="280"/>
      <c r="C38" s="281"/>
      <c r="D38" s="281"/>
      <c r="E38" s="281"/>
      <c r="F38" s="281"/>
      <c r="G38" s="281"/>
      <c r="H38" s="281"/>
      <c r="I38" s="281"/>
      <c r="J38" s="286"/>
      <c r="K38" s="279"/>
      <c r="L38" s="279"/>
      <c r="M38" s="279"/>
      <c r="N38" s="279"/>
      <c r="O38" s="279"/>
      <c r="P38" s="159"/>
    </row>
    <row r="39" spans="1:23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20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D7CB-21E4-4FF6-B5EB-E2A972B7F531}">
  <dimension ref="A1:AA535"/>
  <sheetViews>
    <sheetView workbookViewId="0">
      <pane ySplit="1" topLeftCell="A78" activePane="bottomLeft" state="frozen"/>
      <selection pane="bottomLeft" activeCell="A111" sqref="A111:XFD11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32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44</v>
      </c>
      <c r="C10" s="35"/>
      <c r="D10" s="28"/>
      <c r="E10" s="28"/>
      <c r="F10" s="48" t="s">
        <v>43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7896'!E63</f>
        <v>0</v>
      </c>
      <c r="D15" s="64">
        <f>'SO 7896'!F63</f>
        <v>0</v>
      </c>
      <c r="E15" s="73">
        <f>'SO 7896'!G63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7896'!E82</f>
        <v>0</v>
      </c>
      <c r="D16" s="99">
        <f>'SO 7896'!F82</f>
        <v>0</v>
      </c>
      <c r="E16" s="100">
        <f>'SO 7896'!G82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(SUM(Z112:Z534))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7896'!E87</f>
        <v>0</v>
      </c>
      <c r="D17" s="64">
        <f>'SO 7896'!F87</f>
        <v>0</v>
      </c>
      <c r="E17" s="73">
        <f>'SO 7896'!G87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>
        <f>'SO 7896'!E95</f>
        <v>0</v>
      </c>
      <c r="D18" s="65">
        <f>'SO 7896'!F95</f>
        <v>0</v>
      </c>
      <c r="E18" s="74">
        <f>'SO 7896'!G95</f>
        <v>0</v>
      </c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7896'!K112:'SO 7896'!K534)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7896'!K112:'SO 7896'!K534)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32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7896'!L136</f>
        <v>0</v>
      </c>
      <c r="F56" s="146">
        <f>'SO 7896'!M136</f>
        <v>0</v>
      </c>
      <c r="G56" s="146">
        <f>'SO 7896'!I136</f>
        <v>0</v>
      </c>
      <c r="H56" s="147">
        <f>'SO 7896'!S136</f>
        <v>20.059999999999999</v>
      </c>
      <c r="I56" s="147">
        <f>'SO 7896'!V136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7896'!L161</f>
        <v>0</v>
      </c>
      <c r="F57" s="146">
        <f>'SO 7896'!M161</f>
        <v>0</v>
      </c>
      <c r="G57" s="146">
        <f>'SO 7896'!I161</f>
        <v>0</v>
      </c>
      <c r="H57" s="147">
        <f>'SO 7896'!S161</f>
        <v>1678.54</v>
      </c>
      <c r="I57" s="147">
        <f>'SO 7896'!V161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7896'!L171</f>
        <v>0</v>
      </c>
      <c r="F58" s="146">
        <f>'SO 7896'!M171</f>
        <v>0</v>
      </c>
      <c r="G58" s="146">
        <f>'SO 7896'!I171</f>
        <v>0</v>
      </c>
      <c r="H58" s="147">
        <f>'SO 7896'!S171</f>
        <v>12.65</v>
      </c>
      <c r="I58" s="147">
        <f>'SO 7896'!V171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81</v>
      </c>
      <c r="C59" s="345"/>
      <c r="D59" s="345"/>
      <c r="E59" s="146">
        <f>'SO 7896'!L183</f>
        <v>0</v>
      </c>
      <c r="F59" s="146">
        <f>'SO 7896'!M183</f>
        <v>0</v>
      </c>
      <c r="G59" s="146">
        <f>'SO 7896'!I183</f>
        <v>0</v>
      </c>
      <c r="H59" s="147">
        <f>'SO 7896'!S183</f>
        <v>38.01</v>
      </c>
      <c r="I59" s="147">
        <f>'SO 7896'!V183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82</v>
      </c>
      <c r="C60" s="345"/>
      <c r="D60" s="345"/>
      <c r="E60" s="146">
        <f>'SO 7896'!L210</f>
        <v>0</v>
      </c>
      <c r="F60" s="146">
        <f>'SO 7896'!M210</f>
        <v>0</v>
      </c>
      <c r="G60" s="146">
        <f>'SO 7896'!I210</f>
        <v>0</v>
      </c>
      <c r="H60" s="147">
        <f>'SO 7896'!S210</f>
        <v>428.79</v>
      </c>
      <c r="I60" s="147">
        <f>'SO 7896'!V210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83</v>
      </c>
      <c r="C61" s="345"/>
      <c r="D61" s="345"/>
      <c r="E61" s="146">
        <f>'SO 7896'!L234</f>
        <v>0</v>
      </c>
      <c r="F61" s="146">
        <f>'SO 7896'!M234</f>
        <v>0</v>
      </c>
      <c r="G61" s="146">
        <f>'SO 7896'!I234</f>
        <v>0</v>
      </c>
      <c r="H61" s="147">
        <f>'SO 7896'!S234</f>
        <v>260</v>
      </c>
      <c r="I61" s="147">
        <f>'SO 7896'!V234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44" t="s">
        <v>84</v>
      </c>
      <c r="C62" s="345"/>
      <c r="D62" s="345"/>
      <c r="E62" s="146">
        <f>'SO 7896'!L238</f>
        <v>0</v>
      </c>
      <c r="F62" s="146">
        <f>'SO 7896'!M238</f>
        <v>0</v>
      </c>
      <c r="G62" s="146">
        <f>'SO 7896'!I238</f>
        <v>0</v>
      </c>
      <c r="H62" s="147">
        <f>'SO 7896'!S238</f>
        <v>0</v>
      </c>
      <c r="I62" s="147">
        <f>'SO 7896'!V238</f>
        <v>0</v>
      </c>
      <c r="J62" s="147"/>
      <c r="K62" s="147"/>
      <c r="L62" s="147"/>
      <c r="M62" s="147"/>
      <c r="N62" s="147"/>
      <c r="O62" s="147"/>
      <c r="P62" s="147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3"/>
      <c r="B63" s="334" t="s">
        <v>77</v>
      </c>
      <c r="C63" s="324"/>
      <c r="D63" s="324"/>
      <c r="E63" s="148">
        <f>'SO 7896'!L240</f>
        <v>0</v>
      </c>
      <c r="F63" s="148">
        <f>'SO 7896'!M240</f>
        <v>0</v>
      </c>
      <c r="G63" s="148">
        <f>'SO 7896'!I240</f>
        <v>0</v>
      </c>
      <c r="H63" s="149">
        <f>'SO 7896'!S240</f>
        <v>2438.0500000000002</v>
      </c>
      <c r="I63" s="149">
        <f>'SO 7896'!V240</f>
        <v>0</v>
      </c>
      <c r="J63" s="149"/>
      <c r="K63" s="149"/>
      <c r="L63" s="149"/>
      <c r="M63" s="149"/>
      <c r="N63" s="149"/>
      <c r="O63" s="149"/>
      <c r="P63" s="149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"/>
      <c r="B64" s="217"/>
      <c r="C64" s="1"/>
      <c r="D64" s="1"/>
      <c r="E64" s="139"/>
      <c r="F64" s="139"/>
      <c r="G64" s="139"/>
      <c r="H64" s="140"/>
      <c r="I64" s="140"/>
      <c r="J64" s="140"/>
      <c r="K64" s="140"/>
      <c r="L64" s="140"/>
      <c r="M64" s="140"/>
      <c r="N64" s="140"/>
      <c r="O64" s="140"/>
      <c r="P64" s="140"/>
      <c r="V64" s="159"/>
      <c r="W64" s="59"/>
    </row>
    <row r="65" spans="1:26" x14ac:dyDescent="0.25">
      <c r="A65" s="13"/>
      <c r="B65" s="334" t="s">
        <v>85</v>
      </c>
      <c r="C65" s="324"/>
      <c r="D65" s="324"/>
      <c r="E65" s="146"/>
      <c r="F65" s="146"/>
      <c r="G65" s="146"/>
      <c r="H65" s="147"/>
      <c r="I65" s="147"/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44" t="s">
        <v>86</v>
      </c>
      <c r="C66" s="345"/>
      <c r="D66" s="345"/>
      <c r="E66" s="146">
        <f>'SO 7896'!L263</f>
        <v>0</v>
      </c>
      <c r="F66" s="146">
        <f>'SO 7896'!M263</f>
        <v>0</v>
      </c>
      <c r="G66" s="146">
        <f>'SO 7896'!I263</f>
        <v>0</v>
      </c>
      <c r="H66" s="147">
        <f>'SO 7896'!S263</f>
        <v>0.61</v>
      </c>
      <c r="I66" s="147">
        <f>'SO 7896'!V263</f>
        <v>0</v>
      </c>
      <c r="J66" s="147"/>
      <c r="K66" s="147"/>
      <c r="L66" s="147"/>
      <c r="M66" s="147"/>
      <c r="N66" s="147"/>
      <c r="O66" s="147"/>
      <c r="P66" s="147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3"/>
      <c r="B67" s="344" t="s">
        <v>87</v>
      </c>
      <c r="C67" s="345"/>
      <c r="D67" s="345"/>
      <c r="E67" s="146">
        <f>'SO 7896'!L282</f>
        <v>0</v>
      </c>
      <c r="F67" s="146">
        <f>'SO 7896'!M282</f>
        <v>0</v>
      </c>
      <c r="G67" s="146">
        <f>'SO 7896'!I282</f>
        <v>0</v>
      </c>
      <c r="H67" s="147">
        <f>'SO 7896'!S282</f>
        <v>0.14000000000000001</v>
      </c>
      <c r="I67" s="147">
        <f>'SO 7896'!V282</f>
        <v>0</v>
      </c>
      <c r="J67" s="147"/>
      <c r="K67" s="147"/>
      <c r="L67" s="147"/>
      <c r="M67" s="147"/>
      <c r="N67" s="147"/>
      <c r="O67" s="147"/>
      <c r="P67" s="147"/>
      <c r="Q67" s="145"/>
      <c r="R67" s="145"/>
      <c r="S67" s="145"/>
      <c r="T67" s="145"/>
      <c r="U67" s="145"/>
      <c r="V67" s="158"/>
      <c r="W67" s="226"/>
      <c r="X67" s="145"/>
      <c r="Y67" s="145"/>
      <c r="Z67" s="145"/>
    </row>
    <row r="68" spans="1:26" x14ac:dyDescent="0.25">
      <c r="A68" s="13"/>
      <c r="B68" s="344" t="s">
        <v>88</v>
      </c>
      <c r="C68" s="345"/>
      <c r="D68" s="345"/>
      <c r="E68" s="146">
        <f>'SO 7896'!L306</f>
        <v>0</v>
      </c>
      <c r="F68" s="146">
        <f>'SO 7896'!M306</f>
        <v>0</v>
      </c>
      <c r="G68" s="146">
        <f>'SO 7896'!I306</f>
        <v>0</v>
      </c>
      <c r="H68" s="147">
        <f>'SO 7896'!S306</f>
        <v>0.22</v>
      </c>
      <c r="I68" s="147">
        <f>'SO 7896'!V306</f>
        <v>0</v>
      </c>
      <c r="J68" s="147"/>
      <c r="K68" s="147"/>
      <c r="L68" s="147"/>
      <c r="M68" s="147"/>
      <c r="N68" s="147"/>
      <c r="O68" s="147"/>
      <c r="P68" s="147"/>
      <c r="Q68" s="145"/>
      <c r="R68" s="145"/>
      <c r="S68" s="145"/>
      <c r="T68" s="145"/>
      <c r="U68" s="145"/>
      <c r="V68" s="158"/>
      <c r="W68" s="226"/>
      <c r="X68" s="145"/>
      <c r="Y68" s="145"/>
      <c r="Z68" s="145"/>
    </row>
    <row r="69" spans="1:26" x14ac:dyDescent="0.25">
      <c r="A69" s="13"/>
      <c r="B69" s="344" t="s">
        <v>89</v>
      </c>
      <c r="C69" s="345"/>
      <c r="D69" s="345"/>
      <c r="E69" s="146">
        <f>'SO 7896'!L312</f>
        <v>0</v>
      </c>
      <c r="F69" s="146">
        <f>'SO 7896'!M312</f>
        <v>0</v>
      </c>
      <c r="G69" s="146">
        <f>'SO 7896'!I312</f>
        <v>0</v>
      </c>
      <c r="H69" s="147">
        <f>'SO 7896'!S312</f>
        <v>0</v>
      </c>
      <c r="I69" s="147">
        <f>'SO 7896'!V312</f>
        <v>0</v>
      </c>
      <c r="J69" s="147"/>
      <c r="K69" s="147"/>
      <c r="L69" s="147"/>
      <c r="M69" s="147"/>
      <c r="N69" s="147"/>
      <c r="O69" s="147"/>
      <c r="P69" s="147"/>
      <c r="Q69" s="145"/>
      <c r="R69" s="145"/>
      <c r="S69" s="145"/>
      <c r="T69" s="145"/>
      <c r="U69" s="145"/>
      <c r="V69" s="158"/>
      <c r="W69" s="226"/>
      <c r="X69" s="145"/>
      <c r="Y69" s="145"/>
      <c r="Z69" s="145"/>
    </row>
    <row r="70" spans="1:26" x14ac:dyDescent="0.25">
      <c r="A70" s="13"/>
      <c r="B70" s="344" t="s">
        <v>90</v>
      </c>
      <c r="C70" s="345"/>
      <c r="D70" s="345"/>
      <c r="E70" s="146">
        <f>'SO 7896'!L320</f>
        <v>0</v>
      </c>
      <c r="F70" s="146">
        <f>'SO 7896'!M320</f>
        <v>0</v>
      </c>
      <c r="G70" s="146">
        <f>'SO 7896'!I320</f>
        <v>0</v>
      </c>
      <c r="H70" s="147">
        <f>'SO 7896'!S320</f>
        <v>13.09</v>
      </c>
      <c r="I70" s="147">
        <f>'SO 7896'!V320</f>
        <v>0</v>
      </c>
      <c r="J70" s="147"/>
      <c r="K70" s="147"/>
      <c r="L70" s="147"/>
      <c r="M70" s="147"/>
      <c r="N70" s="147"/>
      <c r="O70" s="147"/>
      <c r="P70" s="147"/>
      <c r="Q70" s="145"/>
      <c r="R70" s="145"/>
      <c r="S70" s="145"/>
      <c r="T70" s="145"/>
      <c r="U70" s="145"/>
      <c r="V70" s="158"/>
      <c r="W70" s="226"/>
      <c r="X70" s="145"/>
      <c r="Y70" s="145"/>
      <c r="Z70" s="145"/>
    </row>
    <row r="71" spans="1:26" x14ac:dyDescent="0.25">
      <c r="A71" s="13"/>
      <c r="B71" s="344" t="s">
        <v>91</v>
      </c>
      <c r="C71" s="345"/>
      <c r="D71" s="345"/>
      <c r="E71" s="146">
        <f>'SO 7896'!L337</f>
        <v>0</v>
      </c>
      <c r="F71" s="146">
        <f>'SO 7896'!M337</f>
        <v>0</v>
      </c>
      <c r="G71" s="146">
        <f>'SO 7896'!I337</f>
        <v>0</v>
      </c>
      <c r="H71" s="147">
        <f>'SO 7896'!S337</f>
        <v>63.2</v>
      </c>
      <c r="I71" s="147">
        <f>'SO 7896'!V337</f>
        <v>0</v>
      </c>
      <c r="J71" s="147"/>
      <c r="K71" s="147"/>
      <c r="L71" s="147"/>
      <c r="M71" s="147"/>
      <c r="N71" s="147"/>
      <c r="O71" s="147"/>
      <c r="P71" s="147"/>
      <c r="Q71" s="145"/>
      <c r="R71" s="145"/>
      <c r="S71" s="145"/>
      <c r="T71" s="145"/>
      <c r="U71" s="145"/>
      <c r="V71" s="158"/>
      <c r="W71" s="226"/>
      <c r="X71" s="145"/>
      <c r="Y71" s="145"/>
      <c r="Z71" s="145"/>
    </row>
    <row r="72" spans="1:26" x14ac:dyDescent="0.25">
      <c r="A72" s="13"/>
      <c r="B72" s="344" t="s">
        <v>92</v>
      </c>
      <c r="C72" s="345"/>
      <c r="D72" s="345"/>
      <c r="E72" s="146">
        <f>'SO 7896'!L345</f>
        <v>0</v>
      </c>
      <c r="F72" s="146">
        <f>'SO 7896'!M345</f>
        <v>0</v>
      </c>
      <c r="G72" s="146">
        <f>'SO 7896'!I345</f>
        <v>0</v>
      </c>
      <c r="H72" s="147">
        <f>'SO 7896'!S345</f>
        <v>0.27</v>
      </c>
      <c r="I72" s="147">
        <f>'SO 7896'!V345</f>
        <v>0</v>
      </c>
      <c r="J72" s="147"/>
      <c r="K72" s="147"/>
      <c r="L72" s="147"/>
      <c r="M72" s="147"/>
      <c r="N72" s="147"/>
      <c r="O72" s="147"/>
      <c r="P72" s="147"/>
      <c r="Q72" s="145"/>
      <c r="R72" s="145"/>
      <c r="S72" s="145"/>
      <c r="T72" s="145"/>
      <c r="U72" s="145"/>
      <c r="V72" s="158"/>
      <c r="W72" s="226"/>
      <c r="X72" s="145"/>
      <c r="Y72" s="145"/>
      <c r="Z72" s="145"/>
    </row>
    <row r="73" spans="1:26" x14ac:dyDescent="0.25">
      <c r="A73" s="13"/>
      <c r="B73" s="344" t="s">
        <v>93</v>
      </c>
      <c r="C73" s="345"/>
      <c r="D73" s="345"/>
      <c r="E73" s="146">
        <f>'SO 7896'!L412</f>
        <v>0</v>
      </c>
      <c r="F73" s="146">
        <f>'SO 7896'!M412</f>
        <v>0</v>
      </c>
      <c r="G73" s="146">
        <f>'SO 7896'!I412</f>
        <v>0</v>
      </c>
      <c r="H73" s="147">
        <f>'SO 7896'!S412</f>
        <v>8.61</v>
      </c>
      <c r="I73" s="147">
        <f>'SO 7896'!V412</f>
        <v>0</v>
      </c>
      <c r="J73" s="147"/>
      <c r="K73" s="147"/>
      <c r="L73" s="147"/>
      <c r="M73" s="147"/>
      <c r="N73" s="147"/>
      <c r="O73" s="147"/>
      <c r="P73" s="147"/>
      <c r="Q73" s="145"/>
      <c r="R73" s="145"/>
      <c r="S73" s="145"/>
      <c r="T73" s="145"/>
      <c r="U73" s="145"/>
      <c r="V73" s="158"/>
      <c r="W73" s="226"/>
      <c r="X73" s="145"/>
      <c r="Y73" s="145"/>
      <c r="Z73" s="145"/>
    </row>
    <row r="74" spans="1:26" x14ac:dyDescent="0.25">
      <c r="A74" s="13"/>
      <c r="B74" s="344" t="s">
        <v>94</v>
      </c>
      <c r="C74" s="345"/>
      <c r="D74" s="345"/>
      <c r="E74" s="146">
        <f>'SO 7896'!L434</f>
        <v>0</v>
      </c>
      <c r="F74" s="146">
        <f>'SO 7896'!M434</f>
        <v>0</v>
      </c>
      <c r="G74" s="146">
        <f>'SO 7896'!I434</f>
        <v>0</v>
      </c>
      <c r="H74" s="147">
        <f>'SO 7896'!S434</f>
        <v>0.44</v>
      </c>
      <c r="I74" s="147">
        <f>'SO 7896'!V434</f>
        <v>0</v>
      </c>
      <c r="J74" s="147"/>
      <c r="K74" s="147"/>
      <c r="L74" s="147"/>
      <c r="M74" s="147"/>
      <c r="N74" s="147"/>
      <c r="O74" s="147"/>
      <c r="P74" s="147"/>
      <c r="Q74" s="145"/>
      <c r="R74" s="145"/>
      <c r="S74" s="145"/>
      <c r="T74" s="145"/>
      <c r="U74" s="145"/>
      <c r="V74" s="158"/>
      <c r="W74" s="226"/>
      <c r="X74" s="145"/>
      <c r="Y74" s="145"/>
      <c r="Z74" s="145"/>
    </row>
    <row r="75" spans="1:26" x14ac:dyDescent="0.25">
      <c r="A75" s="13"/>
      <c r="B75" s="344" t="s">
        <v>95</v>
      </c>
      <c r="C75" s="345"/>
      <c r="D75" s="345"/>
      <c r="E75" s="146">
        <f>'SO 7896'!L445</f>
        <v>0</v>
      </c>
      <c r="F75" s="146">
        <f>'SO 7896'!M445</f>
        <v>0</v>
      </c>
      <c r="G75" s="146">
        <f>'SO 7896'!I445</f>
        <v>0</v>
      </c>
      <c r="H75" s="147">
        <f>'SO 7896'!S445</f>
        <v>4.12</v>
      </c>
      <c r="I75" s="147">
        <f>'SO 7896'!V445</f>
        <v>0</v>
      </c>
      <c r="J75" s="147"/>
      <c r="K75" s="147"/>
      <c r="L75" s="147"/>
      <c r="M75" s="147"/>
      <c r="N75" s="147"/>
      <c r="O75" s="147"/>
      <c r="P75" s="147"/>
      <c r="Q75" s="145"/>
      <c r="R75" s="145"/>
      <c r="S75" s="145"/>
      <c r="T75" s="145"/>
      <c r="U75" s="145"/>
      <c r="V75" s="158"/>
      <c r="W75" s="226"/>
      <c r="X75" s="145"/>
      <c r="Y75" s="145"/>
      <c r="Z75" s="145"/>
    </row>
    <row r="76" spans="1:26" x14ac:dyDescent="0.25">
      <c r="A76" s="13"/>
      <c r="B76" s="344" t="s">
        <v>96</v>
      </c>
      <c r="C76" s="345"/>
      <c r="D76" s="345"/>
      <c r="E76" s="146">
        <f>'SO 7896'!L465</f>
        <v>0</v>
      </c>
      <c r="F76" s="146">
        <f>'SO 7896'!M465</f>
        <v>0</v>
      </c>
      <c r="G76" s="146">
        <f>'SO 7896'!I465</f>
        <v>0</v>
      </c>
      <c r="H76" s="147">
        <f>'SO 7896'!S465</f>
        <v>0.01</v>
      </c>
      <c r="I76" s="147">
        <f>'SO 7896'!V465</f>
        <v>0</v>
      </c>
      <c r="J76" s="147"/>
      <c r="K76" s="147"/>
      <c r="L76" s="147"/>
      <c r="M76" s="147"/>
      <c r="N76" s="147"/>
      <c r="O76" s="147"/>
      <c r="P76" s="147"/>
      <c r="Q76" s="145"/>
      <c r="R76" s="145"/>
      <c r="S76" s="145"/>
      <c r="T76" s="145"/>
      <c r="U76" s="145"/>
      <c r="V76" s="158"/>
      <c r="W76" s="226"/>
      <c r="X76" s="145"/>
      <c r="Y76" s="145"/>
      <c r="Z76" s="145"/>
    </row>
    <row r="77" spans="1:26" x14ac:dyDescent="0.25">
      <c r="A77" s="13"/>
      <c r="B77" s="344" t="s">
        <v>97</v>
      </c>
      <c r="C77" s="345"/>
      <c r="D77" s="345"/>
      <c r="E77" s="146">
        <f>'SO 7896'!L478</f>
        <v>0</v>
      </c>
      <c r="F77" s="146">
        <f>'SO 7896'!M478</f>
        <v>0</v>
      </c>
      <c r="G77" s="146">
        <f>'SO 7896'!I478</f>
        <v>0</v>
      </c>
      <c r="H77" s="147">
        <f>'SO 7896'!S478</f>
        <v>0.2</v>
      </c>
      <c r="I77" s="147">
        <f>'SO 7896'!V478</f>
        <v>0</v>
      </c>
      <c r="J77" s="147"/>
      <c r="K77" s="147"/>
      <c r="L77" s="147"/>
      <c r="M77" s="147"/>
      <c r="N77" s="147"/>
      <c r="O77" s="147"/>
      <c r="P77" s="147"/>
      <c r="Q77" s="145"/>
      <c r="R77" s="145"/>
      <c r="S77" s="145"/>
      <c r="T77" s="145"/>
      <c r="U77" s="145"/>
      <c r="V77" s="158"/>
      <c r="W77" s="226"/>
      <c r="X77" s="145"/>
      <c r="Y77" s="145"/>
      <c r="Z77" s="145"/>
    </row>
    <row r="78" spans="1:26" x14ac:dyDescent="0.25">
      <c r="A78" s="13"/>
      <c r="B78" s="344" t="s">
        <v>98</v>
      </c>
      <c r="C78" s="345"/>
      <c r="D78" s="345"/>
      <c r="E78" s="146">
        <f>'SO 7896'!L486</f>
        <v>0</v>
      </c>
      <c r="F78" s="146">
        <f>'SO 7896'!M486</f>
        <v>0</v>
      </c>
      <c r="G78" s="146">
        <f>'SO 7896'!I486</f>
        <v>0</v>
      </c>
      <c r="H78" s="147">
        <f>'SO 7896'!S486</f>
        <v>3.45</v>
      </c>
      <c r="I78" s="147">
        <f>'SO 7896'!V486</f>
        <v>0</v>
      </c>
      <c r="J78" s="147"/>
      <c r="K78" s="147"/>
      <c r="L78" s="147"/>
      <c r="M78" s="147"/>
      <c r="N78" s="147"/>
      <c r="O78" s="147"/>
      <c r="P78" s="147"/>
      <c r="Q78" s="145"/>
      <c r="R78" s="145"/>
      <c r="S78" s="145"/>
      <c r="T78" s="145"/>
      <c r="U78" s="145"/>
      <c r="V78" s="158"/>
      <c r="W78" s="226"/>
      <c r="X78" s="145"/>
      <c r="Y78" s="145"/>
      <c r="Z78" s="145"/>
    </row>
    <row r="79" spans="1:26" x14ac:dyDescent="0.25">
      <c r="A79" s="13"/>
      <c r="B79" s="344" t="s">
        <v>99</v>
      </c>
      <c r="C79" s="345"/>
      <c r="D79" s="345"/>
      <c r="E79" s="146">
        <f>'SO 7896'!L490</f>
        <v>0</v>
      </c>
      <c r="F79" s="146">
        <f>'SO 7896'!M490</f>
        <v>0</v>
      </c>
      <c r="G79" s="146">
        <f>'SO 7896'!I490</f>
        <v>0</v>
      </c>
      <c r="H79" s="147">
        <f>'SO 7896'!S490</f>
        <v>0</v>
      </c>
      <c r="I79" s="147">
        <f>'SO 7896'!V490</f>
        <v>0</v>
      </c>
      <c r="J79" s="147"/>
      <c r="K79" s="147"/>
      <c r="L79" s="147"/>
      <c r="M79" s="147"/>
      <c r="N79" s="147"/>
      <c r="O79" s="147"/>
      <c r="P79" s="147"/>
      <c r="Q79" s="145"/>
      <c r="R79" s="145"/>
      <c r="S79" s="145"/>
      <c r="T79" s="145"/>
      <c r="U79" s="145"/>
      <c r="V79" s="158"/>
      <c r="W79" s="226"/>
      <c r="X79" s="145"/>
      <c r="Y79" s="145"/>
      <c r="Z79" s="145"/>
    </row>
    <row r="80" spans="1:26" x14ac:dyDescent="0.25">
      <c r="A80" s="13"/>
      <c r="B80" s="344" t="s">
        <v>100</v>
      </c>
      <c r="C80" s="345"/>
      <c r="D80" s="345"/>
      <c r="E80" s="146">
        <f>'SO 7896'!L499</f>
        <v>0</v>
      </c>
      <c r="F80" s="146">
        <f>'SO 7896'!M499</f>
        <v>0</v>
      </c>
      <c r="G80" s="146">
        <f>'SO 7896'!I499</f>
        <v>0</v>
      </c>
      <c r="H80" s="147">
        <f>'SO 7896'!S499</f>
        <v>3.99</v>
      </c>
      <c r="I80" s="147">
        <f>'SO 7896'!V499</f>
        <v>0</v>
      </c>
      <c r="J80" s="147"/>
      <c r="K80" s="147"/>
      <c r="L80" s="147"/>
      <c r="M80" s="147"/>
      <c r="N80" s="147"/>
      <c r="O80" s="147"/>
      <c r="P80" s="147"/>
      <c r="Q80" s="145"/>
      <c r="R80" s="145"/>
      <c r="S80" s="145"/>
      <c r="T80" s="145"/>
      <c r="U80" s="145"/>
      <c r="V80" s="158"/>
      <c r="W80" s="226"/>
      <c r="X80" s="145"/>
      <c r="Y80" s="145"/>
      <c r="Z80" s="145"/>
    </row>
    <row r="81" spans="1:26" x14ac:dyDescent="0.25">
      <c r="A81" s="13"/>
      <c r="B81" s="344" t="s">
        <v>101</v>
      </c>
      <c r="C81" s="345"/>
      <c r="D81" s="345"/>
      <c r="E81" s="146">
        <f>'SO 7896'!L506</f>
        <v>0</v>
      </c>
      <c r="F81" s="146">
        <f>'SO 7896'!M506</f>
        <v>0</v>
      </c>
      <c r="G81" s="146">
        <f>'SO 7896'!I506</f>
        <v>0</v>
      </c>
      <c r="H81" s="147">
        <f>'SO 7896'!S506</f>
        <v>0.95</v>
      </c>
      <c r="I81" s="147">
        <f>'SO 7896'!V506</f>
        <v>0</v>
      </c>
      <c r="J81" s="147"/>
      <c r="K81" s="147"/>
      <c r="L81" s="147"/>
      <c r="M81" s="147"/>
      <c r="N81" s="147"/>
      <c r="O81" s="147"/>
      <c r="P81" s="147"/>
      <c r="Q81" s="145"/>
      <c r="R81" s="145"/>
      <c r="S81" s="145"/>
      <c r="T81" s="145"/>
      <c r="U81" s="145"/>
      <c r="V81" s="158"/>
      <c r="W81" s="226"/>
      <c r="X81" s="145"/>
      <c r="Y81" s="145"/>
      <c r="Z81" s="145"/>
    </row>
    <row r="82" spans="1:26" x14ac:dyDescent="0.25">
      <c r="A82" s="13"/>
      <c r="B82" s="334" t="s">
        <v>85</v>
      </c>
      <c r="C82" s="324"/>
      <c r="D82" s="324"/>
      <c r="E82" s="148">
        <f>'SO 7896'!L508</f>
        <v>0</v>
      </c>
      <c r="F82" s="148">
        <f>'SO 7896'!M508</f>
        <v>0</v>
      </c>
      <c r="G82" s="148">
        <f>'SO 7896'!I508</f>
        <v>0</v>
      </c>
      <c r="H82" s="149">
        <f>'SO 7896'!S508</f>
        <v>99.29</v>
      </c>
      <c r="I82" s="149">
        <f>'SO 7896'!V508</f>
        <v>0</v>
      </c>
      <c r="J82" s="149"/>
      <c r="K82" s="149"/>
      <c r="L82" s="149"/>
      <c r="M82" s="149"/>
      <c r="N82" s="149"/>
      <c r="O82" s="149"/>
      <c r="P82" s="149"/>
      <c r="Q82" s="145"/>
      <c r="R82" s="145"/>
      <c r="S82" s="145"/>
      <c r="T82" s="145"/>
      <c r="U82" s="145"/>
      <c r="V82" s="158"/>
      <c r="W82" s="226"/>
      <c r="X82" s="145"/>
      <c r="Y82" s="145"/>
      <c r="Z82" s="145"/>
    </row>
    <row r="83" spans="1:26" x14ac:dyDescent="0.25">
      <c r="A83" s="1"/>
      <c r="B83" s="217"/>
      <c r="C83" s="1"/>
      <c r="D83" s="1"/>
      <c r="E83" s="139"/>
      <c r="F83" s="139"/>
      <c r="G83" s="139"/>
      <c r="H83" s="140"/>
      <c r="I83" s="140"/>
      <c r="J83" s="140"/>
      <c r="K83" s="140"/>
      <c r="L83" s="140"/>
      <c r="M83" s="140"/>
      <c r="N83" s="140"/>
      <c r="O83" s="140"/>
      <c r="P83" s="140"/>
      <c r="V83" s="159"/>
      <c r="W83" s="59"/>
    </row>
    <row r="84" spans="1:26" x14ac:dyDescent="0.25">
      <c r="A84" s="13"/>
      <c r="B84" s="334" t="s">
        <v>102</v>
      </c>
      <c r="C84" s="324"/>
      <c r="D84" s="324"/>
      <c r="E84" s="146"/>
      <c r="F84" s="146"/>
      <c r="G84" s="146"/>
      <c r="H84" s="147"/>
      <c r="I84" s="147"/>
      <c r="J84" s="147"/>
      <c r="K84" s="147"/>
      <c r="L84" s="147"/>
      <c r="M84" s="147"/>
      <c r="N84" s="147"/>
      <c r="O84" s="147"/>
      <c r="P84" s="147"/>
      <c r="Q84" s="145"/>
      <c r="R84" s="145"/>
      <c r="S84" s="145"/>
      <c r="T84" s="145"/>
      <c r="U84" s="145"/>
      <c r="V84" s="158"/>
      <c r="W84" s="226"/>
      <c r="X84" s="145"/>
      <c r="Y84" s="145"/>
      <c r="Z84" s="145"/>
    </row>
    <row r="85" spans="1:26" x14ac:dyDescent="0.25">
      <c r="A85" s="13"/>
      <c r="B85" s="344" t="s">
        <v>103</v>
      </c>
      <c r="C85" s="345"/>
      <c r="D85" s="345"/>
      <c r="E85" s="146">
        <f>'SO 7896'!L513</f>
        <v>0</v>
      </c>
      <c r="F85" s="146">
        <f>'SO 7896'!M513</f>
        <v>0</v>
      </c>
      <c r="G85" s="146">
        <f>'SO 7896'!I513</f>
        <v>0</v>
      </c>
      <c r="H85" s="147">
        <f>'SO 7896'!S513</f>
        <v>0</v>
      </c>
      <c r="I85" s="147">
        <f>'SO 7896'!V513</f>
        <v>0</v>
      </c>
      <c r="J85" s="147"/>
      <c r="K85" s="147"/>
      <c r="L85" s="147"/>
      <c r="M85" s="147"/>
      <c r="N85" s="147"/>
      <c r="O85" s="147"/>
      <c r="P85" s="147"/>
      <c r="Q85" s="145"/>
      <c r="R85" s="145"/>
      <c r="S85" s="145"/>
      <c r="T85" s="145"/>
      <c r="U85" s="145"/>
      <c r="V85" s="158"/>
      <c r="W85" s="226"/>
      <c r="X85" s="145"/>
      <c r="Y85" s="145"/>
      <c r="Z85" s="145"/>
    </row>
    <row r="86" spans="1:26" x14ac:dyDescent="0.25">
      <c r="A86" s="13"/>
      <c r="B86" s="344" t="s">
        <v>104</v>
      </c>
      <c r="C86" s="345"/>
      <c r="D86" s="345"/>
      <c r="E86" s="146">
        <f>'SO 7896'!L517</f>
        <v>0</v>
      </c>
      <c r="F86" s="146">
        <f>'SO 7896'!M517</f>
        <v>0</v>
      </c>
      <c r="G86" s="146">
        <f>'SO 7896'!I517</f>
        <v>0</v>
      </c>
      <c r="H86" s="147">
        <f>'SO 7896'!S517</f>
        <v>0</v>
      </c>
      <c r="I86" s="147">
        <f>'SO 7896'!V517</f>
        <v>0</v>
      </c>
      <c r="J86" s="147"/>
      <c r="K86" s="147"/>
      <c r="L86" s="147"/>
      <c r="M86" s="147"/>
      <c r="N86" s="147"/>
      <c r="O86" s="147"/>
      <c r="P86" s="147"/>
      <c r="Q86" s="145"/>
      <c r="R86" s="145"/>
      <c r="S86" s="145"/>
      <c r="T86" s="145"/>
      <c r="U86" s="145"/>
      <c r="V86" s="158"/>
      <c r="W86" s="226"/>
      <c r="X86" s="145"/>
      <c r="Y86" s="145"/>
      <c r="Z86" s="145"/>
    </row>
    <row r="87" spans="1:26" x14ac:dyDescent="0.25">
      <c r="A87" s="13"/>
      <c r="B87" s="334" t="s">
        <v>102</v>
      </c>
      <c r="C87" s="324"/>
      <c r="D87" s="324"/>
      <c r="E87" s="148">
        <f>'SO 7896'!L519</f>
        <v>0</v>
      </c>
      <c r="F87" s="148">
        <f>'SO 7896'!M519</f>
        <v>0</v>
      </c>
      <c r="G87" s="148">
        <f>'SO 7896'!I519</f>
        <v>0</v>
      </c>
      <c r="H87" s="149">
        <f>'SO 7896'!S519</f>
        <v>0</v>
      </c>
      <c r="I87" s="149">
        <f>'SO 7896'!V519</f>
        <v>0</v>
      </c>
      <c r="J87" s="149"/>
      <c r="K87" s="149"/>
      <c r="L87" s="149"/>
      <c r="M87" s="149"/>
      <c r="N87" s="149"/>
      <c r="O87" s="149"/>
      <c r="P87" s="149"/>
      <c r="Q87" s="145"/>
      <c r="R87" s="145"/>
      <c r="S87" s="145"/>
      <c r="T87" s="145"/>
      <c r="U87" s="145"/>
      <c r="V87" s="158"/>
      <c r="W87" s="226"/>
      <c r="X87" s="145"/>
      <c r="Y87" s="145"/>
      <c r="Z87" s="145"/>
    </row>
    <row r="88" spans="1:26" x14ac:dyDescent="0.25">
      <c r="A88" s="1"/>
      <c r="B88" s="217"/>
      <c r="C88" s="1"/>
      <c r="D88" s="1"/>
      <c r="E88" s="139"/>
      <c r="F88" s="139"/>
      <c r="G88" s="139"/>
      <c r="H88" s="140"/>
      <c r="I88" s="140"/>
      <c r="J88" s="140"/>
      <c r="K88" s="140"/>
      <c r="L88" s="140"/>
      <c r="M88" s="140"/>
      <c r="N88" s="140"/>
      <c r="O88" s="140"/>
      <c r="P88" s="140"/>
      <c r="V88" s="159"/>
      <c r="W88" s="59"/>
    </row>
    <row r="89" spans="1:26" x14ac:dyDescent="0.25">
      <c r="A89" s="13"/>
      <c r="B89" s="334" t="s">
        <v>8</v>
      </c>
      <c r="C89" s="324"/>
      <c r="D89" s="324"/>
      <c r="E89" s="146"/>
      <c r="F89" s="146"/>
      <c r="G89" s="146"/>
      <c r="H89" s="147"/>
      <c r="I89" s="147"/>
      <c r="J89" s="147"/>
      <c r="K89" s="147"/>
      <c r="L89" s="147"/>
      <c r="M89" s="147"/>
      <c r="N89" s="147"/>
      <c r="O89" s="147"/>
      <c r="P89" s="147"/>
      <c r="Q89" s="145"/>
      <c r="R89" s="145"/>
      <c r="S89" s="145"/>
      <c r="T89" s="145"/>
      <c r="U89" s="145"/>
      <c r="V89" s="158"/>
      <c r="W89" s="226"/>
      <c r="X89" s="145"/>
      <c r="Y89" s="145"/>
      <c r="Z89" s="145"/>
    </row>
    <row r="90" spans="1:26" x14ac:dyDescent="0.25">
      <c r="A90" s="13"/>
      <c r="B90" s="344" t="s">
        <v>105</v>
      </c>
      <c r="C90" s="345"/>
      <c r="D90" s="345"/>
      <c r="E90" s="146">
        <f>'SO 7896'!L525</f>
        <v>0</v>
      </c>
      <c r="F90" s="146">
        <f>'SO 7896'!M525</f>
        <v>0</v>
      </c>
      <c r="G90" s="146">
        <f>'SO 7896'!I525</f>
        <v>0</v>
      </c>
      <c r="H90" s="147">
        <f>'SO 7896'!S525</f>
        <v>0</v>
      </c>
      <c r="I90" s="147">
        <f>'SO 7896'!V525</f>
        <v>0</v>
      </c>
      <c r="J90" s="147"/>
      <c r="K90" s="147"/>
      <c r="L90" s="147"/>
      <c r="M90" s="147"/>
      <c r="N90" s="147"/>
      <c r="O90" s="147"/>
      <c r="P90" s="147"/>
      <c r="Q90" s="145"/>
      <c r="R90" s="145"/>
      <c r="S90" s="145"/>
      <c r="T90" s="145"/>
      <c r="U90" s="145"/>
      <c r="V90" s="158"/>
      <c r="W90" s="226"/>
      <c r="X90" s="145"/>
      <c r="Y90" s="145"/>
      <c r="Z90" s="145"/>
    </row>
    <row r="91" spans="1:26" x14ac:dyDescent="0.25">
      <c r="A91" s="13"/>
      <c r="B91" s="334" t="s">
        <v>8</v>
      </c>
      <c r="C91" s="324"/>
      <c r="D91" s="324"/>
      <c r="E91" s="148">
        <f>'SO 7896'!L527</f>
        <v>0</v>
      </c>
      <c r="F91" s="148">
        <f>'SO 7896'!M527</f>
        <v>0</v>
      </c>
      <c r="G91" s="148">
        <f>'SO 7896'!I527</f>
        <v>0</v>
      </c>
      <c r="H91" s="149">
        <f>'SO 7896'!S527</f>
        <v>0</v>
      </c>
      <c r="I91" s="149">
        <f>'SO 7896'!V527</f>
        <v>0</v>
      </c>
      <c r="J91" s="149"/>
      <c r="K91" s="149"/>
      <c r="L91" s="149"/>
      <c r="M91" s="149"/>
      <c r="N91" s="149"/>
      <c r="O91" s="149"/>
      <c r="P91" s="149"/>
      <c r="Q91" s="145"/>
      <c r="R91" s="145"/>
      <c r="S91" s="145"/>
      <c r="T91" s="145"/>
      <c r="U91" s="145"/>
      <c r="V91" s="158"/>
      <c r="W91" s="226"/>
      <c r="X91" s="145"/>
      <c r="Y91" s="145"/>
      <c r="Z91" s="145"/>
    </row>
    <row r="92" spans="1:26" x14ac:dyDescent="0.25">
      <c r="A92" s="1"/>
      <c r="B92" s="217"/>
      <c r="C92" s="1"/>
      <c r="D92" s="1"/>
      <c r="E92" s="139"/>
      <c r="F92" s="139"/>
      <c r="G92" s="139"/>
      <c r="H92" s="140"/>
      <c r="I92" s="140"/>
      <c r="J92" s="140"/>
      <c r="K92" s="140"/>
      <c r="L92" s="140"/>
      <c r="M92" s="140"/>
      <c r="N92" s="140"/>
      <c r="O92" s="140"/>
      <c r="P92" s="140"/>
      <c r="V92" s="159"/>
      <c r="W92" s="59"/>
    </row>
    <row r="93" spans="1:26" x14ac:dyDescent="0.25">
      <c r="A93" s="13"/>
      <c r="B93" s="334" t="s">
        <v>59</v>
      </c>
      <c r="C93" s="324"/>
      <c r="D93" s="324"/>
      <c r="E93" s="146"/>
      <c r="F93" s="146"/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5"/>
      <c r="R93" s="145"/>
      <c r="S93" s="145"/>
      <c r="T93" s="145"/>
      <c r="U93" s="145"/>
      <c r="V93" s="158"/>
      <c r="W93" s="226"/>
      <c r="X93" s="145"/>
      <c r="Y93" s="145"/>
      <c r="Z93" s="145"/>
    </row>
    <row r="94" spans="1:26" x14ac:dyDescent="0.25">
      <c r="A94" s="13"/>
      <c r="B94" s="344" t="s">
        <v>106</v>
      </c>
      <c r="C94" s="345"/>
      <c r="D94" s="345"/>
      <c r="E94" s="146">
        <f>'SO 7896'!L532</f>
        <v>0</v>
      </c>
      <c r="F94" s="146">
        <f>'SO 7896'!M532</f>
        <v>0</v>
      </c>
      <c r="G94" s="146">
        <f>'SO 7896'!I532</f>
        <v>0</v>
      </c>
      <c r="H94" s="147">
        <f>'SO 7896'!S532</f>
        <v>0</v>
      </c>
      <c r="I94" s="147">
        <f>'SO 7896'!V532</f>
        <v>0</v>
      </c>
      <c r="J94" s="147"/>
      <c r="K94" s="147"/>
      <c r="L94" s="147"/>
      <c r="M94" s="147"/>
      <c r="N94" s="147"/>
      <c r="O94" s="147"/>
      <c r="P94" s="147"/>
      <c r="Q94" s="145"/>
      <c r="R94" s="145"/>
      <c r="S94" s="145"/>
      <c r="T94" s="145"/>
      <c r="U94" s="145"/>
      <c r="V94" s="158"/>
      <c r="W94" s="226"/>
      <c r="X94" s="145"/>
      <c r="Y94" s="145"/>
      <c r="Z94" s="145"/>
    </row>
    <row r="95" spans="1:26" x14ac:dyDescent="0.25">
      <c r="A95" s="13"/>
      <c r="B95" s="334" t="s">
        <v>59</v>
      </c>
      <c r="C95" s="324"/>
      <c r="D95" s="324"/>
      <c r="E95" s="148">
        <f>'SO 7896'!L534</f>
        <v>0</v>
      </c>
      <c r="F95" s="148">
        <f>'SO 7896'!M534</f>
        <v>0</v>
      </c>
      <c r="G95" s="148">
        <f>'SO 7896'!I534</f>
        <v>0</v>
      </c>
      <c r="H95" s="149">
        <f>'SO 7896'!S534</f>
        <v>0</v>
      </c>
      <c r="I95" s="149">
        <f>'SO 7896'!V534</f>
        <v>0</v>
      </c>
      <c r="J95" s="149"/>
      <c r="K95" s="149"/>
      <c r="L95" s="149"/>
      <c r="M95" s="149"/>
      <c r="N95" s="149"/>
      <c r="O95" s="149"/>
      <c r="P95" s="149"/>
      <c r="Q95" s="145"/>
      <c r="R95" s="145"/>
      <c r="S95" s="145"/>
      <c r="T95" s="145"/>
      <c r="U95" s="145"/>
      <c r="V95" s="158"/>
      <c r="W95" s="226"/>
      <c r="X95" s="145"/>
      <c r="Y95" s="145"/>
      <c r="Z95" s="145"/>
    </row>
    <row r="96" spans="1:26" x14ac:dyDescent="0.25">
      <c r="A96" s="1"/>
      <c r="B96" s="217"/>
      <c r="C96" s="1"/>
      <c r="D96" s="1"/>
      <c r="E96" s="139"/>
      <c r="F96" s="139"/>
      <c r="G96" s="139"/>
      <c r="H96" s="140"/>
      <c r="I96" s="140"/>
      <c r="J96" s="140"/>
      <c r="K96" s="140"/>
      <c r="L96" s="140"/>
      <c r="M96" s="140"/>
      <c r="N96" s="140"/>
      <c r="O96" s="140"/>
      <c r="P96" s="140"/>
      <c r="V96" s="159"/>
      <c r="W96" s="59"/>
    </row>
    <row r="97" spans="1:26" x14ac:dyDescent="0.25">
      <c r="A97" s="150"/>
      <c r="B97" s="335" t="s">
        <v>107</v>
      </c>
      <c r="C97" s="336"/>
      <c r="D97" s="336"/>
      <c r="E97" s="152">
        <f>'SO 7896'!L535</f>
        <v>0</v>
      </c>
      <c r="F97" s="152">
        <f>'SO 7896'!M535</f>
        <v>0</v>
      </c>
      <c r="G97" s="152">
        <f>'SO 7896'!I535</f>
        <v>0</v>
      </c>
      <c r="H97" s="153">
        <f>'SO 7896'!S535</f>
        <v>2537.34</v>
      </c>
      <c r="I97" s="153">
        <f>'SO 7896'!V535</f>
        <v>0</v>
      </c>
      <c r="J97" s="154"/>
      <c r="K97" s="154"/>
      <c r="L97" s="154"/>
      <c r="M97" s="154"/>
      <c r="N97" s="154"/>
      <c r="O97" s="154"/>
      <c r="P97" s="154"/>
      <c r="Q97" s="155"/>
      <c r="R97" s="155"/>
      <c r="S97" s="155"/>
      <c r="T97" s="155"/>
      <c r="U97" s="155"/>
      <c r="V97" s="160"/>
      <c r="W97" s="226"/>
      <c r="X97" s="151"/>
      <c r="Y97" s="151"/>
      <c r="Z97" s="151"/>
    </row>
    <row r="98" spans="1:26" x14ac:dyDescent="0.25">
      <c r="A98" s="18"/>
      <c r="B98" s="45"/>
      <c r="C98" s="3"/>
      <c r="D98" s="3"/>
      <c r="E98" s="17"/>
      <c r="F98" s="17"/>
      <c r="G98" s="17"/>
      <c r="H98" s="161"/>
      <c r="I98" s="161"/>
      <c r="J98" s="161"/>
      <c r="K98" s="161"/>
      <c r="L98" s="161"/>
      <c r="M98" s="161"/>
      <c r="N98" s="161"/>
      <c r="O98" s="161"/>
      <c r="P98" s="161"/>
      <c r="Q98" s="14"/>
      <c r="R98" s="14"/>
      <c r="S98" s="14"/>
      <c r="T98" s="14"/>
      <c r="U98" s="14"/>
      <c r="V98" s="14"/>
      <c r="W98" s="59"/>
    </row>
    <row r="99" spans="1:26" x14ac:dyDescent="0.25">
      <c r="A99" s="18"/>
      <c r="B99" s="45"/>
      <c r="C99" s="3"/>
      <c r="D99" s="3"/>
      <c r="E99" s="17"/>
      <c r="F99" s="17"/>
      <c r="G99" s="17"/>
      <c r="H99" s="161"/>
      <c r="I99" s="161"/>
      <c r="J99" s="161"/>
      <c r="K99" s="161"/>
      <c r="L99" s="161"/>
      <c r="M99" s="161"/>
      <c r="N99" s="161"/>
      <c r="O99" s="161"/>
      <c r="P99" s="161"/>
      <c r="Q99" s="14"/>
      <c r="R99" s="14"/>
      <c r="S99" s="14"/>
      <c r="T99" s="14"/>
      <c r="U99" s="14"/>
      <c r="V99" s="14"/>
      <c r="W99" s="59"/>
    </row>
    <row r="100" spans="1:26" x14ac:dyDescent="0.25">
      <c r="A100" s="18"/>
      <c r="B100" s="41"/>
      <c r="C100" s="8"/>
      <c r="D100" s="8"/>
      <c r="E100" s="30"/>
      <c r="F100" s="30"/>
      <c r="G100" s="30"/>
      <c r="H100" s="162"/>
      <c r="I100" s="162"/>
      <c r="J100" s="162"/>
      <c r="K100" s="162"/>
      <c r="L100" s="162"/>
      <c r="M100" s="162"/>
      <c r="N100" s="162"/>
      <c r="O100" s="162"/>
      <c r="P100" s="162"/>
      <c r="Q100" s="19"/>
      <c r="R100" s="19"/>
      <c r="S100" s="19"/>
      <c r="T100" s="19"/>
      <c r="U100" s="19"/>
      <c r="V100" s="19"/>
      <c r="W100" s="59"/>
    </row>
    <row r="101" spans="1:26" ht="35.1" customHeight="1" x14ac:dyDescent="0.25">
      <c r="A101" s="1"/>
      <c r="B101" s="337" t="s">
        <v>108</v>
      </c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59"/>
    </row>
    <row r="102" spans="1:26" x14ac:dyDescent="0.25">
      <c r="A102" s="18"/>
      <c r="B102" s="103"/>
      <c r="C102" s="22"/>
      <c r="D102" s="22"/>
      <c r="E102" s="105"/>
      <c r="F102" s="105"/>
      <c r="G102" s="105"/>
      <c r="H102" s="176"/>
      <c r="I102" s="176"/>
      <c r="J102" s="176"/>
      <c r="K102" s="176"/>
      <c r="L102" s="176"/>
      <c r="M102" s="176"/>
      <c r="N102" s="176"/>
      <c r="O102" s="176"/>
      <c r="P102" s="176"/>
      <c r="Q102" s="23"/>
      <c r="R102" s="23"/>
      <c r="S102" s="23"/>
      <c r="T102" s="23"/>
      <c r="U102" s="23"/>
      <c r="V102" s="23"/>
      <c r="W102" s="59"/>
    </row>
    <row r="103" spans="1:26" ht="20.100000000000001" customHeight="1" x14ac:dyDescent="0.25">
      <c r="A103" s="211"/>
      <c r="B103" s="341" t="s">
        <v>39</v>
      </c>
      <c r="C103" s="342"/>
      <c r="D103" s="342"/>
      <c r="E103" s="343"/>
      <c r="F103" s="174"/>
      <c r="G103" s="174"/>
      <c r="H103" s="175" t="s">
        <v>36</v>
      </c>
      <c r="I103" s="330"/>
      <c r="J103" s="331"/>
      <c r="K103" s="331"/>
      <c r="L103" s="331"/>
      <c r="M103" s="331"/>
      <c r="N103" s="331"/>
      <c r="O103" s="331"/>
      <c r="P103" s="332"/>
      <c r="Q103" s="21"/>
      <c r="R103" s="21"/>
      <c r="S103" s="21"/>
      <c r="T103" s="21"/>
      <c r="U103" s="21"/>
      <c r="V103" s="21"/>
      <c r="W103" s="59"/>
    </row>
    <row r="104" spans="1:26" ht="20.100000000000001" customHeight="1" x14ac:dyDescent="0.25">
      <c r="A104" s="211"/>
      <c r="B104" s="327" t="s">
        <v>40</v>
      </c>
      <c r="C104" s="328"/>
      <c r="D104" s="328"/>
      <c r="E104" s="329"/>
      <c r="F104" s="170"/>
      <c r="G104" s="170"/>
      <c r="H104" s="171" t="s">
        <v>119</v>
      </c>
      <c r="I104" s="171" t="s">
        <v>120</v>
      </c>
      <c r="J104" s="161"/>
      <c r="K104" s="161"/>
      <c r="L104" s="161"/>
      <c r="M104" s="161"/>
      <c r="N104" s="161"/>
      <c r="O104" s="161"/>
      <c r="P104" s="161"/>
      <c r="Q104" s="14"/>
      <c r="R104" s="14"/>
      <c r="S104" s="14"/>
      <c r="T104" s="14"/>
      <c r="U104" s="14"/>
      <c r="V104" s="14"/>
      <c r="W104" s="59"/>
    </row>
    <row r="105" spans="1:26" ht="20.100000000000001" customHeight="1" x14ac:dyDescent="0.25">
      <c r="A105" s="211"/>
      <c r="B105" s="327" t="s">
        <v>41</v>
      </c>
      <c r="C105" s="328"/>
      <c r="D105" s="328"/>
      <c r="E105" s="329"/>
      <c r="F105" s="170"/>
      <c r="G105" s="170"/>
      <c r="H105" s="171" t="s">
        <v>121</v>
      </c>
      <c r="I105" s="171" t="s">
        <v>38</v>
      </c>
      <c r="J105" s="161"/>
      <c r="K105" s="161"/>
      <c r="L105" s="161"/>
      <c r="M105" s="161"/>
      <c r="N105" s="161"/>
      <c r="O105" s="161"/>
      <c r="P105" s="161"/>
      <c r="Q105" s="14"/>
      <c r="R105" s="14"/>
      <c r="S105" s="14"/>
      <c r="T105" s="14"/>
      <c r="U105" s="14"/>
      <c r="V105" s="14"/>
      <c r="W105" s="59"/>
    </row>
    <row r="106" spans="1:26" ht="20.100000000000001" customHeight="1" x14ac:dyDescent="0.25">
      <c r="A106" s="18"/>
      <c r="B106" s="215" t="s">
        <v>122</v>
      </c>
      <c r="C106" s="3"/>
      <c r="D106" s="3"/>
      <c r="E106" s="17"/>
      <c r="F106" s="17"/>
      <c r="G106" s="17"/>
      <c r="H106" s="161"/>
      <c r="I106" s="161"/>
      <c r="J106" s="161"/>
      <c r="K106" s="161"/>
      <c r="L106" s="161"/>
      <c r="M106" s="161"/>
      <c r="N106" s="161"/>
      <c r="O106" s="161"/>
      <c r="P106" s="161"/>
      <c r="Q106" s="14"/>
      <c r="R106" s="14"/>
      <c r="S106" s="14"/>
      <c r="T106" s="14"/>
      <c r="U106" s="14"/>
      <c r="V106" s="14"/>
      <c r="W106" s="59"/>
    </row>
    <row r="107" spans="1:26" ht="20.100000000000001" customHeight="1" x14ac:dyDescent="0.25">
      <c r="A107" s="18"/>
      <c r="B107" s="215" t="s">
        <v>31</v>
      </c>
      <c r="C107" s="3"/>
      <c r="D107" s="3"/>
      <c r="E107" s="17"/>
      <c r="F107" s="17"/>
      <c r="G107" s="17"/>
      <c r="H107" s="161"/>
      <c r="I107" s="161"/>
      <c r="J107" s="161"/>
      <c r="K107" s="161"/>
      <c r="L107" s="161"/>
      <c r="M107" s="161"/>
      <c r="N107" s="161"/>
      <c r="O107" s="161"/>
      <c r="P107" s="161"/>
      <c r="Q107" s="14"/>
      <c r="R107" s="14"/>
      <c r="S107" s="14"/>
      <c r="T107" s="14"/>
      <c r="U107" s="14"/>
      <c r="V107" s="14"/>
      <c r="W107" s="59"/>
    </row>
    <row r="108" spans="1:26" ht="20.100000000000001" customHeight="1" x14ac:dyDescent="0.25">
      <c r="A108" s="18"/>
      <c r="B108" s="216" t="s">
        <v>32</v>
      </c>
      <c r="C108" s="3"/>
      <c r="D108" s="3"/>
      <c r="E108" s="17"/>
      <c r="F108" s="17"/>
      <c r="G108" s="17"/>
      <c r="H108" s="161"/>
      <c r="I108" s="161"/>
      <c r="J108" s="161"/>
      <c r="K108" s="161"/>
      <c r="L108" s="161"/>
      <c r="M108" s="161"/>
      <c r="N108" s="161"/>
      <c r="O108" s="161"/>
      <c r="P108" s="161"/>
      <c r="Q108" s="14"/>
      <c r="R108" s="14"/>
      <c r="S108" s="14"/>
      <c r="T108" s="14"/>
      <c r="U108" s="14"/>
      <c r="V108" s="14"/>
      <c r="W108" s="59"/>
    </row>
    <row r="109" spans="1:26" ht="20.100000000000001" customHeight="1" x14ac:dyDescent="0.25">
      <c r="A109" s="18"/>
      <c r="B109" s="45"/>
      <c r="C109" s="3"/>
      <c r="D109" s="3"/>
      <c r="E109" s="17"/>
      <c r="F109" s="17"/>
      <c r="G109" s="17"/>
      <c r="H109" s="161"/>
      <c r="I109" s="161"/>
      <c r="J109" s="161"/>
      <c r="K109" s="161"/>
      <c r="L109" s="161"/>
      <c r="M109" s="161"/>
      <c r="N109" s="161"/>
      <c r="O109" s="161"/>
      <c r="P109" s="161"/>
      <c r="Q109" s="14"/>
      <c r="R109" s="14"/>
      <c r="S109" s="14"/>
      <c r="T109" s="14"/>
      <c r="U109" s="14"/>
      <c r="V109" s="14"/>
      <c r="W109" s="59"/>
    </row>
    <row r="110" spans="1:26" ht="20.100000000000001" customHeight="1" x14ac:dyDescent="0.25">
      <c r="A110" s="18"/>
      <c r="B110" s="218" t="s">
        <v>76</v>
      </c>
      <c r="C110" s="172"/>
      <c r="D110" s="172"/>
      <c r="E110" s="17"/>
      <c r="F110" s="17"/>
      <c r="G110" s="17"/>
      <c r="H110" s="161"/>
      <c r="I110" s="161"/>
      <c r="J110" s="161"/>
      <c r="K110" s="161"/>
      <c r="L110" s="161"/>
      <c r="M110" s="161"/>
      <c r="N110" s="161"/>
      <c r="O110" s="161"/>
      <c r="P110" s="161"/>
      <c r="Q110" s="14"/>
      <c r="R110" s="14"/>
      <c r="S110" s="14"/>
      <c r="T110" s="14"/>
      <c r="U110" s="14"/>
      <c r="V110" s="14"/>
      <c r="W110" s="59"/>
    </row>
    <row r="111" spans="1:26" x14ac:dyDescent="0.25">
      <c r="A111" s="2"/>
      <c r="B111" s="219" t="s">
        <v>109</v>
      </c>
      <c r="C111" s="135" t="s">
        <v>110</v>
      </c>
      <c r="D111" s="135" t="s">
        <v>111</v>
      </c>
      <c r="E111" s="163"/>
      <c r="F111" s="163" t="s">
        <v>112</v>
      </c>
      <c r="G111" s="163" t="s">
        <v>113</v>
      </c>
      <c r="H111" s="164" t="s">
        <v>114</v>
      </c>
      <c r="I111" s="164" t="s">
        <v>115</v>
      </c>
      <c r="J111" s="164"/>
      <c r="K111" s="164"/>
      <c r="L111" s="164"/>
      <c r="M111" s="164"/>
      <c r="N111" s="164"/>
      <c r="O111" s="164"/>
      <c r="P111" s="164" t="s">
        <v>116</v>
      </c>
      <c r="Q111" s="165"/>
      <c r="R111" s="165"/>
      <c r="S111" s="135" t="s">
        <v>117</v>
      </c>
      <c r="T111" s="166"/>
      <c r="U111" s="166"/>
      <c r="V111" s="135" t="s">
        <v>118</v>
      </c>
      <c r="W111" s="59"/>
    </row>
    <row r="112" spans="1:26" x14ac:dyDescent="0.25">
      <c r="A112" s="13"/>
      <c r="B112" s="220"/>
      <c r="C112" s="177"/>
      <c r="D112" s="333" t="s">
        <v>77</v>
      </c>
      <c r="E112" s="333"/>
      <c r="F112" s="142"/>
      <c r="G112" s="178"/>
      <c r="H112" s="142"/>
      <c r="I112" s="142"/>
      <c r="J112" s="143"/>
      <c r="K112" s="143"/>
      <c r="L112" s="143"/>
      <c r="M112" s="143"/>
      <c r="N112" s="143"/>
      <c r="O112" s="143"/>
      <c r="P112" s="143"/>
      <c r="Q112" s="141"/>
      <c r="R112" s="141"/>
      <c r="S112" s="141"/>
      <c r="T112" s="141"/>
      <c r="U112" s="141"/>
      <c r="V112" s="204"/>
      <c r="W112" s="226"/>
      <c r="X112" s="145"/>
      <c r="Y112" s="145"/>
      <c r="Z112" s="145"/>
    </row>
    <row r="113" spans="1:26" x14ac:dyDescent="0.25">
      <c r="A113" s="13"/>
      <c r="B113" s="221"/>
      <c r="C113" s="180">
        <v>1</v>
      </c>
      <c r="D113" s="322" t="s">
        <v>78</v>
      </c>
      <c r="E113" s="322"/>
      <c r="F113" s="146"/>
      <c r="G113" s="179"/>
      <c r="H113" s="146"/>
      <c r="I113" s="146"/>
      <c r="J113" s="147"/>
      <c r="K113" s="147"/>
      <c r="L113" s="147"/>
      <c r="M113" s="147"/>
      <c r="N113" s="147"/>
      <c r="O113" s="147"/>
      <c r="P113" s="147"/>
      <c r="Q113" s="13"/>
      <c r="R113" s="13"/>
      <c r="S113" s="13"/>
      <c r="T113" s="13"/>
      <c r="U113" s="13"/>
      <c r="V113" s="205"/>
      <c r="W113" s="226"/>
      <c r="X113" s="145"/>
      <c r="Y113" s="145"/>
      <c r="Z113" s="145"/>
    </row>
    <row r="114" spans="1:26" ht="24.95" customHeight="1" x14ac:dyDescent="0.25">
      <c r="A114" s="187"/>
      <c r="B114" s="222"/>
      <c r="C114" s="188" t="s">
        <v>123</v>
      </c>
      <c r="D114" s="323" t="s">
        <v>124</v>
      </c>
      <c r="E114" s="323"/>
      <c r="F114" s="182" t="s">
        <v>125</v>
      </c>
      <c r="G114" s="183">
        <v>315.94900000000001</v>
      </c>
      <c r="H114" s="189"/>
      <c r="I114" s="182">
        <f t="shared" ref="I114:I135" si="0">ROUND(G114*(H114),2)</f>
        <v>0</v>
      </c>
      <c r="J114" s="184">
        <f t="shared" ref="J114:J135" si="1">ROUND(G114*(N114),2)</f>
        <v>0</v>
      </c>
      <c r="K114" s="185">
        <f t="shared" ref="K114:K135" si="2">ROUND(G114*(O114),2)</f>
        <v>0</v>
      </c>
      <c r="L114" s="185">
        <f t="shared" ref="L114:L135" si="3">ROUND(G114*(H114),2)</f>
        <v>0</v>
      </c>
      <c r="M114" s="185"/>
      <c r="N114" s="185">
        <v>0</v>
      </c>
      <c r="O114" s="185"/>
      <c r="P114" s="190"/>
      <c r="Q114" s="190"/>
      <c r="R114" s="190"/>
      <c r="S114" s="186">
        <f t="shared" ref="S114:S135" si="4">ROUND(G114*(P114),3)</f>
        <v>0</v>
      </c>
      <c r="T114" s="186"/>
      <c r="U114" s="186"/>
      <c r="V114" s="206"/>
      <c r="W114" s="59"/>
      <c r="Z114">
        <f t="shared" ref="Z114:Z135" si="5">0.058844*POWER(I114,0.952797)</f>
        <v>0</v>
      </c>
    </row>
    <row r="115" spans="1:26" ht="24.95" customHeight="1" x14ac:dyDescent="0.25">
      <c r="A115" s="187"/>
      <c r="B115" s="222"/>
      <c r="C115" s="188" t="s">
        <v>126</v>
      </c>
      <c r="D115" s="323" t="s">
        <v>127</v>
      </c>
      <c r="E115" s="323"/>
      <c r="F115" s="182" t="s">
        <v>125</v>
      </c>
      <c r="G115" s="183">
        <v>221.76</v>
      </c>
      <c r="H115" s="189"/>
      <c r="I115" s="182">
        <f t="shared" si="0"/>
        <v>0</v>
      </c>
      <c r="J115" s="184">
        <f t="shared" si="1"/>
        <v>0</v>
      </c>
      <c r="K115" s="185">
        <f t="shared" si="2"/>
        <v>0</v>
      </c>
      <c r="L115" s="185">
        <f t="shared" si="3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4"/>
        <v>0</v>
      </c>
      <c r="T115" s="186"/>
      <c r="U115" s="186"/>
      <c r="V115" s="206"/>
      <c r="W115" s="59"/>
      <c r="Z115">
        <f t="shared" si="5"/>
        <v>0</v>
      </c>
    </row>
    <row r="116" spans="1:26" ht="24.95" customHeight="1" x14ac:dyDescent="0.25">
      <c r="A116" s="187"/>
      <c r="B116" s="223"/>
      <c r="C116" s="197" t="s">
        <v>128</v>
      </c>
      <c r="D116" s="326" t="s">
        <v>129</v>
      </c>
      <c r="E116" s="326"/>
      <c r="F116" s="192" t="s">
        <v>130</v>
      </c>
      <c r="G116" s="193">
        <v>2</v>
      </c>
      <c r="H116" s="198"/>
      <c r="I116" s="192">
        <f t="shared" si="0"/>
        <v>0</v>
      </c>
      <c r="J116" s="194">
        <f t="shared" si="1"/>
        <v>0</v>
      </c>
      <c r="K116" s="195">
        <f t="shared" si="2"/>
        <v>0</v>
      </c>
      <c r="L116" s="195">
        <f t="shared" si="3"/>
        <v>0</v>
      </c>
      <c r="M116" s="195">
        <f>ROUND(G116*(H116),2)</f>
        <v>0</v>
      </c>
      <c r="N116" s="195">
        <v>0</v>
      </c>
      <c r="O116" s="195"/>
      <c r="P116" s="199">
        <v>9.7999999999999997E-4</v>
      </c>
      <c r="Q116" s="199"/>
      <c r="R116" s="199">
        <v>9.7999999999999997E-4</v>
      </c>
      <c r="S116" s="196">
        <f t="shared" si="4"/>
        <v>2E-3</v>
      </c>
      <c r="T116" s="196"/>
      <c r="U116" s="196"/>
      <c r="V116" s="207"/>
      <c r="W116" s="59"/>
      <c r="Z116">
        <f t="shared" si="5"/>
        <v>0</v>
      </c>
    </row>
    <row r="117" spans="1:26" ht="24.95" customHeight="1" x14ac:dyDescent="0.25">
      <c r="A117" s="187"/>
      <c r="B117" s="222"/>
      <c r="C117" s="188" t="s">
        <v>131</v>
      </c>
      <c r="D117" s="323" t="s">
        <v>132</v>
      </c>
      <c r="E117" s="323"/>
      <c r="F117" s="182" t="s">
        <v>125</v>
      </c>
      <c r="G117" s="183">
        <v>221.76</v>
      </c>
      <c r="H117" s="189"/>
      <c r="I117" s="182">
        <f t="shared" si="0"/>
        <v>0</v>
      </c>
      <c r="J117" s="184">
        <f t="shared" si="1"/>
        <v>0</v>
      </c>
      <c r="K117" s="185">
        <f t="shared" si="2"/>
        <v>0</v>
      </c>
      <c r="L117" s="185">
        <f t="shared" si="3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4"/>
        <v>0</v>
      </c>
      <c r="T117" s="186"/>
      <c r="U117" s="186"/>
      <c r="V117" s="206"/>
      <c r="W117" s="59"/>
      <c r="Z117">
        <f t="shared" si="5"/>
        <v>0</v>
      </c>
    </row>
    <row r="118" spans="1:26" ht="24.95" customHeight="1" x14ac:dyDescent="0.25">
      <c r="A118" s="187"/>
      <c r="B118" s="222"/>
      <c r="C118" s="188" t="s">
        <v>133</v>
      </c>
      <c r="D118" s="323" t="s">
        <v>134</v>
      </c>
      <c r="E118" s="323"/>
      <c r="F118" s="182" t="s">
        <v>125</v>
      </c>
      <c r="G118" s="183">
        <v>230.91300000000001</v>
      </c>
      <c r="H118" s="189"/>
      <c r="I118" s="182">
        <f t="shared" si="0"/>
        <v>0</v>
      </c>
      <c r="J118" s="184">
        <f t="shared" si="1"/>
        <v>0</v>
      </c>
      <c r="K118" s="185">
        <f t="shared" si="2"/>
        <v>0</v>
      </c>
      <c r="L118" s="185">
        <f t="shared" si="3"/>
        <v>0</v>
      </c>
      <c r="M118" s="185"/>
      <c r="N118" s="185">
        <v>0</v>
      </c>
      <c r="O118" s="185"/>
      <c r="P118" s="190"/>
      <c r="Q118" s="190"/>
      <c r="R118" s="190"/>
      <c r="S118" s="186">
        <f t="shared" si="4"/>
        <v>0</v>
      </c>
      <c r="T118" s="186"/>
      <c r="U118" s="186"/>
      <c r="V118" s="206"/>
      <c r="W118" s="59"/>
      <c r="Z118">
        <f t="shared" si="5"/>
        <v>0</v>
      </c>
    </row>
    <row r="119" spans="1:26" ht="24.95" customHeight="1" x14ac:dyDescent="0.25">
      <c r="A119" s="187"/>
      <c r="B119" s="222"/>
      <c r="C119" s="188" t="s">
        <v>135</v>
      </c>
      <c r="D119" s="323" t="s">
        <v>136</v>
      </c>
      <c r="E119" s="323"/>
      <c r="F119" s="182" t="s">
        <v>125</v>
      </c>
      <c r="G119" s="183">
        <v>230.91300000000001</v>
      </c>
      <c r="H119" s="189"/>
      <c r="I119" s="182">
        <f t="shared" si="0"/>
        <v>0</v>
      </c>
      <c r="J119" s="184">
        <f t="shared" si="1"/>
        <v>0</v>
      </c>
      <c r="K119" s="185">
        <f t="shared" si="2"/>
        <v>0</v>
      </c>
      <c r="L119" s="185">
        <f t="shared" si="3"/>
        <v>0</v>
      </c>
      <c r="M119" s="185"/>
      <c r="N119" s="185">
        <v>0</v>
      </c>
      <c r="O119" s="185"/>
      <c r="P119" s="190"/>
      <c r="Q119" s="190"/>
      <c r="R119" s="190"/>
      <c r="S119" s="186">
        <f t="shared" si="4"/>
        <v>0</v>
      </c>
      <c r="T119" s="186"/>
      <c r="U119" s="186"/>
      <c r="V119" s="206"/>
      <c r="W119" s="59"/>
      <c r="Z119">
        <f t="shared" si="5"/>
        <v>0</v>
      </c>
    </row>
    <row r="120" spans="1:26" ht="24.95" customHeight="1" x14ac:dyDescent="0.25">
      <c r="A120" s="187"/>
      <c r="B120" s="222"/>
      <c r="C120" s="188" t="s">
        <v>137</v>
      </c>
      <c r="D120" s="323" t="s">
        <v>138</v>
      </c>
      <c r="E120" s="323"/>
      <c r="F120" s="182" t="s">
        <v>125</v>
      </c>
      <c r="G120" s="183">
        <v>23.17</v>
      </c>
      <c r="H120" s="189"/>
      <c r="I120" s="182">
        <f t="shared" si="0"/>
        <v>0</v>
      </c>
      <c r="J120" s="184">
        <f t="shared" si="1"/>
        <v>0</v>
      </c>
      <c r="K120" s="185">
        <f t="shared" si="2"/>
        <v>0</v>
      </c>
      <c r="L120" s="185">
        <f t="shared" si="3"/>
        <v>0</v>
      </c>
      <c r="M120" s="185"/>
      <c r="N120" s="185">
        <v>0</v>
      </c>
      <c r="O120" s="185"/>
      <c r="P120" s="190"/>
      <c r="Q120" s="190"/>
      <c r="R120" s="190"/>
      <c r="S120" s="186">
        <f t="shared" si="4"/>
        <v>0</v>
      </c>
      <c r="T120" s="186"/>
      <c r="U120" s="186"/>
      <c r="V120" s="206"/>
      <c r="W120" s="59"/>
      <c r="Z120">
        <f t="shared" si="5"/>
        <v>0</v>
      </c>
    </row>
    <row r="121" spans="1:26" ht="35.1" customHeight="1" x14ac:dyDescent="0.25">
      <c r="A121" s="187"/>
      <c r="B121" s="222"/>
      <c r="C121" s="188" t="s">
        <v>139</v>
      </c>
      <c r="D121" s="323" t="s">
        <v>140</v>
      </c>
      <c r="E121" s="323"/>
      <c r="F121" s="182" t="s">
        <v>125</v>
      </c>
      <c r="G121" s="183">
        <v>23.17</v>
      </c>
      <c r="H121" s="189"/>
      <c r="I121" s="182">
        <f t="shared" si="0"/>
        <v>0</v>
      </c>
      <c r="J121" s="184">
        <f t="shared" si="1"/>
        <v>0</v>
      </c>
      <c r="K121" s="185">
        <f t="shared" si="2"/>
        <v>0</v>
      </c>
      <c r="L121" s="185">
        <f t="shared" si="3"/>
        <v>0</v>
      </c>
      <c r="M121" s="185"/>
      <c r="N121" s="185">
        <v>0</v>
      </c>
      <c r="O121" s="185"/>
      <c r="P121" s="190"/>
      <c r="Q121" s="190"/>
      <c r="R121" s="190"/>
      <c r="S121" s="186">
        <f t="shared" si="4"/>
        <v>0</v>
      </c>
      <c r="T121" s="186"/>
      <c r="U121" s="186"/>
      <c r="V121" s="206"/>
      <c r="W121" s="59"/>
      <c r="Z121">
        <f t="shared" si="5"/>
        <v>0</v>
      </c>
    </row>
    <row r="122" spans="1:26" ht="24.95" customHeight="1" x14ac:dyDescent="0.25">
      <c r="A122" s="187"/>
      <c r="B122" s="222"/>
      <c r="C122" s="188" t="s">
        <v>141</v>
      </c>
      <c r="D122" s="323" t="s">
        <v>142</v>
      </c>
      <c r="E122" s="323"/>
      <c r="F122" s="182" t="s">
        <v>125</v>
      </c>
      <c r="G122" s="183">
        <v>224.06399999999999</v>
      </c>
      <c r="H122" s="189"/>
      <c r="I122" s="182">
        <f t="shared" si="0"/>
        <v>0</v>
      </c>
      <c r="J122" s="184">
        <f t="shared" si="1"/>
        <v>0</v>
      </c>
      <c r="K122" s="185">
        <f t="shared" si="2"/>
        <v>0</v>
      </c>
      <c r="L122" s="185">
        <f t="shared" si="3"/>
        <v>0</v>
      </c>
      <c r="M122" s="185"/>
      <c r="N122" s="185">
        <v>0</v>
      </c>
      <c r="O122" s="185"/>
      <c r="P122" s="190"/>
      <c r="Q122" s="190"/>
      <c r="R122" s="190"/>
      <c r="S122" s="186">
        <f t="shared" si="4"/>
        <v>0</v>
      </c>
      <c r="T122" s="186"/>
      <c r="U122" s="186"/>
      <c r="V122" s="206"/>
      <c r="W122" s="59"/>
      <c r="Z122">
        <f t="shared" si="5"/>
        <v>0</v>
      </c>
    </row>
    <row r="123" spans="1:26" ht="35.1" customHeight="1" x14ac:dyDescent="0.25">
      <c r="A123" s="187"/>
      <c r="B123" s="222"/>
      <c r="C123" s="188" t="s">
        <v>143</v>
      </c>
      <c r="D123" s="323" t="s">
        <v>144</v>
      </c>
      <c r="E123" s="323"/>
      <c r="F123" s="182" t="s">
        <v>125</v>
      </c>
      <c r="G123" s="183">
        <v>224.06399999999999</v>
      </c>
      <c r="H123" s="189"/>
      <c r="I123" s="182">
        <f t="shared" si="0"/>
        <v>0</v>
      </c>
      <c r="J123" s="184">
        <f t="shared" si="1"/>
        <v>0</v>
      </c>
      <c r="K123" s="185">
        <f t="shared" si="2"/>
        <v>0</v>
      </c>
      <c r="L123" s="185">
        <f t="shared" si="3"/>
        <v>0</v>
      </c>
      <c r="M123" s="185"/>
      <c r="N123" s="185">
        <v>0</v>
      </c>
      <c r="O123" s="185"/>
      <c r="P123" s="190"/>
      <c r="Q123" s="190"/>
      <c r="R123" s="190"/>
      <c r="S123" s="186">
        <f t="shared" si="4"/>
        <v>0</v>
      </c>
      <c r="T123" s="186"/>
      <c r="U123" s="186"/>
      <c r="V123" s="206"/>
      <c r="W123" s="59"/>
      <c r="Z123">
        <f t="shared" si="5"/>
        <v>0</v>
      </c>
    </row>
    <row r="124" spans="1:26" ht="24.95" customHeight="1" x14ac:dyDescent="0.25">
      <c r="A124" s="187"/>
      <c r="B124" s="222"/>
      <c r="C124" s="188" t="s">
        <v>145</v>
      </c>
      <c r="D124" s="323" t="s">
        <v>146</v>
      </c>
      <c r="E124" s="323"/>
      <c r="F124" s="182" t="s">
        <v>125</v>
      </c>
      <c r="G124" s="183">
        <v>593.05499999999995</v>
      </c>
      <c r="H124" s="189"/>
      <c r="I124" s="182">
        <f t="shared" si="0"/>
        <v>0</v>
      </c>
      <c r="J124" s="184">
        <f t="shared" si="1"/>
        <v>0</v>
      </c>
      <c r="K124" s="185">
        <f t="shared" si="2"/>
        <v>0</v>
      </c>
      <c r="L124" s="185">
        <f t="shared" si="3"/>
        <v>0</v>
      </c>
      <c r="M124" s="185"/>
      <c r="N124" s="185">
        <v>0</v>
      </c>
      <c r="O124" s="185"/>
      <c r="P124" s="190"/>
      <c r="Q124" s="190"/>
      <c r="R124" s="190"/>
      <c r="S124" s="186">
        <f t="shared" si="4"/>
        <v>0</v>
      </c>
      <c r="T124" s="186"/>
      <c r="U124" s="186"/>
      <c r="V124" s="206"/>
      <c r="W124" s="59"/>
      <c r="Z124">
        <f t="shared" si="5"/>
        <v>0</v>
      </c>
    </row>
    <row r="125" spans="1:26" ht="35.1" customHeight="1" x14ac:dyDescent="0.25">
      <c r="A125" s="187"/>
      <c r="B125" s="222"/>
      <c r="C125" s="188" t="s">
        <v>147</v>
      </c>
      <c r="D125" s="323" t="s">
        <v>148</v>
      </c>
      <c r="E125" s="323"/>
      <c r="F125" s="182" t="s">
        <v>125</v>
      </c>
      <c r="G125" s="183">
        <v>17791.650000000001</v>
      </c>
      <c r="H125" s="189"/>
      <c r="I125" s="182">
        <f t="shared" si="0"/>
        <v>0</v>
      </c>
      <c r="J125" s="184">
        <f t="shared" si="1"/>
        <v>0</v>
      </c>
      <c r="K125" s="185">
        <f t="shared" si="2"/>
        <v>0</v>
      </c>
      <c r="L125" s="185">
        <f t="shared" si="3"/>
        <v>0</v>
      </c>
      <c r="M125" s="185"/>
      <c r="N125" s="185">
        <v>0</v>
      </c>
      <c r="O125" s="185"/>
      <c r="P125" s="190"/>
      <c r="Q125" s="190"/>
      <c r="R125" s="190"/>
      <c r="S125" s="186">
        <f t="shared" si="4"/>
        <v>0</v>
      </c>
      <c r="T125" s="186"/>
      <c r="U125" s="186"/>
      <c r="V125" s="206"/>
      <c r="W125" s="59"/>
      <c r="Z125">
        <f t="shared" si="5"/>
        <v>0</v>
      </c>
    </row>
    <row r="126" spans="1:26" ht="24.95" customHeight="1" x14ac:dyDescent="0.25">
      <c r="A126" s="187"/>
      <c r="B126" s="222"/>
      <c r="C126" s="188" t="s">
        <v>149</v>
      </c>
      <c r="D126" s="323" t="s">
        <v>150</v>
      </c>
      <c r="E126" s="323"/>
      <c r="F126" s="182" t="s">
        <v>125</v>
      </c>
      <c r="G126" s="183">
        <v>593.05499999999995</v>
      </c>
      <c r="H126" s="189"/>
      <c r="I126" s="182">
        <f t="shared" si="0"/>
        <v>0</v>
      </c>
      <c r="J126" s="184">
        <f t="shared" si="1"/>
        <v>0</v>
      </c>
      <c r="K126" s="185">
        <f t="shared" si="2"/>
        <v>0</v>
      </c>
      <c r="L126" s="185">
        <f t="shared" si="3"/>
        <v>0</v>
      </c>
      <c r="M126" s="185"/>
      <c r="N126" s="185">
        <v>0</v>
      </c>
      <c r="O126" s="185"/>
      <c r="P126" s="190"/>
      <c r="Q126" s="190"/>
      <c r="R126" s="190"/>
      <c r="S126" s="186">
        <f t="shared" si="4"/>
        <v>0</v>
      </c>
      <c r="T126" s="186"/>
      <c r="U126" s="186"/>
      <c r="V126" s="206"/>
      <c r="W126" s="59"/>
      <c r="Z126">
        <f t="shared" si="5"/>
        <v>0</v>
      </c>
    </row>
    <row r="127" spans="1:26" ht="24.95" customHeight="1" x14ac:dyDescent="0.25">
      <c r="A127" s="187"/>
      <c r="B127" s="222"/>
      <c r="C127" s="188" t="s">
        <v>151</v>
      </c>
      <c r="D127" s="323" t="s">
        <v>152</v>
      </c>
      <c r="E127" s="323"/>
      <c r="F127" s="182" t="s">
        <v>125</v>
      </c>
      <c r="G127" s="183">
        <v>106.852</v>
      </c>
      <c r="H127" s="189"/>
      <c r="I127" s="182">
        <f t="shared" si="0"/>
        <v>0</v>
      </c>
      <c r="J127" s="184">
        <f t="shared" si="1"/>
        <v>0</v>
      </c>
      <c r="K127" s="185">
        <f t="shared" si="2"/>
        <v>0</v>
      </c>
      <c r="L127" s="185">
        <f t="shared" si="3"/>
        <v>0</v>
      </c>
      <c r="M127" s="185"/>
      <c r="N127" s="185">
        <v>0</v>
      </c>
      <c r="O127" s="185"/>
      <c r="P127" s="190"/>
      <c r="Q127" s="190"/>
      <c r="R127" s="190"/>
      <c r="S127" s="186">
        <f t="shared" si="4"/>
        <v>0</v>
      </c>
      <c r="T127" s="186"/>
      <c r="U127" s="186"/>
      <c r="V127" s="206"/>
      <c r="W127" s="59"/>
      <c r="Z127">
        <f t="shared" si="5"/>
        <v>0</v>
      </c>
    </row>
    <row r="128" spans="1:26" ht="24.95" customHeight="1" x14ac:dyDescent="0.25">
      <c r="A128" s="187"/>
      <c r="B128" s="222"/>
      <c r="C128" s="188" t="s">
        <v>153</v>
      </c>
      <c r="D128" s="323" t="s">
        <v>154</v>
      </c>
      <c r="E128" s="323"/>
      <c r="F128" s="182" t="s">
        <v>125</v>
      </c>
      <c r="G128" s="183">
        <v>10.031000000000001</v>
      </c>
      <c r="H128" s="189"/>
      <c r="I128" s="182">
        <f t="shared" si="0"/>
        <v>0</v>
      </c>
      <c r="J128" s="184">
        <f t="shared" si="1"/>
        <v>0</v>
      </c>
      <c r="K128" s="185">
        <f t="shared" si="2"/>
        <v>0</v>
      </c>
      <c r="L128" s="185">
        <f t="shared" si="3"/>
        <v>0</v>
      </c>
      <c r="M128" s="185"/>
      <c r="N128" s="185">
        <v>0</v>
      </c>
      <c r="O128" s="185"/>
      <c r="P128" s="190"/>
      <c r="Q128" s="190"/>
      <c r="R128" s="190"/>
      <c r="S128" s="186">
        <f t="shared" si="4"/>
        <v>0</v>
      </c>
      <c r="T128" s="186"/>
      <c r="U128" s="186"/>
      <c r="V128" s="206"/>
      <c r="W128" s="59"/>
      <c r="Z128">
        <f t="shared" si="5"/>
        <v>0</v>
      </c>
    </row>
    <row r="129" spans="1:26" ht="24.95" customHeight="1" x14ac:dyDescent="0.25">
      <c r="A129" s="187"/>
      <c r="B129" s="223"/>
      <c r="C129" s="197" t="s">
        <v>155</v>
      </c>
      <c r="D129" s="326" t="s">
        <v>156</v>
      </c>
      <c r="E129" s="326"/>
      <c r="F129" s="192" t="s">
        <v>157</v>
      </c>
      <c r="G129" s="193">
        <v>20.062000000000001</v>
      </c>
      <c r="H129" s="198"/>
      <c r="I129" s="192">
        <f t="shared" si="0"/>
        <v>0</v>
      </c>
      <c r="J129" s="194">
        <f t="shared" si="1"/>
        <v>0</v>
      </c>
      <c r="K129" s="195">
        <f t="shared" si="2"/>
        <v>0</v>
      </c>
      <c r="L129" s="195">
        <f t="shared" si="3"/>
        <v>0</v>
      </c>
      <c r="M129" s="195">
        <f>ROUND(G129*(H129),2)</f>
        <v>0</v>
      </c>
      <c r="N129" s="195">
        <v>0</v>
      </c>
      <c r="O129" s="195"/>
      <c r="P129" s="199">
        <v>1</v>
      </c>
      <c r="Q129" s="199"/>
      <c r="R129" s="199">
        <v>1</v>
      </c>
      <c r="S129" s="196">
        <f t="shared" si="4"/>
        <v>20.062000000000001</v>
      </c>
      <c r="T129" s="196"/>
      <c r="U129" s="196"/>
      <c r="V129" s="207"/>
      <c r="W129" s="59"/>
      <c r="Z129">
        <f t="shared" si="5"/>
        <v>0</v>
      </c>
    </row>
    <row r="130" spans="1:26" ht="24.95" customHeight="1" x14ac:dyDescent="0.25">
      <c r="A130" s="187"/>
      <c r="B130" s="222"/>
      <c r="C130" s="188" t="s">
        <v>158</v>
      </c>
      <c r="D130" s="323" t="s">
        <v>159</v>
      </c>
      <c r="E130" s="323"/>
      <c r="F130" s="182" t="s">
        <v>157</v>
      </c>
      <c r="G130" s="183">
        <v>1067.499</v>
      </c>
      <c r="H130" s="189"/>
      <c r="I130" s="182">
        <f t="shared" si="0"/>
        <v>0</v>
      </c>
      <c r="J130" s="184">
        <f t="shared" si="1"/>
        <v>0</v>
      </c>
      <c r="K130" s="185">
        <f t="shared" si="2"/>
        <v>0</v>
      </c>
      <c r="L130" s="185">
        <f t="shared" si="3"/>
        <v>0</v>
      </c>
      <c r="M130" s="185"/>
      <c r="N130" s="185">
        <v>0</v>
      </c>
      <c r="O130" s="185"/>
      <c r="P130" s="190"/>
      <c r="Q130" s="190"/>
      <c r="R130" s="190"/>
      <c r="S130" s="186">
        <f t="shared" si="4"/>
        <v>0</v>
      </c>
      <c r="T130" s="186"/>
      <c r="U130" s="186"/>
      <c r="V130" s="206"/>
      <c r="W130" s="59"/>
      <c r="Z130">
        <f t="shared" si="5"/>
        <v>0</v>
      </c>
    </row>
    <row r="131" spans="1:26" ht="24.95" customHeight="1" x14ac:dyDescent="0.25">
      <c r="A131" s="187"/>
      <c r="B131" s="223"/>
      <c r="C131" s="197" t="s">
        <v>160</v>
      </c>
      <c r="D131" s="326" t="s">
        <v>161</v>
      </c>
      <c r="E131" s="326"/>
      <c r="F131" s="192" t="s">
        <v>162</v>
      </c>
      <c r="G131" s="193">
        <v>595.26599999999996</v>
      </c>
      <c r="H131" s="198"/>
      <c r="I131" s="192">
        <f t="shared" si="0"/>
        <v>0</v>
      </c>
      <c r="J131" s="194">
        <f t="shared" si="1"/>
        <v>0</v>
      </c>
      <c r="K131" s="195">
        <f t="shared" si="2"/>
        <v>0</v>
      </c>
      <c r="L131" s="195">
        <f t="shared" si="3"/>
        <v>0</v>
      </c>
      <c r="M131" s="195">
        <f>ROUND(G131*(H131),2)</f>
        <v>0</v>
      </c>
      <c r="N131" s="195">
        <v>0</v>
      </c>
      <c r="O131" s="195"/>
      <c r="P131" s="199"/>
      <c r="Q131" s="199"/>
      <c r="R131" s="199"/>
      <c r="S131" s="196">
        <f t="shared" si="4"/>
        <v>0</v>
      </c>
      <c r="T131" s="196"/>
      <c r="U131" s="196"/>
      <c r="V131" s="207"/>
      <c r="W131" s="59"/>
      <c r="Z131">
        <f t="shared" si="5"/>
        <v>0</v>
      </c>
    </row>
    <row r="132" spans="1:26" ht="24.95" customHeight="1" x14ac:dyDescent="0.25">
      <c r="A132" s="187"/>
      <c r="B132" s="223"/>
      <c r="C132" s="197" t="s">
        <v>163</v>
      </c>
      <c r="D132" s="326" t="s">
        <v>164</v>
      </c>
      <c r="E132" s="326"/>
      <c r="F132" s="192" t="s">
        <v>162</v>
      </c>
      <c r="G132" s="193">
        <v>66.3</v>
      </c>
      <c r="H132" s="198"/>
      <c r="I132" s="192">
        <f t="shared" si="0"/>
        <v>0</v>
      </c>
      <c r="J132" s="194">
        <f t="shared" si="1"/>
        <v>0</v>
      </c>
      <c r="K132" s="195">
        <f t="shared" si="2"/>
        <v>0</v>
      </c>
      <c r="L132" s="195">
        <f t="shared" si="3"/>
        <v>0</v>
      </c>
      <c r="M132" s="195">
        <f>ROUND(G132*(H132),2)</f>
        <v>0</v>
      </c>
      <c r="N132" s="195">
        <v>0</v>
      </c>
      <c r="O132" s="195"/>
      <c r="P132" s="199"/>
      <c r="Q132" s="199"/>
      <c r="R132" s="199"/>
      <c r="S132" s="196">
        <f t="shared" si="4"/>
        <v>0</v>
      </c>
      <c r="T132" s="196"/>
      <c r="U132" s="196"/>
      <c r="V132" s="207"/>
      <c r="W132" s="59"/>
      <c r="Z132">
        <f t="shared" si="5"/>
        <v>0</v>
      </c>
    </row>
    <row r="133" spans="1:26" ht="35.1" customHeight="1" x14ac:dyDescent="0.25">
      <c r="A133" s="187"/>
      <c r="B133" s="223"/>
      <c r="C133" s="197" t="s">
        <v>165</v>
      </c>
      <c r="D133" s="326" t="s">
        <v>166</v>
      </c>
      <c r="E133" s="326"/>
      <c r="F133" s="192" t="s">
        <v>157</v>
      </c>
      <c r="G133" s="193">
        <v>42.576999999999998</v>
      </c>
      <c r="H133" s="198"/>
      <c r="I133" s="192">
        <f t="shared" si="0"/>
        <v>0</v>
      </c>
      <c r="J133" s="194">
        <f t="shared" si="1"/>
        <v>0</v>
      </c>
      <c r="K133" s="195">
        <f t="shared" si="2"/>
        <v>0</v>
      </c>
      <c r="L133" s="195">
        <f t="shared" si="3"/>
        <v>0</v>
      </c>
      <c r="M133" s="195">
        <f>ROUND(G133*(H133),2)</f>
        <v>0</v>
      </c>
      <c r="N133" s="195">
        <v>0</v>
      </c>
      <c r="O133" s="195"/>
      <c r="P133" s="199"/>
      <c r="Q133" s="199"/>
      <c r="R133" s="199"/>
      <c r="S133" s="196">
        <f t="shared" si="4"/>
        <v>0</v>
      </c>
      <c r="T133" s="196"/>
      <c r="U133" s="196"/>
      <c r="V133" s="207"/>
      <c r="W133" s="59"/>
      <c r="Z133">
        <f t="shared" si="5"/>
        <v>0</v>
      </c>
    </row>
    <row r="134" spans="1:26" ht="24.95" customHeight="1" x14ac:dyDescent="0.25">
      <c r="A134" s="187"/>
      <c r="B134" s="222"/>
      <c r="C134" s="188" t="s">
        <v>167</v>
      </c>
      <c r="D134" s="323" t="s">
        <v>168</v>
      </c>
      <c r="E134" s="323"/>
      <c r="F134" s="182" t="s">
        <v>169</v>
      </c>
      <c r="G134" s="183">
        <v>850</v>
      </c>
      <c r="H134" s="189"/>
      <c r="I134" s="182">
        <f t="shared" si="0"/>
        <v>0</v>
      </c>
      <c r="J134" s="184">
        <f t="shared" si="1"/>
        <v>0</v>
      </c>
      <c r="K134" s="185">
        <f t="shared" si="2"/>
        <v>0</v>
      </c>
      <c r="L134" s="185">
        <f t="shared" si="3"/>
        <v>0</v>
      </c>
      <c r="M134" s="185"/>
      <c r="N134" s="185">
        <v>0</v>
      </c>
      <c r="O134" s="185"/>
      <c r="P134" s="190"/>
      <c r="Q134" s="190"/>
      <c r="R134" s="190"/>
      <c r="S134" s="186">
        <f t="shared" si="4"/>
        <v>0</v>
      </c>
      <c r="T134" s="186"/>
      <c r="U134" s="186"/>
      <c r="V134" s="206"/>
      <c r="W134" s="59"/>
      <c r="Z134">
        <f t="shared" si="5"/>
        <v>0</v>
      </c>
    </row>
    <row r="135" spans="1:26" ht="24.95" customHeight="1" x14ac:dyDescent="0.25">
      <c r="A135" s="187"/>
      <c r="B135" s="222"/>
      <c r="C135" s="188" t="s">
        <v>170</v>
      </c>
      <c r="D135" s="323" t="s">
        <v>171</v>
      </c>
      <c r="E135" s="323"/>
      <c r="F135" s="182" t="s">
        <v>169</v>
      </c>
      <c r="G135" s="183">
        <v>1303</v>
      </c>
      <c r="H135" s="189"/>
      <c r="I135" s="182">
        <f t="shared" si="0"/>
        <v>0</v>
      </c>
      <c r="J135" s="184">
        <f t="shared" si="1"/>
        <v>0</v>
      </c>
      <c r="K135" s="185">
        <f t="shared" si="2"/>
        <v>0</v>
      </c>
      <c r="L135" s="185">
        <f t="shared" si="3"/>
        <v>0</v>
      </c>
      <c r="M135" s="185"/>
      <c r="N135" s="185">
        <v>0</v>
      </c>
      <c r="O135" s="185"/>
      <c r="P135" s="190"/>
      <c r="Q135" s="190"/>
      <c r="R135" s="190"/>
      <c r="S135" s="186">
        <f t="shared" si="4"/>
        <v>0</v>
      </c>
      <c r="T135" s="186"/>
      <c r="U135" s="186"/>
      <c r="V135" s="206"/>
      <c r="W135" s="59"/>
      <c r="Z135">
        <f t="shared" si="5"/>
        <v>0</v>
      </c>
    </row>
    <row r="136" spans="1:26" x14ac:dyDescent="0.25">
      <c r="A136" s="13"/>
      <c r="B136" s="221"/>
      <c r="C136" s="180">
        <v>1</v>
      </c>
      <c r="D136" s="322" t="s">
        <v>78</v>
      </c>
      <c r="E136" s="322"/>
      <c r="F136" s="146"/>
      <c r="G136" s="179"/>
      <c r="H136" s="146"/>
      <c r="I136" s="148">
        <f>ROUND((SUM(I113:I135))/1,2)</f>
        <v>0</v>
      </c>
      <c r="J136" s="147"/>
      <c r="K136" s="147"/>
      <c r="L136" s="147">
        <f>ROUND((SUM(L113:L135))/1,2)</f>
        <v>0</v>
      </c>
      <c r="M136" s="147">
        <f>ROUND((SUM(M113:M135))/1,2)</f>
        <v>0</v>
      </c>
      <c r="N136" s="147"/>
      <c r="O136" s="147"/>
      <c r="P136" s="147"/>
      <c r="Q136" s="13"/>
      <c r="R136" s="13"/>
      <c r="S136" s="13">
        <f>ROUND((SUM(S113:S135))/1,2)</f>
        <v>20.059999999999999</v>
      </c>
      <c r="T136" s="13"/>
      <c r="U136" s="13"/>
      <c r="V136" s="208">
        <f>ROUND((SUM(V113:V135))/1,2)</f>
        <v>0</v>
      </c>
      <c r="W136" s="226"/>
      <c r="X136" s="145"/>
      <c r="Y136" s="145"/>
      <c r="Z136" s="145"/>
    </row>
    <row r="137" spans="1:26" x14ac:dyDescent="0.25">
      <c r="A137" s="1"/>
      <c r="B137" s="217"/>
      <c r="C137" s="1"/>
      <c r="D137" s="1"/>
      <c r="E137" s="139"/>
      <c r="F137" s="139"/>
      <c r="G137" s="173"/>
      <c r="H137" s="139"/>
      <c r="I137" s="139"/>
      <c r="J137" s="140"/>
      <c r="K137" s="140"/>
      <c r="L137" s="140"/>
      <c r="M137" s="140"/>
      <c r="N137" s="140"/>
      <c r="O137" s="140"/>
      <c r="P137" s="140"/>
      <c r="Q137" s="1"/>
      <c r="R137" s="1"/>
      <c r="S137" s="1"/>
      <c r="T137" s="1"/>
      <c r="U137" s="1"/>
      <c r="V137" s="209"/>
      <c r="W137" s="59"/>
    </row>
    <row r="138" spans="1:26" x14ac:dyDescent="0.25">
      <c r="A138" s="13"/>
      <c r="B138" s="221"/>
      <c r="C138" s="180">
        <v>2</v>
      </c>
      <c r="D138" s="322" t="s">
        <v>79</v>
      </c>
      <c r="E138" s="322"/>
      <c r="F138" s="146"/>
      <c r="G138" s="179"/>
      <c r="H138" s="146"/>
      <c r="I138" s="146"/>
      <c r="J138" s="147"/>
      <c r="K138" s="147"/>
      <c r="L138" s="147"/>
      <c r="M138" s="147"/>
      <c r="N138" s="147"/>
      <c r="O138" s="147"/>
      <c r="P138" s="147"/>
      <c r="Q138" s="13"/>
      <c r="R138" s="13"/>
      <c r="S138" s="13"/>
      <c r="T138" s="13"/>
      <c r="U138" s="13"/>
      <c r="V138" s="205"/>
      <c r="W138" s="226"/>
      <c r="X138" s="145"/>
      <c r="Y138" s="145"/>
      <c r="Z138" s="145"/>
    </row>
    <row r="139" spans="1:26" ht="35.1" customHeight="1" x14ac:dyDescent="0.25">
      <c r="A139" s="187"/>
      <c r="B139" s="223"/>
      <c r="C139" s="197" t="s">
        <v>172</v>
      </c>
      <c r="D139" s="326" t="s">
        <v>173</v>
      </c>
      <c r="E139" s="326"/>
      <c r="F139" s="192" t="s">
        <v>130</v>
      </c>
      <c r="G139" s="193">
        <v>4</v>
      </c>
      <c r="H139" s="198"/>
      <c r="I139" s="192">
        <f t="shared" ref="I139:I160" si="6">ROUND(G139*(H139),2)</f>
        <v>0</v>
      </c>
      <c r="J139" s="194">
        <f t="shared" ref="J139:J160" si="7">ROUND(G139*(N139),2)</f>
        <v>0</v>
      </c>
      <c r="K139" s="195">
        <f t="shared" ref="K139:K160" si="8">ROUND(G139*(O139),2)</f>
        <v>0</v>
      </c>
      <c r="L139" s="195">
        <f t="shared" ref="L139:L160" si="9">ROUND(G139*(H139),2)</f>
        <v>0</v>
      </c>
      <c r="M139" s="195">
        <f>ROUND(G139*(H139),2)</f>
        <v>0</v>
      </c>
      <c r="N139" s="195">
        <v>0</v>
      </c>
      <c r="O139" s="195"/>
      <c r="P139" s="199">
        <v>6.8000000000000005E-2</v>
      </c>
      <c r="Q139" s="199"/>
      <c r="R139" s="199">
        <v>6.8000000000000005E-2</v>
      </c>
      <c r="S139" s="196">
        <f t="shared" ref="S139:S160" si="10">ROUND(G139*(P139),3)</f>
        <v>0.27200000000000002</v>
      </c>
      <c r="T139" s="196"/>
      <c r="U139" s="196"/>
      <c r="V139" s="207"/>
      <c r="W139" s="59"/>
      <c r="Z139">
        <f t="shared" ref="Z139:Z160" si="11">0.058844*POWER(I139,0.952797)</f>
        <v>0</v>
      </c>
    </row>
    <row r="140" spans="1:26" ht="24.95" customHeight="1" x14ac:dyDescent="0.25">
      <c r="A140" s="187"/>
      <c r="B140" s="222"/>
      <c r="C140" s="188" t="s">
        <v>174</v>
      </c>
      <c r="D140" s="323" t="s">
        <v>175</v>
      </c>
      <c r="E140" s="323"/>
      <c r="F140" s="182" t="s">
        <v>125</v>
      </c>
      <c r="G140" s="183">
        <v>5.016</v>
      </c>
      <c r="H140" s="189"/>
      <c r="I140" s="182">
        <f t="shared" si="6"/>
        <v>0</v>
      </c>
      <c r="J140" s="184">
        <f t="shared" si="7"/>
        <v>0</v>
      </c>
      <c r="K140" s="185">
        <f t="shared" si="8"/>
        <v>0</v>
      </c>
      <c r="L140" s="185">
        <f t="shared" si="9"/>
        <v>0</v>
      </c>
      <c r="M140" s="185"/>
      <c r="N140" s="185">
        <v>0</v>
      </c>
      <c r="O140" s="185"/>
      <c r="P140" s="190">
        <v>1.9205000000000001</v>
      </c>
      <c r="Q140" s="190"/>
      <c r="R140" s="190">
        <v>1.9205000000000001</v>
      </c>
      <c r="S140" s="186">
        <f t="shared" si="10"/>
        <v>9.6329999999999991</v>
      </c>
      <c r="T140" s="186"/>
      <c r="U140" s="186"/>
      <c r="V140" s="206"/>
      <c r="W140" s="59"/>
      <c r="Z140">
        <f t="shared" si="11"/>
        <v>0</v>
      </c>
    </row>
    <row r="141" spans="1:26" ht="24.95" customHeight="1" x14ac:dyDescent="0.25">
      <c r="A141" s="187"/>
      <c r="B141" s="222"/>
      <c r="C141" s="188" t="s">
        <v>176</v>
      </c>
      <c r="D141" s="323" t="s">
        <v>177</v>
      </c>
      <c r="E141" s="323"/>
      <c r="F141" s="182" t="s">
        <v>178</v>
      </c>
      <c r="G141" s="183">
        <v>167.19</v>
      </c>
      <c r="H141" s="189"/>
      <c r="I141" s="182">
        <f t="shared" si="6"/>
        <v>0</v>
      </c>
      <c r="J141" s="184">
        <f t="shared" si="7"/>
        <v>0</v>
      </c>
      <c r="K141" s="185">
        <f t="shared" si="8"/>
        <v>0</v>
      </c>
      <c r="L141" s="185">
        <f t="shared" si="9"/>
        <v>0</v>
      </c>
      <c r="M141" s="185"/>
      <c r="N141" s="185">
        <v>0</v>
      </c>
      <c r="O141" s="185"/>
      <c r="P141" s="190">
        <v>9.92E-3</v>
      </c>
      <c r="Q141" s="190"/>
      <c r="R141" s="190">
        <v>9.92E-3</v>
      </c>
      <c r="S141" s="186">
        <f t="shared" si="10"/>
        <v>1.659</v>
      </c>
      <c r="T141" s="186"/>
      <c r="U141" s="186"/>
      <c r="V141" s="206"/>
      <c r="W141" s="59"/>
      <c r="Z141">
        <f t="shared" si="11"/>
        <v>0</v>
      </c>
    </row>
    <row r="142" spans="1:26" ht="24.95" customHeight="1" x14ac:dyDescent="0.25">
      <c r="A142" s="187"/>
      <c r="B142" s="222"/>
      <c r="C142" s="188" t="s">
        <v>179</v>
      </c>
      <c r="D142" s="323" t="s">
        <v>180</v>
      </c>
      <c r="E142" s="323"/>
      <c r="F142" s="182" t="s">
        <v>125</v>
      </c>
      <c r="G142" s="183">
        <v>155.16300000000001</v>
      </c>
      <c r="H142" s="189"/>
      <c r="I142" s="182">
        <f t="shared" si="6"/>
        <v>0</v>
      </c>
      <c r="J142" s="184">
        <f t="shared" si="7"/>
        <v>0</v>
      </c>
      <c r="K142" s="185">
        <f t="shared" si="8"/>
        <v>0</v>
      </c>
      <c r="L142" s="185">
        <f t="shared" si="9"/>
        <v>0</v>
      </c>
      <c r="M142" s="185"/>
      <c r="N142" s="185">
        <v>0</v>
      </c>
      <c r="O142" s="185"/>
      <c r="P142" s="190">
        <v>2.0659999999999998</v>
      </c>
      <c r="Q142" s="190"/>
      <c r="R142" s="190">
        <v>2.0659999999999998</v>
      </c>
      <c r="S142" s="186">
        <f t="shared" si="10"/>
        <v>320.56700000000001</v>
      </c>
      <c r="T142" s="186"/>
      <c r="U142" s="186"/>
      <c r="V142" s="206"/>
      <c r="W142" s="59"/>
      <c r="Z142">
        <f t="shared" si="11"/>
        <v>0</v>
      </c>
    </row>
    <row r="143" spans="1:26" ht="24.95" customHeight="1" x14ac:dyDescent="0.25">
      <c r="A143" s="187"/>
      <c r="B143" s="222"/>
      <c r="C143" s="188" t="s">
        <v>181</v>
      </c>
      <c r="D143" s="323" t="s">
        <v>182</v>
      </c>
      <c r="E143" s="323"/>
      <c r="F143" s="182" t="s">
        <v>125</v>
      </c>
      <c r="G143" s="183">
        <v>47.085999999999999</v>
      </c>
      <c r="H143" s="189"/>
      <c r="I143" s="182">
        <f t="shared" si="6"/>
        <v>0</v>
      </c>
      <c r="J143" s="184">
        <f t="shared" si="7"/>
        <v>0</v>
      </c>
      <c r="K143" s="185">
        <f t="shared" si="8"/>
        <v>0</v>
      </c>
      <c r="L143" s="185">
        <f t="shared" si="9"/>
        <v>0</v>
      </c>
      <c r="M143" s="185"/>
      <c r="N143" s="185">
        <v>0</v>
      </c>
      <c r="O143" s="185"/>
      <c r="P143" s="190">
        <v>2.0663999999999998</v>
      </c>
      <c r="Q143" s="190"/>
      <c r="R143" s="190">
        <v>2.0663999999999998</v>
      </c>
      <c r="S143" s="186">
        <f t="shared" si="10"/>
        <v>97.299000000000007</v>
      </c>
      <c r="T143" s="186"/>
      <c r="U143" s="186"/>
      <c r="V143" s="206"/>
      <c r="W143" s="59"/>
      <c r="Z143">
        <f t="shared" si="11"/>
        <v>0</v>
      </c>
    </row>
    <row r="144" spans="1:26" ht="24.95" customHeight="1" x14ac:dyDescent="0.25">
      <c r="A144" s="187"/>
      <c r="B144" s="222"/>
      <c r="C144" s="188" t="s">
        <v>183</v>
      </c>
      <c r="D144" s="323" t="s">
        <v>184</v>
      </c>
      <c r="E144" s="323"/>
      <c r="F144" s="182" t="s">
        <v>125</v>
      </c>
      <c r="G144" s="183">
        <v>219.50899999999999</v>
      </c>
      <c r="H144" s="189"/>
      <c r="I144" s="182">
        <f t="shared" si="6"/>
        <v>0</v>
      </c>
      <c r="J144" s="184">
        <f t="shared" si="7"/>
        <v>0</v>
      </c>
      <c r="K144" s="185">
        <f t="shared" si="8"/>
        <v>0</v>
      </c>
      <c r="L144" s="185">
        <f t="shared" si="9"/>
        <v>0</v>
      </c>
      <c r="M144" s="185"/>
      <c r="N144" s="185">
        <v>0</v>
      </c>
      <c r="O144" s="185"/>
      <c r="P144" s="190">
        <v>2.2119</v>
      </c>
      <c r="Q144" s="190"/>
      <c r="R144" s="190">
        <v>2.2119</v>
      </c>
      <c r="S144" s="186">
        <f t="shared" si="10"/>
        <v>485.53199999999998</v>
      </c>
      <c r="T144" s="186"/>
      <c r="U144" s="186"/>
      <c r="V144" s="206"/>
      <c r="W144" s="59"/>
      <c r="Z144">
        <f t="shared" si="11"/>
        <v>0</v>
      </c>
    </row>
    <row r="145" spans="1:26" ht="24.95" customHeight="1" x14ac:dyDescent="0.25">
      <c r="A145" s="187"/>
      <c r="B145" s="222"/>
      <c r="C145" s="188" t="s">
        <v>185</v>
      </c>
      <c r="D145" s="323" t="s">
        <v>186</v>
      </c>
      <c r="E145" s="323"/>
      <c r="F145" s="182" t="s">
        <v>162</v>
      </c>
      <c r="G145" s="183">
        <v>59.917999999999999</v>
      </c>
      <c r="H145" s="189"/>
      <c r="I145" s="182">
        <f t="shared" si="6"/>
        <v>0</v>
      </c>
      <c r="J145" s="184">
        <f t="shared" si="7"/>
        <v>0</v>
      </c>
      <c r="K145" s="185">
        <f t="shared" si="8"/>
        <v>0</v>
      </c>
      <c r="L145" s="185">
        <f t="shared" si="9"/>
        <v>0</v>
      </c>
      <c r="M145" s="185"/>
      <c r="N145" s="185">
        <v>0</v>
      </c>
      <c r="O145" s="185"/>
      <c r="P145" s="190">
        <v>6.7000000000000002E-4</v>
      </c>
      <c r="Q145" s="190"/>
      <c r="R145" s="190">
        <v>6.7000000000000002E-4</v>
      </c>
      <c r="S145" s="186">
        <f t="shared" si="10"/>
        <v>0.04</v>
      </c>
      <c r="T145" s="186"/>
      <c r="U145" s="186"/>
      <c r="V145" s="206"/>
      <c r="W145" s="59"/>
      <c r="Z145">
        <f t="shared" si="11"/>
        <v>0</v>
      </c>
    </row>
    <row r="146" spans="1:26" ht="24.95" customHeight="1" x14ac:dyDescent="0.25">
      <c r="A146" s="187"/>
      <c r="B146" s="222"/>
      <c r="C146" s="188" t="s">
        <v>187</v>
      </c>
      <c r="D146" s="323" t="s">
        <v>188</v>
      </c>
      <c r="E146" s="323"/>
      <c r="F146" s="182" t="s">
        <v>162</v>
      </c>
      <c r="G146" s="183">
        <v>59.917999999999999</v>
      </c>
      <c r="H146" s="189"/>
      <c r="I146" s="182">
        <f t="shared" si="6"/>
        <v>0</v>
      </c>
      <c r="J146" s="184">
        <f t="shared" si="7"/>
        <v>0</v>
      </c>
      <c r="K146" s="185">
        <f t="shared" si="8"/>
        <v>0</v>
      </c>
      <c r="L146" s="185">
        <f t="shared" si="9"/>
        <v>0</v>
      </c>
      <c r="M146" s="185"/>
      <c r="N146" s="185">
        <v>0</v>
      </c>
      <c r="O146" s="185"/>
      <c r="P146" s="190"/>
      <c r="Q146" s="190"/>
      <c r="R146" s="190"/>
      <c r="S146" s="186">
        <f t="shared" si="10"/>
        <v>0</v>
      </c>
      <c r="T146" s="186"/>
      <c r="U146" s="186"/>
      <c r="V146" s="206"/>
      <c r="W146" s="59"/>
      <c r="Z146">
        <f t="shared" si="11"/>
        <v>0</v>
      </c>
    </row>
    <row r="147" spans="1:26" ht="24.95" customHeight="1" x14ac:dyDescent="0.25">
      <c r="A147" s="187"/>
      <c r="B147" s="222"/>
      <c r="C147" s="188" t="s">
        <v>189</v>
      </c>
      <c r="D147" s="323" t="s">
        <v>190</v>
      </c>
      <c r="E147" s="323"/>
      <c r="F147" s="182" t="s">
        <v>157</v>
      </c>
      <c r="G147" s="183">
        <v>1.1140000000000001</v>
      </c>
      <c r="H147" s="189"/>
      <c r="I147" s="182">
        <f t="shared" si="6"/>
        <v>0</v>
      </c>
      <c r="J147" s="184">
        <f t="shared" si="7"/>
        <v>0</v>
      </c>
      <c r="K147" s="185">
        <f t="shared" si="8"/>
        <v>0</v>
      </c>
      <c r="L147" s="185">
        <f t="shared" si="9"/>
        <v>0</v>
      </c>
      <c r="M147" s="185"/>
      <c r="N147" s="185">
        <v>0</v>
      </c>
      <c r="O147" s="185"/>
      <c r="P147" s="190">
        <v>1.0197700000000001</v>
      </c>
      <c r="Q147" s="190"/>
      <c r="R147" s="190">
        <v>1.0197700000000001</v>
      </c>
      <c r="S147" s="186">
        <f t="shared" si="10"/>
        <v>1.1359999999999999</v>
      </c>
      <c r="T147" s="186"/>
      <c r="U147" s="186"/>
      <c r="V147" s="206"/>
      <c r="W147" s="59"/>
      <c r="Z147">
        <f t="shared" si="11"/>
        <v>0</v>
      </c>
    </row>
    <row r="148" spans="1:26" ht="24.95" customHeight="1" x14ac:dyDescent="0.25">
      <c r="A148" s="187"/>
      <c r="B148" s="222"/>
      <c r="C148" s="188" t="s">
        <v>191</v>
      </c>
      <c r="D148" s="323" t="s">
        <v>192</v>
      </c>
      <c r="E148" s="323"/>
      <c r="F148" s="182" t="s">
        <v>157</v>
      </c>
      <c r="G148" s="183">
        <v>21.552</v>
      </c>
      <c r="H148" s="189"/>
      <c r="I148" s="182">
        <f t="shared" si="6"/>
        <v>0</v>
      </c>
      <c r="J148" s="184">
        <f t="shared" si="7"/>
        <v>0</v>
      </c>
      <c r="K148" s="185">
        <f t="shared" si="8"/>
        <v>0</v>
      </c>
      <c r="L148" s="185">
        <f t="shared" si="9"/>
        <v>0</v>
      </c>
      <c r="M148" s="185"/>
      <c r="N148" s="185">
        <v>0</v>
      </c>
      <c r="O148" s="185"/>
      <c r="P148" s="190">
        <v>1.20296</v>
      </c>
      <c r="Q148" s="190"/>
      <c r="R148" s="190">
        <v>1.20296</v>
      </c>
      <c r="S148" s="186">
        <f t="shared" si="10"/>
        <v>25.925999999999998</v>
      </c>
      <c r="T148" s="186"/>
      <c r="U148" s="186"/>
      <c r="V148" s="206"/>
      <c r="W148" s="59"/>
      <c r="Z148">
        <f t="shared" si="11"/>
        <v>0</v>
      </c>
    </row>
    <row r="149" spans="1:26" ht="24.95" customHeight="1" x14ac:dyDescent="0.25">
      <c r="A149" s="187"/>
      <c r="B149" s="223"/>
      <c r="C149" s="197" t="s">
        <v>193</v>
      </c>
      <c r="D149" s="326" t="s">
        <v>194</v>
      </c>
      <c r="E149" s="326"/>
      <c r="F149" s="192" t="s">
        <v>195</v>
      </c>
      <c r="G149" s="193">
        <v>27</v>
      </c>
      <c r="H149" s="198"/>
      <c r="I149" s="192">
        <f t="shared" si="6"/>
        <v>0</v>
      </c>
      <c r="J149" s="194">
        <f t="shared" si="7"/>
        <v>0</v>
      </c>
      <c r="K149" s="195">
        <f t="shared" si="8"/>
        <v>0</v>
      </c>
      <c r="L149" s="195">
        <f t="shared" si="9"/>
        <v>0</v>
      </c>
      <c r="M149" s="195">
        <f>ROUND(G149*(H149),2)</f>
        <v>0</v>
      </c>
      <c r="N149" s="195">
        <v>0</v>
      </c>
      <c r="O149" s="195"/>
      <c r="P149" s="199"/>
      <c r="Q149" s="199"/>
      <c r="R149" s="199"/>
      <c r="S149" s="196">
        <f t="shared" si="10"/>
        <v>0</v>
      </c>
      <c r="T149" s="196"/>
      <c r="U149" s="196"/>
      <c r="V149" s="207"/>
      <c r="W149" s="59"/>
      <c r="Z149">
        <f t="shared" si="11"/>
        <v>0</v>
      </c>
    </row>
    <row r="150" spans="1:26" ht="24.95" customHeight="1" x14ac:dyDescent="0.25">
      <c r="A150" s="187"/>
      <c r="B150" s="223"/>
      <c r="C150" s="197" t="s">
        <v>196</v>
      </c>
      <c r="D150" s="326" t="s">
        <v>197</v>
      </c>
      <c r="E150" s="326"/>
      <c r="F150" s="192" t="s">
        <v>195</v>
      </c>
      <c r="G150" s="193">
        <v>85</v>
      </c>
      <c r="H150" s="198"/>
      <c r="I150" s="192">
        <f t="shared" si="6"/>
        <v>0</v>
      </c>
      <c r="J150" s="194">
        <f t="shared" si="7"/>
        <v>0</v>
      </c>
      <c r="K150" s="195">
        <f t="shared" si="8"/>
        <v>0</v>
      </c>
      <c r="L150" s="195">
        <f t="shared" si="9"/>
        <v>0</v>
      </c>
      <c r="M150" s="195">
        <f>ROUND(G150*(H150),2)</f>
        <v>0</v>
      </c>
      <c r="N150" s="195">
        <v>0</v>
      </c>
      <c r="O150" s="195"/>
      <c r="P150" s="199"/>
      <c r="Q150" s="199"/>
      <c r="R150" s="199"/>
      <c r="S150" s="196">
        <f t="shared" si="10"/>
        <v>0</v>
      </c>
      <c r="T150" s="196"/>
      <c r="U150" s="196"/>
      <c r="V150" s="207"/>
      <c r="W150" s="59"/>
      <c r="Z150">
        <f t="shared" si="11"/>
        <v>0</v>
      </c>
    </row>
    <row r="151" spans="1:26" ht="24.95" customHeight="1" x14ac:dyDescent="0.25">
      <c r="A151" s="187"/>
      <c r="B151" s="222"/>
      <c r="C151" s="188" t="s">
        <v>198</v>
      </c>
      <c r="D151" s="323" t="s">
        <v>199</v>
      </c>
      <c r="E151" s="323"/>
      <c r="F151" s="182" t="s">
        <v>125</v>
      </c>
      <c r="G151" s="183">
        <v>61.723999999999997</v>
      </c>
      <c r="H151" s="189"/>
      <c r="I151" s="182">
        <f t="shared" si="6"/>
        <v>0</v>
      </c>
      <c r="J151" s="184">
        <f t="shared" si="7"/>
        <v>0</v>
      </c>
      <c r="K151" s="185">
        <f t="shared" si="8"/>
        <v>0</v>
      </c>
      <c r="L151" s="185">
        <f t="shared" si="9"/>
        <v>0</v>
      </c>
      <c r="M151" s="185"/>
      <c r="N151" s="185">
        <v>0</v>
      </c>
      <c r="O151" s="185"/>
      <c r="P151" s="190">
        <v>2.0114800000000002</v>
      </c>
      <c r="Q151" s="190"/>
      <c r="R151" s="190">
        <v>2.0114800000000002</v>
      </c>
      <c r="S151" s="186">
        <f t="shared" si="10"/>
        <v>124.157</v>
      </c>
      <c r="T151" s="186"/>
      <c r="U151" s="186"/>
      <c r="V151" s="206"/>
      <c r="W151" s="59"/>
      <c r="Z151">
        <f t="shared" si="11"/>
        <v>0</v>
      </c>
    </row>
    <row r="152" spans="1:26" ht="24.95" customHeight="1" x14ac:dyDescent="0.25">
      <c r="A152" s="187"/>
      <c r="B152" s="222"/>
      <c r="C152" s="188" t="s">
        <v>200</v>
      </c>
      <c r="D152" s="323" t="s">
        <v>201</v>
      </c>
      <c r="E152" s="323"/>
      <c r="F152" s="182" t="s">
        <v>125</v>
      </c>
      <c r="G152" s="183">
        <v>217.44800000000001</v>
      </c>
      <c r="H152" s="189"/>
      <c r="I152" s="182">
        <f t="shared" si="6"/>
        <v>0</v>
      </c>
      <c r="J152" s="184">
        <f t="shared" si="7"/>
        <v>0</v>
      </c>
      <c r="K152" s="185">
        <f t="shared" si="8"/>
        <v>0</v>
      </c>
      <c r="L152" s="185">
        <f t="shared" si="9"/>
        <v>0</v>
      </c>
      <c r="M152" s="185"/>
      <c r="N152" s="185">
        <v>0</v>
      </c>
      <c r="O152" s="185"/>
      <c r="P152" s="190">
        <v>2.2119</v>
      </c>
      <c r="Q152" s="190"/>
      <c r="R152" s="190">
        <v>2.2119</v>
      </c>
      <c r="S152" s="186">
        <f t="shared" si="10"/>
        <v>480.97300000000001</v>
      </c>
      <c r="T152" s="186"/>
      <c r="U152" s="186"/>
      <c r="V152" s="206"/>
      <c r="W152" s="59"/>
      <c r="Z152">
        <f t="shared" si="11"/>
        <v>0</v>
      </c>
    </row>
    <row r="153" spans="1:26" ht="24.95" customHeight="1" x14ac:dyDescent="0.25">
      <c r="A153" s="187"/>
      <c r="B153" s="222"/>
      <c r="C153" s="188" t="s">
        <v>202</v>
      </c>
      <c r="D153" s="323" t="s">
        <v>203</v>
      </c>
      <c r="E153" s="323"/>
      <c r="F153" s="182" t="s">
        <v>125</v>
      </c>
      <c r="G153" s="183">
        <v>12.6</v>
      </c>
      <c r="H153" s="189"/>
      <c r="I153" s="182">
        <f t="shared" si="6"/>
        <v>0</v>
      </c>
      <c r="J153" s="184">
        <f t="shared" si="7"/>
        <v>0</v>
      </c>
      <c r="K153" s="185">
        <f t="shared" si="8"/>
        <v>0</v>
      </c>
      <c r="L153" s="185">
        <f t="shared" si="9"/>
        <v>0</v>
      </c>
      <c r="M153" s="185"/>
      <c r="N153" s="185">
        <v>0</v>
      </c>
      <c r="O153" s="185"/>
      <c r="P153" s="190">
        <v>2.2119</v>
      </c>
      <c r="Q153" s="190"/>
      <c r="R153" s="190">
        <v>2.2119</v>
      </c>
      <c r="S153" s="186">
        <f t="shared" si="10"/>
        <v>27.87</v>
      </c>
      <c r="T153" s="186"/>
      <c r="U153" s="186"/>
      <c r="V153" s="206"/>
      <c r="W153" s="59"/>
      <c r="Z153">
        <f t="shared" si="11"/>
        <v>0</v>
      </c>
    </row>
    <row r="154" spans="1:26" ht="24.95" customHeight="1" x14ac:dyDescent="0.25">
      <c r="A154" s="187"/>
      <c r="B154" s="222"/>
      <c r="C154" s="188" t="s">
        <v>204</v>
      </c>
      <c r="D154" s="323" t="s">
        <v>205</v>
      </c>
      <c r="E154" s="323"/>
      <c r="F154" s="182" t="s">
        <v>162</v>
      </c>
      <c r="G154" s="183">
        <v>72</v>
      </c>
      <c r="H154" s="189"/>
      <c r="I154" s="182">
        <f t="shared" si="6"/>
        <v>0</v>
      </c>
      <c r="J154" s="184">
        <f t="shared" si="7"/>
        <v>0</v>
      </c>
      <c r="K154" s="185">
        <f t="shared" si="8"/>
        <v>0</v>
      </c>
      <c r="L154" s="185">
        <f t="shared" si="9"/>
        <v>0</v>
      </c>
      <c r="M154" s="185"/>
      <c r="N154" s="185">
        <v>0</v>
      </c>
      <c r="O154" s="185"/>
      <c r="P154" s="190">
        <v>6.7000000000000002E-4</v>
      </c>
      <c r="Q154" s="190"/>
      <c r="R154" s="190">
        <v>6.7000000000000002E-4</v>
      </c>
      <c r="S154" s="186">
        <f t="shared" si="10"/>
        <v>4.8000000000000001E-2</v>
      </c>
      <c r="T154" s="186"/>
      <c r="U154" s="186"/>
      <c r="V154" s="206"/>
      <c r="W154" s="59"/>
      <c r="Z154">
        <f t="shared" si="11"/>
        <v>0</v>
      </c>
    </row>
    <row r="155" spans="1:26" ht="24.95" customHeight="1" x14ac:dyDescent="0.25">
      <c r="A155" s="187"/>
      <c r="B155" s="222"/>
      <c r="C155" s="188" t="s">
        <v>206</v>
      </c>
      <c r="D155" s="323" t="s">
        <v>207</v>
      </c>
      <c r="E155" s="323"/>
      <c r="F155" s="182" t="s">
        <v>162</v>
      </c>
      <c r="G155" s="183">
        <v>72</v>
      </c>
      <c r="H155" s="189"/>
      <c r="I155" s="182">
        <f t="shared" si="6"/>
        <v>0</v>
      </c>
      <c r="J155" s="184">
        <f t="shared" si="7"/>
        <v>0</v>
      </c>
      <c r="K155" s="185">
        <f t="shared" si="8"/>
        <v>0</v>
      </c>
      <c r="L155" s="185">
        <f t="shared" si="9"/>
        <v>0</v>
      </c>
      <c r="M155" s="185"/>
      <c r="N155" s="185">
        <v>0</v>
      </c>
      <c r="O155" s="185"/>
      <c r="P155" s="190"/>
      <c r="Q155" s="190"/>
      <c r="R155" s="190"/>
      <c r="S155" s="186">
        <f t="shared" si="10"/>
        <v>0</v>
      </c>
      <c r="T155" s="186"/>
      <c r="U155" s="186"/>
      <c r="V155" s="206"/>
      <c r="W155" s="59"/>
      <c r="Z155">
        <f t="shared" si="11"/>
        <v>0</v>
      </c>
    </row>
    <row r="156" spans="1:26" ht="24.95" customHeight="1" x14ac:dyDescent="0.25">
      <c r="A156" s="187"/>
      <c r="B156" s="222"/>
      <c r="C156" s="188" t="s">
        <v>208</v>
      </c>
      <c r="D156" s="323" t="s">
        <v>209</v>
      </c>
      <c r="E156" s="323"/>
      <c r="F156" s="182" t="s">
        <v>157</v>
      </c>
      <c r="G156" s="183">
        <v>2.3650000000000002</v>
      </c>
      <c r="H156" s="189"/>
      <c r="I156" s="182">
        <f t="shared" si="6"/>
        <v>0</v>
      </c>
      <c r="J156" s="184">
        <f t="shared" si="7"/>
        <v>0</v>
      </c>
      <c r="K156" s="185">
        <f t="shared" si="8"/>
        <v>0</v>
      </c>
      <c r="L156" s="185">
        <f t="shared" si="9"/>
        <v>0</v>
      </c>
      <c r="M156" s="185"/>
      <c r="N156" s="185">
        <v>0</v>
      </c>
      <c r="O156" s="185"/>
      <c r="P156" s="190">
        <v>1.13453</v>
      </c>
      <c r="Q156" s="190"/>
      <c r="R156" s="190">
        <v>1.13453</v>
      </c>
      <c r="S156" s="186">
        <f t="shared" si="10"/>
        <v>2.6829999999999998</v>
      </c>
      <c r="T156" s="186"/>
      <c r="U156" s="186"/>
      <c r="V156" s="206"/>
      <c r="W156" s="59"/>
      <c r="Z156">
        <f t="shared" si="11"/>
        <v>0</v>
      </c>
    </row>
    <row r="157" spans="1:26" ht="24.95" customHeight="1" x14ac:dyDescent="0.25">
      <c r="A157" s="187"/>
      <c r="B157" s="222"/>
      <c r="C157" s="188" t="s">
        <v>210</v>
      </c>
      <c r="D157" s="323" t="s">
        <v>211</v>
      </c>
      <c r="E157" s="323"/>
      <c r="F157" s="182" t="s">
        <v>125</v>
      </c>
      <c r="G157" s="183">
        <v>44.99</v>
      </c>
      <c r="H157" s="189"/>
      <c r="I157" s="182">
        <f t="shared" si="6"/>
        <v>0</v>
      </c>
      <c r="J157" s="184">
        <f t="shared" si="7"/>
        <v>0</v>
      </c>
      <c r="K157" s="185">
        <f t="shared" si="8"/>
        <v>0</v>
      </c>
      <c r="L157" s="185">
        <f t="shared" si="9"/>
        <v>0</v>
      </c>
      <c r="M157" s="185"/>
      <c r="N157" s="185">
        <v>0</v>
      </c>
      <c r="O157" s="185"/>
      <c r="P157" s="190">
        <v>2.2119</v>
      </c>
      <c r="Q157" s="190"/>
      <c r="R157" s="190">
        <v>2.2119</v>
      </c>
      <c r="S157" s="186">
        <f t="shared" si="10"/>
        <v>99.513000000000005</v>
      </c>
      <c r="T157" s="186"/>
      <c r="U157" s="186"/>
      <c r="V157" s="206"/>
      <c r="W157" s="59"/>
      <c r="Z157">
        <f t="shared" si="11"/>
        <v>0</v>
      </c>
    </row>
    <row r="158" spans="1:26" ht="24.95" customHeight="1" x14ac:dyDescent="0.25">
      <c r="A158" s="187"/>
      <c r="B158" s="222"/>
      <c r="C158" s="188" t="s">
        <v>212</v>
      </c>
      <c r="D158" s="323" t="s">
        <v>213</v>
      </c>
      <c r="E158" s="323"/>
      <c r="F158" s="182" t="s">
        <v>162</v>
      </c>
      <c r="G158" s="183">
        <v>188.065</v>
      </c>
      <c r="H158" s="189"/>
      <c r="I158" s="182">
        <f t="shared" si="6"/>
        <v>0</v>
      </c>
      <c r="J158" s="184">
        <f t="shared" si="7"/>
        <v>0</v>
      </c>
      <c r="K158" s="185">
        <f t="shared" si="8"/>
        <v>0</v>
      </c>
      <c r="L158" s="185">
        <f t="shared" si="9"/>
        <v>0</v>
      </c>
      <c r="M158" s="185"/>
      <c r="N158" s="185">
        <v>0</v>
      </c>
      <c r="O158" s="185"/>
      <c r="P158" s="190">
        <v>5.0000000000000001E-4</v>
      </c>
      <c r="Q158" s="190"/>
      <c r="R158" s="190">
        <v>5.0000000000000001E-4</v>
      </c>
      <c r="S158" s="186">
        <f t="shared" si="10"/>
        <v>9.4E-2</v>
      </c>
      <c r="T158" s="186"/>
      <c r="U158" s="186"/>
      <c r="V158" s="206"/>
      <c r="W158" s="59"/>
      <c r="Z158">
        <f t="shared" si="11"/>
        <v>0</v>
      </c>
    </row>
    <row r="159" spans="1:26" ht="24.95" customHeight="1" x14ac:dyDescent="0.25">
      <c r="A159" s="187"/>
      <c r="B159" s="222"/>
      <c r="C159" s="188" t="s">
        <v>214</v>
      </c>
      <c r="D159" s="323" t="s">
        <v>215</v>
      </c>
      <c r="E159" s="323"/>
      <c r="F159" s="182" t="s">
        <v>162</v>
      </c>
      <c r="G159" s="183">
        <v>188.065</v>
      </c>
      <c r="H159" s="189"/>
      <c r="I159" s="182">
        <f t="shared" si="6"/>
        <v>0</v>
      </c>
      <c r="J159" s="184">
        <f t="shared" si="7"/>
        <v>0</v>
      </c>
      <c r="K159" s="185">
        <f t="shared" si="8"/>
        <v>0</v>
      </c>
      <c r="L159" s="185">
        <f t="shared" si="9"/>
        <v>0</v>
      </c>
      <c r="M159" s="185"/>
      <c r="N159" s="185">
        <v>0</v>
      </c>
      <c r="O159" s="185"/>
      <c r="P159" s="190"/>
      <c r="Q159" s="190"/>
      <c r="R159" s="190"/>
      <c r="S159" s="186">
        <f t="shared" si="10"/>
        <v>0</v>
      </c>
      <c r="T159" s="186"/>
      <c r="U159" s="186"/>
      <c r="V159" s="206"/>
      <c r="W159" s="59"/>
      <c r="Z159">
        <f t="shared" si="11"/>
        <v>0</v>
      </c>
    </row>
    <row r="160" spans="1:26" ht="24.95" customHeight="1" x14ac:dyDescent="0.25">
      <c r="A160" s="187"/>
      <c r="B160" s="222"/>
      <c r="C160" s="188" t="s">
        <v>216</v>
      </c>
      <c r="D160" s="323" t="s">
        <v>217</v>
      </c>
      <c r="E160" s="323"/>
      <c r="F160" s="182" t="s">
        <v>157</v>
      </c>
      <c r="G160" s="183">
        <v>1.1140000000000001</v>
      </c>
      <c r="H160" s="189"/>
      <c r="I160" s="182">
        <f t="shared" si="6"/>
        <v>0</v>
      </c>
      <c r="J160" s="184">
        <f t="shared" si="7"/>
        <v>0</v>
      </c>
      <c r="K160" s="185">
        <f t="shared" si="8"/>
        <v>0</v>
      </c>
      <c r="L160" s="185">
        <f t="shared" si="9"/>
        <v>0</v>
      </c>
      <c r="M160" s="185"/>
      <c r="N160" s="185">
        <v>0</v>
      </c>
      <c r="O160" s="185"/>
      <c r="P160" s="190">
        <v>1.0197700000000001</v>
      </c>
      <c r="Q160" s="190"/>
      <c r="R160" s="190">
        <v>1.0197700000000001</v>
      </c>
      <c r="S160" s="186">
        <f t="shared" si="10"/>
        <v>1.1359999999999999</v>
      </c>
      <c r="T160" s="186"/>
      <c r="U160" s="186"/>
      <c r="V160" s="206"/>
      <c r="W160" s="59"/>
      <c r="Z160">
        <f t="shared" si="11"/>
        <v>0</v>
      </c>
    </row>
    <row r="161" spans="1:26" x14ac:dyDescent="0.25">
      <c r="A161" s="13"/>
      <c r="B161" s="221"/>
      <c r="C161" s="180">
        <v>2</v>
      </c>
      <c r="D161" s="322" t="s">
        <v>79</v>
      </c>
      <c r="E161" s="322"/>
      <c r="F161" s="146"/>
      <c r="G161" s="179"/>
      <c r="H161" s="146"/>
      <c r="I161" s="148">
        <f>ROUND((SUM(I138:I160))/1,2)</f>
        <v>0</v>
      </c>
      <c r="J161" s="147"/>
      <c r="K161" s="147"/>
      <c r="L161" s="147">
        <f>ROUND((SUM(L138:L160))/1,2)</f>
        <v>0</v>
      </c>
      <c r="M161" s="147">
        <f>ROUND((SUM(M138:M160))/1,2)</f>
        <v>0</v>
      </c>
      <c r="N161" s="147"/>
      <c r="O161" s="147"/>
      <c r="P161" s="147"/>
      <c r="Q161" s="13"/>
      <c r="R161" s="13"/>
      <c r="S161" s="13">
        <f>ROUND((SUM(S138:S160))/1,2)</f>
        <v>1678.54</v>
      </c>
      <c r="T161" s="13"/>
      <c r="U161" s="13"/>
      <c r="V161" s="208">
        <f>ROUND((SUM(V138:V160))/1,2)</f>
        <v>0</v>
      </c>
      <c r="W161" s="226"/>
      <c r="X161" s="145"/>
      <c r="Y161" s="145"/>
      <c r="Z161" s="145"/>
    </row>
    <row r="162" spans="1:26" x14ac:dyDescent="0.25">
      <c r="A162" s="1"/>
      <c r="B162" s="217"/>
      <c r="C162" s="1"/>
      <c r="D162" s="1"/>
      <c r="E162" s="139"/>
      <c r="F162" s="139"/>
      <c r="G162" s="173"/>
      <c r="H162" s="139"/>
      <c r="I162" s="139"/>
      <c r="J162" s="140"/>
      <c r="K162" s="140"/>
      <c r="L162" s="140"/>
      <c r="M162" s="140"/>
      <c r="N162" s="140"/>
      <c r="O162" s="140"/>
      <c r="P162" s="140"/>
      <c r="Q162" s="1"/>
      <c r="R162" s="1"/>
      <c r="S162" s="1"/>
      <c r="T162" s="1"/>
      <c r="U162" s="1"/>
      <c r="V162" s="209"/>
      <c r="W162" s="59"/>
    </row>
    <row r="163" spans="1:26" x14ac:dyDescent="0.25">
      <c r="A163" s="13"/>
      <c r="B163" s="221"/>
      <c r="C163" s="180">
        <v>3</v>
      </c>
      <c r="D163" s="322" t="s">
        <v>80</v>
      </c>
      <c r="E163" s="322"/>
      <c r="F163" s="146"/>
      <c r="G163" s="179"/>
      <c r="H163" s="146"/>
      <c r="I163" s="146"/>
      <c r="J163" s="147"/>
      <c r="K163" s="147"/>
      <c r="L163" s="147"/>
      <c r="M163" s="147"/>
      <c r="N163" s="147"/>
      <c r="O163" s="147"/>
      <c r="P163" s="147"/>
      <c r="Q163" s="13"/>
      <c r="R163" s="13"/>
      <c r="S163" s="13"/>
      <c r="T163" s="13"/>
      <c r="U163" s="13"/>
      <c r="V163" s="205"/>
      <c r="W163" s="226"/>
      <c r="X163" s="145"/>
      <c r="Y163" s="145"/>
      <c r="Z163" s="145"/>
    </row>
    <row r="164" spans="1:26" ht="24.95" customHeight="1" x14ac:dyDescent="0.25">
      <c r="A164" s="187"/>
      <c r="B164" s="222"/>
      <c r="C164" s="188" t="s">
        <v>218</v>
      </c>
      <c r="D164" s="323" t="s">
        <v>219</v>
      </c>
      <c r="E164" s="323"/>
      <c r="F164" s="182" t="s">
        <v>130</v>
      </c>
      <c r="G164" s="183">
        <v>2</v>
      </c>
      <c r="H164" s="189"/>
      <c r="I164" s="182">
        <f t="shared" ref="I164:I170" si="12">ROUND(G164*(H164),2)</f>
        <v>0</v>
      </c>
      <c r="J164" s="184">
        <f t="shared" ref="J164:J170" si="13">ROUND(G164*(N164),2)</f>
        <v>0</v>
      </c>
      <c r="K164" s="185">
        <f t="shared" ref="K164:K170" si="14">ROUND(G164*(O164),2)</f>
        <v>0</v>
      </c>
      <c r="L164" s="185">
        <f t="shared" ref="L164:L170" si="15">ROUND(G164*(H164),2)</f>
        <v>0</v>
      </c>
      <c r="M164" s="185"/>
      <c r="N164" s="185">
        <v>0</v>
      </c>
      <c r="O164" s="185"/>
      <c r="P164" s="190">
        <v>1.805E-2</v>
      </c>
      <c r="Q164" s="190"/>
      <c r="R164" s="190">
        <v>1.805E-2</v>
      </c>
      <c r="S164" s="186">
        <f t="shared" ref="S164:S170" si="16">ROUND(G164*(P164),3)</f>
        <v>3.5999999999999997E-2</v>
      </c>
      <c r="T164" s="186"/>
      <c r="U164" s="186"/>
      <c r="V164" s="206"/>
      <c r="W164" s="59"/>
      <c r="Z164">
        <f t="shared" ref="Z164:Z170" si="17">0.058844*POWER(I164,0.952797)</f>
        <v>0</v>
      </c>
    </row>
    <row r="165" spans="1:26" ht="24.95" customHeight="1" x14ac:dyDescent="0.25">
      <c r="A165" s="187"/>
      <c r="B165" s="222"/>
      <c r="C165" s="188" t="s">
        <v>220</v>
      </c>
      <c r="D165" s="323" t="s">
        <v>221</v>
      </c>
      <c r="E165" s="323"/>
      <c r="F165" s="182" t="s">
        <v>157</v>
      </c>
      <c r="G165" s="183">
        <v>0.216</v>
      </c>
      <c r="H165" s="189"/>
      <c r="I165" s="182">
        <f t="shared" si="12"/>
        <v>0</v>
      </c>
      <c r="J165" s="184">
        <f t="shared" si="13"/>
        <v>0</v>
      </c>
      <c r="K165" s="185">
        <f t="shared" si="14"/>
        <v>0</v>
      </c>
      <c r="L165" s="185">
        <f t="shared" si="15"/>
        <v>0</v>
      </c>
      <c r="M165" s="185"/>
      <c r="N165" s="185">
        <v>0</v>
      </c>
      <c r="O165" s="185"/>
      <c r="P165" s="190">
        <v>1.721E-2</v>
      </c>
      <c r="Q165" s="190"/>
      <c r="R165" s="190">
        <v>1.721E-2</v>
      </c>
      <c r="S165" s="186">
        <f t="shared" si="16"/>
        <v>4.0000000000000001E-3</v>
      </c>
      <c r="T165" s="186"/>
      <c r="U165" s="186"/>
      <c r="V165" s="206"/>
      <c r="W165" s="59"/>
      <c r="Z165">
        <f t="shared" si="17"/>
        <v>0</v>
      </c>
    </row>
    <row r="166" spans="1:26" ht="24.95" customHeight="1" x14ac:dyDescent="0.25">
      <c r="A166" s="187"/>
      <c r="B166" s="223"/>
      <c r="C166" s="197" t="s">
        <v>222</v>
      </c>
      <c r="D166" s="326" t="s">
        <v>223</v>
      </c>
      <c r="E166" s="326"/>
      <c r="F166" s="192" t="s">
        <v>157</v>
      </c>
      <c r="G166" s="193">
        <v>0.216</v>
      </c>
      <c r="H166" s="198"/>
      <c r="I166" s="192">
        <f t="shared" si="12"/>
        <v>0</v>
      </c>
      <c r="J166" s="194">
        <f t="shared" si="13"/>
        <v>0</v>
      </c>
      <c r="K166" s="195">
        <f t="shared" si="14"/>
        <v>0</v>
      </c>
      <c r="L166" s="195">
        <f t="shared" si="15"/>
        <v>0</v>
      </c>
      <c r="M166" s="195">
        <f>ROUND(G166*(H166),2)</f>
        <v>0</v>
      </c>
      <c r="N166" s="195">
        <v>0</v>
      </c>
      <c r="O166" s="195"/>
      <c r="P166" s="199"/>
      <c r="Q166" s="199"/>
      <c r="R166" s="199"/>
      <c r="S166" s="196">
        <f t="shared" si="16"/>
        <v>0</v>
      </c>
      <c r="T166" s="196"/>
      <c r="U166" s="196"/>
      <c r="V166" s="207"/>
      <c r="W166" s="59"/>
      <c r="Z166">
        <f t="shared" si="17"/>
        <v>0</v>
      </c>
    </row>
    <row r="167" spans="1:26" ht="24.95" customHeight="1" x14ac:dyDescent="0.25">
      <c r="A167" s="187"/>
      <c r="B167" s="222"/>
      <c r="C167" s="188" t="s">
        <v>224</v>
      </c>
      <c r="D167" s="323" t="s">
        <v>225</v>
      </c>
      <c r="E167" s="323"/>
      <c r="F167" s="182" t="s">
        <v>125</v>
      </c>
      <c r="G167" s="183">
        <v>1.4059999999999999</v>
      </c>
      <c r="H167" s="189"/>
      <c r="I167" s="182">
        <f t="shared" si="12"/>
        <v>0</v>
      </c>
      <c r="J167" s="184">
        <f t="shared" si="13"/>
        <v>0</v>
      </c>
      <c r="K167" s="185">
        <f t="shared" si="14"/>
        <v>0</v>
      </c>
      <c r="L167" s="185">
        <f t="shared" si="15"/>
        <v>0</v>
      </c>
      <c r="M167" s="185"/>
      <c r="N167" s="185">
        <v>0</v>
      </c>
      <c r="O167" s="185"/>
      <c r="P167" s="190">
        <v>2.2119</v>
      </c>
      <c r="Q167" s="190"/>
      <c r="R167" s="190">
        <v>2.2119</v>
      </c>
      <c r="S167" s="186">
        <f t="shared" si="16"/>
        <v>3.11</v>
      </c>
      <c r="T167" s="186"/>
      <c r="U167" s="186"/>
      <c r="V167" s="206"/>
      <c r="W167" s="59"/>
      <c r="Z167">
        <f t="shared" si="17"/>
        <v>0</v>
      </c>
    </row>
    <row r="168" spans="1:26" ht="24.95" customHeight="1" x14ac:dyDescent="0.25">
      <c r="A168" s="187"/>
      <c r="B168" s="222"/>
      <c r="C168" s="188" t="s">
        <v>226</v>
      </c>
      <c r="D168" s="323" t="s">
        <v>227</v>
      </c>
      <c r="E168" s="323"/>
      <c r="F168" s="182" t="s">
        <v>162</v>
      </c>
      <c r="G168" s="183">
        <v>41.954999999999998</v>
      </c>
      <c r="H168" s="189"/>
      <c r="I168" s="182">
        <f t="shared" si="12"/>
        <v>0</v>
      </c>
      <c r="J168" s="184">
        <f t="shared" si="13"/>
        <v>0</v>
      </c>
      <c r="K168" s="185">
        <f t="shared" si="14"/>
        <v>0</v>
      </c>
      <c r="L168" s="185">
        <f t="shared" si="15"/>
        <v>0</v>
      </c>
      <c r="M168" s="185"/>
      <c r="N168" s="185">
        <v>0</v>
      </c>
      <c r="O168" s="185"/>
      <c r="P168" s="190">
        <v>0.22449</v>
      </c>
      <c r="Q168" s="190"/>
      <c r="R168" s="190">
        <v>0.22449</v>
      </c>
      <c r="S168" s="186">
        <f t="shared" si="16"/>
        <v>9.4179999999999993</v>
      </c>
      <c r="T168" s="186"/>
      <c r="U168" s="186"/>
      <c r="V168" s="206"/>
      <c r="W168" s="59"/>
      <c r="Z168">
        <f t="shared" si="17"/>
        <v>0</v>
      </c>
    </row>
    <row r="169" spans="1:26" ht="24.95" customHeight="1" x14ac:dyDescent="0.25">
      <c r="A169" s="187"/>
      <c r="B169" s="222"/>
      <c r="C169" s="188" t="s">
        <v>228</v>
      </c>
      <c r="D169" s="323" t="s">
        <v>229</v>
      </c>
      <c r="E169" s="323"/>
      <c r="F169" s="182" t="s">
        <v>195</v>
      </c>
      <c r="G169" s="183">
        <v>2</v>
      </c>
      <c r="H169" s="189"/>
      <c r="I169" s="182">
        <f t="shared" si="12"/>
        <v>0</v>
      </c>
      <c r="J169" s="184">
        <f t="shared" si="13"/>
        <v>0</v>
      </c>
      <c r="K169" s="185">
        <f t="shared" si="14"/>
        <v>0</v>
      </c>
      <c r="L169" s="185">
        <f t="shared" si="15"/>
        <v>0</v>
      </c>
      <c r="M169" s="185"/>
      <c r="N169" s="185">
        <v>0</v>
      </c>
      <c r="O169" s="185"/>
      <c r="P169" s="190">
        <v>4.095E-2</v>
      </c>
      <c r="Q169" s="190"/>
      <c r="R169" s="190">
        <v>4.095E-2</v>
      </c>
      <c r="S169" s="186">
        <f t="shared" si="16"/>
        <v>8.2000000000000003E-2</v>
      </c>
      <c r="T169" s="186"/>
      <c r="U169" s="186"/>
      <c r="V169" s="206"/>
      <c r="W169" s="59"/>
      <c r="Z169">
        <f t="shared" si="17"/>
        <v>0</v>
      </c>
    </row>
    <row r="170" spans="1:26" ht="24.95" customHeight="1" x14ac:dyDescent="0.25">
      <c r="A170" s="187"/>
      <c r="B170" s="223"/>
      <c r="C170" s="197" t="s">
        <v>230</v>
      </c>
      <c r="D170" s="326" t="s">
        <v>231</v>
      </c>
      <c r="E170" s="326"/>
      <c r="F170" s="192" t="s">
        <v>195</v>
      </c>
      <c r="G170" s="193">
        <v>1</v>
      </c>
      <c r="H170" s="198"/>
      <c r="I170" s="192">
        <f t="shared" si="12"/>
        <v>0</v>
      </c>
      <c r="J170" s="194">
        <f t="shared" si="13"/>
        <v>0</v>
      </c>
      <c r="K170" s="195">
        <f t="shared" si="14"/>
        <v>0</v>
      </c>
      <c r="L170" s="195">
        <f t="shared" si="15"/>
        <v>0</v>
      </c>
      <c r="M170" s="195">
        <f>ROUND(G170*(H170),2)</f>
        <v>0</v>
      </c>
      <c r="N170" s="195">
        <v>0</v>
      </c>
      <c r="O170" s="195"/>
      <c r="P170" s="199"/>
      <c r="Q170" s="199"/>
      <c r="R170" s="199"/>
      <c r="S170" s="196">
        <f t="shared" si="16"/>
        <v>0</v>
      </c>
      <c r="T170" s="196"/>
      <c r="U170" s="196"/>
      <c r="V170" s="207"/>
      <c r="W170" s="59"/>
      <c r="Z170">
        <f t="shared" si="17"/>
        <v>0</v>
      </c>
    </row>
    <row r="171" spans="1:26" x14ac:dyDescent="0.25">
      <c r="A171" s="13"/>
      <c r="B171" s="221"/>
      <c r="C171" s="180">
        <v>3</v>
      </c>
      <c r="D171" s="322" t="s">
        <v>80</v>
      </c>
      <c r="E171" s="322"/>
      <c r="F171" s="146"/>
      <c r="G171" s="179"/>
      <c r="H171" s="146"/>
      <c r="I171" s="148">
        <f>ROUND((SUM(I163:I170))/1,2)</f>
        <v>0</v>
      </c>
      <c r="J171" s="147"/>
      <c r="K171" s="147"/>
      <c r="L171" s="147">
        <f>ROUND((SUM(L163:L170))/1,2)</f>
        <v>0</v>
      </c>
      <c r="M171" s="147">
        <f>ROUND((SUM(M163:M170))/1,2)</f>
        <v>0</v>
      </c>
      <c r="N171" s="147"/>
      <c r="O171" s="147"/>
      <c r="P171" s="147"/>
      <c r="Q171" s="13"/>
      <c r="R171" s="13"/>
      <c r="S171" s="13">
        <f>ROUND((SUM(S163:S170))/1,2)</f>
        <v>12.65</v>
      </c>
      <c r="T171" s="13"/>
      <c r="U171" s="13"/>
      <c r="V171" s="208">
        <f>ROUND((SUM(V163:V170))/1,2)</f>
        <v>0</v>
      </c>
      <c r="W171" s="226"/>
      <c r="X171" s="145"/>
      <c r="Y171" s="145"/>
      <c r="Z171" s="145"/>
    </row>
    <row r="172" spans="1:26" x14ac:dyDescent="0.25">
      <c r="A172" s="1"/>
      <c r="B172" s="217"/>
      <c r="C172" s="1"/>
      <c r="D172" s="1"/>
      <c r="E172" s="139"/>
      <c r="F172" s="139"/>
      <c r="G172" s="173"/>
      <c r="H172" s="139"/>
      <c r="I172" s="139"/>
      <c r="J172" s="140"/>
      <c r="K172" s="140"/>
      <c r="L172" s="140"/>
      <c r="M172" s="140"/>
      <c r="N172" s="140"/>
      <c r="O172" s="140"/>
      <c r="P172" s="140"/>
      <c r="Q172" s="1"/>
      <c r="R172" s="1"/>
      <c r="S172" s="1"/>
      <c r="T172" s="1"/>
      <c r="U172" s="1"/>
      <c r="V172" s="209"/>
      <c r="W172" s="59"/>
    </row>
    <row r="173" spans="1:26" x14ac:dyDescent="0.25">
      <c r="A173" s="13"/>
      <c r="B173" s="221"/>
      <c r="C173" s="180">
        <v>4</v>
      </c>
      <c r="D173" s="322" t="s">
        <v>81</v>
      </c>
      <c r="E173" s="322"/>
      <c r="F173" s="146"/>
      <c r="G173" s="179"/>
      <c r="H173" s="146"/>
      <c r="I173" s="146"/>
      <c r="J173" s="147"/>
      <c r="K173" s="147"/>
      <c r="L173" s="147"/>
      <c r="M173" s="147"/>
      <c r="N173" s="147"/>
      <c r="O173" s="147"/>
      <c r="P173" s="147"/>
      <c r="Q173" s="13"/>
      <c r="R173" s="13"/>
      <c r="S173" s="13"/>
      <c r="T173" s="13"/>
      <c r="U173" s="13"/>
      <c r="V173" s="205"/>
      <c r="W173" s="226"/>
      <c r="X173" s="145"/>
      <c r="Y173" s="145"/>
      <c r="Z173" s="145"/>
    </row>
    <row r="174" spans="1:26" ht="24.95" customHeight="1" x14ac:dyDescent="0.25">
      <c r="A174" s="187"/>
      <c r="B174" s="222"/>
      <c r="C174" s="188" t="s">
        <v>232</v>
      </c>
      <c r="D174" s="323" t="s">
        <v>233</v>
      </c>
      <c r="E174" s="323"/>
      <c r="F174" s="182" t="s">
        <v>125</v>
      </c>
      <c r="G174" s="183">
        <v>11.659000000000001</v>
      </c>
      <c r="H174" s="189"/>
      <c r="I174" s="182">
        <f t="shared" ref="I174:I182" si="18">ROUND(G174*(H174),2)</f>
        <v>0</v>
      </c>
      <c r="J174" s="184">
        <f t="shared" ref="J174:J182" si="19">ROUND(G174*(N174),2)</f>
        <v>0</v>
      </c>
      <c r="K174" s="185">
        <f t="shared" ref="K174:K182" si="20">ROUND(G174*(O174),2)</f>
        <v>0</v>
      </c>
      <c r="L174" s="185">
        <f t="shared" ref="L174:L182" si="21">ROUND(G174*(H174),2)</f>
        <v>0</v>
      </c>
      <c r="M174" s="185"/>
      <c r="N174" s="185">
        <v>0</v>
      </c>
      <c r="O174" s="185"/>
      <c r="P174" s="190">
        <v>2.21204</v>
      </c>
      <c r="Q174" s="190"/>
      <c r="R174" s="190">
        <v>2.21204</v>
      </c>
      <c r="S174" s="186">
        <f t="shared" ref="S174:S182" si="22">ROUND(G174*(P174),3)</f>
        <v>25.79</v>
      </c>
      <c r="T174" s="186"/>
      <c r="U174" s="186"/>
      <c r="V174" s="206"/>
      <c r="W174" s="59"/>
      <c r="Z174">
        <f t="shared" ref="Z174:Z182" si="23">0.058844*POWER(I174,0.952797)</f>
        <v>0</v>
      </c>
    </row>
    <row r="175" spans="1:26" ht="24.95" customHeight="1" x14ac:dyDescent="0.25">
      <c r="A175" s="187"/>
      <c r="B175" s="222"/>
      <c r="C175" s="188" t="s">
        <v>234</v>
      </c>
      <c r="D175" s="323" t="s">
        <v>235</v>
      </c>
      <c r="E175" s="323"/>
      <c r="F175" s="182" t="s">
        <v>157</v>
      </c>
      <c r="G175" s="183">
        <v>0.54100000000000004</v>
      </c>
      <c r="H175" s="189"/>
      <c r="I175" s="182">
        <f t="shared" si="18"/>
        <v>0</v>
      </c>
      <c r="J175" s="184">
        <f t="shared" si="19"/>
        <v>0</v>
      </c>
      <c r="K175" s="185">
        <f t="shared" si="20"/>
        <v>0</v>
      </c>
      <c r="L175" s="185">
        <f t="shared" si="21"/>
        <v>0</v>
      </c>
      <c r="M175" s="185"/>
      <c r="N175" s="185">
        <v>0</v>
      </c>
      <c r="O175" s="185"/>
      <c r="P175" s="190">
        <v>1.01688</v>
      </c>
      <c r="Q175" s="190"/>
      <c r="R175" s="190">
        <v>1.01688</v>
      </c>
      <c r="S175" s="186">
        <f t="shared" si="22"/>
        <v>0.55000000000000004</v>
      </c>
      <c r="T175" s="186"/>
      <c r="U175" s="186"/>
      <c r="V175" s="206"/>
      <c r="W175" s="59"/>
      <c r="Z175">
        <f t="shared" si="23"/>
        <v>0</v>
      </c>
    </row>
    <row r="176" spans="1:26" ht="24.95" customHeight="1" x14ac:dyDescent="0.25">
      <c r="A176" s="187"/>
      <c r="B176" s="222"/>
      <c r="C176" s="188" t="s">
        <v>236</v>
      </c>
      <c r="D176" s="323" t="s">
        <v>237</v>
      </c>
      <c r="E176" s="323"/>
      <c r="F176" s="182" t="s">
        <v>157</v>
      </c>
      <c r="G176" s="183">
        <v>0.30599999999999999</v>
      </c>
      <c r="H176" s="189"/>
      <c r="I176" s="182">
        <f t="shared" si="18"/>
        <v>0</v>
      </c>
      <c r="J176" s="184">
        <f t="shared" si="19"/>
        <v>0</v>
      </c>
      <c r="K176" s="185">
        <f t="shared" si="20"/>
        <v>0</v>
      </c>
      <c r="L176" s="185">
        <f t="shared" si="21"/>
        <v>0</v>
      </c>
      <c r="M176" s="185"/>
      <c r="N176" s="185">
        <v>0</v>
      </c>
      <c r="O176" s="185"/>
      <c r="P176" s="190">
        <v>1.20296</v>
      </c>
      <c r="Q176" s="190"/>
      <c r="R176" s="190">
        <v>1.20296</v>
      </c>
      <c r="S176" s="186">
        <f t="shared" si="22"/>
        <v>0.36799999999999999</v>
      </c>
      <c r="T176" s="186"/>
      <c r="U176" s="186"/>
      <c r="V176" s="206"/>
      <c r="W176" s="59"/>
      <c r="Z176">
        <f t="shared" si="23"/>
        <v>0</v>
      </c>
    </row>
    <row r="177" spans="1:26" ht="24.95" customHeight="1" x14ac:dyDescent="0.25">
      <c r="A177" s="187"/>
      <c r="B177" s="222"/>
      <c r="C177" s="188" t="s">
        <v>238</v>
      </c>
      <c r="D177" s="323" t="s">
        <v>239</v>
      </c>
      <c r="E177" s="323"/>
      <c r="F177" s="182" t="s">
        <v>125</v>
      </c>
      <c r="G177" s="183">
        <v>2.0470000000000002</v>
      </c>
      <c r="H177" s="189"/>
      <c r="I177" s="182">
        <f t="shared" si="18"/>
        <v>0</v>
      </c>
      <c r="J177" s="184">
        <f t="shared" si="19"/>
        <v>0</v>
      </c>
      <c r="K177" s="185">
        <f t="shared" si="20"/>
        <v>0</v>
      </c>
      <c r="L177" s="185">
        <f t="shared" si="21"/>
        <v>0</v>
      </c>
      <c r="M177" s="185"/>
      <c r="N177" s="185">
        <v>0</v>
      </c>
      <c r="O177" s="185"/>
      <c r="P177" s="190">
        <v>2.2372299999999998</v>
      </c>
      <c r="Q177" s="190"/>
      <c r="R177" s="190">
        <v>2.2372299999999998</v>
      </c>
      <c r="S177" s="186">
        <f t="shared" si="22"/>
        <v>4.58</v>
      </c>
      <c r="T177" s="186"/>
      <c r="U177" s="186"/>
      <c r="V177" s="206"/>
      <c r="W177" s="59"/>
      <c r="Z177">
        <f t="shared" si="23"/>
        <v>0</v>
      </c>
    </row>
    <row r="178" spans="1:26" ht="24.95" customHeight="1" x14ac:dyDescent="0.25">
      <c r="A178" s="187"/>
      <c r="B178" s="223"/>
      <c r="C178" s="197" t="s">
        <v>240</v>
      </c>
      <c r="D178" s="326" t="s">
        <v>241</v>
      </c>
      <c r="E178" s="326"/>
      <c r="F178" s="192" t="s">
        <v>242</v>
      </c>
      <c r="G178" s="193">
        <v>425.26400000000001</v>
      </c>
      <c r="H178" s="198"/>
      <c r="I178" s="192">
        <f t="shared" si="18"/>
        <v>0</v>
      </c>
      <c r="J178" s="194">
        <f t="shared" si="19"/>
        <v>0</v>
      </c>
      <c r="K178" s="195">
        <f t="shared" si="20"/>
        <v>0</v>
      </c>
      <c r="L178" s="195">
        <f t="shared" si="21"/>
        <v>0</v>
      </c>
      <c r="M178" s="195">
        <f>ROUND(G178*(H178),2)</f>
        <v>0</v>
      </c>
      <c r="N178" s="195">
        <v>0</v>
      </c>
      <c r="O178" s="195"/>
      <c r="P178" s="199"/>
      <c r="Q178" s="199"/>
      <c r="R178" s="199"/>
      <c r="S178" s="196">
        <f t="shared" si="22"/>
        <v>0</v>
      </c>
      <c r="T178" s="196"/>
      <c r="U178" s="196"/>
      <c r="V178" s="207"/>
      <c r="W178" s="59"/>
      <c r="Z178">
        <f t="shared" si="23"/>
        <v>0</v>
      </c>
    </row>
    <row r="179" spans="1:26" ht="24.95" customHeight="1" x14ac:dyDescent="0.25">
      <c r="A179" s="187"/>
      <c r="B179" s="222"/>
      <c r="C179" s="188" t="s">
        <v>243</v>
      </c>
      <c r="D179" s="323" t="s">
        <v>244</v>
      </c>
      <c r="E179" s="323"/>
      <c r="F179" s="182" t="s">
        <v>157</v>
      </c>
      <c r="G179" s="183">
        <v>0.13300000000000001</v>
      </c>
      <c r="H179" s="189"/>
      <c r="I179" s="182">
        <f t="shared" si="18"/>
        <v>0</v>
      </c>
      <c r="J179" s="184">
        <f t="shared" si="19"/>
        <v>0</v>
      </c>
      <c r="K179" s="185">
        <f t="shared" si="20"/>
        <v>0</v>
      </c>
      <c r="L179" s="185">
        <f t="shared" si="21"/>
        <v>0</v>
      </c>
      <c r="M179" s="185"/>
      <c r="N179" s="185">
        <v>0</v>
      </c>
      <c r="O179" s="185"/>
      <c r="P179" s="190">
        <v>1.01712</v>
      </c>
      <c r="Q179" s="190"/>
      <c r="R179" s="190">
        <v>1.01712</v>
      </c>
      <c r="S179" s="186">
        <f t="shared" si="22"/>
        <v>0.13500000000000001</v>
      </c>
      <c r="T179" s="186"/>
      <c r="U179" s="186"/>
      <c r="V179" s="206"/>
      <c r="W179" s="59"/>
      <c r="Z179">
        <f t="shared" si="23"/>
        <v>0</v>
      </c>
    </row>
    <row r="180" spans="1:26" ht="24.95" customHeight="1" x14ac:dyDescent="0.25">
      <c r="A180" s="187"/>
      <c r="B180" s="222"/>
      <c r="C180" s="188" t="s">
        <v>245</v>
      </c>
      <c r="D180" s="323" t="s">
        <v>246</v>
      </c>
      <c r="E180" s="323"/>
      <c r="F180" s="182" t="s">
        <v>162</v>
      </c>
      <c r="G180" s="183">
        <v>36.616</v>
      </c>
      <c r="H180" s="189"/>
      <c r="I180" s="182">
        <f t="shared" si="18"/>
        <v>0</v>
      </c>
      <c r="J180" s="184">
        <f t="shared" si="19"/>
        <v>0</v>
      </c>
      <c r="K180" s="185">
        <f t="shared" si="20"/>
        <v>0</v>
      </c>
      <c r="L180" s="185">
        <f t="shared" si="21"/>
        <v>0</v>
      </c>
      <c r="M180" s="185"/>
      <c r="N180" s="185">
        <v>0</v>
      </c>
      <c r="O180" s="185"/>
      <c r="P180" s="190"/>
      <c r="Q180" s="190"/>
      <c r="R180" s="190"/>
      <c r="S180" s="186">
        <f t="shared" si="22"/>
        <v>0</v>
      </c>
      <c r="T180" s="186"/>
      <c r="U180" s="186"/>
      <c r="V180" s="206"/>
      <c r="W180" s="59"/>
      <c r="Z180">
        <f t="shared" si="23"/>
        <v>0</v>
      </c>
    </row>
    <row r="181" spans="1:26" ht="24.95" customHeight="1" x14ac:dyDescent="0.25">
      <c r="A181" s="187"/>
      <c r="B181" s="223"/>
      <c r="C181" s="197" t="s">
        <v>247</v>
      </c>
      <c r="D181" s="326" t="s">
        <v>248</v>
      </c>
      <c r="E181" s="326"/>
      <c r="F181" s="192" t="s">
        <v>249</v>
      </c>
      <c r="G181" s="193">
        <v>981.30100000000004</v>
      </c>
      <c r="H181" s="198"/>
      <c r="I181" s="192">
        <f t="shared" si="18"/>
        <v>0</v>
      </c>
      <c r="J181" s="194">
        <f t="shared" si="19"/>
        <v>0</v>
      </c>
      <c r="K181" s="195">
        <f t="shared" si="20"/>
        <v>0</v>
      </c>
      <c r="L181" s="195">
        <f t="shared" si="21"/>
        <v>0</v>
      </c>
      <c r="M181" s="195">
        <f>ROUND(G181*(H181),2)</f>
        <v>0</v>
      </c>
      <c r="N181" s="195">
        <v>0</v>
      </c>
      <c r="O181" s="195"/>
      <c r="P181" s="199"/>
      <c r="Q181" s="199"/>
      <c r="R181" s="199"/>
      <c r="S181" s="196">
        <f t="shared" si="22"/>
        <v>0</v>
      </c>
      <c r="T181" s="196"/>
      <c r="U181" s="196"/>
      <c r="V181" s="207"/>
      <c r="W181" s="59"/>
      <c r="Z181">
        <f t="shared" si="23"/>
        <v>0</v>
      </c>
    </row>
    <row r="182" spans="1:26" ht="24.95" customHeight="1" x14ac:dyDescent="0.25">
      <c r="A182" s="187"/>
      <c r="B182" s="223"/>
      <c r="C182" s="197" t="s">
        <v>250</v>
      </c>
      <c r="D182" s="326" t="s">
        <v>251</v>
      </c>
      <c r="E182" s="326"/>
      <c r="F182" s="192" t="s">
        <v>157</v>
      </c>
      <c r="G182" s="193">
        <v>6.5910000000000002</v>
      </c>
      <c r="H182" s="198"/>
      <c r="I182" s="192">
        <f t="shared" si="18"/>
        <v>0</v>
      </c>
      <c r="J182" s="194">
        <f t="shared" si="19"/>
        <v>0</v>
      </c>
      <c r="K182" s="195">
        <f t="shared" si="20"/>
        <v>0</v>
      </c>
      <c r="L182" s="195">
        <f t="shared" si="21"/>
        <v>0</v>
      </c>
      <c r="M182" s="195">
        <f>ROUND(G182*(H182),2)</f>
        <v>0</v>
      </c>
      <c r="N182" s="195">
        <v>0</v>
      </c>
      <c r="O182" s="195"/>
      <c r="P182" s="199">
        <v>1</v>
      </c>
      <c r="Q182" s="199"/>
      <c r="R182" s="199">
        <v>1</v>
      </c>
      <c r="S182" s="196">
        <f t="shared" si="22"/>
        <v>6.5910000000000002</v>
      </c>
      <c r="T182" s="196"/>
      <c r="U182" s="196"/>
      <c r="V182" s="207"/>
      <c r="W182" s="59"/>
      <c r="Z182">
        <f t="shared" si="23"/>
        <v>0</v>
      </c>
    </row>
    <row r="183" spans="1:26" x14ac:dyDescent="0.25">
      <c r="A183" s="13"/>
      <c r="B183" s="221"/>
      <c r="C183" s="180">
        <v>4</v>
      </c>
      <c r="D183" s="322" t="s">
        <v>81</v>
      </c>
      <c r="E183" s="322"/>
      <c r="F183" s="146"/>
      <c r="G183" s="179"/>
      <c r="H183" s="146"/>
      <c r="I183" s="148">
        <f>ROUND((SUM(I173:I182))/1,2)</f>
        <v>0</v>
      </c>
      <c r="J183" s="147"/>
      <c r="K183" s="147"/>
      <c r="L183" s="147">
        <f>ROUND((SUM(L173:L182))/1,2)</f>
        <v>0</v>
      </c>
      <c r="M183" s="147">
        <f>ROUND((SUM(M173:M182))/1,2)</f>
        <v>0</v>
      </c>
      <c r="N183" s="147"/>
      <c r="O183" s="147"/>
      <c r="P183" s="147"/>
      <c r="Q183" s="13"/>
      <c r="R183" s="13"/>
      <c r="S183" s="13">
        <f>ROUND((SUM(S173:S182))/1,2)</f>
        <v>38.01</v>
      </c>
      <c r="T183" s="13"/>
      <c r="U183" s="13"/>
      <c r="V183" s="208">
        <f>ROUND((SUM(V173:V182))/1,2)</f>
        <v>0</v>
      </c>
      <c r="W183" s="226"/>
      <c r="X183" s="145"/>
      <c r="Y183" s="145"/>
      <c r="Z183" s="145"/>
    </row>
    <row r="184" spans="1:26" x14ac:dyDescent="0.25">
      <c r="A184" s="1"/>
      <c r="B184" s="217"/>
      <c r="C184" s="1"/>
      <c r="D184" s="1"/>
      <c r="E184" s="139"/>
      <c r="F184" s="139"/>
      <c r="G184" s="173"/>
      <c r="H184" s="139"/>
      <c r="I184" s="139"/>
      <c r="J184" s="140"/>
      <c r="K184" s="140"/>
      <c r="L184" s="140"/>
      <c r="M184" s="140"/>
      <c r="N184" s="140"/>
      <c r="O184" s="140"/>
      <c r="P184" s="140"/>
      <c r="Q184" s="1"/>
      <c r="R184" s="1"/>
      <c r="S184" s="1"/>
      <c r="T184" s="1"/>
      <c r="U184" s="1"/>
      <c r="V184" s="209"/>
      <c r="W184" s="59"/>
    </row>
    <row r="185" spans="1:26" x14ac:dyDescent="0.25">
      <c r="A185" s="13"/>
      <c r="B185" s="221"/>
      <c r="C185" s="180">
        <v>6</v>
      </c>
      <c r="D185" s="322" t="s">
        <v>82</v>
      </c>
      <c r="E185" s="322"/>
      <c r="F185" s="146"/>
      <c r="G185" s="179"/>
      <c r="H185" s="146"/>
      <c r="I185" s="146"/>
      <c r="J185" s="147"/>
      <c r="K185" s="147"/>
      <c r="L185" s="147"/>
      <c r="M185" s="147"/>
      <c r="N185" s="147"/>
      <c r="O185" s="147"/>
      <c r="P185" s="147"/>
      <c r="Q185" s="13"/>
      <c r="R185" s="13"/>
      <c r="S185" s="13"/>
      <c r="T185" s="13"/>
      <c r="U185" s="13"/>
      <c r="V185" s="205"/>
      <c r="W185" s="226"/>
      <c r="X185" s="145"/>
      <c r="Y185" s="145"/>
      <c r="Z185" s="145"/>
    </row>
    <row r="186" spans="1:26" ht="24.95" customHeight="1" x14ac:dyDescent="0.25">
      <c r="A186" s="187"/>
      <c r="B186" s="222"/>
      <c r="C186" s="188" t="s">
        <v>252</v>
      </c>
      <c r="D186" s="323" t="s">
        <v>253</v>
      </c>
      <c r="E186" s="323"/>
      <c r="F186" s="182" t="s">
        <v>162</v>
      </c>
      <c r="G186" s="183">
        <v>66.099000000000004</v>
      </c>
      <c r="H186" s="189"/>
      <c r="I186" s="182">
        <f t="shared" ref="I186:I209" si="24">ROUND(G186*(H186),2)</f>
        <v>0</v>
      </c>
      <c r="J186" s="184">
        <f t="shared" ref="J186:J209" si="25">ROUND(G186*(N186),2)</f>
        <v>0</v>
      </c>
      <c r="K186" s="185">
        <f t="shared" ref="K186:K209" si="26">ROUND(G186*(O186),2)</f>
        <v>0</v>
      </c>
      <c r="L186" s="185">
        <f t="shared" ref="L186:L209" si="27">ROUND(G186*(H186),2)</f>
        <v>0</v>
      </c>
      <c r="M186" s="185"/>
      <c r="N186" s="185">
        <v>0</v>
      </c>
      <c r="O186" s="185"/>
      <c r="P186" s="190">
        <v>4.4000000000000003E-3</v>
      </c>
      <c r="Q186" s="190"/>
      <c r="R186" s="190">
        <v>4.4000000000000003E-3</v>
      </c>
      <c r="S186" s="186">
        <f t="shared" ref="S186:S209" si="28">ROUND(G186*(P186),3)</f>
        <v>0.29099999999999998</v>
      </c>
      <c r="T186" s="186"/>
      <c r="U186" s="186"/>
      <c r="V186" s="206"/>
      <c r="W186" s="59"/>
      <c r="Z186">
        <f t="shared" ref="Z186:Z209" si="29">0.058844*POWER(I186,0.952797)</f>
        <v>0</v>
      </c>
    </row>
    <row r="187" spans="1:26" ht="24.95" customHeight="1" x14ac:dyDescent="0.25">
      <c r="A187" s="187"/>
      <c r="B187" s="222"/>
      <c r="C187" s="188" t="s">
        <v>254</v>
      </c>
      <c r="D187" s="323" t="s">
        <v>255</v>
      </c>
      <c r="E187" s="323"/>
      <c r="F187" s="182" t="s">
        <v>162</v>
      </c>
      <c r="G187" s="183">
        <v>102.511</v>
      </c>
      <c r="H187" s="189"/>
      <c r="I187" s="182">
        <f t="shared" si="24"/>
        <v>0</v>
      </c>
      <c r="J187" s="184">
        <f t="shared" si="25"/>
        <v>0</v>
      </c>
      <c r="K187" s="185">
        <f t="shared" si="26"/>
        <v>0</v>
      </c>
      <c r="L187" s="185">
        <f t="shared" si="27"/>
        <v>0</v>
      </c>
      <c r="M187" s="185"/>
      <c r="N187" s="185">
        <v>0</v>
      </c>
      <c r="O187" s="185"/>
      <c r="P187" s="190">
        <v>4.1999999999999997E-3</v>
      </c>
      <c r="Q187" s="190"/>
      <c r="R187" s="190">
        <v>4.1999999999999997E-3</v>
      </c>
      <c r="S187" s="186">
        <f t="shared" si="28"/>
        <v>0.43099999999999999</v>
      </c>
      <c r="T187" s="186"/>
      <c r="U187" s="186"/>
      <c r="V187" s="206"/>
      <c r="W187" s="59"/>
      <c r="Z187">
        <f t="shared" si="29"/>
        <v>0</v>
      </c>
    </row>
    <row r="188" spans="1:26" ht="24.95" customHeight="1" x14ac:dyDescent="0.25">
      <c r="A188" s="187"/>
      <c r="B188" s="222"/>
      <c r="C188" s="188" t="s">
        <v>256</v>
      </c>
      <c r="D188" s="323" t="s">
        <v>257</v>
      </c>
      <c r="E188" s="323"/>
      <c r="F188" s="182" t="s">
        <v>162</v>
      </c>
      <c r="G188" s="183">
        <v>66.099000000000004</v>
      </c>
      <c r="H188" s="189"/>
      <c r="I188" s="182">
        <f t="shared" si="24"/>
        <v>0</v>
      </c>
      <c r="J188" s="184">
        <f t="shared" si="25"/>
        <v>0</v>
      </c>
      <c r="K188" s="185">
        <f t="shared" si="26"/>
        <v>0</v>
      </c>
      <c r="L188" s="185">
        <f t="shared" si="27"/>
        <v>0</v>
      </c>
      <c r="M188" s="185"/>
      <c r="N188" s="185">
        <v>0</v>
      </c>
      <c r="O188" s="185"/>
      <c r="P188" s="190"/>
      <c r="Q188" s="190"/>
      <c r="R188" s="190"/>
      <c r="S188" s="186">
        <f t="shared" si="28"/>
        <v>0</v>
      </c>
      <c r="T188" s="186"/>
      <c r="U188" s="186"/>
      <c r="V188" s="206"/>
      <c r="W188" s="59"/>
      <c r="Z188">
        <f t="shared" si="29"/>
        <v>0</v>
      </c>
    </row>
    <row r="189" spans="1:26" ht="24.95" customHeight="1" x14ac:dyDescent="0.25">
      <c r="A189" s="187"/>
      <c r="B189" s="222"/>
      <c r="C189" s="188" t="s">
        <v>258</v>
      </c>
      <c r="D189" s="323" t="s">
        <v>259</v>
      </c>
      <c r="E189" s="323"/>
      <c r="F189" s="182" t="s">
        <v>162</v>
      </c>
      <c r="G189" s="183">
        <v>102.511</v>
      </c>
      <c r="H189" s="189"/>
      <c r="I189" s="182">
        <f t="shared" si="24"/>
        <v>0</v>
      </c>
      <c r="J189" s="184">
        <f t="shared" si="25"/>
        <v>0</v>
      </c>
      <c r="K189" s="185">
        <f t="shared" si="26"/>
        <v>0</v>
      </c>
      <c r="L189" s="185">
        <f t="shared" si="27"/>
        <v>0</v>
      </c>
      <c r="M189" s="185"/>
      <c r="N189" s="185">
        <v>0</v>
      </c>
      <c r="O189" s="185"/>
      <c r="P189" s="190">
        <v>2.8800000000000002E-3</v>
      </c>
      <c r="Q189" s="190"/>
      <c r="R189" s="190">
        <v>2.8800000000000002E-3</v>
      </c>
      <c r="S189" s="186">
        <f t="shared" si="28"/>
        <v>0.29499999999999998</v>
      </c>
      <c r="T189" s="186"/>
      <c r="U189" s="186"/>
      <c r="V189" s="206"/>
      <c r="W189" s="59"/>
      <c r="Z189">
        <f t="shared" si="29"/>
        <v>0</v>
      </c>
    </row>
    <row r="190" spans="1:26" ht="24.95" customHeight="1" x14ac:dyDescent="0.25">
      <c r="A190" s="187"/>
      <c r="B190" s="222"/>
      <c r="C190" s="188" t="s">
        <v>260</v>
      </c>
      <c r="D190" s="323" t="s">
        <v>261</v>
      </c>
      <c r="E190" s="323"/>
      <c r="F190" s="182" t="s">
        <v>262</v>
      </c>
      <c r="G190" s="183">
        <v>351.34</v>
      </c>
      <c r="H190" s="189"/>
      <c r="I190" s="182">
        <f t="shared" si="24"/>
        <v>0</v>
      </c>
      <c r="J190" s="184">
        <f t="shared" si="25"/>
        <v>0</v>
      </c>
      <c r="K190" s="185">
        <f t="shared" si="26"/>
        <v>0</v>
      </c>
      <c r="L190" s="185">
        <f t="shared" si="27"/>
        <v>0</v>
      </c>
      <c r="M190" s="185"/>
      <c r="N190" s="185">
        <v>0</v>
      </c>
      <c r="O190" s="185"/>
      <c r="P190" s="190">
        <v>2.5000000000000001E-4</v>
      </c>
      <c r="Q190" s="190"/>
      <c r="R190" s="190">
        <v>2.5000000000000001E-4</v>
      </c>
      <c r="S190" s="186">
        <f t="shared" si="28"/>
        <v>8.7999999999999995E-2</v>
      </c>
      <c r="T190" s="186"/>
      <c r="U190" s="186"/>
      <c r="V190" s="206"/>
      <c r="W190" s="59"/>
      <c r="Z190">
        <f t="shared" si="29"/>
        <v>0</v>
      </c>
    </row>
    <row r="191" spans="1:26" ht="35.1" customHeight="1" x14ac:dyDescent="0.25">
      <c r="A191" s="187"/>
      <c r="B191" s="222"/>
      <c r="C191" s="188" t="s">
        <v>263</v>
      </c>
      <c r="D191" s="323" t="s">
        <v>264</v>
      </c>
      <c r="E191" s="323"/>
      <c r="F191" s="182" t="s">
        <v>162</v>
      </c>
      <c r="G191" s="183">
        <v>403.76299999999998</v>
      </c>
      <c r="H191" s="189"/>
      <c r="I191" s="182">
        <f t="shared" si="24"/>
        <v>0</v>
      </c>
      <c r="J191" s="184">
        <f t="shared" si="25"/>
        <v>0</v>
      </c>
      <c r="K191" s="185">
        <f t="shared" si="26"/>
        <v>0</v>
      </c>
      <c r="L191" s="185">
        <f t="shared" si="27"/>
        <v>0</v>
      </c>
      <c r="M191" s="185"/>
      <c r="N191" s="185">
        <v>0</v>
      </c>
      <c r="O191" s="185"/>
      <c r="P191" s="190">
        <v>1E-4</v>
      </c>
      <c r="Q191" s="190"/>
      <c r="R191" s="190">
        <v>1E-4</v>
      </c>
      <c r="S191" s="186">
        <f t="shared" si="28"/>
        <v>0.04</v>
      </c>
      <c r="T191" s="186"/>
      <c r="U191" s="186"/>
      <c r="V191" s="206"/>
      <c r="W191" s="59"/>
      <c r="Z191">
        <f t="shared" si="29"/>
        <v>0</v>
      </c>
    </row>
    <row r="192" spans="1:26" ht="24.95" customHeight="1" x14ac:dyDescent="0.25">
      <c r="A192" s="187"/>
      <c r="B192" s="222"/>
      <c r="C192" s="188" t="s">
        <v>265</v>
      </c>
      <c r="D192" s="323" t="s">
        <v>266</v>
      </c>
      <c r="E192" s="323"/>
      <c r="F192" s="182" t="s">
        <v>162</v>
      </c>
      <c r="G192" s="183">
        <v>28.312999999999999</v>
      </c>
      <c r="H192" s="189"/>
      <c r="I192" s="182">
        <f t="shared" si="24"/>
        <v>0</v>
      </c>
      <c r="J192" s="184">
        <f t="shared" si="25"/>
        <v>0</v>
      </c>
      <c r="K192" s="185">
        <f t="shared" si="26"/>
        <v>0</v>
      </c>
      <c r="L192" s="185">
        <f t="shared" si="27"/>
        <v>0</v>
      </c>
      <c r="M192" s="185"/>
      <c r="N192" s="185">
        <v>0</v>
      </c>
      <c r="O192" s="185"/>
      <c r="P192" s="190">
        <v>4.4000000000000002E-4</v>
      </c>
      <c r="Q192" s="190"/>
      <c r="R192" s="190">
        <v>4.4000000000000002E-4</v>
      </c>
      <c r="S192" s="186">
        <f t="shared" si="28"/>
        <v>1.2E-2</v>
      </c>
      <c r="T192" s="186"/>
      <c r="U192" s="186"/>
      <c r="V192" s="206"/>
      <c r="W192" s="59"/>
      <c r="Z192">
        <f t="shared" si="29"/>
        <v>0</v>
      </c>
    </row>
    <row r="193" spans="1:26" ht="24.95" customHeight="1" x14ac:dyDescent="0.25">
      <c r="A193" s="187"/>
      <c r="B193" s="222"/>
      <c r="C193" s="188" t="s">
        <v>267</v>
      </c>
      <c r="D193" s="323" t="s">
        <v>268</v>
      </c>
      <c r="E193" s="323"/>
      <c r="F193" s="182" t="s">
        <v>162</v>
      </c>
      <c r="G193" s="183">
        <v>28.312999999999999</v>
      </c>
      <c r="H193" s="189"/>
      <c r="I193" s="182">
        <f t="shared" si="24"/>
        <v>0</v>
      </c>
      <c r="J193" s="184">
        <f t="shared" si="25"/>
        <v>0</v>
      </c>
      <c r="K193" s="185">
        <f t="shared" si="26"/>
        <v>0</v>
      </c>
      <c r="L193" s="185">
        <f t="shared" si="27"/>
        <v>0</v>
      </c>
      <c r="M193" s="185"/>
      <c r="N193" s="185">
        <v>0</v>
      </c>
      <c r="O193" s="185"/>
      <c r="P193" s="190">
        <v>5.0600000000000003E-3</v>
      </c>
      <c r="Q193" s="190"/>
      <c r="R193" s="190">
        <v>5.0600000000000003E-3</v>
      </c>
      <c r="S193" s="186">
        <f t="shared" si="28"/>
        <v>0.14299999999999999</v>
      </c>
      <c r="T193" s="186"/>
      <c r="U193" s="186"/>
      <c r="V193" s="206"/>
      <c r="W193" s="59"/>
      <c r="Z193">
        <f t="shared" si="29"/>
        <v>0</v>
      </c>
    </row>
    <row r="194" spans="1:26" ht="24.95" customHeight="1" x14ac:dyDescent="0.25">
      <c r="A194" s="187"/>
      <c r="B194" s="222"/>
      <c r="C194" s="188" t="s">
        <v>269</v>
      </c>
      <c r="D194" s="323" t="s">
        <v>270</v>
      </c>
      <c r="E194" s="323"/>
      <c r="F194" s="182" t="s">
        <v>162</v>
      </c>
      <c r="G194" s="183">
        <v>1422.7260000000001</v>
      </c>
      <c r="H194" s="189"/>
      <c r="I194" s="182">
        <f t="shared" si="24"/>
        <v>0</v>
      </c>
      <c r="J194" s="184">
        <f t="shared" si="25"/>
        <v>0</v>
      </c>
      <c r="K194" s="185">
        <f t="shared" si="26"/>
        <v>0</v>
      </c>
      <c r="L194" s="185">
        <f t="shared" si="27"/>
        <v>0</v>
      </c>
      <c r="M194" s="185"/>
      <c r="N194" s="185">
        <v>0</v>
      </c>
      <c r="O194" s="185"/>
      <c r="P194" s="190">
        <v>4.8300000000000001E-3</v>
      </c>
      <c r="Q194" s="190"/>
      <c r="R194" s="190">
        <v>4.8300000000000001E-3</v>
      </c>
      <c r="S194" s="186">
        <f t="shared" si="28"/>
        <v>6.8719999999999999</v>
      </c>
      <c r="T194" s="186"/>
      <c r="U194" s="186"/>
      <c r="V194" s="206"/>
      <c r="W194" s="59"/>
      <c r="Z194">
        <f t="shared" si="29"/>
        <v>0</v>
      </c>
    </row>
    <row r="195" spans="1:26" ht="24.95" customHeight="1" x14ac:dyDescent="0.25">
      <c r="A195" s="187"/>
      <c r="B195" s="222"/>
      <c r="C195" s="188" t="s">
        <v>271</v>
      </c>
      <c r="D195" s="323" t="s">
        <v>272</v>
      </c>
      <c r="E195" s="323"/>
      <c r="F195" s="182" t="s">
        <v>162</v>
      </c>
      <c r="G195" s="183">
        <v>1422.7260000000001</v>
      </c>
      <c r="H195" s="189"/>
      <c r="I195" s="182">
        <f t="shared" si="24"/>
        <v>0</v>
      </c>
      <c r="J195" s="184">
        <f t="shared" si="25"/>
        <v>0</v>
      </c>
      <c r="K195" s="185">
        <f t="shared" si="26"/>
        <v>0</v>
      </c>
      <c r="L195" s="185">
        <f t="shared" si="27"/>
        <v>0</v>
      </c>
      <c r="M195" s="185"/>
      <c r="N195" s="185">
        <v>0</v>
      </c>
      <c r="O195" s="185"/>
      <c r="P195" s="190">
        <v>4.2000000000000002E-4</v>
      </c>
      <c r="Q195" s="190"/>
      <c r="R195" s="190">
        <v>4.2000000000000002E-4</v>
      </c>
      <c r="S195" s="186">
        <f t="shared" si="28"/>
        <v>0.59799999999999998</v>
      </c>
      <c r="T195" s="186"/>
      <c r="U195" s="186"/>
      <c r="V195" s="206"/>
      <c r="W195" s="59"/>
      <c r="Z195">
        <f t="shared" si="29"/>
        <v>0</v>
      </c>
    </row>
    <row r="196" spans="1:26" ht="24.95" customHeight="1" x14ac:dyDescent="0.25">
      <c r="A196" s="187"/>
      <c r="B196" s="222"/>
      <c r="C196" s="188" t="s">
        <v>273</v>
      </c>
      <c r="D196" s="323" t="s">
        <v>274</v>
      </c>
      <c r="E196" s="323"/>
      <c r="F196" s="182" t="s">
        <v>162</v>
      </c>
      <c r="G196" s="183">
        <v>28.312999999999999</v>
      </c>
      <c r="H196" s="189"/>
      <c r="I196" s="182">
        <f t="shared" si="24"/>
        <v>0</v>
      </c>
      <c r="J196" s="184">
        <f t="shared" si="25"/>
        <v>0</v>
      </c>
      <c r="K196" s="185">
        <f t="shared" si="26"/>
        <v>0</v>
      </c>
      <c r="L196" s="185">
        <f t="shared" si="27"/>
        <v>0</v>
      </c>
      <c r="M196" s="185"/>
      <c r="N196" s="185">
        <v>0</v>
      </c>
      <c r="O196" s="185"/>
      <c r="P196" s="190"/>
      <c r="Q196" s="190"/>
      <c r="R196" s="190"/>
      <c r="S196" s="186">
        <f t="shared" si="28"/>
        <v>0</v>
      </c>
      <c r="T196" s="186"/>
      <c r="U196" s="186"/>
      <c r="V196" s="206"/>
      <c r="W196" s="59"/>
      <c r="Z196">
        <f t="shared" si="29"/>
        <v>0</v>
      </c>
    </row>
    <row r="197" spans="1:26" ht="24.95" customHeight="1" x14ac:dyDescent="0.25">
      <c r="A197" s="187"/>
      <c r="B197" s="222"/>
      <c r="C197" s="188" t="s">
        <v>275</v>
      </c>
      <c r="D197" s="323" t="s">
        <v>276</v>
      </c>
      <c r="E197" s="323"/>
      <c r="F197" s="182" t="s">
        <v>162</v>
      </c>
      <c r="G197" s="183">
        <v>44.917999999999999</v>
      </c>
      <c r="H197" s="189"/>
      <c r="I197" s="182">
        <f t="shared" si="24"/>
        <v>0</v>
      </c>
      <c r="J197" s="184">
        <f t="shared" si="25"/>
        <v>0</v>
      </c>
      <c r="K197" s="185">
        <f t="shared" si="26"/>
        <v>0</v>
      </c>
      <c r="L197" s="185">
        <f t="shared" si="27"/>
        <v>0</v>
      </c>
      <c r="M197" s="185"/>
      <c r="N197" s="185">
        <v>0</v>
      </c>
      <c r="O197" s="185"/>
      <c r="P197" s="190"/>
      <c r="Q197" s="190"/>
      <c r="R197" s="190"/>
      <c r="S197" s="186">
        <f t="shared" si="28"/>
        <v>0</v>
      </c>
      <c r="T197" s="186"/>
      <c r="U197" s="186"/>
      <c r="V197" s="206"/>
      <c r="W197" s="59"/>
      <c r="Z197">
        <f t="shared" si="29"/>
        <v>0</v>
      </c>
    </row>
    <row r="198" spans="1:26" ht="24.95" customHeight="1" x14ac:dyDescent="0.25">
      <c r="A198" s="187"/>
      <c r="B198" s="222"/>
      <c r="C198" s="188" t="s">
        <v>277</v>
      </c>
      <c r="D198" s="323" t="s">
        <v>278</v>
      </c>
      <c r="E198" s="323"/>
      <c r="F198" s="182" t="s">
        <v>162</v>
      </c>
      <c r="G198" s="183">
        <v>1279.48</v>
      </c>
      <c r="H198" s="189"/>
      <c r="I198" s="182">
        <f t="shared" si="24"/>
        <v>0</v>
      </c>
      <c r="J198" s="184">
        <f t="shared" si="25"/>
        <v>0</v>
      </c>
      <c r="K198" s="185">
        <f t="shared" si="26"/>
        <v>0</v>
      </c>
      <c r="L198" s="185">
        <f t="shared" si="27"/>
        <v>0</v>
      </c>
      <c r="M198" s="185"/>
      <c r="N198" s="185">
        <v>0</v>
      </c>
      <c r="O198" s="185"/>
      <c r="P198" s="190"/>
      <c r="Q198" s="190"/>
      <c r="R198" s="190"/>
      <c r="S198" s="186">
        <f t="shared" si="28"/>
        <v>0</v>
      </c>
      <c r="T198" s="186"/>
      <c r="U198" s="186"/>
      <c r="V198" s="206"/>
      <c r="W198" s="59"/>
      <c r="Z198">
        <f t="shared" si="29"/>
        <v>0</v>
      </c>
    </row>
    <row r="199" spans="1:26" ht="24.95" customHeight="1" x14ac:dyDescent="0.25">
      <c r="A199" s="187"/>
      <c r="B199" s="222"/>
      <c r="C199" s="188" t="s">
        <v>279</v>
      </c>
      <c r="D199" s="323" t="s">
        <v>280</v>
      </c>
      <c r="E199" s="323"/>
      <c r="F199" s="182" t="s">
        <v>162</v>
      </c>
      <c r="G199" s="183">
        <v>98.328000000000003</v>
      </c>
      <c r="H199" s="189"/>
      <c r="I199" s="182">
        <f t="shared" si="24"/>
        <v>0</v>
      </c>
      <c r="J199" s="184">
        <f t="shared" si="25"/>
        <v>0</v>
      </c>
      <c r="K199" s="185">
        <f t="shared" si="26"/>
        <v>0</v>
      </c>
      <c r="L199" s="185">
        <f t="shared" si="27"/>
        <v>0</v>
      </c>
      <c r="M199" s="185"/>
      <c r="N199" s="185">
        <v>0</v>
      </c>
      <c r="O199" s="185"/>
      <c r="P199" s="190"/>
      <c r="Q199" s="190"/>
      <c r="R199" s="190"/>
      <c r="S199" s="186">
        <f t="shared" si="28"/>
        <v>0</v>
      </c>
      <c r="T199" s="186"/>
      <c r="U199" s="186"/>
      <c r="V199" s="206"/>
      <c r="W199" s="59"/>
      <c r="Z199">
        <f t="shared" si="29"/>
        <v>0</v>
      </c>
    </row>
    <row r="200" spans="1:26" ht="24.95" customHeight="1" x14ac:dyDescent="0.25">
      <c r="A200" s="187"/>
      <c r="B200" s="222"/>
      <c r="C200" s="188" t="s">
        <v>281</v>
      </c>
      <c r="D200" s="323" t="s">
        <v>282</v>
      </c>
      <c r="E200" s="323"/>
      <c r="F200" s="182" t="s">
        <v>162</v>
      </c>
      <c r="G200" s="183">
        <v>135.59299999999999</v>
      </c>
      <c r="H200" s="189"/>
      <c r="I200" s="182">
        <f t="shared" si="24"/>
        <v>0</v>
      </c>
      <c r="J200" s="184">
        <f t="shared" si="25"/>
        <v>0</v>
      </c>
      <c r="K200" s="185">
        <f t="shared" si="26"/>
        <v>0</v>
      </c>
      <c r="L200" s="185">
        <f t="shared" si="27"/>
        <v>0</v>
      </c>
      <c r="M200" s="185"/>
      <c r="N200" s="185">
        <v>0</v>
      </c>
      <c r="O200" s="185"/>
      <c r="P200" s="190"/>
      <c r="Q200" s="190"/>
      <c r="R200" s="190"/>
      <c r="S200" s="186">
        <f t="shared" si="28"/>
        <v>0</v>
      </c>
      <c r="T200" s="186"/>
      <c r="U200" s="186"/>
      <c r="V200" s="206"/>
      <c r="W200" s="59"/>
      <c r="Z200">
        <f t="shared" si="29"/>
        <v>0</v>
      </c>
    </row>
    <row r="201" spans="1:26" ht="24.95" customHeight="1" x14ac:dyDescent="0.25">
      <c r="A201" s="187"/>
      <c r="B201" s="222"/>
      <c r="C201" s="188" t="s">
        <v>283</v>
      </c>
      <c r="D201" s="323" t="s">
        <v>284</v>
      </c>
      <c r="E201" s="323"/>
      <c r="F201" s="182" t="s">
        <v>162</v>
      </c>
      <c r="G201" s="183">
        <v>24.31</v>
      </c>
      <c r="H201" s="189"/>
      <c r="I201" s="182">
        <f t="shared" si="24"/>
        <v>0</v>
      </c>
      <c r="J201" s="184">
        <f t="shared" si="25"/>
        <v>0</v>
      </c>
      <c r="K201" s="185">
        <f t="shared" si="26"/>
        <v>0</v>
      </c>
      <c r="L201" s="185">
        <f t="shared" si="27"/>
        <v>0</v>
      </c>
      <c r="M201" s="185"/>
      <c r="N201" s="185">
        <v>0</v>
      </c>
      <c r="O201" s="185"/>
      <c r="P201" s="190"/>
      <c r="Q201" s="190"/>
      <c r="R201" s="190"/>
      <c r="S201" s="186">
        <f t="shared" si="28"/>
        <v>0</v>
      </c>
      <c r="T201" s="186"/>
      <c r="U201" s="186"/>
      <c r="V201" s="206"/>
      <c r="W201" s="59"/>
      <c r="Z201">
        <f t="shared" si="29"/>
        <v>0</v>
      </c>
    </row>
    <row r="202" spans="1:26" ht="35.1" customHeight="1" x14ac:dyDescent="0.25">
      <c r="A202" s="187"/>
      <c r="B202" s="222"/>
      <c r="C202" s="188" t="s">
        <v>285</v>
      </c>
      <c r="D202" s="323" t="s">
        <v>286</v>
      </c>
      <c r="E202" s="323"/>
      <c r="F202" s="182" t="s">
        <v>162</v>
      </c>
      <c r="G202" s="183">
        <v>2246.7939999999999</v>
      </c>
      <c r="H202" s="189"/>
      <c r="I202" s="182">
        <f t="shared" si="24"/>
        <v>0</v>
      </c>
      <c r="J202" s="184">
        <f t="shared" si="25"/>
        <v>0</v>
      </c>
      <c r="K202" s="185">
        <f t="shared" si="26"/>
        <v>0</v>
      </c>
      <c r="L202" s="185">
        <f t="shared" si="27"/>
        <v>0</v>
      </c>
      <c r="M202" s="185"/>
      <c r="N202" s="185">
        <v>0</v>
      </c>
      <c r="O202" s="185"/>
      <c r="P202" s="190">
        <v>3.5200000000000001E-3</v>
      </c>
      <c r="Q202" s="190"/>
      <c r="R202" s="190">
        <v>3.5200000000000001E-3</v>
      </c>
      <c r="S202" s="186">
        <f t="shared" si="28"/>
        <v>7.9089999999999998</v>
      </c>
      <c r="T202" s="186"/>
      <c r="U202" s="186"/>
      <c r="V202" s="206"/>
      <c r="W202" s="59"/>
      <c r="Z202">
        <f t="shared" si="29"/>
        <v>0</v>
      </c>
    </row>
    <row r="203" spans="1:26" ht="24.95" customHeight="1" x14ac:dyDescent="0.25">
      <c r="A203" s="187"/>
      <c r="B203" s="222"/>
      <c r="C203" s="188" t="s">
        <v>287</v>
      </c>
      <c r="D203" s="323" t="s">
        <v>288</v>
      </c>
      <c r="E203" s="323"/>
      <c r="F203" s="182" t="s">
        <v>125</v>
      </c>
      <c r="G203" s="183">
        <v>224.33699999999999</v>
      </c>
      <c r="H203" s="189"/>
      <c r="I203" s="182">
        <f t="shared" si="24"/>
        <v>0</v>
      </c>
      <c r="J203" s="184">
        <f t="shared" si="25"/>
        <v>0</v>
      </c>
      <c r="K203" s="185">
        <f t="shared" si="26"/>
        <v>0</v>
      </c>
      <c r="L203" s="185">
        <f t="shared" si="27"/>
        <v>0</v>
      </c>
      <c r="M203" s="185"/>
      <c r="N203" s="185">
        <v>0</v>
      </c>
      <c r="O203" s="185"/>
      <c r="P203" s="190">
        <v>1.837</v>
      </c>
      <c r="Q203" s="190"/>
      <c r="R203" s="190">
        <v>1.837</v>
      </c>
      <c r="S203" s="186">
        <f t="shared" si="28"/>
        <v>412.10700000000003</v>
      </c>
      <c r="T203" s="186"/>
      <c r="U203" s="186"/>
      <c r="V203" s="206"/>
      <c r="W203" s="59"/>
      <c r="Z203">
        <f t="shared" si="29"/>
        <v>0</v>
      </c>
    </row>
    <row r="204" spans="1:26" ht="24.95" customHeight="1" x14ac:dyDescent="0.25">
      <c r="A204" s="187"/>
      <c r="B204" s="222"/>
      <c r="C204" s="188" t="s">
        <v>289</v>
      </c>
      <c r="D204" s="323" t="s">
        <v>290</v>
      </c>
      <c r="E204" s="323"/>
      <c r="F204" s="182" t="s">
        <v>162</v>
      </c>
      <c r="G204" s="183">
        <v>60.972000000000001</v>
      </c>
      <c r="H204" s="189"/>
      <c r="I204" s="182">
        <f t="shared" si="24"/>
        <v>0</v>
      </c>
      <c r="J204" s="184">
        <f t="shared" si="25"/>
        <v>0</v>
      </c>
      <c r="K204" s="185">
        <f t="shared" si="26"/>
        <v>0</v>
      </c>
      <c r="L204" s="185">
        <f t="shared" si="27"/>
        <v>0</v>
      </c>
      <c r="M204" s="185"/>
      <c r="N204" s="185">
        <v>0</v>
      </c>
      <c r="O204" s="185"/>
      <c r="P204" s="190"/>
      <c r="Q204" s="190"/>
      <c r="R204" s="190"/>
      <c r="S204" s="186">
        <f t="shared" si="28"/>
        <v>0</v>
      </c>
      <c r="T204" s="186"/>
      <c r="U204" s="186"/>
      <c r="V204" s="206"/>
      <c r="W204" s="59"/>
      <c r="Z204">
        <f t="shared" si="29"/>
        <v>0</v>
      </c>
    </row>
    <row r="205" spans="1:26" ht="24.95" customHeight="1" x14ac:dyDescent="0.25">
      <c r="A205" s="187"/>
      <c r="B205" s="223"/>
      <c r="C205" s="197" t="s">
        <v>291</v>
      </c>
      <c r="D205" s="326" t="s">
        <v>292</v>
      </c>
      <c r="E205" s="326"/>
      <c r="F205" s="192" t="s">
        <v>195</v>
      </c>
      <c r="G205" s="193">
        <v>171.06</v>
      </c>
      <c r="H205" s="198"/>
      <c r="I205" s="192">
        <f t="shared" si="24"/>
        <v>0</v>
      </c>
      <c r="J205" s="194">
        <f t="shared" si="25"/>
        <v>0</v>
      </c>
      <c r="K205" s="195">
        <f t="shared" si="26"/>
        <v>0</v>
      </c>
      <c r="L205" s="195">
        <f t="shared" si="27"/>
        <v>0</v>
      </c>
      <c r="M205" s="195">
        <f>ROUND(G205*(H205),2)</f>
        <v>0</v>
      </c>
      <c r="N205" s="195">
        <v>0</v>
      </c>
      <c r="O205" s="195"/>
      <c r="P205" s="199"/>
      <c r="Q205" s="199"/>
      <c r="R205" s="199"/>
      <c r="S205" s="196">
        <f t="shared" si="28"/>
        <v>0</v>
      </c>
      <c r="T205" s="196"/>
      <c r="U205" s="196"/>
      <c r="V205" s="207"/>
      <c r="W205" s="59"/>
      <c r="Z205">
        <f t="shared" si="29"/>
        <v>0</v>
      </c>
    </row>
    <row r="206" spans="1:26" ht="24.95" customHeight="1" x14ac:dyDescent="0.25">
      <c r="A206" s="187"/>
      <c r="B206" s="222"/>
      <c r="C206" s="188" t="s">
        <v>293</v>
      </c>
      <c r="D206" s="323" t="s">
        <v>294</v>
      </c>
      <c r="E206" s="323"/>
      <c r="F206" s="181" t="s">
        <v>162</v>
      </c>
      <c r="G206" s="183">
        <v>66.677000000000007</v>
      </c>
      <c r="H206" s="189"/>
      <c r="I206" s="182">
        <f t="shared" si="24"/>
        <v>0</v>
      </c>
      <c r="J206" s="181">
        <f t="shared" si="25"/>
        <v>0</v>
      </c>
      <c r="K206" s="186">
        <f t="shared" si="26"/>
        <v>0</v>
      </c>
      <c r="L206" s="186">
        <f t="shared" si="27"/>
        <v>0</v>
      </c>
      <c r="M206" s="186"/>
      <c r="N206" s="186">
        <v>0</v>
      </c>
      <c r="O206" s="186"/>
      <c r="P206" s="190"/>
      <c r="Q206" s="190"/>
      <c r="R206" s="190"/>
      <c r="S206" s="186">
        <f t="shared" si="28"/>
        <v>0</v>
      </c>
      <c r="T206" s="186"/>
      <c r="U206" s="186"/>
      <c r="V206" s="206"/>
      <c r="W206" s="59"/>
      <c r="Z206">
        <f t="shared" si="29"/>
        <v>0</v>
      </c>
    </row>
    <row r="207" spans="1:26" ht="24.95" customHeight="1" x14ac:dyDescent="0.25">
      <c r="A207" s="187"/>
      <c r="B207" s="222"/>
      <c r="C207" s="188" t="s">
        <v>295</v>
      </c>
      <c r="D207" s="323" t="s">
        <v>296</v>
      </c>
      <c r="E207" s="323"/>
      <c r="F207" s="181" t="s">
        <v>162</v>
      </c>
      <c r="G207" s="183">
        <v>161.88999999999999</v>
      </c>
      <c r="H207" s="189"/>
      <c r="I207" s="182">
        <f t="shared" si="24"/>
        <v>0</v>
      </c>
      <c r="J207" s="181">
        <f t="shared" si="25"/>
        <v>0</v>
      </c>
      <c r="K207" s="186">
        <f t="shared" si="26"/>
        <v>0</v>
      </c>
      <c r="L207" s="186">
        <f t="shared" si="27"/>
        <v>0</v>
      </c>
      <c r="M207" s="186"/>
      <c r="N207" s="186">
        <v>0</v>
      </c>
      <c r="O207" s="186"/>
      <c r="P207" s="190"/>
      <c r="Q207" s="190"/>
      <c r="R207" s="190"/>
      <c r="S207" s="186">
        <f t="shared" si="28"/>
        <v>0</v>
      </c>
      <c r="T207" s="186"/>
      <c r="U207" s="186"/>
      <c r="V207" s="206"/>
      <c r="W207" s="59"/>
      <c r="Z207">
        <f t="shared" si="29"/>
        <v>0</v>
      </c>
    </row>
    <row r="208" spans="1:26" ht="24.95" customHeight="1" x14ac:dyDescent="0.25">
      <c r="A208" s="187"/>
      <c r="B208" s="222"/>
      <c r="C208" s="188" t="s">
        <v>297</v>
      </c>
      <c r="D208" s="323" t="s">
        <v>298</v>
      </c>
      <c r="E208" s="323"/>
      <c r="F208" s="181" t="s">
        <v>162</v>
      </c>
      <c r="G208" s="183">
        <v>1858.55</v>
      </c>
      <c r="H208" s="189"/>
      <c r="I208" s="182">
        <f t="shared" si="24"/>
        <v>0</v>
      </c>
      <c r="J208" s="181">
        <f t="shared" si="25"/>
        <v>0</v>
      </c>
      <c r="K208" s="186">
        <f t="shared" si="26"/>
        <v>0</v>
      </c>
      <c r="L208" s="186">
        <f t="shared" si="27"/>
        <v>0</v>
      </c>
      <c r="M208" s="186"/>
      <c r="N208" s="186">
        <v>0</v>
      </c>
      <c r="O208" s="186"/>
      <c r="P208" s="190"/>
      <c r="Q208" s="190"/>
      <c r="R208" s="190"/>
      <c r="S208" s="186">
        <f t="shared" si="28"/>
        <v>0</v>
      </c>
      <c r="T208" s="186"/>
      <c r="U208" s="186"/>
      <c r="V208" s="206"/>
      <c r="W208" s="59"/>
      <c r="Z208">
        <f t="shared" si="29"/>
        <v>0</v>
      </c>
    </row>
    <row r="209" spans="1:26" ht="24.95" customHeight="1" x14ac:dyDescent="0.25">
      <c r="A209" s="187"/>
      <c r="B209" s="223"/>
      <c r="C209" s="197" t="s">
        <v>299</v>
      </c>
      <c r="D209" s="326" t="s">
        <v>300</v>
      </c>
      <c r="E209" s="326"/>
      <c r="F209" s="191" t="s">
        <v>178</v>
      </c>
      <c r="G209" s="193">
        <v>120.435</v>
      </c>
      <c r="H209" s="198"/>
      <c r="I209" s="192">
        <f t="shared" si="24"/>
        <v>0</v>
      </c>
      <c r="J209" s="191">
        <f t="shared" si="25"/>
        <v>0</v>
      </c>
      <c r="K209" s="196">
        <f t="shared" si="26"/>
        <v>0</v>
      </c>
      <c r="L209" s="196">
        <f t="shared" si="27"/>
        <v>0</v>
      </c>
      <c r="M209" s="196">
        <f>ROUND(G209*(H209),2)</f>
        <v>0</v>
      </c>
      <c r="N209" s="196">
        <v>0</v>
      </c>
      <c r="O209" s="196"/>
      <c r="P209" s="199"/>
      <c r="Q209" s="199"/>
      <c r="R209" s="199"/>
      <c r="S209" s="196">
        <f t="shared" si="28"/>
        <v>0</v>
      </c>
      <c r="T209" s="196"/>
      <c r="U209" s="196"/>
      <c r="V209" s="207"/>
      <c r="W209" s="59"/>
      <c r="Z209">
        <f t="shared" si="29"/>
        <v>0</v>
      </c>
    </row>
    <row r="210" spans="1:26" x14ac:dyDescent="0.25">
      <c r="A210" s="13"/>
      <c r="B210" s="221"/>
      <c r="C210" s="180">
        <v>6</v>
      </c>
      <c r="D210" s="322" t="s">
        <v>82</v>
      </c>
      <c r="E210" s="322"/>
      <c r="F210" s="13"/>
      <c r="G210" s="179"/>
      <c r="H210" s="146"/>
      <c r="I210" s="148">
        <f>ROUND((SUM(I185:I209))/1,2)</f>
        <v>0</v>
      </c>
      <c r="J210" s="13"/>
      <c r="K210" s="13"/>
      <c r="L210" s="13">
        <f>ROUND((SUM(L185:L209))/1,2)</f>
        <v>0</v>
      </c>
      <c r="M210" s="13">
        <f>ROUND((SUM(M185:M209))/1,2)</f>
        <v>0</v>
      </c>
      <c r="N210" s="13"/>
      <c r="O210" s="13"/>
      <c r="P210" s="13"/>
      <c r="Q210" s="13"/>
      <c r="R210" s="13"/>
      <c r="S210" s="13">
        <f>ROUND((SUM(S185:S209))/1,2)</f>
        <v>428.79</v>
      </c>
      <c r="T210" s="13"/>
      <c r="U210" s="13"/>
      <c r="V210" s="208">
        <f>ROUND((SUM(V185:V209))/1,2)</f>
        <v>0</v>
      </c>
      <c r="W210" s="226"/>
      <c r="X210" s="145"/>
      <c r="Y210" s="145"/>
      <c r="Z210" s="145"/>
    </row>
    <row r="211" spans="1:26" x14ac:dyDescent="0.25">
      <c r="A211" s="1"/>
      <c r="B211" s="217"/>
      <c r="C211" s="1"/>
      <c r="D211" s="1"/>
      <c r="E211" s="1"/>
      <c r="F211" s="1"/>
      <c r="G211" s="173"/>
      <c r="H211" s="139"/>
      <c r="I211" s="13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09"/>
      <c r="W211" s="59"/>
    </row>
    <row r="212" spans="1:26" x14ac:dyDescent="0.25">
      <c r="A212" s="13"/>
      <c r="B212" s="221"/>
      <c r="C212" s="180">
        <v>9</v>
      </c>
      <c r="D212" s="322" t="s">
        <v>83</v>
      </c>
      <c r="E212" s="322"/>
      <c r="F212" s="13"/>
      <c r="G212" s="179"/>
      <c r="H212" s="146"/>
      <c r="I212" s="146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05"/>
      <c r="W212" s="226"/>
      <c r="X212" s="145"/>
      <c r="Y212" s="145"/>
      <c r="Z212" s="145"/>
    </row>
    <row r="213" spans="1:26" ht="24.95" customHeight="1" x14ac:dyDescent="0.25">
      <c r="A213" s="187"/>
      <c r="B213" s="222"/>
      <c r="C213" s="188" t="s">
        <v>301</v>
      </c>
      <c r="D213" s="323" t="s">
        <v>302</v>
      </c>
      <c r="E213" s="323"/>
      <c r="F213" s="181" t="s">
        <v>178</v>
      </c>
      <c r="G213" s="183">
        <v>146.465</v>
      </c>
      <c r="H213" s="189"/>
      <c r="I213" s="182">
        <f t="shared" ref="I213:I233" si="30">ROUND(G213*(H213),2)</f>
        <v>0</v>
      </c>
      <c r="J213" s="181">
        <f t="shared" ref="J213:J233" si="31">ROUND(G213*(N213),2)</f>
        <v>0</v>
      </c>
      <c r="K213" s="186">
        <f t="shared" ref="K213:K233" si="32">ROUND(G213*(O213),2)</f>
        <v>0</v>
      </c>
      <c r="L213" s="186">
        <f t="shared" ref="L213:L233" si="33">ROUND(G213*(H213),2)</f>
        <v>0</v>
      </c>
      <c r="M213" s="186"/>
      <c r="N213" s="186">
        <v>0</v>
      </c>
      <c r="O213" s="186"/>
      <c r="P213" s="190"/>
      <c r="Q213" s="190"/>
      <c r="R213" s="190"/>
      <c r="S213" s="186">
        <f t="shared" ref="S213:S233" si="34">ROUND(G213*(P213),3)</f>
        <v>0</v>
      </c>
      <c r="T213" s="186"/>
      <c r="U213" s="186"/>
      <c r="V213" s="206"/>
      <c r="W213" s="59"/>
      <c r="Z213">
        <f t="shared" ref="Z213:Z233" si="35">0.058844*POWER(I213,0.952797)</f>
        <v>0</v>
      </c>
    </row>
    <row r="214" spans="1:26" ht="24.95" customHeight="1" x14ac:dyDescent="0.25">
      <c r="A214" s="187"/>
      <c r="B214" s="223"/>
      <c r="C214" s="197" t="s">
        <v>303</v>
      </c>
      <c r="D214" s="326" t="s">
        <v>304</v>
      </c>
      <c r="E214" s="326"/>
      <c r="F214" s="191" t="s">
        <v>195</v>
      </c>
      <c r="G214" s="193">
        <v>147.93</v>
      </c>
      <c r="H214" s="198"/>
      <c r="I214" s="192">
        <f t="shared" si="30"/>
        <v>0</v>
      </c>
      <c r="J214" s="191">
        <f t="shared" si="31"/>
        <v>0</v>
      </c>
      <c r="K214" s="196">
        <f t="shared" si="32"/>
        <v>0</v>
      </c>
      <c r="L214" s="196">
        <f t="shared" si="33"/>
        <v>0</v>
      </c>
      <c r="M214" s="196">
        <f>ROUND(G214*(H214),2)</f>
        <v>0</v>
      </c>
      <c r="N214" s="196">
        <v>0</v>
      </c>
      <c r="O214" s="196"/>
      <c r="P214" s="199"/>
      <c r="Q214" s="199"/>
      <c r="R214" s="199"/>
      <c r="S214" s="196">
        <f t="shared" si="34"/>
        <v>0</v>
      </c>
      <c r="T214" s="196"/>
      <c r="U214" s="196"/>
      <c r="V214" s="207"/>
      <c r="W214" s="59"/>
      <c r="Z214">
        <f t="shared" si="35"/>
        <v>0</v>
      </c>
    </row>
    <row r="215" spans="1:26" ht="24.95" customHeight="1" x14ac:dyDescent="0.25">
      <c r="A215" s="187"/>
      <c r="B215" s="222"/>
      <c r="C215" s="188" t="s">
        <v>305</v>
      </c>
      <c r="D215" s="323" t="s">
        <v>306</v>
      </c>
      <c r="E215" s="323"/>
      <c r="F215" s="181" t="s">
        <v>162</v>
      </c>
      <c r="G215" s="183">
        <v>1489.3030000000001</v>
      </c>
      <c r="H215" s="189"/>
      <c r="I215" s="182">
        <f t="shared" si="30"/>
        <v>0</v>
      </c>
      <c r="J215" s="181">
        <f t="shared" si="31"/>
        <v>0</v>
      </c>
      <c r="K215" s="186">
        <f t="shared" si="32"/>
        <v>0</v>
      </c>
      <c r="L215" s="186">
        <f t="shared" si="33"/>
        <v>0</v>
      </c>
      <c r="M215" s="186"/>
      <c r="N215" s="186">
        <v>0</v>
      </c>
      <c r="O215" s="186"/>
      <c r="P215" s="190">
        <v>2.572E-2</v>
      </c>
      <c r="Q215" s="190"/>
      <c r="R215" s="190">
        <v>2.572E-2</v>
      </c>
      <c r="S215" s="186">
        <f t="shared" si="34"/>
        <v>38.305</v>
      </c>
      <c r="T215" s="186"/>
      <c r="U215" s="186"/>
      <c r="V215" s="206"/>
      <c r="W215" s="59"/>
      <c r="Z215">
        <f t="shared" si="35"/>
        <v>0</v>
      </c>
    </row>
    <row r="216" spans="1:26" ht="35.1" customHeight="1" x14ac:dyDescent="0.25">
      <c r="A216" s="187"/>
      <c r="B216" s="222"/>
      <c r="C216" s="188" t="s">
        <v>307</v>
      </c>
      <c r="D216" s="323" t="s">
        <v>308</v>
      </c>
      <c r="E216" s="323"/>
      <c r="F216" s="181" t="s">
        <v>162</v>
      </c>
      <c r="G216" s="183">
        <v>4467.9089999999997</v>
      </c>
      <c r="H216" s="189"/>
      <c r="I216" s="182">
        <f t="shared" si="30"/>
        <v>0</v>
      </c>
      <c r="J216" s="181">
        <f t="shared" si="31"/>
        <v>0</v>
      </c>
      <c r="K216" s="186">
        <f t="shared" si="32"/>
        <v>0</v>
      </c>
      <c r="L216" s="186">
        <f t="shared" si="33"/>
        <v>0</v>
      </c>
      <c r="M216" s="186"/>
      <c r="N216" s="186">
        <v>0</v>
      </c>
      <c r="O216" s="186"/>
      <c r="P216" s="190"/>
      <c r="Q216" s="190"/>
      <c r="R216" s="190"/>
      <c r="S216" s="186">
        <f t="shared" si="34"/>
        <v>0</v>
      </c>
      <c r="T216" s="186"/>
      <c r="U216" s="186"/>
      <c r="V216" s="206"/>
      <c r="W216" s="59"/>
      <c r="Z216">
        <f t="shared" si="35"/>
        <v>0</v>
      </c>
    </row>
    <row r="217" spans="1:26" ht="24.95" customHeight="1" x14ac:dyDescent="0.25">
      <c r="A217" s="187"/>
      <c r="B217" s="222"/>
      <c r="C217" s="188" t="s">
        <v>309</v>
      </c>
      <c r="D217" s="323" t="s">
        <v>310</v>
      </c>
      <c r="E217" s="323"/>
      <c r="F217" s="181" t="s">
        <v>162</v>
      </c>
      <c r="G217" s="183">
        <v>1489.3030000000001</v>
      </c>
      <c r="H217" s="189"/>
      <c r="I217" s="182">
        <f t="shared" si="30"/>
        <v>0</v>
      </c>
      <c r="J217" s="181">
        <f t="shared" si="31"/>
        <v>0</v>
      </c>
      <c r="K217" s="186">
        <f t="shared" si="32"/>
        <v>0</v>
      </c>
      <c r="L217" s="186">
        <f t="shared" si="33"/>
        <v>0</v>
      </c>
      <c r="M217" s="186"/>
      <c r="N217" s="186">
        <v>0</v>
      </c>
      <c r="O217" s="186"/>
      <c r="P217" s="190">
        <v>2.572E-2</v>
      </c>
      <c r="Q217" s="190"/>
      <c r="R217" s="190">
        <v>2.572E-2</v>
      </c>
      <c r="S217" s="186">
        <f t="shared" si="34"/>
        <v>38.305</v>
      </c>
      <c r="T217" s="186"/>
      <c r="U217" s="186"/>
      <c r="V217" s="206"/>
      <c r="W217" s="59"/>
      <c r="Z217">
        <f t="shared" si="35"/>
        <v>0</v>
      </c>
    </row>
    <row r="218" spans="1:26" ht="24.95" customHeight="1" x14ac:dyDescent="0.25">
      <c r="A218" s="187"/>
      <c r="B218" s="222"/>
      <c r="C218" s="188" t="s">
        <v>311</v>
      </c>
      <c r="D218" s="323" t="s">
        <v>312</v>
      </c>
      <c r="E218" s="323"/>
      <c r="F218" s="181" t="s">
        <v>125</v>
      </c>
      <c r="G218" s="183">
        <v>3247.57</v>
      </c>
      <c r="H218" s="189"/>
      <c r="I218" s="182">
        <f t="shared" si="30"/>
        <v>0</v>
      </c>
      <c r="J218" s="181">
        <f t="shared" si="31"/>
        <v>0</v>
      </c>
      <c r="K218" s="186">
        <f t="shared" si="32"/>
        <v>0</v>
      </c>
      <c r="L218" s="186">
        <f t="shared" si="33"/>
        <v>0</v>
      </c>
      <c r="M218" s="186"/>
      <c r="N218" s="186">
        <v>0</v>
      </c>
      <c r="O218" s="186"/>
      <c r="P218" s="190">
        <v>2.3900000000000001E-2</v>
      </c>
      <c r="Q218" s="190"/>
      <c r="R218" s="190">
        <v>2.3900000000000001E-2</v>
      </c>
      <c r="S218" s="186">
        <f t="shared" si="34"/>
        <v>77.617000000000004</v>
      </c>
      <c r="T218" s="186"/>
      <c r="U218" s="186"/>
      <c r="V218" s="206"/>
      <c r="W218" s="59"/>
      <c r="Z218">
        <f t="shared" si="35"/>
        <v>0</v>
      </c>
    </row>
    <row r="219" spans="1:26" ht="24.95" customHeight="1" x14ac:dyDescent="0.25">
      <c r="A219" s="187"/>
      <c r="B219" s="222"/>
      <c r="C219" s="188" t="s">
        <v>313</v>
      </c>
      <c r="D219" s="323" t="s">
        <v>314</v>
      </c>
      <c r="E219" s="323"/>
      <c r="F219" s="181" t="s">
        <v>162</v>
      </c>
      <c r="G219" s="183">
        <v>434.16800000000001</v>
      </c>
      <c r="H219" s="189"/>
      <c r="I219" s="182">
        <f t="shared" si="30"/>
        <v>0</v>
      </c>
      <c r="J219" s="181">
        <f t="shared" si="31"/>
        <v>0</v>
      </c>
      <c r="K219" s="186">
        <f t="shared" si="32"/>
        <v>0</v>
      </c>
      <c r="L219" s="186">
        <f t="shared" si="33"/>
        <v>0</v>
      </c>
      <c r="M219" s="186"/>
      <c r="N219" s="186">
        <v>0</v>
      </c>
      <c r="O219" s="186"/>
      <c r="P219" s="190">
        <v>2.743E-2</v>
      </c>
      <c r="Q219" s="190"/>
      <c r="R219" s="190">
        <v>2.743E-2</v>
      </c>
      <c r="S219" s="186">
        <f t="shared" si="34"/>
        <v>11.909000000000001</v>
      </c>
      <c r="T219" s="186"/>
      <c r="U219" s="186"/>
      <c r="V219" s="206"/>
      <c r="W219" s="59"/>
      <c r="Z219">
        <f t="shared" si="35"/>
        <v>0</v>
      </c>
    </row>
    <row r="220" spans="1:26" ht="24.95" customHeight="1" x14ac:dyDescent="0.25">
      <c r="A220" s="187"/>
      <c r="B220" s="222"/>
      <c r="C220" s="188" t="s">
        <v>315</v>
      </c>
      <c r="D220" s="323" t="s">
        <v>316</v>
      </c>
      <c r="E220" s="323"/>
      <c r="F220" s="181" t="s">
        <v>162</v>
      </c>
      <c r="G220" s="183">
        <v>182.06399999999999</v>
      </c>
      <c r="H220" s="189"/>
      <c r="I220" s="182">
        <f t="shared" si="30"/>
        <v>0</v>
      </c>
      <c r="J220" s="181">
        <f t="shared" si="31"/>
        <v>0</v>
      </c>
      <c r="K220" s="186">
        <f t="shared" si="32"/>
        <v>0</v>
      </c>
      <c r="L220" s="186">
        <f t="shared" si="33"/>
        <v>0</v>
      </c>
      <c r="M220" s="186"/>
      <c r="N220" s="186">
        <v>0</v>
      </c>
      <c r="O220" s="186"/>
      <c r="P220" s="190">
        <v>1.92E-3</v>
      </c>
      <c r="Q220" s="190"/>
      <c r="R220" s="190">
        <v>1.92E-3</v>
      </c>
      <c r="S220" s="186">
        <f t="shared" si="34"/>
        <v>0.35</v>
      </c>
      <c r="T220" s="186"/>
      <c r="U220" s="186"/>
      <c r="V220" s="206"/>
      <c r="W220" s="59"/>
      <c r="Z220">
        <f t="shared" si="35"/>
        <v>0</v>
      </c>
    </row>
    <row r="221" spans="1:26" ht="24.95" customHeight="1" x14ac:dyDescent="0.25">
      <c r="A221" s="187"/>
      <c r="B221" s="222"/>
      <c r="C221" s="188" t="s">
        <v>317</v>
      </c>
      <c r="D221" s="323" t="s">
        <v>318</v>
      </c>
      <c r="E221" s="323"/>
      <c r="F221" s="181" t="s">
        <v>162</v>
      </c>
      <c r="G221" s="183">
        <v>14.64</v>
      </c>
      <c r="H221" s="189"/>
      <c r="I221" s="182">
        <f t="shared" si="30"/>
        <v>0</v>
      </c>
      <c r="J221" s="181">
        <f t="shared" si="31"/>
        <v>0</v>
      </c>
      <c r="K221" s="186">
        <f t="shared" si="32"/>
        <v>0</v>
      </c>
      <c r="L221" s="186">
        <f t="shared" si="33"/>
        <v>0</v>
      </c>
      <c r="M221" s="186"/>
      <c r="N221" s="186">
        <v>0</v>
      </c>
      <c r="O221" s="186"/>
      <c r="P221" s="190">
        <v>6.3699999999999998E-3</v>
      </c>
      <c r="Q221" s="190"/>
      <c r="R221" s="190">
        <v>6.3699999999999998E-3</v>
      </c>
      <c r="S221" s="186">
        <f t="shared" si="34"/>
        <v>9.2999999999999999E-2</v>
      </c>
      <c r="T221" s="186"/>
      <c r="U221" s="186"/>
      <c r="V221" s="206"/>
      <c r="W221" s="59"/>
      <c r="Z221">
        <f t="shared" si="35"/>
        <v>0</v>
      </c>
    </row>
    <row r="222" spans="1:26" ht="24.95" customHeight="1" x14ac:dyDescent="0.25">
      <c r="A222" s="187"/>
      <c r="B222" s="222"/>
      <c r="C222" s="188" t="s">
        <v>319</v>
      </c>
      <c r="D222" s="323" t="s">
        <v>320</v>
      </c>
      <c r="E222" s="323"/>
      <c r="F222" s="181" t="s">
        <v>125</v>
      </c>
      <c r="G222" s="183">
        <v>3247.5770000000002</v>
      </c>
      <c r="H222" s="189"/>
      <c r="I222" s="182">
        <f t="shared" si="30"/>
        <v>0</v>
      </c>
      <c r="J222" s="181">
        <f t="shared" si="31"/>
        <v>0</v>
      </c>
      <c r="K222" s="186">
        <f t="shared" si="32"/>
        <v>0</v>
      </c>
      <c r="L222" s="186">
        <f t="shared" si="33"/>
        <v>0</v>
      </c>
      <c r="M222" s="186"/>
      <c r="N222" s="186">
        <v>0</v>
      </c>
      <c r="O222" s="186"/>
      <c r="P222" s="190">
        <v>2.8680000000000001E-2</v>
      </c>
      <c r="Q222" s="190"/>
      <c r="R222" s="190">
        <v>2.8680000000000001E-2</v>
      </c>
      <c r="S222" s="186">
        <f t="shared" si="34"/>
        <v>93.141000000000005</v>
      </c>
      <c r="T222" s="186"/>
      <c r="U222" s="186"/>
      <c r="V222" s="206"/>
      <c r="W222" s="59"/>
      <c r="Z222">
        <f t="shared" si="35"/>
        <v>0</v>
      </c>
    </row>
    <row r="223" spans="1:26" ht="35.1" customHeight="1" x14ac:dyDescent="0.25">
      <c r="A223" s="187"/>
      <c r="B223" s="222"/>
      <c r="C223" s="188" t="s">
        <v>321</v>
      </c>
      <c r="D223" s="323" t="s">
        <v>322</v>
      </c>
      <c r="E223" s="323"/>
      <c r="F223" s="181" t="s">
        <v>125</v>
      </c>
      <c r="G223" s="183">
        <v>3234.5770000000002</v>
      </c>
      <c r="H223" s="189"/>
      <c r="I223" s="182">
        <f t="shared" si="30"/>
        <v>0</v>
      </c>
      <c r="J223" s="181">
        <f t="shared" si="31"/>
        <v>0</v>
      </c>
      <c r="K223" s="186">
        <f t="shared" si="32"/>
        <v>0</v>
      </c>
      <c r="L223" s="186">
        <f t="shared" si="33"/>
        <v>0</v>
      </c>
      <c r="M223" s="186"/>
      <c r="N223" s="186">
        <v>0</v>
      </c>
      <c r="O223" s="186"/>
      <c r="P223" s="190"/>
      <c r="Q223" s="190"/>
      <c r="R223" s="190"/>
      <c r="S223" s="186">
        <f t="shared" si="34"/>
        <v>0</v>
      </c>
      <c r="T223" s="186"/>
      <c r="U223" s="186"/>
      <c r="V223" s="206"/>
      <c r="W223" s="59"/>
      <c r="Z223">
        <f t="shared" si="35"/>
        <v>0</v>
      </c>
    </row>
    <row r="224" spans="1:26" ht="24.95" customHeight="1" x14ac:dyDescent="0.25">
      <c r="A224" s="187"/>
      <c r="B224" s="222"/>
      <c r="C224" s="188" t="s">
        <v>323</v>
      </c>
      <c r="D224" s="323" t="s">
        <v>324</v>
      </c>
      <c r="E224" s="323"/>
      <c r="F224" s="181" t="s">
        <v>162</v>
      </c>
      <c r="G224" s="183">
        <v>434.16800000000001</v>
      </c>
      <c r="H224" s="189"/>
      <c r="I224" s="182">
        <f t="shared" si="30"/>
        <v>0</v>
      </c>
      <c r="J224" s="181">
        <f t="shared" si="31"/>
        <v>0</v>
      </c>
      <c r="K224" s="186">
        <f t="shared" si="32"/>
        <v>0</v>
      </c>
      <c r="L224" s="186">
        <f t="shared" si="33"/>
        <v>0</v>
      </c>
      <c r="M224" s="186"/>
      <c r="N224" s="186">
        <v>0</v>
      </c>
      <c r="O224" s="186"/>
      <c r="P224" s="190"/>
      <c r="Q224" s="190"/>
      <c r="R224" s="190"/>
      <c r="S224" s="186">
        <f t="shared" si="34"/>
        <v>0</v>
      </c>
      <c r="T224" s="186"/>
      <c r="U224" s="186"/>
      <c r="V224" s="206"/>
      <c r="W224" s="59"/>
      <c r="Z224">
        <f t="shared" si="35"/>
        <v>0</v>
      </c>
    </row>
    <row r="225" spans="1:26" ht="24.95" customHeight="1" x14ac:dyDescent="0.25">
      <c r="A225" s="187"/>
      <c r="B225" s="222"/>
      <c r="C225" s="188" t="s">
        <v>325</v>
      </c>
      <c r="D225" s="323" t="s">
        <v>326</v>
      </c>
      <c r="E225" s="323"/>
      <c r="F225" s="181" t="s">
        <v>162</v>
      </c>
      <c r="G225" s="183">
        <v>434.16800000000001</v>
      </c>
      <c r="H225" s="189"/>
      <c r="I225" s="182">
        <f t="shared" si="30"/>
        <v>0</v>
      </c>
      <c r="J225" s="181">
        <f t="shared" si="31"/>
        <v>0</v>
      </c>
      <c r="K225" s="186">
        <f t="shared" si="32"/>
        <v>0</v>
      </c>
      <c r="L225" s="186">
        <f t="shared" si="33"/>
        <v>0</v>
      </c>
      <c r="M225" s="186"/>
      <c r="N225" s="186">
        <v>0</v>
      </c>
      <c r="O225" s="186"/>
      <c r="P225" s="190">
        <v>4.2999999999999999E-4</v>
      </c>
      <c r="Q225" s="190"/>
      <c r="R225" s="190">
        <v>4.2999999999999999E-4</v>
      </c>
      <c r="S225" s="186">
        <f t="shared" si="34"/>
        <v>0.187</v>
      </c>
      <c r="T225" s="186"/>
      <c r="U225" s="186"/>
      <c r="V225" s="206"/>
      <c r="W225" s="59"/>
      <c r="Z225">
        <f t="shared" si="35"/>
        <v>0</v>
      </c>
    </row>
    <row r="226" spans="1:26" ht="24.95" customHeight="1" x14ac:dyDescent="0.25">
      <c r="A226" s="187"/>
      <c r="B226" s="222"/>
      <c r="C226" s="188" t="s">
        <v>327</v>
      </c>
      <c r="D226" s="323" t="s">
        <v>328</v>
      </c>
      <c r="E226" s="323"/>
      <c r="F226" s="181" t="s">
        <v>162</v>
      </c>
      <c r="G226" s="183">
        <v>1782.77</v>
      </c>
      <c r="H226" s="189"/>
      <c r="I226" s="182">
        <f t="shared" si="30"/>
        <v>0</v>
      </c>
      <c r="J226" s="181">
        <f t="shared" si="31"/>
        <v>0</v>
      </c>
      <c r="K226" s="186">
        <f t="shared" si="32"/>
        <v>0</v>
      </c>
      <c r="L226" s="186">
        <f t="shared" si="33"/>
        <v>0</v>
      </c>
      <c r="M226" s="186"/>
      <c r="N226" s="186">
        <v>0</v>
      </c>
      <c r="O226" s="186"/>
      <c r="P226" s="190">
        <v>5.0000000000000002E-5</v>
      </c>
      <c r="Q226" s="190"/>
      <c r="R226" s="190">
        <v>5.0000000000000002E-5</v>
      </c>
      <c r="S226" s="186">
        <f t="shared" si="34"/>
        <v>8.8999999999999996E-2</v>
      </c>
      <c r="T226" s="186"/>
      <c r="U226" s="186"/>
      <c r="V226" s="206"/>
      <c r="W226" s="59"/>
      <c r="Z226">
        <f t="shared" si="35"/>
        <v>0</v>
      </c>
    </row>
    <row r="227" spans="1:26" ht="35.1" customHeight="1" x14ac:dyDescent="0.25">
      <c r="A227" s="187"/>
      <c r="B227" s="222"/>
      <c r="C227" s="188" t="s">
        <v>329</v>
      </c>
      <c r="D227" s="323" t="s">
        <v>330</v>
      </c>
      <c r="E227" s="323"/>
      <c r="F227" s="181" t="s">
        <v>125</v>
      </c>
      <c r="G227" s="183">
        <v>5</v>
      </c>
      <c r="H227" s="189"/>
      <c r="I227" s="182">
        <f t="shared" si="30"/>
        <v>0</v>
      </c>
      <c r="J227" s="181">
        <f t="shared" si="31"/>
        <v>0</v>
      </c>
      <c r="K227" s="186">
        <f t="shared" si="32"/>
        <v>0</v>
      </c>
      <c r="L227" s="186">
        <f t="shared" si="33"/>
        <v>0</v>
      </c>
      <c r="M227" s="186"/>
      <c r="N227" s="186">
        <v>0</v>
      </c>
      <c r="O227" s="186"/>
      <c r="P227" s="190"/>
      <c r="Q227" s="190"/>
      <c r="R227" s="190"/>
      <c r="S227" s="186">
        <f t="shared" si="34"/>
        <v>0</v>
      </c>
      <c r="T227" s="186"/>
      <c r="U227" s="186"/>
      <c r="V227" s="206"/>
      <c r="W227" s="59"/>
      <c r="Z227">
        <f t="shared" si="35"/>
        <v>0</v>
      </c>
    </row>
    <row r="228" spans="1:26" ht="24.95" customHeight="1" x14ac:dyDescent="0.25">
      <c r="A228" s="187"/>
      <c r="B228" s="222"/>
      <c r="C228" s="188" t="s">
        <v>331</v>
      </c>
      <c r="D228" s="323" t="s">
        <v>332</v>
      </c>
      <c r="E228" s="323"/>
      <c r="F228" s="181" t="s">
        <v>195</v>
      </c>
      <c r="G228" s="183">
        <v>5</v>
      </c>
      <c r="H228" s="189"/>
      <c r="I228" s="182">
        <f t="shared" si="30"/>
        <v>0</v>
      </c>
      <c r="J228" s="181">
        <f t="shared" si="31"/>
        <v>0</v>
      </c>
      <c r="K228" s="186">
        <f t="shared" si="32"/>
        <v>0</v>
      </c>
      <c r="L228" s="186">
        <f t="shared" si="33"/>
        <v>0</v>
      </c>
      <c r="M228" s="186"/>
      <c r="N228" s="186">
        <v>0</v>
      </c>
      <c r="O228" s="186"/>
      <c r="P228" s="190"/>
      <c r="Q228" s="190"/>
      <c r="R228" s="190"/>
      <c r="S228" s="186">
        <f t="shared" si="34"/>
        <v>0</v>
      </c>
      <c r="T228" s="186"/>
      <c r="U228" s="186"/>
      <c r="V228" s="206"/>
      <c r="W228" s="59"/>
      <c r="Z228">
        <f t="shared" si="35"/>
        <v>0</v>
      </c>
    </row>
    <row r="229" spans="1:26" ht="24.95" customHeight="1" x14ac:dyDescent="0.25">
      <c r="A229" s="187"/>
      <c r="B229" s="222"/>
      <c r="C229" s="188" t="s">
        <v>333</v>
      </c>
      <c r="D229" s="323" t="s">
        <v>334</v>
      </c>
      <c r="E229" s="323"/>
      <c r="F229" s="181" t="s">
        <v>157</v>
      </c>
      <c r="G229" s="183">
        <v>11.17</v>
      </c>
      <c r="H229" s="189"/>
      <c r="I229" s="182">
        <f t="shared" si="30"/>
        <v>0</v>
      </c>
      <c r="J229" s="181">
        <f t="shared" si="31"/>
        <v>0</v>
      </c>
      <c r="K229" s="186">
        <f t="shared" si="32"/>
        <v>0</v>
      </c>
      <c r="L229" s="186">
        <f t="shared" si="33"/>
        <v>0</v>
      </c>
      <c r="M229" s="186"/>
      <c r="N229" s="186">
        <v>0</v>
      </c>
      <c r="O229" s="186"/>
      <c r="P229" s="190"/>
      <c r="Q229" s="190"/>
      <c r="R229" s="190"/>
      <c r="S229" s="186">
        <f t="shared" si="34"/>
        <v>0</v>
      </c>
      <c r="T229" s="186"/>
      <c r="U229" s="186"/>
      <c r="V229" s="206"/>
      <c r="W229" s="59"/>
      <c r="Z229">
        <f t="shared" si="35"/>
        <v>0</v>
      </c>
    </row>
    <row r="230" spans="1:26" ht="24.95" customHeight="1" x14ac:dyDescent="0.25">
      <c r="A230" s="187"/>
      <c r="B230" s="222"/>
      <c r="C230" s="188" t="s">
        <v>335</v>
      </c>
      <c r="D230" s="323" t="s">
        <v>336</v>
      </c>
      <c r="E230" s="323"/>
      <c r="F230" s="181" t="s">
        <v>157</v>
      </c>
      <c r="G230" s="183">
        <v>335.1</v>
      </c>
      <c r="H230" s="189"/>
      <c r="I230" s="182">
        <f t="shared" si="30"/>
        <v>0</v>
      </c>
      <c r="J230" s="181">
        <f t="shared" si="31"/>
        <v>0</v>
      </c>
      <c r="K230" s="186">
        <f t="shared" si="32"/>
        <v>0</v>
      </c>
      <c r="L230" s="186">
        <f t="shared" si="33"/>
        <v>0</v>
      </c>
      <c r="M230" s="186"/>
      <c r="N230" s="186">
        <v>0</v>
      </c>
      <c r="O230" s="186"/>
      <c r="P230" s="190"/>
      <c r="Q230" s="190"/>
      <c r="R230" s="190"/>
      <c r="S230" s="186">
        <f t="shared" si="34"/>
        <v>0</v>
      </c>
      <c r="T230" s="186"/>
      <c r="U230" s="186"/>
      <c r="V230" s="206"/>
      <c r="W230" s="59"/>
      <c r="Z230">
        <f t="shared" si="35"/>
        <v>0</v>
      </c>
    </row>
    <row r="231" spans="1:26" ht="24.95" customHeight="1" x14ac:dyDescent="0.25">
      <c r="A231" s="187"/>
      <c r="B231" s="222"/>
      <c r="C231" s="188" t="s">
        <v>337</v>
      </c>
      <c r="D231" s="323" t="s">
        <v>338</v>
      </c>
      <c r="E231" s="323"/>
      <c r="F231" s="181" t="s">
        <v>157</v>
      </c>
      <c r="G231" s="183">
        <v>11.17</v>
      </c>
      <c r="H231" s="189"/>
      <c r="I231" s="182">
        <f t="shared" si="30"/>
        <v>0</v>
      </c>
      <c r="J231" s="181">
        <f t="shared" si="31"/>
        <v>0</v>
      </c>
      <c r="K231" s="186">
        <f t="shared" si="32"/>
        <v>0</v>
      </c>
      <c r="L231" s="186">
        <f t="shared" si="33"/>
        <v>0</v>
      </c>
      <c r="M231" s="186"/>
      <c r="N231" s="186">
        <v>0</v>
      </c>
      <c r="O231" s="186"/>
      <c r="P231" s="190"/>
      <c r="Q231" s="190"/>
      <c r="R231" s="190"/>
      <c r="S231" s="186">
        <f t="shared" si="34"/>
        <v>0</v>
      </c>
      <c r="T231" s="186"/>
      <c r="U231" s="186"/>
      <c r="V231" s="206"/>
      <c r="W231" s="59"/>
      <c r="Z231">
        <f t="shared" si="35"/>
        <v>0</v>
      </c>
    </row>
    <row r="232" spans="1:26" ht="24.95" customHeight="1" x14ac:dyDescent="0.25">
      <c r="A232" s="187"/>
      <c r="B232" s="222"/>
      <c r="C232" s="188" t="s">
        <v>339</v>
      </c>
      <c r="D232" s="323" t="s">
        <v>340</v>
      </c>
      <c r="E232" s="323"/>
      <c r="F232" s="181" t="s">
        <v>157</v>
      </c>
      <c r="G232" s="183">
        <v>11.17</v>
      </c>
      <c r="H232" s="189"/>
      <c r="I232" s="182">
        <f t="shared" si="30"/>
        <v>0</v>
      </c>
      <c r="J232" s="181">
        <f t="shared" si="31"/>
        <v>0</v>
      </c>
      <c r="K232" s="186">
        <f t="shared" si="32"/>
        <v>0</v>
      </c>
      <c r="L232" s="186">
        <f t="shared" si="33"/>
        <v>0</v>
      </c>
      <c r="M232" s="186"/>
      <c r="N232" s="186">
        <v>0</v>
      </c>
      <c r="O232" s="186"/>
      <c r="P232" s="190"/>
      <c r="Q232" s="190"/>
      <c r="R232" s="190"/>
      <c r="S232" s="186">
        <f t="shared" si="34"/>
        <v>0</v>
      </c>
      <c r="T232" s="186"/>
      <c r="U232" s="186"/>
      <c r="V232" s="206"/>
      <c r="W232" s="59"/>
      <c r="Z232">
        <f t="shared" si="35"/>
        <v>0</v>
      </c>
    </row>
    <row r="233" spans="1:26" ht="24.95" customHeight="1" x14ac:dyDescent="0.25">
      <c r="A233" s="187"/>
      <c r="B233" s="222"/>
      <c r="C233" s="188" t="s">
        <v>341</v>
      </c>
      <c r="D233" s="323" t="s">
        <v>342</v>
      </c>
      <c r="E233" s="323"/>
      <c r="F233" s="181" t="s">
        <v>157</v>
      </c>
      <c r="G233" s="183">
        <v>2739.6529999999998</v>
      </c>
      <c r="H233" s="189"/>
      <c r="I233" s="182">
        <f t="shared" si="30"/>
        <v>0</v>
      </c>
      <c r="J233" s="181">
        <f t="shared" si="31"/>
        <v>0</v>
      </c>
      <c r="K233" s="186">
        <f t="shared" si="32"/>
        <v>0</v>
      </c>
      <c r="L233" s="186">
        <f t="shared" si="33"/>
        <v>0</v>
      </c>
      <c r="M233" s="186"/>
      <c r="N233" s="186">
        <v>0</v>
      </c>
      <c r="O233" s="186"/>
      <c r="P233" s="190"/>
      <c r="Q233" s="190"/>
      <c r="R233" s="190"/>
      <c r="S233" s="186">
        <f t="shared" si="34"/>
        <v>0</v>
      </c>
      <c r="T233" s="186"/>
      <c r="U233" s="186"/>
      <c r="V233" s="206"/>
      <c r="W233" s="59"/>
      <c r="Z233">
        <f t="shared" si="35"/>
        <v>0</v>
      </c>
    </row>
    <row r="234" spans="1:26" x14ac:dyDescent="0.25">
      <c r="A234" s="13"/>
      <c r="B234" s="221"/>
      <c r="C234" s="180">
        <v>9</v>
      </c>
      <c r="D234" s="322" t="s">
        <v>83</v>
      </c>
      <c r="E234" s="322"/>
      <c r="F234" s="13"/>
      <c r="G234" s="179"/>
      <c r="H234" s="146"/>
      <c r="I234" s="148">
        <f>ROUND((SUM(I212:I233))/1,2)</f>
        <v>0</v>
      </c>
      <c r="J234" s="13"/>
      <c r="K234" s="13"/>
      <c r="L234" s="13">
        <f>ROUND((SUM(L212:L233))/1,2)</f>
        <v>0</v>
      </c>
      <c r="M234" s="13">
        <f>ROUND((SUM(M212:M233))/1,2)</f>
        <v>0</v>
      </c>
      <c r="N234" s="13"/>
      <c r="O234" s="13"/>
      <c r="P234" s="13"/>
      <c r="Q234" s="13"/>
      <c r="R234" s="13"/>
      <c r="S234" s="13">
        <f>ROUND((SUM(S212:S233))/1,2)</f>
        <v>260</v>
      </c>
      <c r="T234" s="13"/>
      <c r="U234" s="13"/>
      <c r="V234" s="208">
        <f>ROUND((SUM(V212:V233))/1,2)</f>
        <v>0</v>
      </c>
      <c r="W234" s="226"/>
      <c r="X234" s="145"/>
      <c r="Y234" s="145"/>
      <c r="Z234" s="145"/>
    </row>
    <row r="235" spans="1:26" x14ac:dyDescent="0.25">
      <c r="A235" s="1"/>
      <c r="B235" s="217"/>
      <c r="C235" s="1"/>
      <c r="D235" s="1"/>
      <c r="E235" s="1"/>
      <c r="F235" s="1"/>
      <c r="G235" s="173"/>
      <c r="H235" s="139"/>
      <c r="I235" s="13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09"/>
      <c r="W235" s="59"/>
    </row>
    <row r="236" spans="1:26" x14ac:dyDescent="0.25">
      <c r="A236" s="13"/>
      <c r="B236" s="221"/>
      <c r="C236" s="180">
        <v>99</v>
      </c>
      <c r="D236" s="322" t="s">
        <v>84</v>
      </c>
      <c r="E236" s="322"/>
      <c r="F236" s="13"/>
      <c r="G236" s="179"/>
      <c r="H236" s="146"/>
      <c r="I236" s="146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05"/>
      <c r="W236" s="226"/>
      <c r="X236" s="145"/>
      <c r="Y236" s="145"/>
      <c r="Z236" s="145"/>
    </row>
    <row r="237" spans="1:26" ht="24.95" customHeight="1" x14ac:dyDescent="0.25">
      <c r="A237" s="187"/>
      <c r="B237" s="222"/>
      <c r="C237" s="188" t="s">
        <v>341</v>
      </c>
      <c r="D237" s="323" t="s">
        <v>343</v>
      </c>
      <c r="E237" s="323"/>
      <c r="F237" s="181" t="s">
        <v>157</v>
      </c>
      <c r="G237" s="183">
        <v>90.956000000000003</v>
      </c>
      <c r="H237" s="189"/>
      <c r="I237" s="182">
        <f>ROUND(G237*(H237),2)</f>
        <v>0</v>
      </c>
      <c r="J237" s="181">
        <f>ROUND(G237*(N237),2)</f>
        <v>0</v>
      </c>
      <c r="K237" s="186">
        <f>ROUND(G237*(O237),2)</f>
        <v>0</v>
      </c>
      <c r="L237" s="186">
        <f>ROUND(G237*(H237),2)</f>
        <v>0</v>
      </c>
      <c r="M237" s="186"/>
      <c r="N237" s="186">
        <v>0</v>
      </c>
      <c r="O237" s="186"/>
      <c r="P237" s="190"/>
      <c r="Q237" s="190"/>
      <c r="R237" s="190"/>
      <c r="S237" s="186">
        <f>ROUND(G237*(P237),3)</f>
        <v>0</v>
      </c>
      <c r="T237" s="186"/>
      <c r="U237" s="186"/>
      <c r="V237" s="206"/>
      <c r="W237" s="59"/>
      <c r="Z237">
        <f>0.058844*POWER(I237,0.952797)</f>
        <v>0</v>
      </c>
    </row>
    <row r="238" spans="1:26" x14ac:dyDescent="0.25">
      <c r="A238" s="13"/>
      <c r="B238" s="221"/>
      <c r="C238" s="180">
        <v>99</v>
      </c>
      <c r="D238" s="322" t="s">
        <v>84</v>
      </c>
      <c r="E238" s="322"/>
      <c r="F238" s="13"/>
      <c r="G238" s="179"/>
      <c r="H238" s="146"/>
      <c r="I238" s="148">
        <f>ROUND((SUM(I236:I237))/1,2)</f>
        <v>0</v>
      </c>
      <c r="J238" s="13"/>
      <c r="K238" s="13"/>
      <c r="L238" s="13">
        <f>ROUND((SUM(L236:L237))/1,2)</f>
        <v>0</v>
      </c>
      <c r="M238" s="13">
        <f>ROUND((SUM(M236:M237))/1,2)</f>
        <v>0</v>
      </c>
      <c r="N238" s="13"/>
      <c r="O238" s="13"/>
      <c r="P238" s="13"/>
      <c r="Q238" s="13"/>
      <c r="R238" s="13"/>
      <c r="S238" s="13">
        <f>ROUND((SUM(S236:S237))/1,2)</f>
        <v>0</v>
      </c>
      <c r="T238" s="13"/>
      <c r="U238" s="13"/>
      <c r="V238" s="208">
        <f>ROUND((SUM(V236:V237))/1,2)</f>
        <v>0</v>
      </c>
      <c r="W238" s="226"/>
      <c r="X238" s="145"/>
      <c r="Y238" s="145"/>
      <c r="Z238" s="145"/>
    </row>
    <row r="239" spans="1:26" x14ac:dyDescent="0.25">
      <c r="A239" s="1"/>
      <c r="B239" s="217"/>
      <c r="C239" s="1"/>
      <c r="D239" s="1"/>
      <c r="E239" s="1"/>
      <c r="F239" s="1"/>
      <c r="G239" s="173"/>
      <c r="H239" s="139"/>
      <c r="I239" s="13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09"/>
      <c r="W239" s="59"/>
    </row>
    <row r="240" spans="1:26" x14ac:dyDescent="0.25">
      <c r="A240" s="13"/>
      <c r="B240" s="221"/>
      <c r="C240" s="13"/>
      <c r="D240" s="324" t="s">
        <v>77</v>
      </c>
      <c r="E240" s="324"/>
      <c r="F240" s="13"/>
      <c r="G240" s="179"/>
      <c r="H240" s="146"/>
      <c r="I240" s="148">
        <f>ROUND((SUM(I112:I239))/2,2)</f>
        <v>0</v>
      </c>
      <c r="J240" s="13"/>
      <c r="K240" s="13"/>
      <c r="L240" s="146">
        <f>ROUND((SUM(L112:L239))/2,2)</f>
        <v>0</v>
      </c>
      <c r="M240" s="146">
        <f>ROUND((SUM(M112:M239))/2,2)</f>
        <v>0</v>
      </c>
      <c r="N240" s="13"/>
      <c r="O240" s="13"/>
      <c r="P240" s="200"/>
      <c r="Q240" s="13"/>
      <c r="R240" s="13"/>
      <c r="S240" s="200">
        <f>ROUND((SUM(S112:S239))/2,2)</f>
        <v>2438.0500000000002</v>
      </c>
      <c r="T240" s="13"/>
      <c r="U240" s="13"/>
      <c r="V240" s="208">
        <f>ROUND((SUM(V112:V239))/2,2)</f>
        <v>0</v>
      </c>
      <c r="W240" s="59"/>
    </row>
    <row r="241" spans="1:26" x14ac:dyDescent="0.25">
      <c r="A241" s="1"/>
      <c r="B241" s="217"/>
      <c r="C241" s="1"/>
      <c r="D241" s="1"/>
      <c r="E241" s="1"/>
      <c r="F241" s="1"/>
      <c r="G241" s="173"/>
      <c r="H241" s="139"/>
      <c r="I241" s="13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09"/>
      <c r="W241" s="59"/>
    </row>
    <row r="242" spans="1:26" x14ac:dyDescent="0.25">
      <c r="A242" s="13"/>
      <c r="B242" s="221"/>
      <c r="C242" s="13"/>
      <c r="D242" s="324" t="s">
        <v>85</v>
      </c>
      <c r="E242" s="324"/>
      <c r="F242" s="13"/>
      <c r="G242" s="179"/>
      <c r="H242" s="146"/>
      <c r="I242" s="146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05"/>
      <c r="W242" s="226"/>
      <c r="X242" s="145"/>
      <c r="Y242" s="145"/>
      <c r="Z242" s="145"/>
    </row>
    <row r="243" spans="1:26" x14ac:dyDescent="0.25">
      <c r="A243" s="13"/>
      <c r="B243" s="221"/>
      <c r="C243" s="180">
        <v>711</v>
      </c>
      <c r="D243" s="322" t="s">
        <v>86</v>
      </c>
      <c r="E243" s="322"/>
      <c r="F243" s="13"/>
      <c r="G243" s="179"/>
      <c r="H243" s="146"/>
      <c r="I243" s="146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05"/>
      <c r="W243" s="226"/>
      <c r="X243" s="145"/>
      <c r="Y243" s="145"/>
      <c r="Z243" s="145"/>
    </row>
    <row r="244" spans="1:26" ht="24.95" customHeight="1" x14ac:dyDescent="0.25">
      <c r="A244" s="187"/>
      <c r="B244" s="222"/>
      <c r="C244" s="188" t="s">
        <v>344</v>
      </c>
      <c r="D244" s="323" t="s">
        <v>345</v>
      </c>
      <c r="E244" s="323"/>
      <c r="F244" s="181" t="s">
        <v>162</v>
      </c>
      <c r="G244" s="183">
        <v>1115.4100000000001</v>
      </c>
      <c r="H244" s="189"/>
      <c r="I244" s="182">
        <f t="shared" ref="I244:I262" si="36">ROUND(G244*(H244),2)</f>
        <v>0</v>
      </c>
      <c r="J244" s="181">
        <f t="shared" ref="J244:J262" si="37">ROUND(G244*(N244),2)</f>
        <v>0</v>
      </c>
      <c r="K244" s="186">
        <f t="shared" ref="K244:K262" si="38">ROUND(G244*(O244),2)</f>
        <v>0</v>
      </c>
      <c r="L244" s="186">
        <f t="shared" ref="L244:L262" si="39">ROUND(G244*(H244),2)</f>
        <v>0</v>
      </c>
      <c r="M244" s="186"/>
      <c r="N244" s="186">
        <v>0</v>
      </c>
      <c r="O244" s="186"/>
      <c r="P244" s="190"/>
      <c r="Q244" s="190"/>
      <c r="R244" s="190"/>
      <c r="S244" s="186">
        <f t="shared" ref="S244:S262" si="40">ROUND(G244*(P244),3)</f>
        <v>0</v>
      </c>
      <c r="T244" s="186"/>
      <c r="U244" s="186"/>
      <c r="V244" s="206"/>
      <c r="W244" s="59"/>
      <c r="Z244">
        <f t="shared" ref="Z244:Z262" si="41">0.058844*POWER(I244,0.952797)</f>
        <v>0</v>
      </c>
    </row>
    <row r="245" spans="1:26" ht="24.95" customHeight="1" x14ac:dyDescent="0.25">
      <c r="A245" s="187"/>
      <c r="B245" s="223"/>
      <c r="C245" s="197" t="s">
        <v>346</v>
      </c>
      <c r="D245" s="326" t="s">
        <v>347</v>
      </c>
      <c r="E245" s="326"/>
      <c r="F245" s="191" t="s">
        <v>157</v>
      </c>
      <c r="G245" s="193">
        <v>0.33500000000000002</v>
      </c>
      <c r="H245" s="198"/>
      <c r="I245" s="192">
        <f t="shared" si="36"/>
        <v>0</v>
      </c>
      <c r="J245" s="191">
        <f t="shared" si="37"/>
        <v>0</v>
      </c>
      <c r="K245" s="196">
        <f t="shared" si="38"/>
        <v>0</v>
      </c>
      <c r="L245" s="196">
        <f t="shared" si="39"/>
        <v>0</v>
      </c>
      <c r="M245" s="196">
        <f>ROUND(G245*(H245),2)</f>
        <v>0</v>
      </c>
      <c r="N245" s="196">
        <v>0</v>
      </c>
      <c r="O245" s="196"/>
      <c r="P245" s="199">
        <v>1</v>
      </c>
      <c r="Q245" s="199"/>
      <c r="R245" s="199">
        <v>1</v>
      </c>
      <c r="S245" s="196">
        <f t="shared" si="40"/>
        <v>0.33500000000000002</v>
      </c>
      <c r="T245" s="196"/>
      <c r="U245" s="196"/>
      <c r="V245" s="207"/>
      <c r="W245" s="59"/>
      <c r="Z245">
        <f t="shared" si="41"/>
        <v>0</v>
      </c>
    </row>
    <row r="246" spans="1:26" ht="24.95" customHeight="1" x14ac:dyDescent="0.25">
      <c r="A246" s="187"/>
      <c r="B246" s="222"/>
      <c r="C246" s="188" t="s">
        <v>348</v>
      </c>
      <c r="D246" s="323" t="s">
        <v>349</v>
      </c>
      <c r="E246" s="323"/>
      <c r="F246" s="181" t="s">
        <v>162</v>
      </c>
      <c r="G246" s="183">
        <v>244.267</v>
      </c>
      <c r="H246" s="189"/>
      <c r="I246" s="182">
        <f t="shared" si="36"/>
        <v>0</v>
      </c>
      <c r="J246" s="181">
        <f t="shared" si="37"/>
        <v>0</v>
      </c>
      <c r="K246" s="186">
        <f t="shared" si="38"/>
        <v>0</v>
      </c>
      <c r="L246" s="186">
        <f t="shared" si="39"/>
        <v>0</v>
      </c>
      <c r="M246" s="186"/>
      <c r="N246" s="186">
        <v>0</v>
      </c>
      <c r="O246" s="186"/>
      <c r="P246" s="190"/>
      <c r="Q246" s="190"/>
      <c r="R246" s="190"/>
      <c r="S246" s="186">
        <f t="shared" si="40"/>
        <v>0</v>
      </c>
      <c r="T246" s="186"/>
      <c r="U246" s="186"/>
      <c r="V246" s="206"/>
      <c r="W246" s="59"/>
      <c r="Z246">
        <f t="shared" si="41"/>
        <v>0</v>
      </c>
    </row>
    <row r="247" spans="1:26" ht="24.95" customHeight="1" x14ac:dyDescent="0.25">
      <c r="A247" s="187"/>
      <c r="B247" s="223"/>
      <c r="C247" s="197" t="s">
        <v>350</v>
      </c>
      <c r="D247" s="326" t="s">
        <v>347</v>
      </c>
      <c r="E247" s="326"/>
      <c r="F247" s="191" t="s">
        <v>157</v>
      </c>
      <c r="G247" s="193">
        <v>7.2999999999999995E-2</v>
      </c>
      <c r="H247" s="198"/>
      <c r="I247" s="192">
        <f t="shared" si="36"/>
        <v>0</v>
      </c>
      <c r="J247" s="191">
        <f t="shared" si="37"/>
        <v>0</v>
      </c>
      <c r="K247" s="196">
        <f t="shared" si="38"/>
        <v>0</v>
      </c>
      <c r="L247" s="196">
        <f t="shared" si="39"/>
        <v>0</v>
      </c>
      <c r="M247" s="196">
        <f>ROUND(G247*(H247),2)</f>
        <v>0</v>
      </c>
      <c r="N247" s="196">
        <v>0</v>
      </c>
      <c r="O247" s="196"/>
      <c r="P247" s="199"/>
      <c r="Q247" s="199"/>
      <c r="R247" s="199"/>
      <c r="S247" s="196">
        <f t="shared" si="40"/>
        <v>0</v>
      </c>
      <c r="T247" s="196"/>
      <c r="U247" s="196"/>
      <c r="V247" s="207"/>
      <c r="W247" s="59"/>
      <c r="Z247">
        <f t="shared" si="41"/>
        <v>0</v>
      </c>
    </row>
    <row r="248" spans="1:26" ht="24.95" customHeight="1" x14ac:dyDescent="0.25">
      <c r="A248" s="187"/>
      <c r="B248" s="222"/>
      <c r="C248" s="188" t="s">
        <v>351</v>
      </c>
      <c r="D248" s="323" t="s">
        <v>352</v>
      </c>
      <c r="E248" s="323"/>
      <c r="F248" s="181" t="s">
        <v>162</v>
      </c>
      <c r="G248" s="183">
        <v>244.267</v>
      </c>
      <c r="H248" s="189"/>
      <c r="I248" s="182">
        <f t="shared" si="36"/>
        <v>0</v>
      </c>
      <c r="J248" s="181">
        <f t="shared" si="37"/>
        <v>0</v>
      </c>
      <c r="K248" s="186">
        <f t="shared" si="38"/>
        <v>0</v>
      </c>
      <c r="L248" s="186">
        <f t="shared" si="39"/>
        <v>0</v>
      </c>
      <c r="M248" s="186"/>
      <c r="N248" s="186">
        <v>0</v>
      </c>
      <c r="O248" s="186"/>
      <c r="P248" s="190">
        <v>5.0000000000000002E-5</v>
      </c>
      <c r="Q248" s="190"/>
      <c r="R248" s="190">
        <v>5.0000000000000002E-5</v>
      </c>
      <c r="S248" s="186">
        <f t="shared" si="40"/>
        <v>1.2E-2</v>
      </c>
      <c r="T248" s="186"/>
      <c r="U248" s="186"/>
      <c r="V248" s="206"/>
      <c r="W248" s="59"/>
      <c r="Z248">
        <f t="shared" si="41"/>
        <v>0</v>
      </c>
    </row>
    <row r="249" spans="1:26" ht="24.95" customHeight="1" x14ac:dyDescent="0.25">
      <c r="A249" s="187"/>
      <c r="B249" s="222"/>
      <c r="C249" s="188" t="s">
        <v>353</v>
      </c>
      <c r="D249" s="323" t="s">
        <v>354</v>
      </c>
      <c r="E249" s="323"/>
      <c r="F249" s="181" t="s">
        <v>162</v>
      </c>
      <c r="G249" s="183">
        <v>2243.3710000000001</v>
      </c>
      <c r="H249" s="189"/>
      <c r="I249" s="182">
        <f t="shared" si="36"/>
        <v>0</v>
      </c>
      <c r="J249" s="181">
        <f t="shared" si="37"/>
        <v>0</v>
      </c>
      <c r="K249" s="186">
        <f t="shared" si="38"/>
        <v>0</v>
      </c>
      <c r="L249" s="186">
        <f t="shared" si="39"/>
        <v>0</v>
      </c>
      <c r="M249" s="186"/>
      <c r="N249" s="186">
        <v>0</v>
      </c>
      <c r="O249" s="186"/>
      <c r="P249" s="190"/>
      <c r="Q249" s="190"/>
      <c r="R249" s="190"/>
      <c r="S249" s="186">
        <f t="shared" si="40"/>
        <v>0</v>
      </c>
      <c r="T249" s="186"/>
      <c r="U249" s="186"/>
      <c r="V249" s="206"/>
      <c r="W249" s="59"/>
      <c r="Z249">
        <f t="shared" si="41"/>
        <v>0</v>
      </c>
    </row>
    <row r="250" spans="1:26" ht="24.95" customHeight="1" x14ac:dyDescent="0.25">
      <c r="A250" s="187"/>
      <c r="B250" s="223"/>
      <c r="C250" s="197" t="s">
        <v>355</v>
      </c>
      <c r="D250" s="326" t="s">
        <v>356</v>
      </c>
      <c r="E250" s="326"/>
      <c r="F250" s="191" t="s">
        <v>162</v>
      </c>
      <c r="G250" s="193">
        <v>2579.877</v>
      </c>
      <c r="H250" s="198"/>
      <c r="I250" s="192">
        <f t="shared" si="36"/>
        <v>0</v>
      </c>
      <c r="J250" s="191">
        <f t="shared" si="37"/>
        <v>0</v>
      </c>
      <c r="K250" s="196">
        <f t="shared" si="38"/>
        <v>0</v>
      </c>
      <c r="L250" s="196">
        <f t="shared" si="39"/>
        <v>0</v>
      </c>
      <c r="M250" s="196">
        <f>ROUND(G250*(H250),2)</f>
        <v>0</v>
      </c>
      <c r="N250" s="196">
        <v>0</v>
      </c>
      <c r="O250" s="196"/>
      <c r="P250" s="199"/>
      <c r="Q250" s="199"/>
      <c r="R250" s="199"/>
      <c r="S250" s="196">
        <f t="shared" si="40"/>
        <v>0</v>
      </c>
      <c r="T250" s="196"/>
      <c r="U250" s="196"/>
      <c r="V250" s="207"/>
      <c r="W250" s="59"/>
      <c r="Z250">
        <f t="shared" si="41"/>
        <v>0</v>
      </c>
    </row>
    <row r="251" spans="1:26" ht="24.95" customHeight="1" x14ac:dyDescent="0.25">
      <c r="A251" s="187"/>
      <c r="B251" s="222"/>
      <c r="C251" s="188" t="s">
        <v>357</v>
      </c>
      <c r="D251" s="323" t="s">
        <v>358</v>
      </c>
      <c r="E251" s="323"/>
      <c r="F251" s="181" t="s">
        <v>162</v>
      </c>
      <c r="G251" s="183">
        <v>1200.421</v>
      </c>
      <c r="H251" s="189"/>
      <c r="I251" s="182">
        <f t="shared" si="36"/>
        <v>0</v>
      </c>
      <c r="J251" s="181">
        <f t="shared" si="37"/>
        <v>0</v>
      </c>
      <c r="K251" s="186">
        <f t="shared" si="38"/>
        <v>0</v>
      </c>
      <c r="L251" s="186">
        <f t="shared" si="39"/>
        <v>0</v>
      </c>
      <c r="M251" s="186"/>
      <c r="N251" s="186">
        <v>0</v>
      </c>
      <c r="O251" s="186"/>
      <c r="P251" s="190"/>
      <c r="Q251" s="190"/>
      <c r="R251" s="190"/>
      <c r="S251" s="186">
        <f t="shared" si="40"/>
        <v>0</v>
      </c>
      <c r="T251" s="186"/>
      <c r="U251" s="186"/>
      <c r="V251" s="206"/>
      <c r="W251" s="59"/>
      <c r="Z251">
        <f t="shared" si="41"/>
        <v>0</v>
      </c>
    </row>
    <row r="252" spans="1:26" ht="24.95" customHeight="1" x14ac:dyDescent="0.25">
      <c r="A252" s="187"/>
      <c r="B252" s="223"/>
      <c r="C252" s="197" t="s">
        <v>359</v>
      </c>
      <c r="D252" s="326" t="s">
        <v>360</v>
      </c>
      <c r="E252" s="326"/>
      <c r="F252" s="191" t="s">
        <v>162</v>
      </c>
      <c r="G252" s="193">
        <v>1236.433</v>
      </c>
      <c r="H252" s="198"/>
      <c r="I252" s="192">
        <f t="shared" si="36"/>
        <v>0</v>
      </c>
      <c r="J252" s="191">
        <f t="shared" si="37"/>
        <v>0</v>
      </c>
      <c r="K252" s="196">
        <f t="shared" si="38"/>
        <v>0</v>
      </c>
      <c r="L252" s="196">
        <f t="shared" si="39"/>
        <v>0</v>
      </c>
      <c r="M252" s="196">
        <f>ROUND(G252*(H252),2)</f>
        <v>0</v>
      </c>
      <c r="N252" s="196">
        <v>0</v>
      </c>
      <c r="O252" s="196"/>
      <c r="P252" s="199"/>
      <c r="Q252" s="199"/>
      <c r="R252" s="199"/>
      <c r="S252" s="196">
        <f t="shared" si="40"/>
        <v>0</v>
      </c>
      <c r="T252" s="196"/>
      <c r="U252" s="196"/>
      <c r="V252" s="207"/>
      <c r="W252" s="59"/>
      <c r="Z252">
        <f t="shared" si="41"/>
        <v>0</v>
      </c>
    </row>
    <row r="253" spans="1:26" ht="24.95" customHeight="1" x14ac:dyDescent="0.25">
      <c r="A253" s="187"/>
      <c r="B253" s="222"/>
      <c r="C253" s="188" t="s">
        <v>361</v>
      </c>
      <c r="D253" s="323" t="s">
        <v>362</v>
      </c>
      <c r="E253" s="323"/>
      <c r="F253" s="181" t="s">
        <v>162</v>
      </c>
      <c r="G253" s="183">
        <v>244.267</v>
      </c>
      <c r="H253" s="189"/>
      <c r="I253" s="182">
        <f t="shared" si="36"/>
        <v>0</v>
      </c>
      <c r="J253" s="181">
        <f t="shared" si="37"/>
        <v>0</v>
      </c>
      <c r="K253" s="186">
        <f t="shared" si="38"/>
        <v>0</v>
      </c>
      <c r="L253" s="186">
        <f t="shared" si="39"/>
        <v>0</v>
      </c>
      <c r="M253" s="186"/>
      <c r="N253" s="186">
        <v>0</v>
      </c>
      <c r="O253" s="186"/>
      <c r="P253" s="190"/>
      <c r="Q253" s="190"/>
      <c r="R253" s="190"/>
      <c r="S253" s="186">
        <f t="shared" si="40"/>
        <v>0</v>
      </c>
      <c r="T253" s="186"/>
      <c r="U253" s="186"/>
      <c r="V253" s="206"/>
      <c r="W253" s="59"/>
      <c r="Z253">
        <f t="shared" si="41"/>
        <v>0</v>
      </c>
    </row>
    <row r="254" spans="1:26" ht="24.95" customHeight="1" x14ac:dyDescent="0.25">
      <c r="A254" s="187"/>
      <c r="B254" s="223"/>
      <c r="C254" s="197" t="s">
        <v>355</v>
      </c>
      <c r="D254" s="326" t="s">
        <v>356</v>
      </c>
      <c r="E254" s="326"/>
      <c r="F254" s="191" t="s">
        <v>162</v>
      </c>
      <c r="G254" s="193">
        <v>280.90699999999998</v>
      </c>
      <c r="H254" s="198"/>
      <c r="I254" s="192">
        <f t="shared" si="36"/>
        <v>0</v>
      </c>
      <c r="J254" s="191">
        <f t="shared" si="37"/>
        <v>0</v>
      </c>
      <c r="K254" s="196">
        <f t="shared" si="38"/>
        <v>0</v>
      </c>
      <c r="L254" s="196">
        <f t="shared" si="39"/>
        <v>0</v>
      </c>
      <c r="M254" s="196">
        <f>ROUND(G254*(H254),2)</f>
        <v>0</v>
      </c>
      <c r="N254" s="196">
        <v>0</v>
      </c>
      <c r="O254" s="196"/>
      <c r="P254" s="199"/>
      <c r="Q254" s="199"/>
      <c r="R254" s="199"/>
      <c r="S254" s="196">
        <f t="shared" si="40"/>
        <v>0</v>
      </c>
      <c r="T254" s="196"/>
      <c r="U254" s="196"/>
      <c r="V254" s="207"/>
      <c r="W254" s="59"/>
      <c r="Z254">
        <f t="shared" si="41"/>
        <v>0</v>
      </c>
    </row>
    <row r="255" spans="1:26" ht="24.95" customHeight="1" x14ac:dyDescent="0.25">
      <c r="A255" s="187"/>
      <c r="B255" s="222"/>
      <c r="C255" s="188" t="s">
        <v>363</v>
      </c>
      <c r="D255" s="323" t="s">
        <v>364</v>
      </c>
      <c r="E255" s="323"/>
      <c r="F255" s="181" t="s">
        <v>162</v>
      </c>
      <c r="G255" s="183">
        <v>144</v>
      </c>
      <c r="H255" s="189"/>
      <c r="I255" s="182">
        <f t="shared" si="36"/>
        <v>0</v>
      </c>
      <c r="J255" s="181">
        <f t="shared" si="37"/>
        <v>0</v>
      </c>
      <c r="K255" s="186">
        <f t="shared" si="38"/>
        <v>0</v>
      </c>
      <c r="L255" s="186">
        <f t="shared" si="39"/>
        <v>0</v>
      </c>
      <c r="M255" s="186"/>
      <c r="N255" s="186">
        <v>0</v>
      </c>
      <c r="O255" s="186"/>
      <c r="P255" s="190">
        <v>1.575E-3</v>
      </c>
      <c r="Q255" s="190"/>
      <c r="R255" s="190">
        <v>1.575E-3</v>
      </c>
      <c r="S255" s="186">
        <f t="shared" si="40"/>
        <v>0.22700000000000001</v>
      </c>
      <c r="T255" s="186"/>
      <c r="U255" s="186"/>
      <c r="V255" s="206"/>
      <c r="W255" s="59"/>
      <c r="Z255">
        <f t="shared" si="41"/>
        <v>0</v>
      </c>
    </row>
    <row r="256" spans="1:26" ht="24.95" customHeight="1" x14ac:dyDescent="0.25">
      <c r="A256" s="187"/>
      <c r="B256" s="222"/>
      <c r="C256" s="188" t="s">
        <v>365</v>
      </c>
      <c r="D256" s="323" t="s">
        <v>366</v>
      </c>
      <c r="E256" s="323"/>
      <c r="F256" s="181" t="s">
        <v>162</v>
      </c>
      <c r="G256" s="183">
        <v>1200.421</v>
      </c>
      <c r="H256" s="189"/>
      <c r="I256" s="182">
        <f t="shared" si="36"/>
        <v>0</v>
      </c>
      <c r="J256" s="181">
        <f t="shared" si="37"/>
        <v>0</v>
      </c>
      <c r="K256" s="186">
        <f t="shared" si="38"/>
        <v>0</v>
      </c>
      <c r="L256" s="186">
        <f t="shared" si="39"/>
        <v>0</v>
      </c>
      <c r="M256" s="186"/>
      <c r="N256" s="186">
        <v>0</v>
      </c>
      <c r="O256" s="186"/>
      <c r="P256" s="190">
        <v>3.0000000000000001E-5</v>
      </c>
      <c r="Q256" s="190"/>
      <c r="R256" s="190">
        <v>3.0000000000000001E-5</v>
      </c>
      <c r="S256" s="186">
        <f t="shared" si="40"/>
        <v>3.5999999999999997E-2</v>
      </c>
      <c r="T256" s="186"/>
      <c r="U256" s="186"/>
      <c r="V256" s="206"/>
      <c r="W256" s="59"/>
      <c r="Z256">
        <f t="shared" si="41"/>
        <v>0</v>
      </c>
    </row>
    <row r="257" spans="1:26" ht="35.1" customHeight="1" x14ac:dyDescent="0.25">
      <c r="A257" s="187"/>
      <c r="B257" s="223"/>
      <c r="C257" s="197" t="s">
        <v>367</v>
      </c>
      <c r="D257" s="326" t="s">
        <v>368</v>
      </c>
      <c r="E257" s="326"/>
      <c r="F257" s="191" t="s">
        <v>162</v>
      </c>
      <c r="G257" s="193">
        <v>1664.3910000000001</v>
      </c>
      <c r="H257" s="198"/>
      <c r="I257" s="192">
        <f t="shared" si="36"/>
        <v>0</v>
      </c>
      <c r="J257" s="191">
        <f t="shared" si="37"/>
        <v>0</v>
      </c>
      <c r="K257" s="196">
        <f t="shared" si="38"/>
        <v>0</v>
      </c>
      <c r="L257" s="196">
        <f t="shared" si="39"/>
        <v>0</v>
      </c>
      <c r="M257" s="196">
        <f>ROUND(G257*(H257),2)</f>
        <v>0</v>
      </c>
      <c r="N257" s="196">
        <v>0</v>
      </c>
      <c r="O257" s="196"/>
      <c r="P257" s="199"/>
      <c r="Q257" s="199"/>
      <c r="R257" s="199"/>
      <c r="S257" s="196">
        <f t="shared" si="40"/>
        <v>0</v>
      </c>
      <c r="T257" s="196"/>
      <c r="U257" s="196"/>
      <c r="V257" s="207"/>
      <c r="W257" s="59"/>
      <c r="Z257">
        <f t="shared" si="41"/>
        <v>0</v>
      </c>
    </row>
    <row r="258" spans="1:26" ht="24.95" customHeight="1" x14ac:dyDescent="0.25">
      <c r="A258" s="187"/>
      <c r="B258" s="222"/>
      <c r="C258" s="188" t="s">
        <v>369</v>
      </c>
      <c r="D258" s="323" t="s">
        <v>370</v>
      </c>
      <c r="E258" s="323"/>
      <c r="F258" s="181" t="s">
        <v>178</v>
      </c>
      <c r="G258" s="183">
        <v>105</v>
      </c>
      <c r="H258" s="189"/>
      <c r="I258" s="182">
        <f t="shared" si="36"/>
        <v>0</v>
      </c>
      <c r="J258" s="181">
        <f t="shared" si="37"/>
        <v>0</v>
      </c>
      <c r="K258" s="186">
        <f t="shared" si="38"/>
        <v>0</v>
      </c>
      <c r="L258" s="186">
        <f t="shared" si="39"/>
        <v>0</v>
      </c>
      <c r="M258" s="186"/>
      <c r="N258" s="186">
        <v>0</v>
      </c>
      <c r="O258" s="186"/>
      <c r="P258" s="190"/>
      <c r="Q258" s="190"/>
      <c r="R258" s="190"/>
      <c r="S258" s="186">
        <f t="shared" si="40"/>
        <v>0</v>
      </c>
      <c r="T258" s="186"/>
      <c r="U258" s="186"/>
      <c r="V258" s="206"/>
      <c r="W258" s="59"/>
      <c r="Z258">
        <f t="shared" si="41"/>
        <v>0</v>
      </c>
    </row>
    <row r="259" spans="1:26" ht="24.95" customHeight="1" x14ac:dyDescent="0.25">
      <c r="A259" s="187"/>
      <c r="B259" s="223"/>
      <c r="C259" s="197" t="s">
        <v>371</v>
      </c>
      <c r="D259" s="326" t="s">
        <v>372</v>
      </c>
      <c r="E259" s="326"/>
      <c r="F259" s="191" t="s">
        <v>178</v>
      </c>
      <c r="G259" s="193">
        <v>105</v>
      </c>
      <c r="H259" s="198"/>
      <c r="I259" s="192">
        <f t="shared" si="36"/>
        <v>0</v>
      </c>
      <c r="J259" s="191">
        <f t="shared" si="37"/>
        <v>0</v>
      </c>
      <c r="K259" s="196">
        <f t="shared" si="38"/>
        <v>0</v>
      </c>
      <c r="L259" s="196">
        <f t="shared" si="39"/>
        <v>0</v>
      </c>
      <c r="M259" s="196">
        <f>ROUND(G259*(H259),2)</f>
        <v>0</v>
      </c>
      <c r="N259" s="196">
        <v>0</v>
      </c>
      <c r="O259" s="196"/>
      <c r="P259" s="199"/>
      <c r="Q259" s="199"/>
      <c r="R259" s="199"/>
      <c r="S259" s="196">
        <f t="shared" si="40"/>
        <v>0</v>
      </c>
      <c r="T259" s="196"/>
      <c r="U259" s="196"/>
      <c r="V259" s="207"/>
      <c r="W259" s="59"/>
      <c r="Z259">
        <f t="shared" si="41"/>
        <v>0</v>
      </c>
    </row>
    <row r="260" spans="1:26" ht="24.95" customHeight="1" x14ac:dyDescent="0.25">
      <c r="A260" s="187"/>
      <c r="B260" s="222"/>
      <c r="C260" s="188" t="s">
        <v>373</v>
      </c>
      <c r="D260" s="323" t="s">
        <v>374</v>
      </c>
      <c r="E260" s="323"/>
      <c r="F260" s="181" t="s">
        <v>178</v>
      </c>
      <c r="G260" s="183">
        <v>420.7</v>
      </c>
      <c r="H260" s="189"/>
      <c r="I260" s="182">
        <f t="shared" si="36"/>
        <v>0</v>
      </c>
      <c r="J260" s="181">
        <f t="shared" si="37"/>
        <v>0</v>
      </c>
      <c r="K260" s="186">
        <f t="shared" si="38"/>
        <v>0</v>
      </c>
      <c r="L260" s="186">
        <f t="shared" si="39"/>
        <v>0</v>
      </c>
      <c r="M260" s="186"/>
      <c r="N260" s="186">
        <v>0</v>
      </c>
      <c r="O260" s="186"/>
      <c r="P260" s="190"/>
      <c r="Q260" s="190"/>
      <c r="R260" s="190"/>
      <c r="S260" s="186">
        <f t="shared" si="40"/>
        <v>0</v>
      </c>
      <c r="T260" s="186"/>
      <c r="U260" s="186"/>
      <c r="V260" s="206"/>
      <c r="W260" s="59"/>
      <c r="Z260">
        <f t="shared" si="41"/>
        <v>0</v>
      </c>
    </row>
    <row r="261" spans="1:26" ht="24.95" customHeight="1" x14ac:dyDescent="0.25">
      <c r="A261" s="187"/>
      <c r="B261" s="223"/>
      <c r="C261" s="197" t="s">
        <v>375</v>
      </c>
      <c r="D261" s="326" t="s">
        <v>376</v>
      </c>
      <c r="E261" s="326"/>
      <c r="F261" s="191" t="s">
        <v>178</v>
      </c>
      <c r="G261" s="193">
        <v>420.7</v>
      </c>
      <c r="H261" s="198"/>
      <c r="I261" s="192">
        <f t="shared" si="36"/>
        <v>0</v>
      </c>
      <c r="J261" s="191">
        <f t="shared" si="37"/>
        <v>0</v>
      </c>
      <c r="K261" s="196">
        <f t="shared" si="38"/>
        <v>0</v>
      </c>
      <c r="L261" s="196">
        <f t="shared" si="39"/>
        <v>0</v>
      </c>
      <c r="M261" s="196">
        <f>ROUND(G261*(H261),2)</f>
        <v>0</v>
      </c>
      <c r="N261" s="196">
        <v>0</v>
      </c>
      <c r="O261" s="196"/>
      <c r="P261" s="199"/>
      <c r="Q261" s="199"/>
      <c r="R261" s="199"/>
      <c r="S261" s="196">
        <f t="shared" si="40"/>
        <v>0</v>
      </c>
      <c r="T261" s="196"/>
      <c r="U261" s="196"/>
      <c r="V261" s="207"/>
      <c r="W261" s="59"/>
      <c r="Z261">
        <f t="shared" si="41"/>
        <v>0</v>
      </c>
    </row>
    <row r="262" spans="1:26" ht="24.95" customHeight="1" x14ac:dyDescent="0.25">
      <c r="A262" s="187"/>
      <c r="B262" s="222"/>
      <c r="C262" s="188" t="s">
        <v>377</v>
      </c>
      <c r="D262" s="323" t="s">
        <v>378</v>
      </c>
      <c r="E262" s="323"/>
      <c r="F262" s="181" t="s">
        <v>157</v>
      </c>
      <c r="G262" s="183">
        <v>5.4930000000000003</v>
      </c>
      <c r="H262" s="189"/>
      <c r="I262" s="182">
        <f t="shared" si="36"/>
        <v>0</v>
      </c>
      <c r="J262" s="181">
        <f t="shared" si="37"/>
        <v>0</v>
      </c>
      <c r="K262" s="186">
        <f t="shared" si="38"/>
        <v>0</v>
      </c>
      <c r="L262" s="186">
        <f t="shared" si="39"/>
        <v>0</v>
      </c>
      <c r="M262" s="186"/>
      <c r="N262" s="186">
        <v>0</v>
      </c>
      <c r="O262" s="186"/>
      <c r="P262" s="190"/>
      <c r="Q262" s="190"/>
      <c r="R262" s="190"/>
      <c r="S262" s="186">
        <f t="shared" si="40"/>
        <v>0</v>
      </c>
      <c r="T262" s="186"/>
      <c r="U262" s="186"/>
      <c r="V262" s="206"/>
      <c r="W262" s="59"/>
      <c r="Z262">
        <f t="shared" si="41"/>
        <v>0</v>
      </c>
    </row>
    <row r="263" spans="1:26" x14ac:dyDescent="0.25">
      <c r="A263" s="13"/>
      <c r="B263" s="221"/>
      <c r="C263" s="180">
        <v>711</v>
      </c>
      <c r="D263" s="322" t="s">
        <v>86</v>
      </c>
      <c r="E263" s="322"/>
      <c r="F263" s="13"/>
      <c r="G263" s="179"/>
      <c r="H263" s="146"/>
      <c r="I263" s="148">
        <f>ROUND((SUM(I243:I262))/1,2)</f>
        <v>0</v>
      </c>
      <c r="J263" s="13"/>
      <c r="K263" s="13"/>
      <c r="L263" s="13">
        <f>ROUND((SUM(L243:L262))/1,2)</f>
        <v>0</v>
      </c>
      <c r="M263" s="13">
        <f>ROUND((SUM(M243:M262))/1,2)</f>
        <v>0</v>
      </c>
      <c r="N263" s="13"/>
      <c r="O263" s="13"/>
      <c r="P263" s="13"/>
      <c r="Q263" s="13"/>
      <c r="R263" s="13"/>
      <c r="S263" s="13">
        <f>ROUND((SUM(S243:S262))/1,2)</f>
        <v>0.61</v>
      </c>
      <c r="T263" s="13"/>
      <c r="U263" s="13"/>
      <c r="V263" s="208">
        <f>ROUND((SUM(V243:V262))/1,2)</f>
        <v>0</v>
      </c>
      <c r="W263" s="226"/>
      <c r="X263" s="145"/>
      <c r="Y263" s="145"/>
      <c r="Z263" s="145"/>
    </row>
    <row r="264" spans="1:26" x14ac:dyDescent="0.25">
      <c r="A264" s="1"/>
      <c r="B264" s="217"/>
      <c r="C264" s="1"/>
      <c r="D264" s="1"/>
      <c r="E264" s="1"/>
      <c r="F264" s="1"/>
      <c r="G264" s="173"/>
      <c r="H264" s="139"/>
      <c r="I264" s="13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09"/>
      <c r="W264" s="59"/>
    </row>
    <row r="265" spans="1:26" x14ac:dyDescent="0.25">
      <c r="A265" s="13"/>
      <c r="B265" s="221"/>
      <c r="C265" s="180">
        <v>712</v>
      </c>
      <c r="D265" s="322" t="s">
        <v>87</v>
      </c>
      <c r="E265" s="322"/>
      <c r="F265" s="13"/>
      <c r="G265" s="179"/>
      <c r="H265" s="146"/>
      <c r="I265" s="146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205"/>
      <c r="W265" s="226"/>
      <c r="X265" s="145"/>
      <c r="Y265" s="145"/>
      <c r="Z265" s="145"/>
    </row>
    <row r="266" spans="1:26" ht="24.95" customHeight="1" x14ac:dyDescent="0.25">
      <c r="A266" s="187"/>
      <c r="B266" s="222"/>
      <c r="C266" s="188" t="s">
        <v>379</v>
      </c>
      <c r="D266" s="323" t="s">
        <v>380</v>
      </c>
      <c r="E266" s="323"/>
      <c r="F266" s="181" t="s">
        <v>162</v>
      </c>
      <c r="G266" s="183">
        <v>1468.8920000000001</v>
      </c>
      <c r="H266" s="189"/>
      <c r="I266" s="182">
        <f t="shared" ref="I266:I281" si="42">ROUND(G266*(H266),2)</f>
        <v>0</v>
      </c>
      <c r="J266" s="181">
        <f t="shared" ref="J266:J281" si="43">ROUND(G266*(N266),2)</f>
        <v>0</v>
      </c>
      <c r="K266" s="186">
        <f t="shared" ref="K266:K281" si="44">ROUND(G266*(O266),2)</f>
        <v>0</v>
      </c>
      <c r="L266" s="186">
        <f t="shared" ref="L266:L281" si="45">ROUND(G266*(H266),2)</f>
        <v>0</v>
      </c>
      <c r="M266" s="186"/>
      <c r="N266" s="186">
        <v>0</v>
      </c>
      <c r="O266" s="186"/>
      <c r="P266" s="190"/>
      <c r="Q266" s="190"/>
      <c r="R266" s="190"/>
      <c r="S266" s="186">
        <f t="shared" ref="S266:S281" si="46">ROUND(G266*(P266),3)</f>
        <v>0</v>
      </c>
      <c r="T266" s="186"/>
      <c r="U266" s="186"/>
      <c r="V266" s="206"/>
      <c r="W266" s="59"/>
      <c r="Z266">
        <f t="shared" ref="Z266:Z281" si="47">0.058844*POWER(I266,0.952797)</f>
        <v>0</v>
      </c>
    </row>
    <row r="267" spans="1:26" ht="24.95" customHeight="1" x14ac:dyDescent="0.25">
      <c r="A267" s="187"/>
      <c r="B267" s="223"/>
      <c r="C267" s="197" t="s">
        <v>381</v>
      </c>
      <c r="D267" s="326" t="s">
        <v>382</v>
      </c>
      <c r="E267" s="326"/>
      <c r="F267" s="191" t="s">
        <v>162</v>
      </c>
      <c r="G267" s="193">
        <v>1689.2260000000001</v>
      </c>
      <c r="H267" s="198"/>
      <c r="I267" s="192">
        <f t="shared" si="42"/>
        <v>0</v>
      </c>
      <c r="J267" s="191">
        <f t="shared" si="43"/>
        <v>0</v>
      </c>
      <c r="K267" s="196">
        <f t="shared" si="44"/>
        <v>0</v>
      </c>
      <c r="L267" s="196">
        <f t="shared" si="45"/>
        <v>0</v>
      </c>
      <c r="M267" s="196">
        <f>ROUND(G267*(H267),2)</f>
        <v>0</v>
      </c>
      <c r="N267" s="196">
        <v>0</v>
      </c>
      <c r="O267" s="196"/>
      <c r="P267" s="199"/>
      <c r="Q267" s="199"/>
      <c r="R267" s="199"/>
      <c r="S267" s="196">
        <f t="shared" si="46"/>
        <v>0</v>
      </c>
      <c r="T267" s="196"/>
      <c r="U267" s="196"/>
      <c r="V267" s="207"/>
      <c r="W267" s="59"/>
      <c r="Z267">
        <f t="shared" si="47"/>
        <v>0</v>
      </c>
    </row>
    <row r="268" spans="1:26" ht="24.95" customHeight="1" x14ac:dyDescent="0.25">
      <c r="A268" s="187"/>
      <c r="B268" s="222"/>
      <c r="C268" s="188" t="s">
        <v>383</v>
      </c>
      <c r="D268" s="323" t="s">
        <v>384</v>
      </c>
      <c r="E268" s="323"/>
      <c r="F268" s="181" t="s">
        <v>162</v>
      </c>
      <c r="G268" s="183">
        <v>1468.8920000000001</v>
      </c>
      <c r="H268" s="189"/>
      <c r="I268" s="182">
        <f t="shared" si="42"/>
        <v>0</v>
      </c>
      <c r="J268" s="181">
        <f t="shared" si="43"/>
        <v>0</v>
      </c>
      <c r="K268" s="186">
        <f t="shared" si="44"/>
        <v>0</v>
      </c>
      <c r="L268" s="186">
        <f t="shared" si="45"/>
        <v>0</v>
      </c>
      <c r="M268" s="186"/>
      <c r="N268" s="186">
        <v>0</v>
      </c>
      <c r="O268" s="186"/>
      <c r="P268" s="190">
        <v>9.0000000000000006E-5</v>
      </c>
      <c r="Q268" s="190"/>
      <c r="R268" s="190">
        <v>9.0000000000000006E-5</v>
      </c>
      <c r="S268" s="186">
        <f t="shared" si="46"/>
        <v>0.13200000000000001</v>
      </c>
      <c r="T268" s="186"/>
      <c r="U268" s="186"/>
      <c r="V268" s="206"/>
      <c r="W268" s="59"/>
      <c r="Z268">
        <f t="shared" si="47"/>
        <v>0</v>
      </c>
    </row>
    <row r="269" spans="1:26" ht="24.95" customHeight="1" x14ac:dyDescent="0.25">
      <c r="A269" s="187"/>
      <c r="B269" s="223"/>
      <c r="C269" s="197" t="s">
        <v>385</v>
      </c>
      <c r="D269" s="326" t="s">
        <v>386</v>
      </c>
      <c r="E269" s="326"/>
      <c r="F269" s="191" t="s">
        <v>162</v>
      </c>
      <c r="G269" s="193">
        <v>1498.27</v>
      </c>
      <c r="H269" s="198"/>
      <c r="I269" s="192">
        <f t="shared" si="42"/>
        <v>0</v>
      </c>
      <c r="J269" s="191">
        <f t="shared" si="43"/>
        <v>0</v>
      </c>
      <c r="K269" s="196">
        <f t="shared" si="44"/>
        <v>0</v>
      </c>
      <c r="L269" s="196">
        <f t="shared" si="45"/>
        <v>0</v>
      </c>
      <c r="M269" s="196">
        <f>ROUND(G269*(H269),2)</f>
        <v>0</v>
      </c>
      <c r="N269" s="196">
        <v>0</v>
      </c>
      <c r="O269" s="196"/>
      <c r="P269" s="199"/>
      <c r="Q269" s="199"/>
      <c r="R269" s="199"/>
      <c r="S269" s="196">
        <f t="shared" si="46"/>
        <v>0</v>
      </c>
      <c r="T269" s="196"/>
      <c r="U269" s="196"/>
      <c r="V269" s="207"/>
      <c r="W269" s="59"/>
      <c r="Z269">
        <f t="shared" si="47"/>
        <v>0</v>
      </c>
    </row>
    <row r="270" spans="1:26" ht="24.95" customHeight="1" x14ac:dyDescent="0.25">
      <c r="A270" s="187"/>
      <c r="B270" s="222"/>
      <c r="C270" s="188" t="s">
        <v>387</v>
      </c>
      <c r="D270" s="323" t="s">
        <v>388</v>
      </c>
      <c r="E270" s="323"/>
      <c r="F270" s="181" t="s">
        <v>162</v>
      </c>
      <c r="G270" s="183">
        <v>1260.249</v>
      </c>
      <c r="H270" s="189"/>
      <c r="I270" s="182">
        <f t="shared" si="42"/>
        <v>0</v>
      </c>
      <c r="J270" s="181">
        <f t="shared" si="43"/>
        <v>0</v>
      </c>
      <c r="K270" s="186">
        <f t="shared" si="44"/>
        <v>0</v>
      </c>
      <c r="L270" s="186">
        <f t="shared" si="45"/>
        <v>0</v>
      </c>
      <c r="M270" s="186"/>
      <c r="N270" s="186">
        <v>0</v>
      </c>
      <c r="O270" s="186"/>
      <c r="P270" s="190"/>
      <c r="Q270" s="190"/>
      <c r="R270" s="190"/>
      <c r="S270" s="186">
        <f t="shared" si="46"/>
        <v>0</v>
      </c>
      <c r="T270" s="186"/>
      <c r="U270" s="186"/>
      <c r="V270" s="206"/>
      <c r="W270" s="59"/>
      <c r="Z270">
        <f t="shared" si="47"/>
        <v>0</v>
      </c>
    </row>
    <row r="271" spans="1:26" ht="24.95" customHeight="1" x14ac:dyDescent="0.25">
      <c r="A271" s="187"/>
      <c r="B271" s="223"/>
      <c r="C271" s="197" t="s">
        <v>389</v>
      </c>
      <c r="D271" s="326" t="s">
        <v>390</v>
      </c>
      <c r="E271" s="326"/>
      <c r="F271" s="191" t="s">
        <v>162</v>
      </c>
      <c r="G271" s="193">
        <v>1285.453</v>
      </c>
      <c r="H271" s="198"/>
      <c r="I271" s="192">
        <f t="shared" si="42"/>
        <v>0</v>
      </c>
      <c r="J271" s="191">
        <f t="shared" si="43"/>
        <v>0</v>
      </c>
      <c r="K271" s="196">
        <f t="shared" si="44"/>
        <v>0</v>
      </c>
      <c r="L271" s="196">
        <f t="shared" si="45"/>
        <v>0</v>
      </c>
      <c r="M271" s="196">
        <f>ROUND(G271*(H271),2)</f>
        <v>0</v>
      </c>
      <c r="N271" s="196">
        <v>0</v>
      </c>
      <c r="O271" s="196"/>
      <c r="P271" s="199"/>
      <c r="Q271" s="199"/>
      <c r="R271" s="199"/>
      <c r="S271" s="196">
        <f t="shared" si="46"/>
        <v>0</v>
      </c>
      <c r="T271" s="196"/>
      <c r="U271" s="196"/>
      <c r="V271" s="207"/>
      <c r="W271" s="59"/>
      <c r="Z271">
        <f t="shared" si="47"/>
        <v>0</v>
      </c>
    </row>
    <row r="272" spans="1:26" ht="24.95" customHeight="1" x14ac:dyDescent="0.25">
      <c r="A272" s="187"/>
      <c r="B272" s="222"/>
      <c r="C272" s="188" t="s">
        <v>391</v>
      </c>
      <c r="D272" s="323" t="s">
        <v>392</v>
      </c>
      <c r="E272" s="323"/>
      <c r="F272" s="181" t="s">
        <v>178</v>
      </c>
      <c r="G272" s="183">
        <v>6</v>
      </c>
      <c r="H272" s="189"/>
      <c r="I272" s="182">
        <f t="shared" si="42"/>
        <v>0</v>
      </c>
      <c r="J272" s="181">
        <f t="shared" si="43"/>
        <v>0</v>
      </c>
      <c r="K272" s="186">
        <f t="shared" si="44"/>
        <v>0</v>
      </c>
      <c r="L272" s="186">
        <f t="shared" si="45"/>
        <v>0</v>
      </c>
      <c r="M272" s="186"/>
      <c r="N272" s="186">
        <v>0</v>
      </c>
      <c r="O272" s="186"/>
      <c r="P272" s="190">
        <v>2.1000000000000001E-4</v>
      </c>
      <c r="Q272" s="190"/>
      <c r="R272" s="190">
        <v>2.1000000000000001E-4</v>
      </c>
      <c r="S272" s="186">
        <f t="shared" si="46"/>
        <v>1E-3</v>
      </c>
      <c r="T272" s="186"/>
      <c r="U272" s="186"/>
      <c r="V272" s="206"/>
      <c r="W272" s="59"/>
      <c r="Z272">
        <f t="shared" si="47"/>
        <v>0</v>
      </c>
    </row>
    <row r="273" spans="1:26" ht="24.95" customHeight="1" x14ac:dyDescent="0.25">
      <c r="A273" s="187"/>
      <c r="B273" s="222"/>
      <c r="C273" s="188" t="s">
        <v>393</v>
      </c>
      <c r="D273" s="323" t="s">
        <v>394</v>
      </c>
      <c r="E273" s="323"/>
      <c r="F273" s="181" t="s">
        <v>162</v>
      </c>
      <c r="G273" s="183">
        <v>2085.172</v>
      </c>
      <c r="H273" s="189"/>
      <c r="I273" s="182">
        <f t="shared" si="42"/>
        <v>0</v>
      </c>
      <c r="J273" s="181">
        <f t="shared" si="43"/>
        <v>0</v>
      </c>
      <c r="K273" s="186">
        <f t="shared" si="44"/>
        <v>0</v>
      </c>
      <c r="L273" s="186">
        <f t="shared" si="45"/>
        <v>0</v>
      </c>
      <c r="M273" s="186"/>
      <c r="N273" s="186">
        <v>0</v>
      </c>
      <c r="O273" s="186"/>
      <c r="P273" s="190"/>
      <c r="Q273" s="190"/>
      <c r="R273" s="190"/>
      <c r="S273" s="186">
        <f t="shared" si="46"/>
        <v>0</v>
      </c>
      <c r="T273" s="186"/>
      <c r="U273" s="186"/>
      <c r="V273" s="206"/>
      <c r="W273" s="59"/>
      <c r="Z273">
        <f t="shared" si="47"/>
        <v>0</v>
      </c>
    </row>
    <row r="274" spans="1:26" ht="24.95" customHeight="1" x14ac:dyDescent="0.25">
      <c r="A274" s="187"/>
      <c r="B274" s="223"/>
      <c r="C274" s="197" t="s">
        <v>395</v>
      </c>
      <c r="D274" s="326" t="s">
        <v>396</v>
      </c>
      <c r="E274" s="326"/>
      <c r="F274" s="191" t="s">
        <v>162</v>
      </c>
      <c r="G274" s="193">
        <v>2397.9479999999999</v>
      </c>
      <c r="H274" s="198"/>
      <c r="I274" s="192">
        <f t="shared" si="42"/>
        <v>0</v>
      </c>
      <c r="J274" s="191">
        <f t="shared" si="43"/>
        <v>0</v>
      </c>
      <c r="K274" s="196">
        <f t="shared" si="44"/>
        <v>0</v>
      </c>
      <c r="L274" s="196">
        <f t="shared" si="45"/>
        <v>0</v>
      </c>
      <c r="M274" s="196">
        <f>ROUND(G274*(H274),2)</f>
        <v>0</v>
      </c>
      <c r="N274" s="196">
        <v>0</v>
      </c>
      <c r="O274" s="196"/>
      <c r="P274" s="199"/>
      <c r="Q274" s="199"/>
      <c r="R274" s="199"/>
      <c r="S274" s="196">
        <f t="shared" si="46"/>
        <v>0</v>
      </c>
      <c r="T274" s="196"/>
      <c r="U274" s="196"/>
      <c r="V274" s="207"/>
      <c r="W274" s="59"/>
      <c r="Z274">
        <f t="shared" si="47"/>
        <v>0</v>
      </c>
    </row>
    <row r="275" spans="1:26" ht="24.95" customHeight="1" x14ac:dyDescent="0.25">
      <c r="A275" s="187"/>
      <c r="B275" s="222"/>
      <c r="C275" s="188" t="s">
        <v>397</v>
      </c>
      <c r="D275" s="323" t="s">
        <v>398</v>
      </c>
      <c r="E275" s="323"/>
      <c r="F275" s="181" t="s">
        <v>195</v>
      </c>
      <c r="G275" s="183">
        <v>10</v>
      </c>
      <c r="H275" s="189"/>
      <c r="I275" s="182">
        <f t="shared" si="42"/>
        <v>0</v>
      </c>
      <c r="J275" s="181">
        <f t="shared" si="43"/>
        <v>0</v>
      </c>
      <c r="K275" s="186">
        <f t="shared" si="44"/>
        <v>0</v>
      </c>
      <c r="L275" s="186">
        <f t="shared" si="45"/>
        <v>0</v>
      </c>
      <c r="M275" s="186"/>
      <c r="N275" s="186">
        <v>0</v>
      </c>
      <c r="O275" s="186"/>
      <c r="P275" s="190"/>
      <c r="Q275" s="190"/>
      <c r="R275" s="190"/>
      <c r="S275" s="186">
        <f t="shared" si="46"/>
        <v>0</v>
      </c>
      <c r="T275" s="186"/>
      <c r="U275" s="186"/>
      <c r="V275" s="206"/>
      <c r="W275" s="59"/>
      <c r="Z275">
        <f t="shared" si="47"/>
        <v>0</v>
      </c>
    </row>
    <row r="276" spans="1:26" ht="24.95" customHeight="1" x14ac:dyDescent="0.25">
      <c r="A276" s="187"/>
      <c r="B276" s="222"/>
      <c r="C276" s="188" t="s">
        <v>399</v>
      </c>
      <c r="D276" s="323" t="s">
        <v>400</v>
      </c>
      <c r="E276" s="323"/>
      <c r="F276" s="181" t="s">
        <v>178</v>
      </c>
      <c r="G276" s="183">
        <v>185.745</v>
      </c>
      <c r="H276" s="189"/>
      <c r="I276" s="182">
        <f t="shared" si="42"/>
        <v>0</v>
      </c>
      <c r="J276" s="181">
        <f t="shared" si="43"/>
        <v>0</v>
      </c>
      <c r="K276" s="186">
        <f t="shared" si="44"/>
        <v>0</v>
      </c>
      <c r="L276" s="186">
        <f t="shared" si="45"/>
        <v>0</v>
      </c>
      <c r="M276" s="186"/>
      <c r="N276" s="186">
        <v>0</v>
      </c>
      <c r="O276" s="186"/>
      <c r="P276" s="190">
        <v>3.0000000000000001E-5</v>
      </c>
      <c r="Q276" s="190"/>
      <c r="R276" s="190">
        <v>3.0000000000000001E-5</v>
      </c>
      <c r="S276" s="186">
        <f t="shared" si="46"/>
        <v>6.0000000000000001E-3</v>
      </c>
      <c r="T276" s="186"/>
      <c r="U276" s="186"/>
      <c r="V276" s="206"/>
      <c r="W276" s="59"/>
      <c r="Z276">
        <f t="shared" si="47"/>
        <v>0</v>
      </c>
    </row>
    <row r="277" spans="1:26" ht="24.95" customHeight="1" x14ac:dyDescent="0.25">
      <c r="A277" s="187"/>
      <c r="B277" s="223"/>
      <c r="C277" s="197" t="s">
        <v>401</v>
      </c>
      <c r="D277" s="326" t="s">
        <v>402</v>
      </c>
      <c r="E277" s="326"/>
      <c r="F277" s="191" t="s">
        <v>162</v>
      </c>
      <c r="G277" s="193">
        <v>226.89500000000001</v>
      </c>
      <c r="H277" s="198"/>
      <c r="I277" s="192">
        <f t="shared" si="42"/>
        <v>0</v>
      </c>
      <c r="J277" s="191">
        <f t="shared" si="43"/>
        <v>0</v>
      </c>
      <c r="K277" s="196">
        <f t="shared" si="44"/>
        <v>0</v>
      </c>
      <c r="L277" s="196">
        <f t="shared" si="45"/>
        <v>0</v>
      </c>
      <c r="M277" s="196">
        <f>ROUND(G277*(H277),2)</f>
        <v>0</v>
      </c>
      <c r="N277" s="196">
        <v>0</v>
      </c>
      <c r="O277" s="196"/>
      <c r="P277" s="199"/>
      <c r="Q277" s="199"/>
      <c r="R277" s="199"/>
      <c r="S277" s="196">
        <f t="shared" si="46"/>
        <v>0</v>
      </c>
      <c r="T277" s="196"/>
      <c r="U277" s="196"/>
      <c r="V277" s="207"/>
      <c r="W277" s="59"/>
      <c r="Z277">
        <f t="shared" si="47"/>
        <v>0</v>
      </c>
    </row>
    <row r="278" spans="1:26" ht="24.95" customHeight="1" x14ac:dyDescent="0.25">
      <c r="A278" s="187"/>
      <c r="B278" s="222"/>
      <c r="C278" s="188" t="s">
        <v>403</v>
      </c>
      <c r="D278" s="323" t="s">
        <v>404</v>
      </c>
      <c r="E278" s="323"/>
      <c r="F278" s="181" t="s">
        <v>162</v>
      </c>
      <c r="G278" s="183">
        <v>1199.874</v>
      </c>
      <c r="H278" s="189"/>
      <c r="I278" s="182">
        <f t="shared" si="42"/>
        <v>0</v>
      </c>
      <c r="J278" s="181">
        <f t="shared" si="43"/>
        <v>0</v>
      </c>
      <c r="K278" s="186">
        <f t="shared" si="44"/>
        <v>0</v>
      </c>
      <c r="L278" s="186">
        <f t="shared" si="45"/>
        <v>0</v>
      </c>
      <c r="M278" s="186"/>
      <c r="N278" s="186">
        <v>0</v>
      </c>
      <c r="O278" s="186"/>
      <c r="P278" s="190"/>
      <c r="Q278" s="190"/>
      <c r="R278" s="190"/>
      <c r="S278" s="186">
        <f t="shared" si="46"/>
        <v>0</v>
      </c>
      <c r="T278" s="186"/>
      <c r="U278" s="186"/>
      <c r="V278" s="206"/>
      <c r="W278" s="59"/>
      <c r="Z278">
        <f t="shared" si="47"/>
        <v>0</v>
      </c>
    </row>
    <row r="279" spans="1:26" ht="24.95" customHeight="1" x14ac:dyDescent="0.25">
      <c r="A279" s="187"/>
      <c r="B279" s="222"/>
      <c r="C279" s="188" t="s">
        <v>405</v>
      </c>
      <c r="D279" s="323" t="s">
        <v>406</v>
      </c>
      <c r="E279" s="323"/>
      <c r="F279" s="181" t="s">
        <v>162</v>
      </c>
      <c r="G279" s="183">
        <v>1199.874</v>
      </c>
      <c r="H279" s="189"/>
      <c r="I279" s="182">
        <f t="shared" si="42"/>
        <v>0</v>
      </c>
      <c r="J279" s="181">
        <f t="shared" si="43"/>
        <v>0</v>
      </c>
      <c r="K279" s="186">
        <f t="shared" si="44"/>
        <v>0</v>
      </c>
      <c r="L279" s="186">
        <f t="shared" si="45"/>
        <v>0</v>
      </c>
      <c r="M279" s="186"/>
      <c r="N279" s="186">
        <v>0</v>
      </c>
      <c r="O279" s="186"/>
      <c r="P279" s="190"/>
      <c r="Q279" s="190"/>
      <c r="R279" s="190"/>
      <c r="S279" s="186">
        <f t="shared" si="46"/>
        <v>0</v>
      </c>
      <c r="T279" s="186"/>
      <c r="U279" s="186"/>
      <c r="V279" s="206"/>
      <c r="W279" s="59"/>
      <c r="Z279">
        <f t="shared" si="47"/>
        <v>0</v>
      </c>
    </row>
    <row r="280" spans="1:26" ht="24.95" customHeight="1" x14ac:dyDescent="0.25">
      <c r="A280" s="187"/>
      <c r="B280" s="222"/>
      <c r="C280" s="188" t="s">
        <v>407</v>
      </c>
      <c r="D280" s="323" t="s">
        <v>408</v>
      </c>
      <c r="E280" s="323"/>
      <c r="F280" s="181" t="s">
        <v>162</v>
      </c>
      <c r="G280" s="183">
        <v>1199.874</v>
      </c>
      <c r="H280" s="189"/>
      <c r="I280" s="182">
        <f t="shared" si="42"/>
        <v>0</v>
      </c>
      <c r="J280" s="181">
        <f t="shared" si="43"/>
        <v>0</v>
      </c>
      <c r="K280" s="186">
        <f t="shared" si="44"/>
        <v>0</v>
      </c>
      <c r="L280" s="186">
        <f t="shared" si="45"/>
        <v>0</v>
      </c>
      <c r="M280" s="186"/>
      <c r="N280" s="186">
        <v>0</v>
      </c>
      <c r="O280" s="186"/>
      <c r="P280" s="190"/>
      <c r="Q280" s="190"/>
      <c r="R280" s="190"/>
      <c r="S280" s="186">
        <f t="shared" si="46"/>
        <v>0</v>
      </c>
      <c r="T280" s="186"/>
      <c r="U280" s="186"/>
      <c r="V280" s="206"/>
      <c r="W280" s="59"/>
      <c r="Z280">
        <f t="shared" si="47"/>
        <v>0</v>
      </c>
    </row>
    <row r="281" spans="1:26" ht="24.95" customHeight="1" x14ac:dyDescent="0.25">
      <c r="A281" s="187"/>
      <c r="B281" s="222"/>
      <c r="C281" s="188" t="s">
        <v>409</v>
      </c>
      <c r="D281" s="323" t="s">
        <v>410</v>
      </c>
      <c r="E281" s="323"/>
      <c r="F281" s="181" t="s">
        <v>157</v>
      </c>
      <c r="G281" s="183">
        <v>6.173</v>
      </c>
      <c r="H281" s="189"/>
      <c r="I281" s="182">
        <f t="shared" si="42"/>
        <v>0</v>
      </c>
      <c r="J281" s="181">
        <f t="shared" si="43"/>
        <v>0</v>
      </c>
      <c r="K281" s="186">
        <f t="shared" si="44"/>
        <v>0</v>
      </c>
      <c r="L281" s="186">
        <f t="shared" si="45"/>
        <v>0</v>
      </c>
      <c r="M281" s="186"/>
      <c r="N281" s="186">
        <v>0</v>
      </c>
      <c r="O281" s="186"/>
      <c r="P281" s="190"/>
      <c r="Q281" s="190"/>
      <c r="R281" s="190"/>
      <c r="S281" s="186">
        <f t="shared" si="46"/>
        <v>0</v>
      </c>
      <c r="T281" s="186"/>
      <c r="U281" s="186"/>
      <c r="V281" s="206"/>
      <c r="W281" s="59"/>
      <c r="Z281">
        <f t="shared" si="47"/>
        <v>0</v>
      </c>
    </row>
    <row r="282" spans="1:26" x14ac:dyDescent="0.25">
      <c r="A282" s="13"/>
      <c r="B282" s="221"/>
      <c r="C282" s="180">
        <v>712</v>
      </c>
      <c r="D282" s="322" t="s">
        <v>87</v>
      </c>
      <c r="E282" s="322"/>
      <c r="F282" s="13"/>
      <c r="G282" s="179"/>
      <c r="H282" s="146"/>
      <c r="I282" s="148">
        <f>ROUND((SUM(I265:I281))/1,2)</f>
        <v>0</v>
      </c>
      <c r="J282" s="13"/>
      <c r="K282" s="13"/>
      <c r="L282" s="13">
        <f>ROUND((SUM(L265:L281))/1,2)</f>
        <v>0</v>
      </c>
      <c r="M282" s="13">
        <f>ROUND((SUM(M265:M281))/1,2)</f>
        <v>0</v>
      </c>
      <c r="N282" s="13"/>
      <c r="O282" s="13"/>
      <c r="P282" s="13"/>
      <c r="Q282" s="13"/>
      <c r="R282" s="13"/>
      <c r="S282" s="13">
        <f>ROUND((SUM(S265:S281))/1,2)</f>
        <v>0.14000000000000001</v>
      </c>
      <c r="T282" s="13"/>
      <c r="U282" s="13"/>
      <c r="V282" s="208">
        <f>ROUND((SUM(V265:V281))/1,2)</f>
        <v>0</v>
      </c>
      <c r="W282" s="226"/>
      <c r="X282" s="145"/>
      <c r="Y282" s="145"/>
      <c r="Z282" s="145"/>
    </row>
    <row r="283" spans="1:26" x14ac:dyDescent="0.25">
      <c r="A283" s="1"/>
      <c r="B283" s="217"/>
      <c r="C283" s="1"/>
      <c r="D283" s="1"/>
      <c r="E283" s="1"/>
      <c r="F283" s="1"/>
      <c r="G283" s="173"/>
      <c r="H283" s="139"/>
      <c r="I283" s="13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09"/>
      <c r="W283" s="59"/>
    </row>
    <row r="284" spans="1:26" x14ac:dyDescent="0.25">
      <c r="A284" s="13"/>
      <c r="B284" s="221"/>
      <c r="C284" s="180">
        <v>713</v>
      </c>
      <c r="D284" s="322" t="s">
        <v>88</v>
      </c>
      <c r="E284" s="322"/>
      <c r="F284" s="13"/>
      <c r="G284" s="179"/>
      <c r="H284" s="146"/>
      <c r="I284" s="146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205"/>
      <c r="W284" s="226"/>
      <c r="X284" s="145"/>
      <c r="Y284" s="145"/>
      <c r="Z284" s="145"/>
    </row>
    <row r="285" spans="1:26" ht="24.95" customHeight="1" x14ac:dyDescent="0.25">
      <c r="A285" s="187"/>
      <c r="B285" s="222"/>
      <c r="C285" s="188" t="s">
        <v>411</v>
      </c>
      <c r="D285" s="323" t="s">
        <v>412</v>
      </c>
      <c r="E285" s="323"/>
      <c r="F285" s="181" t="s">
        <v>162</v>
      </c>
      <c r="G285" s="183">
        <v>971.58500000000004</v>
      </c>
      <c r="H285" s="189"/>
      <c r="I285" s="182">
        <f t="shared" ref="I285:I305" si="48">ROUND(G285*(H285),2)</f>
        <v>0</v>
      </c>
      <c r="J285" s="181">
        <f t="shared" ref="J285:J305" si="49">ROUND(G285*(N285),2)</f>
        <v>0</v>
      </c>
      <c r="K285" s="186">
        <f t="shared" ref="K285:K305" si="50">ROUND(G285*(O285),2)</f>
        <v>0</v>
      </c>
      <c r="L285" s="186">
        <f t="shared" ref="L285:L305" si="51">ROUND(G285*(H285),2)</f>
        <v>0</v>
      </c>
      <c r="M285" s="186"/>
      <c r="N285" s="186">
        <v>0</v>
      </c>
      <c r="O285" s="186"/>
      <c r="P285" s="190">
        <v>4.0000000000000003E-5</v>
      </c>
      <c r="Q285" s="190"/>
      <c r="R285" s="190">
        <v>4.0000000000000003E-5</v>
      </c>
      <c r="S285" s="186">
        <f t="shared" ref="S285:S305" si="52">ROUND(G285*(P285),3)</f>
        <v>3.9E-2</v>
      </c>
      <c r="T285" s="186"/>
      <c r="U285" s="186"/>
      <c r="V285" s="206"/>
      <c r="W285" s="59"/>
      <c r="Z285">
        <f t="shared" ref="Z285:Z305" si="53">0.058844*POWER(I285,0.952797)</f>
        <v>0</v>
      </c>
    </row>
    <row r="286" spans="1:26" ht="24.95" customHeight="1" x14ac:dyDescent="0.25">
      <c r="A286" s="187"/>
      <c r="B286" s="222"/>
      <c r="C286" s="188" t="s">
        <v>413</v>
      </c>
      <c r="D286" s="323" t="s">
        <v>414</v>
      </c>
      <c r="E286" s="323"/>
      <c r="F286" s="181" t="s">
        <v>162</v>
      </c>
      <c r="G286" s="183">
        <v>588.50400000000002</v>
      </c>
      <c r="H286" s="189"/>
      <c r="I286" s="182">
        <f t="shared" si="48"/>
        <v>0</v>
      </c>
      <c r="J286" s="181">
        <f t="shared" si="49"/>
        <v>0</v>
      </c>
      <c r="K286" s="186">
        <f t="shared" si="50"/>
        <v>0</v>
      </c>
      <c r="L286" s="186">
        <f t="shared" si="51"/>
        <v>0</v>
      </c>
      <c r="M286" s="186"/>
      <c r="N286" s="186">
        <v>0</v>
      </c>
      <c r="O286" s="186"/>
      <c r="P286" s="190">
        <v>2.9999999999999997E-4</v>
      </c>
      <c r="Q286" s="190"/>
      <c r="R286" s="190">
        <v>2.9999999999999997E-4</v>
      </c>
      <c r="S286" s="186">
        <f t="shared" si="52"/>
        <v>0.17699999999999999</v>
      </c>
      <c r="T286" s="186"/>
      <c r="U286" s="186"/>
      <c r="V286" s="206"/>
      <c r="W286" s="59"/>
      <c r="Z286">
        <f t="shared" si="53"/>
        <v>0</v>
      </c>
    </row>
    <row r="287" spans="1:26" ht="24.95" customHeight="1" x14ac:dyDescent="0.25">
      <c r="A287" s="187"/>
      <c r="B287" s="223"/>
      <c r="C287" s="197" t="s">
        <v>415</v>
      </c>
      <c r="D287" s="326" t="s">
        <v>416</v>
      </c>
      <c r="E287" s="326"/>
      <c r="F287" s="191" t="s">
        <v>162</v>
      </c>
      <c r="G287" s="193">
        <v>600.274</v>
      </c>
      <c r="H287" s="198"/>
      <c r="I287" s="192">
        <f t="shared" si="48"/>
        <v>0</v>
      </c>
      <c r="J287" s="191">
        <f t="shared" si="49"/>
        <v>0</v>
      </c>
      <c r="K287" s="196">
        <f t="shared" si="50"/>
        <v>0</v>
      </c>
      <c r="L287" s="196">
        <f t="shared" si="51"/>
        <v>0</v>
      </c>
      <c r="M287" s="196">
        <f>ROUND(G287*(H287),2)</f>
        <v>0</v>
      </c>
      <c r="N287" s="196">
        <v>0</v>
      </c>
      <c r="O287" s="196"/>
      <c r="P287" s="199"/>
      <c r="Q287" s="199"/>
      <c r="R287" s="199"/>
      <c r="S287" s="196">
        <f t="shared" si="52"/>
        <v>0</v>
      </c>
      <c r="T287" s="196"/>
      <c r="U287" s="196"/>
      <c r="V287" s="207"/>
      <c r="W287" s="59"/>
      <c r="Z287">
        <f t="shared" si="53"/>
        <v>0</v>
      </c>
    </row>
    <row r="288" spans="1:26" ht="24.95" customHeight="1" x14ac:dyDescent="0.25">
      <c r="A288" s="187"/>
      <c r="B288" s="222"/>
      <c r="C288" s="188" t="s">
        <v>417</v>
      </c>
      <c r="D288" s="323" t="s">
        <v>418</v>
      </c>
      <c r="E288" s="323"/>
      <c r="F288" s="181" t="s">
        <v>162</v>
      </c>
      <c r="G288" s="183">
        <v>2104.9899999999998</v>
      </c>
      <c r="H288" s="189"/>
      <c r="I288" s="182">
        <f t="shared" si="48"/>
        <v>0</v>
      </c>
      <c r="J288" s="181">
        <f t="shared" si="49"/>
        <v>0</v>
      </c>
      <c r="K288" s="186">
        <f t="shared" si="50"/>
        <v>0</v>
      </c>
      <c r="L288" s="186">
        <f t="shared" si="51"/>
        <v>0</v>
      </c>
      <c r="M288" s="186"/>
      <c r="N288" s="186">
        <v>0</v>
      </c>
      <c r="O288" s="186"/>
      <c r="P288" s="190"/>
      <c r="Q288" s="190"/>
      <c r="R288" s="190"/>
      <c r="S288" s="186">
        <f t="shared" si="52"/>
        <v>0</v>
      </c>
      <c r="T288" s="186"/>
      <c r="U288" s="186"/>
      <c r="V288" s="206"/>
      <c r="W288" s="59"/>
      <c r="Z288">
        <f t="shared" si="53"/>
        <v>0</v>
      </c>
    </row>
    <row r="289" spans="1:26" ht="24.95" customHeight="1" x14ac:dyDescent="0.25">
      <c r="A289" s="187"/>
      <c r="B289" s="223"/>
      <c r="C289" s="197" t="s">
        <v>419</v>
      </c>
      <c r="D289" s="326" t="s">
        <v>420</v>
      </c>
      <c r="E289" s="326"/>
      <c r="F289" s="191" t="s">
        <v>162</v>
      </c>
      <c r="G289" s="193">
        <v>1559.9369999999999</v>
      </c>
      <c r="H289" s="198"/>
      <c r="I289" s="192">
        <f t="shared" si="48"/>
        <v>0</v>
      </c>
      <c r="J289" s="191">
        <f t="shared" si="49"/>
        <v>0</v>
      </c>
      <c r="K289" s="196">
        <f t="shared" si="50"/>
        <v>0</v>
      </c>
      <c r="L289" s="196">
        <f t="shared" si="51"/>
        <v>0</v>
      </c>
      <c r="M289" s="196">
        <f>ROUND(G289*(H289),2)</f>
        <v>0</v>
      </c>
      <c r="N289" s="196">
        <v>0</v>
      </c>
      <c r="O289" s="196"/>
      <c r="P289" s="199"/>
      <c r="Q289" s="199"/>
      <c r="R289" s="199"/>
      <c r="S289" s="196">
        <f t="shared" si="52"/>
        <v>0</v>
      </c>
      <c r="T289" s="196"/>
      <c r="U289" s="196"/>
      <c r="V289" s="207"/>
      <c r="W289" s="59"/>
      <c r="Z289">
        <f t="shared" si="53"/>
        <v>0</v>
      </c>
    </row>
    <row r="290" spans="1:26" ht="24.95" customHeight="1" x14ac:dyDescent="0.25">
      <c r="A290" s="187"/>
      <c r="B290" s="223"/>
      <c r="C290" s="197" t="s">
        <v>421</v>
      </c>
      <c r="D290" s="326" t="s">
        <v>422</v>
      </c>
      <c r="E290" s="326"/>
      <c r="F290" s="191" t="s">
        <v>162</v>
      </c>
      <c r="G290" s="193">
        <v>69.308999999999997</v>
      </c>
      <c r="H290" s="198"/>
      <c r="I290" s="192">
        <f t="shared" si="48"/>
        <v>0</v>
      </c>
      <c r="J290" s="191">
        <f t="shared" si="49"/>
        <v>0</v>
      </c>
      <c r="K290" s="196">
        <f t="shared" si="50"/>
        <v>0</v>
      </c>
      <c r="L290" s="196">
        <f t="shared" si="51"/>
        <v>0</v>
      </c>
      <c r="M290" s="196">
        <f>ROUND(G290*(H290),2)</f>
        <v>0</v>
      </c>
      <c r="N290" s="196">
        <v>0</v>
      </c>
      <c r="O290" s="196"/>
      <c r="P290" s="199"/>
      <c r="Q290" s="199"/>
      <c r="R290" s="199"/>
      <c r="S290" s="196">
        <f t="shared" si="52"/>
        <v>0</v>
      </c>
      <c r="T290" s="196"/>
      <c r="U290" s="196"/>
      <c r="V290" s="207"/>
      <c r="W290" s="59"/>
      <c r="Z290">
        <f t="shared" si="53"/>
        <v>0</v>
      </c>
    </row>
    <row r="291" spans="1:26" ht="24.95" customHeight="1" x14ac:dyDescent="0.25">
      <c r="A291" s="187"/>
      <c r="B291" s="223"/>
      <c r="C291" s="197" t="s">
        <v>423</v>
      </c>
      <c r="D291" s="326" t="s">
        <v>424</v>
      </c>
      <c r="E291" s="326"/>
      <c r="F291" s="191" t="s">
        <v>162</v>
      </c>
      <c r="G291" s="193">
        <v>517.84400000000005</v>
      </c>
      <c r="H291" s="198"/>
      <c r="I291" s="192">
        <f t="shared" si="48"/>
        <v>0</v>
      </c>
      <c r="J291" s="191">
        <f t="shared" si="49"/>
        <v>0</v>
      </c>
      <c r="K291" s="196">
        <f t="shared" si="50"/>
        <v>0</v>
      </c>
      <c r="L291" s="196">
        <f t="shared" si="51"/>
        <v>0</v>
      </c>
      <c r="M291" s="196">
        <f>ROUND(G291*(H291),2)</f>
        <v>0</v>
      </c>
      <c r="N291" s="196">
        <v>0</v>
      </c>
      <c r="O291" s="196"/>
      <c r="P291" s="199"/>
      <c r="Q291" s="199"/>
      <c r="R291" s="199"/>
      <c r="S291" s="196">
        <f t="shared" si="52"/>
        <v>0</v>
      </c>
      <c r="T291" s="196"/>
      <c r="U291" s="196"/>
      <c r="V291" s="207"/>
      <c r="W291" s="59"/>
      <c r="Z291">
        <f t="shared" si="53"/>
        <v>0</v>
      </c>
    </row>
    <row r="292" spans="1:26" ht="24.95" customHeight="1" x14ac:dyDescent="0.25">
      <c r="A292" s="187"/>
      <c r="B292" s="222"/>
      <c r="C292" s="188" t="s">
        <v>425</v>
      </c>
      <c r="D292" s="323" t="s">
        <v>426</v>
      </c>
      <c r="E292" s="323"/>
      <c r="F292" s="181" t="s">
        <v>162</v>
      </c>
      <c r="G292" s="183">
        <v>205.17699999999999</v>
      </c>
      <c r="H292" s="189"/>
      <c r="I292" s="182">
        <f t="shared" si="48"/>
        <v>0</v>
      </c>
      <c r="J292" s="181">
        <f t="shared" si="49"/>
        <v>0</v>
      </c>
      <c r="K292" s="186">
        <f t="shared" si="50"/>
        <v>0</v>
      </c>
      <c r="L292" s="186">
        <f t="shared" si="51"/>
        <v>0</v>
      </c>
      <c r="M292" s="186"/>
      <c r="N292" s="186">
        <v>0</v>
      </c>
      <c r="O292" s="186"/>
      <c r="P292" s="190"/>
      <c r="Q292" s="190"/>
      <c r="R292" s="190"/>
      <c r="S292" s="186">
        <f t="shared" si="52"/>
        <v>0</v>
      </c>
      <c r="T292" s="186"/>
      <c r="U292" s="186"/>
      <c r="V292" s="206"/>
      <c r="W292" s="59"/>
      <c r="Z292">
        <f t="shared" si="53"/>
        <v>0</v>
      </c>
    </row>
    <row r="293" spans="1:26" ht="24.95" customHeight="1" x14ac:dyDescent="0.25">
      <c r="A293" s="187"/>
      <c r="B293" s="223"/>
      <c r="C293" s="197" t="s">
        <v>427</v>
      </c>
      <c r="D293" s="326" t="s">
        <v>428</v>
      </c>
      <c r="E293" s="326"/>
      <c r="F293" s="191" t="s">
        <v>162</v>
      </c>
      <c r="G293" s="193">
        <v>211.33199999999999</v>
      </c>
      <c r="H293" s="198"/>
      <c r="I293" s="192">
        <f t="shared" si="48"/>
        <v>0</v>
      </c>
      <c r="J293" s="191">
        <f t="shared" si="49"/>
        <v>0</v>
      </c>
      <c r="K293" s="196">
        <f t="shared" si="50"/>
        <v>0</v>
      </c>
      <c r="L293" s="196">
        <f t="shared" si="51"/>
        <v>0</v>
      </c>
      <c r="M293" s="196">
        <f>ROUND(G293*(H293),2)</f>
        <v>0</v>
      </c>
      <c r="N293" s="196">
        <v>0</v>
      </c>
      <c r="O293" s="196"/>
      <c r="P293" s="199"/>
      <c r="Q293" s="199"/>
      <c r="R293" s="199"/>
      <c r="S293" s="196">
        <f t="shared" si="52"/>
        <v>0</v>
      </c>
      <c r="T293" s="196"/>
      <c r="U293" s="196"/>
      <c r="V293" s="207"/>
      <c r="W293" s="59"/>
      <c r="Z293">
        <f t="shared" si="53"/>
        <v>0</v>
      </c>
    </row>
    <row r="294" spans="1:26" ht="24.95" customHeight="1" x14ac:dyDescent="0.25">
      <c r="A294" s="187"/>
      <c r="B294" s="222"/>
      <c r="C294" s="188" t="s">
        <v>429</v>
      </c>
      <c r="D294" s="323" t="s">
        <v>430</v>
      </c>
      <c r="E294" s="323"/>
      <c r="F294" s="181" t="s">
        <v>162</v>
      </c>
      <c r="G294" s="183">
        <v>37.994999999999997</v>
      </c>
      <c r="H294" s="189"/>
      <c r="I294" s="182">
        <f t="shared" si="48"/>
        <v>0</v>
      </c>
      <c r="J294" s="181">
        <f t="shared" si="49"/>
        <v>0</v>
      </c>
      <c r="K294" s="186">
        <f t="shared" si="50"/>
        <v>0</v>
      </c>
      <c r="L294" s="186">
        <f t="shared" si="51"/>
        <v>0</v>
      </c>
      <c r="M294" s="186"/>
      <c r="N294" s="186">
        <v>0</v>
      </c>
      <c r="O294" s="186"/>
      <c r="P294" s="190"/>
      <c r="Q294" s="190"/>
      <c r="R294" s="190"/>
      <c r="S294" s="186">
        <f t="shared" si="52"/>
        <v>0</v>
      </c>
      <c r="T294" s="186"/>
      <c r="U294" s="186"/>
      <c r="V294" s="206"/>
      <c r="W294" s="59"/>
      <c r="Z294">
        <f t="shared" si="53"/>
        <v>0</v>
      </c>
    </row>
    <row r="295" spans="1:26" ht="24.95" customHeight="1" x14ac:dyDescent="0.25">
      <c r="A295" s="187"/>
      <c r="B295" s="223"/>
      <c r="C295" s="197" t="s">
        <v>431</v>
      </c>
      <c r="D295" s="326" t="s">
        <v>432</v>
      </c>
      <c r="E295" s="326"/>
      <c r="F295" s="191" t="s">
        <v>162</v>
      </c>
      <c r="G295" s="193">
        <v>38.551000000000002</v>
      </c>
      <c r="H295" s="198"/>
      <c r="I295" s="192">
        <f t="shared" si="48"/>
        <v>0</v>
      </c>
      <c r="J295" s="191">
        <f t="shared" si="49"/>
        <v>0</v>
      </c>
      <c r="K295" s="196">
        <f t="shared" si="50"/>
        <v>0</v>
      </c>
      <c r="L295" s="196">
        <f t="shared" si="51"/>
        <v>0</v>
      </c>
      <c r="M295" s="196">
        <f>ROUND(G295*(H295),2)</f>
        <v>0</v>
      </c>
      <c r="N295" s="196">
        <v>0</v>
      </c>
      <c r="O295" s="196"/>
      <c r="P295" s="199"/>
      <c r="Q295" s="199"/>
      <c r="R295" s="199"/>
      <c r="S295" s="196">
        <f t="shared" si="52"/>
        <v>0</v>
      </c>
      <c r="T295" s="196"/>
      <c r="U295" s="196"/>
      <c r="V295" s="207"/>
      <c r="W295" s="59"/>
      <c r="Z295">
        <f t="shared" si="53"/>
        <v>0</v>
      </c>
    </row>
    <row r="296" spans="1:26" ht="24.95" customHeight="1" x14ac:dyDescent="0.25">
      <c r="A296" s="187"/>
      <c r="B296" s="222"/>
      <c r="C296" s="188" t="s">
        <v>433</v>
      </c>
      <c r="D296" s="323" t="s">
        <v>434</v>
      </c>
      <c r="E296" s="323"/>
      <c r="F296" s="181" t="s">
        <v>162</v>
      </c>
      <c r="G296" s="183">
        <v>588.50400000000002</v>
      </c>
      <c r="H296" s="189"/>
      <c r="I296" s="182">
        <f t="shared" si="48"/>
        <v>0</v>
      </c>
      <c r="J296" s="181">
        <f t="shared" si="49"/>
        <v>0</v>
      </c>
      <c r="K296" s="186">
        <f t="shared" si="50"/>
        <v>0</v>
      </c>
      <c r="L296" s="186">
        <f t="shared" si="51"/>
        <v>0</v>
      </c>
      <c r="M296" s="186"/>
      <c r="N296" s="186">
        <v>0</v>
      </c>
      <c r="O296" s="186"/>
      <c r="P296" s="190"/>
      <c r="Q296" s="190"/>
      <c r="R296" s="190"/>
      <c r="S296" s="186">
        <f t="shared" si="52"/>
        <v>0</v>
      </c>
      <c r="T296" s="186"/>
      <c r="U296" s="186"/>
      <c r="V296" s="206"/>
      <c r="W296" s="59"/>
      <c r="Z296">
        <f t="shared" si="53"/>
        <v>0</v>
      </c>
    </row>
    <row r="297" spans="1:26" ht="24.95" customHeight="1" x14ac:dyDescent="0.25">
      <c r="A297" s="187"/>
      <c r="B297" s="223"/>
      <c r="C297" s="197" t="s">
        <v>435</v>
      </c>
      <c r="D297" s="326" t="s">
        <v>436</v>
      </c>
      <c r="E297" s="326"/>
      <c r="F297" s="191" t="s">
        <v>125</v>
      </c>
      <c r="G297" s="193">
        <v>77.545000000000002</v>
      </c>
      <c r="H297" s="198"/>
      <c r="I297" s="192">
        <f t="shared" si="48"/>
        <v>0</v>
      </c>
      <c r="J297" s="191">
        <f t="shared" si="49"/>
        <v>0</v>
      </c>
      <c r="K297" s="196">
        <f t="shared" si="50"/>
        <v>0</v>
      </c>
      <c r="L297" s="196">
        <f t="shared" si="51"/>
        <v>0</v>
      </c>
      <c r="M297" s="196">
        <f>ROUND(G297*(H297),2)</f>
        <v>0</v>
      </c>
      <c r="N297" s="196">
        <v>0</v>
      </c>
      <c r="O297" s="196"/>
      <c r="P297" s="199"/>
      <c r="Q297" s="199"/>
      <c r="R297" s="199"/>
      <c r="S297" s="196">
        <f t="shared" si="52"/>
        <v>0</v>
      </c>
      <c r="T297" s="196"/>
      <c r="U297" s="196"/>
      <c r="V297" s="207"/>
      <c r="W297" s="59"/>
      <c r="Z297">
        <f t="shared" si="53"/>
        <v>0</v>
      </c>
    </row>
    <row r="298" spans="1:26" ht="24.95" customHeight="1" x14ac:dyDescent="0.25">
      <c r="A298" s="187"/>
      <c r="B298" s="222"/>
      <c r="C298" s="188" t="s">
        <v>437</v>
      </c>
      <c r="D298" s="323" t="s">
        <v>438</v>
      </c>
      <c r="E298" s="323"/>
      <c r="F298" s="181" t="s">
        <v>162</v>
      </c>
      <c r="G298" s="183">
        <v>588.50400000000002</v>
      </c>
      <c r="H298" s="189"/>
      <c r="I298" s="182">
        <f t="shared" si="48"/>
        <v>0</v>
      </c>
      <c r="J298" s="181">
        <f t="shared" si="49"/>
        <v>0</v>
      </c>
      <c r="K298" s="186">
        <f t="shared" si="50"/>
        <v>0</v>
      </c>
      <c r="L298" s="186">
        <f t="shared" si="51"/>
        <v>0</v>
      </c>
      <c r="M298" s="186"/>
      <c r="N298" s="186">
        <v>0</v>
      </c>
      <c r="O298" s="186"/>
      <c r="P298" s="190"/>
      <c r="Q298" s="190"/>
      <c r="R298" s="190"/>
      <c r="S298" s="186">
        <f t="shared" si="52"/>
        <v>0</v>
      </c>
      <c r="T298" s="186"/>
      <c r="U298" s="186"/>
      <c r="V298" s="206"/>
      <c r="W298" s="59"/>
      <c r="Z298">
        <f t="shared" si="53"/>
        <v>0</v>
      </c>
    </row>
    <row r="299" spans="1:26" ht="24.95" customHeight="1" x14ac:dyDescent="0.25">
      <c r="A299" s="187"/>
      <c r="B299" s="223"/>
      <c r="C299" s="197" t="s">
        <v>439</v>
      </c>
      <c r="D299" s="326" t="s">
        <v>440</v>
      </c>
      <c r="E299" s="326"/>
      <c r="F299" s="191" t="s">
        <v>162</v>
      </c>
      <c r="G299" s="193">
        <v>1200.548</v>
      </c>
      <c r="H299" s="198"/>
      <c r="I299" s="192">
        <f t="shared" si="48"/>
        <v>0</v>
      </c>
      <c r="J299" s="191">
        <f t="shared" si="49"/>
        <v>0</v>
      </c>
      <c r="K299" s="196">
        <f t="shared" si="50"/>
        <v>0</v>
      </c>
      <c r="L299" s="196">
        <f t="shared" si="51"/>
        <v>0</v>
      </c>
      <c r="M299" s="196">
        <f>ROUND(G299*(H299),2)</f>
        <v>0</v>
      </c>
      <c r="N299" s="196">
        <v>0</v>
      </c>
      <c r="O299" s="196"/>
      <c r="P299" s="199"/>
      <c r="Q299" s="199"/>
      <c r="R299" s="199"/>
      <c r="S299" s="196">
        <f t="shared" si="52"/>
        <v>0</v>
      </c>
      <c r="T299" s="196"/>
      <c r="U299" s="196"/>
      <c r="V299" s="207"/>
      <c r="W299" s="59"/>
      <c r="Z299">
        <f t="shared" si="53"/>
        <v>0</v>
      </c>
    </row>
    <row r="300" spans="1:26" ht="24.95" customHeight="1" x14ac:dyDescent="0.25">
      <c r="A300" s="187"/>
      <c r="B300" s="222"/>
      <c r="C300" s="188" t="s">
        <v>441</v>
      </c>
      <c r="D300" s="323" t="s">
        <v>438</v>
      </c>
      <c r="E300" s="323"/>
      <c r="F300" s="181" t="s">
        <v>162</v>
      </c>
      <c r="G300" s="183">
        <v>576.85</v>
      </c>
      <c r="H300" s="189"/>
      <c r="I300" s="182">
        <f t="shared" si="48"/>
        <v>0</v>
      </c>
      <c r="J300" s="181">
        <f t="shared" si="49"/>
        <v>0</v>
      </c>
      <c r="K300" s="186">
        <f t="shared" si="50"/>
        <v>0</v>
      </c>
      <c r="L300" s="186">
        <f t="shared" si="51"/>
        <v>0</v>
      </c>
      <c r="M300" s="186"/>
      <c r="N300" s="186">
        <v>0</v>
      </c>
      <c r="O300" s="186"/>
      <c r="P300" s="190"/>
      <c r="Q300" s="190"/>
      <c r="R300" s="190"/>
      <c r="S300" s="186">
        <f t="shared" si="52"/>
        <v>0</v>
      </c>
      <c r="T300" s="186"/>
      <c r="U300" s="186"/>
      <c r="V300" s="206"/>
      <c r="W300" s="59"/>
      <c r="Z300">
        <f t="shared" si="53"/>
        <v>0</v>
      </c>
    </row>
    <row r="301" spans="1:26" ht="24.95" customHeight="1" x14ac:dyDescent="0.25">
      <c r="A301" s="187"/>
      <c r="B301" s="223"/>
      <c r="C301" s="197" t="s">
        <v>442</v>
      </c>
      <c r="D301" s="326" t="s">
        <v>443</v>
      </c>
      <c r="E301" s="326"/>
      <c r="F301" s="191" t="s">
        <v>162</v>
      </c>
      <c r="G301" s="193">
        <v>588.38699999999994</v>
      </c>
      <c r="H301" s="198"/>
      <c r="I301" s="192">
        <f t="shared" si="48"/>
        <v>0</v>
      </c>
      <c r="J301" s="191">
        <f t="shared" si="49"/>
        <v>0</v>
      </c>
      <c r="K301" s="196">
        <f t="shared" si="50"/>
        <v>0</v>
      </c>
      <c r="L301" s="196">
        <f t="shared" si="51"/>
        <v>0</v>
      </c>
      <c r="M301" s="196">
        <f>ROUND(G301*(H301),2)</f>
        <v>0</v>
      </c>
      <c r="N301" s="196">
        <v>0</v>
      </c>
      <c r="O301" s="196"/>
      <c r="P301" s="199"/>
      <c r="Q301" s="199"/>
      <c r="R301" s="199"/>
      <c r="S301" s="196">
        <f t="shared" si="52"/>
        <v>0</v>
      </c>
      <c r="T301" s="196"/>
      <c r="U301" s="196"/>
      <c r="V301" s="207"/>
      <c r="W301" s="59"/>
      <c r="Z301">
        <f t="shared" si="53"/>
        <v>0</v>
      </c>
    </row>
    <row r="302" spans="1:26" ht="24.95" customHeight="1" x14ac:dyDescent="0.25">
      <c r="A302" s="187"/>
      <c r="B302" s="223"/>
      <c r="C302" s="197" t="s">
        <v>444</v>
      </c>
      <c r="D302" s="326" t="s">
        <v>445</v>
      </c>
      <c r="E302" s="326"/>
      <c r="F302" s="191" t="s">
        <v>162</v>
      </c>
      <c r="G302" s="193">
        <v>588.38699999999994</v>
      </c>
      <c r="H302" s="198"/>
      <c r="I302" s="192">
        <f t="shared" si="48"/>
        <v>0</v>
      </c>
      <c r="J302" s="191">
        <f t="shared" si="49"/>
        <v>0</v>
      </c>
      <c r="K302" s="196">
        <f t="shared" si="50"/>
        <v>0</v>
      </c>
      <c r="L302" s="196">
        <f t="shared" si="51"/>
        <v>0</v>
      </c>
      <c r="M302" s="196">
        <f>ROUND(G302*(H302),2)</f>
        <v>0</v>
      </c>
      <c r="N302" s="196">
        <v>0</v>
      </c>
      <c r="O302" s="196"/>
      <c r="P302" s="199"/>
      <c r="Q302" s="199"/>
      <c r="R302" s="199"/>
      <c r="S302" s="196">
        <f t="shared" si="52"/>
        <v>0</v>
      </c>
      <c r="T302" s="196"/>
      <c r="U302" s="196"/>
      <c r="V302" s="207"/>
      <c r="W302" s="59"/>
      <c r="Z302">
        <f t="shared" si="53"/>
        <v>0</v>
      </c>
    </row>
    <row r="303" spans="1:26" ht="24.95" customHeight="1" x14ac:dyDescent="0.25">
      <c r="A303" s="187"/>
      <c r="B303" s="222"/>
      <c r="C303" s="188" t="s">
        <v>446</v>
      </c>
      <c r="D303" s="323" t="s">
        <v>447</v>
      </c>
      <c r="E303" s="323"/>
      <c r="F303" s="181" t="s">
        <v>162</v>
      </c>
      <c r="G303" s="183">
        <v>226.89500000000001</v>
      </c>
      <c r="H303" s="189"/>
      <c r="I303" s="182">
        <f t="shared" si="48"/>
        <v>0</v>
      </c>
      <c r="J303" s="181">
        <f t="shared" si="49"/>
        <v>0</v>
      </c>
      <c r="K303" s="186">
        <f t="shared" si="50"/>
        <v>0</v>
      </c>
      <c r="L303" s="186">
        <f t="shared" si="51"/>
        <v>0</v>
      </c>
      <c r="M303" s="186"/>
      <c r="N303" s="186">
        <v>0</v>
      </c>
      <c r="O303" s="186"/>
      <c r="P303" s="190"/>
      <c r="Q303" s="190"/>
      <c r="R303" s="190"/>
      <c r="S303" s="186">
        <f t="shared" si="52"/>
        <v>0</v>
      </c>
      <c r="T303" s="186"/>
      <c r="U303" s="186"/>
      <c r="V303" s="206"/>
      <c r="W303" s="59"/>
      <c r="Z303">
        <f t="shared" si="53"/>
        <v>0</v>
      </c>
    </row>
    <row r="304" spans="1:26" ht="24.95" customHeight="1" x14ac:dyDescent="0.25">
      <c r="A304" s="187"/>
      <c r="B304" s="223"/>
      <c r="C304" s="197" t="s">
        <v>448</v>
      </c>
      <c r="D304" s="326" t="s">
        <v>449</v>
      </c>
      <c r="E304" s="326"/>
      <c r="F304" s="191" t="s">
        <v>162</v>
      </c>
      <c r="G304" s="193">
        <v>231.43299999999999</v>
      </c>
      <c r="H304" s="198"/>
      <c r="I304" s="192">
        <f t="shared" si="48"/>
        <v>0</v>
      </c>
      <c r="J304" s="191">
        <f t="shared" si="49"/>
        <v>0</v>
      </c>
      <c r="K304" s="196">
        <f t="shared" si="50"/>
        <v>0</v>
      </c>
      <c r="L304" s="196">
        <f t="shared" si="51"/>
        <v>0</v>
      </c>
      <c r="M304" s="196">
        <f>ROUND(G304*(H304),2)</f>
        <v>0</v>
      </c>
      <c r="N304" s="196">
        <v>0</v>
      </c>
      <c r="O304" s="196"/>
      <c r="P304" s="199"/>
      <c r="Q304" s="199"/>
      <c r="R304" s="199"/>
      <c r="S304" s="196">
        <f t="shared" si="52"/>
        <v>0</v>
      </c>
      <c r="T304" s="196"/>
      <c r="U304" s="196"/>
      <c r="V304" s="207"/>
      <c r="W304" s="59"/>
      <c r="Z304">
        <f t="shared" si="53"/>
        <v>0</v>
      </c>
    </row>
    <row r="305" spans="1:26" ht="24.95" customHeight="1" x14ac:dyDescent="0.25">
      <c r="A305" s="187"/>
      <c r="B305" s="222"/>
      <c r="C305" s="188" t="s">
        <v>450</v>
      </c>
      <c r="D305" s="323" t="s">
        <v>451</v>
      </c>
      <c r="E305" s="323"/>
      <c r="F305" s="181" t="s">
        <v>157</v>
      </c>
      <c r="G305" s="183">
        <v>18.545000000000002</v>
      </c>
      <c r="H305" s="189"/>
      <c r="I305" s="182">
        <f t="shared" si="48"/>
        <v>0</v>
      </c>
      <c r="J305" s="181">
        <f t="shared" si="49"/>
        <v>0</v>
      </c>
      <c r="K305" s="186">
        <f t="shared" si="50"/>
        <v>0</v>
      </c>
      <c r="L305" s="186">
        <f t="shared" si="51"/>
        <v>0</v>
      </c>
      <c r="M305" s="186"/>
      <c r="N305" s="186">
        <v>0</v>
      </c>
      <c r="O305" s="186"/>
      <c r="P305" s="190"/>
      <c r="Q305" s="190"/>
      <c r="R305" s="190"/>
      <c r="S305" s="186">
        <f t="shared" si="52"/>
        <v>0</v>
      </c>
      <c r="T305" s="186"/>
      <c r="U305" s="186"/>
      <c r="V305" s="206"/>
      <c r="W305" s="59"/>
      <c r="Z305">
        <f t="shared" si="53"/>
        <v>0</v>
      </c>
    </row>
    <row r="306" spans="1:26" x14ac:dyDescent="0.25">
      <c r="A306" s="13"/>
      <c r="B306" s="221"/>
      <c r="C306" s="180">
        <v>713</v>
      </c>
      <c r="D306" s="322" t="s">
        <v>88</v>
      </c>
      <c r="E306" s="322"/>
      <c r="F306" s="13"/>
      <c r="G306" s="179"/>
      <c r="H306" s="146"/>
      <c r="I306" s="148">
        <f>ROUND((SUM(I284:I305))/1,2)</f>
        <v>0</v>
      </c>
      <c r="J306" s="13"/>
      <c r="K306" s="13"/>
      <c r="L306" s="13">
        <f>ROUND((SUM(L284:L305))/1,2)</f>
        <v>0</v>
      </c>
      <c r="M306" s="13">
        <f>ROUND((SUM(M284:M305))/1,2)</f>
        <v>0</v>
      </c>
      <c r="N306" s="13"/>
      <c r="O306" s="13"/>
      <c r="P306" s="13"/>
      <c r="Q306" s="13"/>
      <c r="R306" s="13"/>
      <c r="S306" s="13">
        <f>ROUND((SUM(S284:S305))/1,2)</f>
        <v>0.22</v>
      </c>
      <c r="T306" s="13"/>
      <c r="U306" s="13"/>
      <c r="V306" s="208">
        <f>ROUND((SUM(V284:V305))/1,2)</f>
        <v>0</v>
      </c>
      <c r="W306" s="226"/>
      <c r="X306" s="145"/>
      <c r="Y306" s="145"/>
      <c r="Z306" s="145"/>
    </row>
    <row r="307" spans="1:26" x14ac:dyDescent="0.25">
      <c r="A307" s="1"/>
      <c r="B307" s="217"/>
      <c r="C307" s="1"/>
      <c r="D307" s="1"/>
      <c r="E307" s="1"/>
      <c r="F307" s="1"/>
      <c r="G307" s="173"/>
      <c r="H307" s="139"/>
      <c r="I307" s="13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09"/>
      <c r="W307" s="59"/>
    </row>
    <row r="308" spans="1:26" x14ac:dyDescent="0.25">
      <c r="A308" s="13"/>
      <c r="B308" s="221"/>
      <c r="C308" s="180">
        <v>722</v>
      </c>
      <c r="D308" s="322" t="s">
        <v>89</v>
      </c>
      <c r="E308" s="322"/>
      <c r="F308" s="13"/>
      <c r="G308" s="179"/>
      <c r="H308" s="146"/>
      <c r="I308" s="146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205"/>
      <c r="W308" s="226"/>
      <c r="X308" s="145"/>
      <c r="Y308" s="145"/>
      <c r="Z308" s="145"/>
    </row>
    <row r="309" spans="1:26" ht="24.95" customHeight="1" x14ac:dyDescent="0.25">
      <c r="A309" s="187"/>
      <c r="B309" s="222"/>
      <c r="C309" s="188" t="s">
        <v>452</v>
      </c>
      <c r="D309" s="323" t="s">
        <v>453</v>
      </c>
      <c r="E309" s="323"/>
      <c r="F309" s="181" t="s">
        <v>195</v>
      </c>
      <c r="G309" s="183">
        <v>12</v>
      </c>
      <c r="H309" s="189"/>
      <c r="I309" s="182">
        <f>ROUND(G309*(H309),2)</f>
        <v>0</v>
      </c>
      <c r="J309" s="181">
        <f>ROUND(G309*(N309),2)</f>
        <v>0</v>
      </c>
      <c r="K309" s="186">
        <f>ROUND(G309*(O309),2)</f>
        <v>0</v>
      </c>
      <c r="L309" s="186">
        <f>ROUND(G309*(H309),2)</f>
        <v>0</v>
      </c>
      <c r="M309" s="186"/>
      <c r="N309" s="186">
        <v>0</v>
      </c>
      <c r="O309" s="186"/>
      <c r="P309" s="190"/>
      <c r="Q309" s="190"/>
      <c r="R309" s="190"/>
      <c r="S309" s="186">
        <f>ROUND(G309*(P309),3)</f>
        <v>0</v>
      </c>
      <c r="T309" s="186"/>
      <c r="U309" s="186"/>
      <c r="V309" s="206"/>
      <c r="W309" s="59"/>
      <c r="Z309">
        <f>0.058844*POWER(I309,0.952797)</f>
        <v>0</v>
      </c>
    </row>
    <row r="310" spans="1:26" ht="24.95" customHeight="1" x14ac:dyDescent="0.25">
      <c r="A310" s="187"/>
      <c r="B310" s="223"/>
      <c r="C310" s="197" t="s">
        <v>454</v>
      </c>
      <c r="D310" s="326" t="s">
        <v>455</v>
      </c>
      <c r="E310" s="326"/>
      <c r="F310" s="191" t="s">
        <v>195</v>
      </c>
      <c r="G310" s="193">
        <v>12</v>
      </c>
      <c r="H310" s="198"/>
      <c r="I310" s="192">
        <f>ROUND(G310*(H310),2)</f>
        <v>0</v>
      </c>
      <c r="J310" s="191">
        <f>ROUND(G310*(N310),2)</f>
        <v>0</v>
      </c>
      <c r="K310" s="196">
        <f>ROUND(G310*(O310),2)</f>
        <v>0</v>
      </c>
      <c r="L310" s="196">
        <f>ROUND(G310*(H310),2)</f>
        <v>0</v>
      </c>
      <c r="M310" s="196">
        <f>ROUND(G310*(H310),2)</f>
        <v>0</v>
      </c>
      <c r="N310" s="196">
        <v>0</v>
      </c>
      <c r="O310" s="196"/>
      <c r="P310" s="199"/>
      <c r="Q310" s="199"/>
      <c r="R310" s="199"/>
      <c r="S310" s="196">
        <f>ROUND(G310*(P310),3)</f>
        <v>0</v>
      </c>
      <c r="T310" s="196"/>
      <c r="U310" s="196"/>
      <c r="V310" s="207"/>
      <c r="W310" s="59"/>
      <c r="Z310">
        <f>0.058844*POWER(I310,0.952797)</f>
        <v>0</v>
      </c>
    </row>
    <row r="311" spans="1:26" ht="24.95" customHeight="1" x14ac:dyDescent="0.25">
      <c r="A311" s="187"/>
      <c r="B311" s="222"/>
      <c r="C311" s="188" t="s">
        <v>456</v>
      </c>
      <c r="D311" s="323" t="s">
        <v>457</v>
      </c>
      <c r="E311" s="323"/>
      <c r="F311" s="181" t="s">
        <v>157</v>
      </c>
      <c r="G311" s="183">
        <v>0.25600000000000001</v>
      </c>
      <c r="H311" s="189"/>
      <c r="I311" s="182">
        <f>ROUND(G311*(H311),2)</f>
        <v>0</v>
      </c>
      <c r="J311" s="181">
        <f>ROUND(G311*(N311),2)</f>
        <v>0</v>
      </c>
      <c r="K311" s="186">
        <f>ROUND(G311*(O311),2)</f>
        <v>0</v>
      </c>
      <c r="L311" s="186">
        <f>ROUND(G311*(H311),2)</f>
        <v>0</v>
      </c>
      <c r="M311" s="186"/>
      <c r="N311" s="186">
        <v>0</v>
      </c>
      <c r="O311" s="186"/>
      <c r="P311" s="190"/>
      <c r="Q311" s="190"/>
      <c r="R311" s="190"/>
      <c r="S311" s="186">
        <f>ROUND(G311*(P311),3)</f>
        <v>0</v>
      </c>
      <c r="T311" s="186"/>
      <c r="U311" s="186"/>
      <c r="V311" s="206"/>
      <c r="W311" s="59"/>
      <c r="Z311">
        <f>0.058844*POWER(I311,0.952797)</f>
        <v>0</v>
      </c>
    </row>
    <row r="312" spans="1:26" x14ac:dyDescent="0.25">
      <c r="A312" s="13"/>
      <c r="B312" s="221"/>
      <c r="C312" s="180">
        <v>722</v>
      </c>
      <c r="D312" s="322" t="s">
        <v>89</v>
      </c>
      <c r="E312" s="322"/>
      <c r="F312" s="13"/>
      <c r="G312" s="179"/>
      <c r="H312" s="146"/>
      <c r="I312" s="148">
        <f>ROUND((SUM(I308:I311))/1,2)</f>
        <v>0</v>
      </c>
      <c r="J312" s="13"/>
      <c r="K312" s="13"/>
      <c r="L312" s="13">
        <f>ROUND((SUM(L308:L311))/1,2)</f>
        <v>0</v>
      </c>
      <c r="M312" s="13">
        <f>ROUND((SUM(M308:M311))/1,2)</f>
        <v>0</v>
      </c>
      <c r="N312" s="13"/>
      <c r="O312" s="13"/>
      <c r="P312" s="13"/>
      <c r="Q312" s="13"/>
      <c r="R312" s="13"/>
      <c r="S312" s="13">
        <f>ROUND((SUM(S308:S311))/1,2)</f>
        <v>0</v>
      </c>
      <c r="T312" s="13"/>
      <c r="U312" s="13"/>
      <c r="V312" s="208">
        <f>ROUND((SUM(V308:V311))/1,2)</f>
        <v>0</v>
      </c>
      <c r="W312" s="226"/>
      <c r="X312" s="145"/>
      <c r="Y312" s="145"/>
      <c r="Z312" s="145"/>
    </row>
    <row r="313" spans="1:26" x14ac:dyDescent="0.25">
      <c r="A313" s="1"/>
      <c r="B313" s="217"/>
      <c r="C313" s="1"/>
      <c r="D313" s="1"/>
      <c r="E313" s="1"/>
      <c r="F313" s="1"/>
      <c r="G313" s="173"/>
      <c r="H313" s="139"/>
      <c r="I313" s="13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09"/>
      <c r="W313" s="59"/>
    </row>
    <row r="314" spans="1:26" x14ac:dyDescent="0.25">
      <c r="A314" s="13"/>
      <c r="B314" s="221"/>
      <c r="C314" s="180">
        <v>762</v>
      </c>
      <c r="D314" s="322" t="s">
        <v>90</v>
      </c>
      <c r="E314" s="322"/>
      <c r="F314" s="13"/>
      <c r="G314" s="179"/>
      <c r="H314" s="146"/>
      <c r="I314" s="146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205"/>
      <c r="W314" s="226"/>
      <c r="X314" s="145"/>
      <c r="Y314" s="145"/>
      <c r="Z314" s="145"/>
    </row>
    <row r="315" spans="1:26" ht="35.1" customHeight="1" x14ac:dyDescent="0.25">
      <c r="A315" s="187"/>
      <c r="B315" s="222"/>
      <c r="C315" s="188" t="s">
        <v>458</v>
      </c>
      <c r="D315" s="323" t="s">
        <v>459</v>
      </c>
      <c r="E315" s="323"/>
      <c r="F315" s="181" t="s">
        <v>162</v>
      </c>
      <c r="G315" s="183">
        <v>116</v>
      </c>
      <c r="H315" s="189"/>
      <c r="I315" s="182">
        <f>ROUND(G315*(H315),2)</f>
        <v>0</v>
      </c>
      <c r="J315" s="181">
        <f>ROUND(G315*(N315),2)</f>
        <v>0</v>
      </c>
      <c r="K315" s="186">
        <f>ROUND(G315*(O315),2)</f>
        <v>0</v>
      </c>
      <c r="L315" s="186">
        <f>ROUND(G315*(H315),2)</f>
        <v>0</v>
      </c>
      <c r="M315" s="186"/>
      <c r="N315" s="186">
        <v>0</v>
      </c>
      <c r="O315" s="186"/>
      <c r="P315" s="190">
        <v>3.5699999999999996E-2</v>
      </c>
      <c r="Q315" s="190"/>
      <c r="R315" s="190">
        <v>3.5699999999999996E-2</v>
      </c>
      <c r="S315" s="186">
        <f>ROUND(G315*(P315),3)</f>
        <v>4.141</v>
      </c>
      <c r="T315" s="186"/>
      <c r="U315" s="186"/>
      <c r="V315" s="206"/>
      <c r="W315" s="59"/>
      <c r="Z315">
        <f>0.058844*POWER(I315,0.952797)</f>
        <v>0</v>
      </c>
    </row>
    <row r="316" spans="1:26" ht="24.95" customHeight="1" x14ac:dyDescent="0.25">
      <c r="A316" s="187"/>
      <c r="B316" s="222"/>
      <c r="C316" s="188" t="s">
        <v>460</v>
      </c>
      <c r="D316" s="323" t="s">
        <v>461</v>
      </c>
      <c r="E316" s="323"/>
      <c r="F316" s="181" t="s">
        <v>162</v>
      </c>
      <c r="G316" s="183">
        <v>37.994999999999997</v>
      </c>
      <c r="H316" s="189"/>
      <c r="I316" s="182">
        <f>ROUND(G316*(H316),2)</f>
        <v>0</v>
      </c>
      <c r="J316" s="181">
        <f>ROUND(G316*(N316),2)</f>
        <v>0</v>
      </c>
      <c r="K316" s="186">
        <f>ROUND(G316*(O316),2)</f>
        <v>0</v>
      </c>
      <c r="L316" s="186">
        <f>ROUND(G316*(H316),2)</f>
        <v>0</v>
      </c>
      <c r="M316" s="186"/>
      <c r="N316" s="186">
        <v>0</v>
      </c>
      <c r="O316" s="186"/>
      <c r="P316" s="190">
        <v>9.6600000000000002E-3</v>
      </c>
      <c r="Q316" s="190"/>
      <c r="R316" s="190">
        <v>9.6600000000000002E-3</v>
      </c>
      <c r="S316" s="186">
        <f>ROUND(G316*(P316),3)</f>
        <v>0.36699999999999999</v>
      </c>
      <c r="T316" s="186"/>
      <c r="U316" s="186"/>
      <c r="V316" s="206"/>
      <c r="W316" s="59"/>
      <c r="Z316">
        <f>0.058844*POWER(I316,0.952797)</f>
        <v>0</v>
      </c>
    </row>
    <row r="317" spans="1:26" ht="24.95" customHeight="1" x14ac:dyDescent="0.25">
      <c r="A317" s="187"/>
      <c r="B317" s="222"/>
      <c r="C317" s="188" t="s">
        <v>462</v>
      </c>
      <c r="D317" s="323" t="s">
        <v>463</v>
      </c>
      <c r="E317" s="323"/>
      <c r="F317" s="181" t="s">
        <v>162</v>
      </c>
      <c r="G317" s="183">
        <v>588.50400000000002</v>
      </c>
      <c r="H317" s="189"/>
      <c r="I317" s="182">
        <f>ROUND(G317*(H317),2)</f>
        <v>0</v>
      </c>
      <c r="J317" s="181">
        <f>ROUND(G317*(N317),2)</f>
        <v>0</v>
      </c>
      <c r="K317" s="186">
        <f>ROUND(G317*(O317),2)</f>
        <v>0</v>
      </c>
      <c r="L317" s="186">
        <f>ROUND(G317*(H317),2)</f>
        <v>0</v>
      </c>
      <c r="M317" s="186"/>
      <c r="N317" s="186">
        <v>0</v>
      </c>
      <c r="O317" s="186"/>
      <c r="P317" s="190">
        <v>1.3610000000000001E-2</v>
      </c>
      <c r="Q317" s="190"/>
      <c r="R317" s="190">
        <v>1.3610000000000001E-2</v>
      </c>
      <c r="S317" s="186">
        <f>ROUND(G317*(P317),3)</f>
        <v>8.01</v>
      </c>
      <c r="T317" s="186"/>
      <c r="U317" s="186"/>
      <c r="V317" s="206"/>
      <c r="W317" s="59"/>
      <c r="Z317">
        <f>0.058844*POWER(I317,0.952797)</f>
        <v>0</v>
      </c>
    </row>
    <row r="318" spans="1:26" ht="24.95" customHeight="1" x14ac:dyDescent="0.25">
      <c r="A318" s="187"/>
      <c r="B318" s="222"/>
      <c r="C318" s="188" t="s">
        <v>464</v>
      </c>
      <c r="D318" s="323" t="s">
        <v>465</v>
      </c>
      <c r="E318" s="323"/>
      <c r="F318" s="181" t="s">
        <v>162</v>
      </c>
      <c r="G318" s="183">
        <v>41.887999999999998</v>
      </c>
      <c r="H318" s="189"/>
      <c r="I318" s="182">
        <f>ROUND(G318*(H318),2)</f>
        <v>0</v>
      </c>
      <c r="J318" s="181">
        <f>ROUND(G318*(N318),2)</f>
        <v>0</v>
      </c>
      <c r="K318" s="186">
        <f>ROUND(G318*(O318),2)</f>
        <v>0</v>
      </c>
      <c r="L318" s="186">
        <f>ROUND(G318*(H318),2)</f>
        <v>0</v>
      </c>
      <c r="M318" s="186"/>
      <c r="N318" s="186">
        <v>0</v>
      </c>
      <c r="O318" s="186"/>
      <c r="P318" s="190">
        <v>1.355E-2</v>
      </c>
      <c r="Q318" s="190"/>
      <c r="R318" s="190">
        <v>1.355E-2</v>
      </c>
      <c r="S318" s="186">
        <f>ROUND(G318*(P318),3)</f>
        <v>0.56799999999999995</v>
      </c>
      <c r="T318" s="186"/>
      <c r="U318" s="186"/>
      <c r="V318" s="206"/>
      <c r="W318" s="59"/>
      <c r="Z318">
        <f>0.058844*POWER(I318,0.952797)</f>
        <v>0</v>
      </c>
    </row>
    <row r="319" spans="1:26" ht="24.95" customHeight="1" x14ac:dyDescent="0.25">
      <c r="A319" s="187"/>
      <c r="B319" s="222"/>
      <c r="C319" s="188" t="s">
        <v>466</v>
      </c>
      <c r="D319" s="323" t="s">
        <v>467</v>
      </c>
      <c r="E319" s="323"/>
      <c r="F319" s="181" t="s">
        <v>157</v>
      </c>
      <c r="G319" s="183">
        <v>6.4269999999999996</v>
      </c>
      <c r="H319" s="189"/>
      <c r="I319" s="182">
        <f>ROUND(G319*(H319),2)</f>
        <v>0</v>
      </c>
      <c r="J319" s="181">
        <f>ROUND(G319*(N319),2)</f>
        <v>0</v>
      </c>
      <c r="K319" s="186">
        <f>ROUND(G319*(O319),2)</f>
        <v>0</v>
      </c>
      <c r="L319" s="186">
        <f>ROUND(G319*(H319),2)</f>
        <v>0</v>
      </c>
      <c r="M319" s="186"/>
      <c r="N319" s="186">
        <v>0</v>
      </c>
      <c r="O319" s="186"/>
      <c r="P319" s="190"/>
      <c r="Q319" s="190"/>
      <c r="R319" s="190"/>
      <c r="S319" s="186">
        <f>ROUND(G319*(P319),3)</f>
        <v>0</v>
      </c>
      <c r="T319" s="186"/>
      <c r="U319" s="186"/>
      <c r="V319" s="206"/>
      <c r="W319" s="59"/>
      <c r="Z319">
        <f>0.058844*POWER(I319,0.952797)</f>
        <v>0</v>
      </c>
    </row>
    <row r="320" spans="1:26" x14ac:dyDescent="0.25">
      <c r="A320" s="13"/>
      <c r="B320" s="221"/>
      <c r="C320" s="180">
        <v>762</v>
      </c>
      <c r="D320" s="322" t="s">
        <v>90</v>
      </c>
      <c r="E320" s="322"/>
      <c r="F320" s="13"/>
      <c r="G320" s="179"/>
      <c r="H320" s="146"/>
      <c r="I320" s="148">
        <f>ROUND((SUM(I314:I319))/1,2)</f>
        <v>0</v>
      </c>
      <c r="J320" s="13"/>
      <c r="K320" s="13"/>
      <c r="L320" s="13">
        <f>ROUND((SUM(L314:L319))/1,2)</f>
        <v>0</v>
      </c>
      <c r="M320" s="13">
        <f>ROUND((SUM(M314:M319))/1,2)</f>
        <v>0</v>
      </c>
      <c r="N320" s="13"/>
      <c r="O320" s="13"/>
      <c r="P320" s="13"/>
      <c r="Q320" s="13"/>
      <c r="R320" s="13"/>
      <c r="S320" s="13">
        <f>ROUND((SUM(S314:S319))/1,2)</f>
        <v>13.09</v>
      </c>
      <c r="T320" s="13"/>
      <c r="U320" s="13"/>
      <c r="V320" s="208">
        <f>ROUND((SUM(V314:V319))/1,2)</f>
        <v>0</v>
      </c>
      <c r="W320" s="226"/>
      <c r="X320" s="145"/>
      <c r="Y320" s="145"/>
      <c r="Z320" s="145"/>
    </row>
    <row r="321" spans="1:26" x14ac:dyDescent="0.25">
      <c r="A321" s="1"/>
      <c r="B321" s="217"/>
      <c r="C321" s="1"/>
      <c r="D321" s="1"/>
      <c r="E321" s="1"/>
      <c r="F321" s="1"/>
      <c r="G321" s="173"/>
      <c r="H321" s="139"/>
      <c r="I321" s="13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09"/>
      <c r="W321" s="59"/>
    </row>
    <row r="322" spans="1:26" x14ac:dyDescent="0.25">
      <c r="A322" s="13"/>
      <c r="B322" s="221"/>
      <c r="C322" s="180">
        <v>763</v>
      </c>
      <c r="D322" s="322" t="s">
        <v>91</v>
      </c>
      <c r="E322" s="322"/>
      <c r="F322" s="13"/>
      <c r="G322" s="179"/>
      <c r="H322" s="146"/>
      <c r="I322" s="146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205"/>
      <c r="W322" s="226"/>
      <c r="X322" s="145"/>
      <c r="Y322" s="145"/>
      <c r="Z322" s="145"/>
    </row>
    <row r="323" spans="1:26" ht="24.95" customHeight="1" x14ac:dyDescent="0.25">
      <c r="A323" s="187"/>
      <c r="B323" s="222"/>
      <c r="C323" s="188" t="s">
        <v>468</v>
      </c>
      <c r="D323" s="323" t="s">
        <v>469</v>
      </c>
      <c r="E323" s="323"/>
      <c r="F323" s="181" t="s">
        <v>162</v>
      </c>
      <c r="G323" s="183">
        <v>34.408999999999999</v>
      </c>
      <c r="H323" s="189"/>
      <c r="I323" s="182">
        <f t="shared" ref="I323:I336" si="54">ROUND(G323*(H323),2)</f>
        <v>0</v>
      </c>
      <c r="J323" s="181">
        <f t="shared" ref="J323:J336" si="55">ROUND(G323*(N323),2)</f>
        <v>0</v>
      </c>
      <c r="K323" s="186">
        <f t="shared" ref="K323:K336" si="56">ROUND(G323*(O323),2)</f>
        <v>0</v>
      </c>
      <c r="L323" s="186">
        <f t="shared" ref="L323:L336" si="57">ROUND(G323*(H323),2)</f>
        <v>0</v>
      </c>
      <c r="M323" s="186"/>
      <c r="N323" s="186">
        <v>0</v>
      </c>
      <c r="O323" s="186"/>
      <c r="P323" s="190">
        <v>2.886E-2</v>
      </c>
      <c r="Q323" s="190"/>
      <c r="R323" s="190">
        <v>2.886E-2</v>
      </c>
      <c r="S323" s="186">
        <f t="shared" ref="S323:S336" si="58">ROUND(G323*(P323),3)</f>
        <v>0.99299999999999999</v>
      </c>
      <c r="T323" s="186"/>
      <c r="U323" s="186"/>
      <c r="V323" s="206"/>
      <c r="W323" s="59"/>
      <c r="Z323">
        <f t="shared" ref="Z323:Z336" si="59">0.058844*POWER(I323,0.952797)</f>
        <v>0</v>
      </c>
    </row>
    <row r="324" spans="1:26" ht="24.95" customHeight="1" x14ac:dyDescent="0.25">
      <c r="A324" s="187"/>
      <c r="B324" s="222"/>
      <c r="C324" s="188" t="s">
        <v>470</v>
      </c>
      <c r="D324" s="323" t="s">
        <v>471</v>
      </c>
      <c r="E324" s="323"/>
      <c r="F324" s="181" t="s">
        <v>162</v>
      </c>
      <c r="G324" s="183">
        <v>253.92699999999999</v>
      </c>
      <c r="H324" s="189"/>
      <c r="I324" s="182">
        <f t="shared" si="54"/>
        <v>0</v>
      </c>
      <c r="J324" s="181">
        <f t="shared" si="55"/>
        <v>0</v>
      </c>
      <c r="K324" s="186">
        <f t="shared" si="56"/>
        <v>0</v>
      </c>
      <c r="L324" s="186">
        <f t="shared" si="57"/>
        <v>0</v>
      </c>
      <c r="M324" s="186"/>
      <c r="N324" s="186">
        <v>0</v>
      </c>
      <c r="O324" s="186"/>
      <c r="P324" s="190">
        <v>5.2089999999999997E-2</v>
      </c>
      <c r="Q324" s="190"/>
      <c r="R324" s="190">
        <v>5.2089999999999997E-2</v>
      </c>
      <c r="S324" s="186">
        <f t="shared" si="58"/>
        <v>13.227</v>
      </c>
      <c r="T324" s="186"/>
      <c r="U324" s="186"/>
      <c r="V324" s="206"/>
      <c r="W324" s="59"/>
      <c r="Z324">
        <f t="shared" si="59"/>
        <v>0</v>
      </c>
    </row>
    <row r="325" spans="1:26" ht="24.95" customHeight="1" x14ac:dyDescent="0.25">
      <c r="A325" s="187"/>
      <c r="B325" s="222"/>
      <c r="C325" s="188" t="s">
        <v>472</v>
      </c>
      <c r="D325" s="323" t="s">
        <v>473</v>
      </c>
      <c r="E325" s="323"/>
      <c r="F325" s="181" t="s">
        <v>162</v>
      </c>
      <c r="G325" s="183">
        <v>880.07500000000005</v>
      </c>
      <c r="H325" s="189"/>
      <c r="I325" s="182">
        <f t="shared" si="54"/>
        <v>0</v>
      </c>
      <c r="J325" s="181">
        <f t="shared" si="55"/>
        <v>0</v>
      </c>
      <c r="K325" s="186">
        <f t="shared" si="56"/>
        <v>0</v>
      </c>
      <c r="L325" s="186">
        <f t="shared" si="57"/>
        <v>0</v>
      </c>
      <c r="M325" s="186"/>
      <c r="N325" s="186">
        <v>0</v>
      </c>
      <c r="O325" s="186"/>
      <c r="P325" s="190">
        <v>5.4269999999999999E-2</v>
      </c>
      <c r="Q325" s="190"/>
      <c r="R325" s="190">
        <v>5.4269999999999999E-2</v>
      </c>
      <c r="S325" s="186">
        <f t="shared" si="58"/>
        <v>47.762</v>
      </c>
      <c r="T325" s="186"/>
      <c r="U325" s="186"/>
      <c r="V325" s="206"/>
      <c r="W325" s="59"/>
      <c r="Z325">
        <f t="shared" si="59"/>
        <v>0</v>
      </c>
    </row>
    <row r="326" spans="1:26" ht="35.1" customHeight="1" x14ac:dyDescent="0.25">
      <c r="A326" s="187"/>
      <c r="B326" s="222"/>
      <c r="C326" s="188" t="s">
        <v>474</v>
      </c>
      <c r="D326" s="323" t="s">
        <v>475</v>
      </c>
      <c r="E326" s="323"/>
      <c r="F326" s="181" t="s">
        <v>162</v>
      </c>
      <c r="G326" s="183">
        <v>48.06</v>
      </c>
      <c r="H326" s="189"/>
      <c r="I326" s="182">
        <f t="shared" si="54"/>
        <v>0</v>
      </c>
      <c r="J326" s="181">
        <f t="shared" si="55"/>
        <v>0</v>
      </c>
      <c r="K326" s="186">
        <f t="shared" si="56"/>
        <v>0</v>
      </c>
      <c r="L326" s="186">
        <f t="shared" si="57"/>
        <v>0</v>
      </c>
      <c r="M326" s="186"/>
      <c r="N326" s="186">
        <v>0</v>
      </c>
      <c r="O326" s="186"/>
      <c r="P326" s="190"/>
      <c r="Q326" s="190"/>
      <c r="R326" s="190"/>
      <c r="S326" s="186">
        <f t="shared" si="58"/>
        <v>0</v>
      </c>
      <c r="T326" s="186"/>
      <c r="U326" s="186"/>
      <c r="V326" s="206"/>
      <c r="W326" s="59"/>
      <c r="Z326">
        <f t="shared" si="59"/>
        <v>0</v>
      </c>
    </row>
    <row r="327" spans="1:26" ht="24.95" customHeight="1" x14ac:dyDescent="0.25">
      <c r="A327" s="187"/>
      <c r="B327" s="222"/>
      <c r="C327" s="188" t="s">
        <v>476</v>
      </c>
      <c r="D327" s="323" t="s">
        <v>477</v>
      </c>
      <c r="E327" s="323"/>
      <c r="F327" s="181" t="s">
        <v>162</v>
      </c>
      <c r="G327" s="183">
        <v>375.334</v>
      </c>
      <c r="H327" s="189"/>
      <c r="I327" s="182">
        <f t="shared" si="54"/>
        <v>0</v>
      </c>
      <c r="J327" s="181">
        <f t="shared" si="55"/>
        <v>0</v>
      </c>
      <c r="K327" s="186">
        <f t="shared" si="56"/>
        <v>0</v>
      </c>
      <c r="L327" s="186">
        <f t="shared" si="57"/>
        <v>0</v>
      </c>
      <c r="M327" s="186"/>
      <c r="N327" s="186">
        <v>0</v>
      </c>
      <c r="O327" s="186"/>
      <c r="P327" s="190"/>
      <c r="Q327" s="190"/>
      <c r="R327" s="190"/>
      <c r="S327" s="186">
        <f t="shared" si="58"/>
        <v>0</v>
      </c>
      <c r="T327" s="186"/>
      <c r="U327" s="186"/>
      <c r="V327" s="206"/>
      <c r="W327" s="59"/>
      <c r="Z327">
        <f t="shared" si="59"/>
        <v>0</v>
      </c>
    </row>
    <row r="328" spans="1:26" ht="24.95" customHeight="1" x14ac:dyDescent="0.25">
      <c r="A328" s="187"/>
      <c r="B328" s="222"/>
      <c r="C328" s="188" t="s">
        <v>478</v>
      </c>
      <c r="D328" s="323" t="s">
        <v>479</v>
      </c>
      <c r="E328" s="323"/>
      <c r="F328" s="181" t="s">
        <v>162</v>
      </c>
      <c r="G328" s="183">
        <v>522.45100000000002</v>
      </c>
      <c r="H328" s="189"/>
      <c r="I328" s="182">
        <f t="shared" si="54"/>
        <v>0</v>
      </c>
      <c r="J328" s="181">
        <f t="shared" si="55"/>
        <v>0</v>
      </c>
      <c r="K328" s="186">
        <f t="shared" si="56"/>
        <v>0</v>
      </c>
      <c r="L328" s="186">
        <f t="shared" si="57"/>
        <v>0</v>
      </c>
      <c r="M328" s="186"/>
      <c r="N328" s="186">
        <v>0</v>
      </c>
      <c r="O328" s="186"/>
      <c r="P328" s="190"/>
      <c r="Q328" s="190"/>
      <c r="R328" s="190"/>
      <c r="S328" s="186">
        <f t="shared" si="58"/>
        <v>0</v>
      </c>
      <c r="T328" s="186"/>
      <c r="U328" s="186"/>
      <c r="V328" s="206"/>
      <c r="W328" s="59"/>
      <c r="Z328">
        <f t="shared" si="59"/>
        <v>0</v>
      </c>
    </row>
    <row r="329" spans="1:26" ht="24.95" customHeight="1" x14ac:dyDescent="0.25">
      <c r="A329" s="187"/>
      <c r="B329" s="222"/>
      <c r="C329" s="188" t="s">
        <v>480</v>
      </c>
      <c r="D329" s="323" t="s">
        <v>481</v>
      </c>
      <c r="E329" s="323"/>
      <c r="F329" s="181" t="s">
        <v>162</v>
      </c>
      <c r="G329" s="183">
        <v>56.744999999999997</v>
      </c>
      <c r="H329" s="189"/>
      <c r="I329" s="182">
        <f t="shared" si="54"/>
        <v>0</v>
      </c>
      <c r="J329" s="181">
        <f t="shared" si="55"/>
        <v>0</v>
      </c>
      <c r="K329" s="186">
        <f t="shared" si="56"/>
        <v>0</v>
      </c>
      <c r="L329" s="186">
        <f t="shared" si="57"/>
        <v>0</v>
      </c>
      <c r="M329" s="186"/>
      <c r="N329" s="186">
        <v>0</v>
      </c>
      <c r="O329" s="186"/>
      <c r="P329" s="190"/>
      <c r="Q329" s="190"/>
      <c r="R329" s="190"/>
      <c r="S329" s="186">
        <f t="shared" si="58"/>
        <v>0</v>
      </c>
      <c r="T329" s="186"/>
      <c r="U329" s="186"/>
      <c r="V329" s="206"/>
      <c r="W329" s="59"/>
      <c r="Z329">
        <f t="shared" si="59"/>
        <v>0</v>
      </c>
    </row>
    <row r="330" spans="1:26" ht="24.95" customHeight="1" x14ac:dyDescent="0.25">
      <c r="A330" s="187"/>
      <c r="B330" s="222"/>
      <c r="C330" s="188" t="s">
        <v>482</v>
      </c>
      <c r="D330" s="323" t="s">
        <v>483</v>
      </c>
      <c r="E330" s="323"/>
      <c r="F330" s="181" t="s">
        <v>162</v>
      </c>
      <c r="G330" s="183">
        <v>56.744999999999997</v>
      </c>
      <c r="H330" s="189"/>
      <c r="I330" s="182">
        <f t="shared" si="54"/>
        <v>0</v>
      </c>
      <c r="J330" s="181">
        <f t="shared" si="55"/>
        <v>0</v>
      </c>
      <c r="K330" s="186">
        <f t="shared" si="56"/>
        <v>0</v>
      </c>
      <c r="L330" s="186">
        <f t="shared" si="57"/>
        <v>0</v>
      </c>
      <c r="M330" s="186"/>
      <c r="N330" s="186">
        <v>0</v>
      </c>
      <c r="O330" s="186"/>
      <c r="P330" s="190"/>
      <c r="Q330" s="190"/>
      <c r="R330" s="190"/>
      <c r="S330" s="186">
        <f t="shared" si="58"/>
        <v>0</v>
      </c>
      <c r="T330" s="186"/>
      <c r="U330" s="186"/>
      <c r="V330" s="206"/>
      <c r="W330" s="59"/>
      <c r="Z330">
        <f t="shared" si="59"/>
        <v>0</v>
      </c>
    </row>
    <row r="331" spans="1:26" ht="24.95" customHeight="1" x14ac:dyDescent="0.25">
      <c r="A331" s="187"/>
      <c r="B331" s="222"/>
      <c r="C331" s="188" t="s">
        <v>484</v>
      </c>
      <c r="D331" s="323" t="s">
        <v>485</v>
      </c>
      <c r="E331" s="323"/>
      <c r="F331" s="181" t="s">
        <v>162</v>
      </c>
      <c r="G331" s="183">
        <v>98.328000000000003</v>
      </c>
      <c r="H331" s="189"/>
      <c r="I331" s="182">
        <f t="shared" si="54"/>
        <v>0</v>
      </c>
      <c r="J331" s="181">
        <f t="shared" si="55"/>
        <v>0</v>
      </c>
      <c r="K331" s="186">
        <f t="shared" si="56"/>
        <v>0</v>
      </c>
      <c r="L331" s="186">
        <f t="shared" si="57"/>
        <v>0</v>
      </c>
      <c r="M331" s="186"/>
      <c r="N331" s="186">
        <v>0</v>
      </c>
      <c r="O331" s="186"/>
      <c r="P331" s="190">
        <v>1.089E-2</v>
      </c>
      <c r="Q331" s="190"/>
      <c r="R331" s="190">
        <v>1.089E-2</v>
      </c>
      <c r="S331" s="186">
        <f t="shared" si="58"/>
        <v>1.071</v>
      </c>
      <c r="T331" s="186"/>
      <c r="U331" s="186"/>
      <c r="V331" s="206"/>
      <c r="W331" s="59"/>
      <c r="Z331">
        <f t="shared" si="59"/>
        <v>0</v>
      </c>
    </row>
    <row r="332" spans="1:26" ht="24.95" customHeight="1" x14ac:dyDescent="0.25">
      <c r="A332" s="187"/>
      <c r="B332" s="222"/>
      <c r="C332" s="188" t="s">
        <v>486</v>
      </c>
      <c r="D332" s="323" t="s">
        <v>487</v>
      </c>
      <c r="E332" s="323"/>
      <c r="F332" s="181" t="s">
        <v>162</v>
      </c>
      <c r="G332" s="183">
        <v>708.41</v>
      </c>
      <c r="H332" s="189"/>
      <c r="I332" s="182">
        <f t="shared" si="54"/>
        <v>0</v>
      </c>
      <c r="J332" s="181">
        <f t="shared" si="55"/>
        <v>0</v>
      </c>
      <c r="K332" s="186">
        <f t="shared" si="56"/>
        <v>0</v>
      </c>
      <c r="L332" s="186">
        <f t="shared" si="57"/>
        <v>0</v>
      </c>
      <c r="M332" s="186"/>
      <c r="N332" s="186">
        <v>0</v>
      </c>
      <c r="O332" s="186"/>
      <c r="P332" s="190"/>
      <c r="Q332" s="190"/>
      <c r="R332" s="190"/>
      <c r="S332" s="186">
        <f t="shared" si="58"/>
        <v>0</v>
      </c>
      <c r="T332" s="186"/>
      <c r="U332" s="186"/>
      <c r="V332" s="206"/>
      <c r="W332" s="59"/>
      <c r="Z332">
        <f t="shared" si="59"/>
        <v>0</v>
      </c>
    </row>
    <row r="333" spans="1:26" ht="35.1" customHeight="1" x14ac:dyDescent="0.25">
      <c r="A333" s="187"/>
      <c r="B333" s="222"/>
      <c r="C333" s="188" t="s">
        <v>488</v>
      </c>
      <c r="D333" s="323" t="s">
        <v>489</v>
      </c>
      <c r="E333" s="323"/>
      <c r="F333" s="181" t="s">
        <v>162</v>
      </c>
      <c r="G333" s="183">
        <v>123.85</v>
      </c>
      <c r="H333" s="189"/>
      <c r="I333" s="182">
        <f t="shared" si="54"/>
        <v>0</v>
      </c>
      <c r="J333" s="181">
        <f t="shared" si="55"/>
        <v>0</v>
      </c>
      <c r="K333" s="186">
        <f t="shared" si="56"/>
        <v>0</v>
      </c>
      <c r="L333" s="186">
        <f t="shared" si="57"/>
        <v>0</v>
      </c>
      <c r="M333" s="186"/>
      <c r="N333" s="186">
        <v>0</v>
      </c>
      <c r="O333" s="186"/>
      <c r="P333" s="190"/>
      <c r="Q333" s="190"/>
      <c r="R333" s="190"/>
      <c r="S333" s="186">
        <f t="shared" si="58"/>
        <v>0</v>
      </c>
      <c r="T333" s="186"/>
      <c r="U333" s="186"/>
      <c r="V333" s="206"/>
      <c r="W333" s="59"/>
      <c r="Z333">
        <f t="shared" si="59"/>
        <v>0</v>
      </c>
    </row>
    <row r="334" spans="1:26" ht="24.95" customHeight="1" x14ac:dyDescent="0.25">
      <c r="A334" s="187"/>
      <c r="B334" s="222"/>
      <c r="C334" s="188" t="s">
        <v>488</v>
      </c>
      <c r="D334" s="323" t="s">
        <v>490</v>
      </c>
      <c r="E334" s="323"/>
      <c r="F334" s="181" t="s">
        <v>162</v>
      </c>
      <c r="G334" s="183">
        <v>371.55</v>
      </c>
      <c r="H334" s="189"/>
      <c r="I334" s="182">
        <f t="shared" si="54"/>
        <v>0</v>
      </c>
      <c r="J334" s="181">
        <f t="shared" si="55"/>
        <v>0</v>
      </c>
      <c r="K334" s="186">
        <f t="shared" si="56"/>
        <v>0</v>
      </c>
      <c r="L334" s="186">
        <f t="shared" si="57"/>
        <v>0</v>
      </c>
      <c r="M334" s="186"/>
      <c r="N334" s="186">
        <v>0</v>
      </c>
      <c r="O334" s="186"/>
      <c r="P334" s="190"/>
      <c r="Q334" s="190"/>
      <c r="R334" s="190"/>
      <c r="S334" s="186">
        <f t="shared" si="58"/>
        <v>0</v>
      </c>
      <c r="T334" s="186"/>
      <c r="U334" s="186"/>
      <c r="V334" s="206"/>
      <c r="W334" s="59"/>
      <c r="Z334">
        <f t="shared" si="59"/>
        <v>0</v>
      </c>
    </row>
    <row r="335" spans="1:26" ht="24.95" customHeight="1" x14ac:dyDescent="0.25">
      <c r="A335" s="187"/>
      <c r="B335" s="222"/>
      <c r="C335" s="188" t="s">
        <v>491</v>
      </c>
      <c r="D335" s="323" t="s">
        <v>492</v>
      </c>
      <c r="E335" s="323"/>
      <c r="F335" s="181" t="s">
        <v>178</v>
      </c>
      <c r="G335" s="183">
        <v>7.12</v>
      </c>
      <c r="H335" s="189"/>
      <c r="I335" s="182">
        <f t="shared" si="54"/>
        <v>0</v>
      </c>
      <c r="J335" s="181">
        <f t="shared" si="55"/>
        <v>0</v>
      </c>
      <c r="K335" s="186">
        <f t="shared" si="56"/>
        <v>0</v>
      </c>
      <c r="L335" s="186">
        <f t="shared" si="57"/>
        <v>0</v>
      </c>
      <c r="M335" s="186"/>
      <c r="N335" s="186">
        <v>0</v>
      </c>
      <c r="O335" s="186"/>
      <c r="P335" s="190">
        <v>2.0060000000000001E-2</v>
      </c>
      <c r="Q335" s="190"/>
      <c r="R335" s="190">
        <v>2.0060000000000001E-2</v>
      </c>
      <c r="S335" s="186">
        <f t="shared" si="58"/>
        <v>0.14299999999999999</v>
      </c>
      <c r="T335" s="186"/>
      <c r="U335" s="186"/>
      <c r="V335" s="206"/>
      <c r="W335" s="59"/>
      <c r="Z335">
        <f t="shared" si="59"/>
        <v>0</v>
      </c>
    </row>
    <row r="336" spans="1:26" ht="24.95" customHeight="1" x14ac:dyDescent="0.25">
      <c r="A336" s="187"/>
      <c r="B336" s="222"/>
      <c r="C336" s="188" t="s">
        <v>493</v>
      </c>
      <c r="D336" s="323" t="s">
        <v>494</v>
      </c>
      <c r="E336" s="323"/>
      <c r="F336" s="181" t="s">
        <v>157</v>
      </c>
      <c r="G336" s="183">
        <v>93.231999999999999</v>
      </c>
      <c r="H336" s="189"/>
      <c r="I336" s="182">
        <f t="shared" si="54"/>
        <v>0</v>
      </c>
      <c r="J336" s="181">
        <f t="shared" si="55"/>
        <v>0</v>
      </c>
      <c r="K336" s="186">
        <f t="shared" si="56"/>
        <v>0</v>
      </c>
      <c r="L336" s="186">
        <f t="shared" si="57"/>
        <v>0</v>
      </c>
      <c r="M336" s="186"/>
      <c r="N336" s="186">
        <v>0</v>
      </c>
      <c r="O336" s="186"/>
      <c r="P336" s="190"/>
      <c r="Q336" s="190"/>
      <c r="R336" s="190"/>
      <c r="S336" s="186">
        <f t="shared" si="58"/>
        <v>0</v>
      </c>
      <c r="T336" s="186"/>
      <c r="U336" s="186"/>
      <c r="V336" s="206"/>
      <c r="W336" s="59"/>
      <c r="Z336">
        <f t="shared" si="59"/>
        <v>0</v>
      </c>
    </row>
    <row r="337" spans="1:26" x14ac:dyDescent="0.25">
      <c r="A337" s="13"/>
      <c r="B337" s="221"/>
      <c r="C337" s="180">
        <v>763</v>
      </c>
      <c r="D337" s="322" t="s">
        <v>91</v>
      </c>
      <c r="E337" s="322"/>
      <c r="F337" s="13"/>
      <c r="G337" s="179"/>
      <c r="H337" s="146"/>
      <c r="I337" s="148">
        <f>ROUND((SUM(I322:I336))/1,2)</f>
        <v>0</v>
      </c>
      <c r="J337" s="13"/>
      <c r="K337" s="13"/>
      <c r="L337" s="13">
        <f>ROUND((SUM(L322:L336))/1,2)</f>
        <v>0</v>
      </c>
      <c r="M337" s="13">
        <f>ROUND((SUM(M322:M336))/1,2)</f>
        <v>0</v>
      </c>
      <c r="N337" s="13"/>
      <c r="O337" s="13"/>
      <c r="P337" s="13"/>
      <c r="Q337" s="13"/>
      <c r="R337" s="13"/>
      <c r="S337" s="13">
        <f>ROUND((SUM(S322:S336))/1,2)</f>
        <v>63.2</v>
      </c>
      <c r="T337" s="13"/>
      <c r="U337" s="13"/>
      <c r="V337" s="208">
        <f>ROUND((SUM(V322:V336))/1,2)</f>
        <v>0</v>
      </c>
      <c r="W337" s="226"/>
      <c r="X337" s="145"/>
      <c r="Y337" s="145"/>
      <c r="Z337" s="145"/>
    </row>
    <row r="338" spans="1:26" x14ac:dyDescent="0.25">
      <c r="A338" s="1"/>
      <c r="B338" s="217"/>
      <c r="C338" s="1"/>
      <c r="D338" s="1"/>
      <c r="E338" s="1"/>
      <c r="F338" s="1"/>
      <c r="G338" s="173"/>
      <c r="H338" s="139"/>
      <c r="I338" s="13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09"/>
      <c r="W338" s="59"/>
    </row>
    <row r="339" spans="1:26" x14ac:dyDescent="0.25">
      <c r="A339" s="13"/>
      <c r="B339" s="221"/>
      <c r="C339" s="180">
        <v>764</v>
      </c>
      <c r="D339" s="322" t="s">
        <v>92</v>
      </c>
      <c r="E339" s="322"/>
      <c r="F339" s="13"/>
      <c r="G339" s="179"/>
      <c r="H339" s="146"/>
      <c r="I339" s="146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205"/>
      <c r="W339" s="226"/>
      <c r="X339" s="145"/>
      <c r="Y339" s="145"/>
      <c r="Z339" s="145"/>
    </row>
    <row r="340" spans="1:26" ht="24.95" customHeight="1" x14ac:dyDescent="0.25">
      <c r="A340" s="187"/>
      <c r="B340" s="222"/>
      <c r="C340" s="188" t="s">
        <v>495</v>
      </c>
      <c r="D340" s="323" t="s">
        <v>496</v>
      </c>
      <c r="E340" s="323"/>
      <c r="F340" s="181" t="s">
        <v>178</v>
      </c>
      <c r="G340" s="183">
        <v>27</v>
      </c>
      <c r="H340" s="189"/>
      <c r="I340" s="182">
        <f>ROUND(G340*(H340),2)</f>
        <v>0</v>
      </c>
      <c r="J340" s="181">
        <f>ROUND(G340*(N340),2)</f>
        <v>0</v>
      </c>
      <c r="K340" s="186">
        <f>ROUND(G340*(O340),2)</f>
        <v>0</v>
      </c>
      <c r="L340" s="186">
        <f>ROUND(G340*(H340),2)</f>
        <v>0</v>
      </c>
      <c r="M340" s="186"/>
      <c r="N340" s="186">
        <v>0</v>
      </c>
      <c r="O340" s="186"/>
      <c r="P340" s="190">
        <v>4.9500000000000004E-3</v>
      </c>
      <c r="Q340" s="190"/>
      <c r="R340" s="190">
        <v>4.9500000000000004E-3</v>
      </c>
      <c r="S340" s="186">
        <f>ROUND(G340*(P340),3)</f>
        <v>0.13400000000000001</v>
      </c>
      <c r="T340" s="186"/>
      <c r="U340" s="186"/>
      <c r="V340" s="206"/>
      <c r="W340" s="59"/>
      <c r="Z340">
        <f>0.058844*POWER(I340,0.952797)</f>
        <v>0</v>
      </c>
    </row>
    <row r="341" spans="1:26" ht="35.1" customHeight="1" x14ac:dyDescent="0.25">
      <c r="A341" s="187"/>
      <c r="B341" s="222"/>
      <c r="C341" s="188" t="s">
        <v>497</v>
      </c>
      <c r="D341" s="323" t="s">
        <v>498</v>
      </c>
      <c r="E341" s="323"/>
      <c r="F341" s="181" t="s">
        <v>178</v>
      </c>
      <c r="G341" s="183">
        <v>16</v>
      </c>
      <c r="H341" s="189"/>
      <c r="I341" s="182">
        <f>ROUND(G341*(H341),2)</f>
        <v>0</v>
      </c>
      <c r="J341" s="181">
        <f>ROUND(G341*(N341),2)</f>
        <v>0</v>
      </c>
      <c r="K341" s="186">
        <f>ROUND(G341*(O341),2)</f>
        <v>0</v>
      </c>
      <c r="L341" s="186">
        <f>ROUND(G341*(H341),2)</f>
        <v>0</v>
      </c>
      <c r="M341" s="186"/>
      <c r="N341" s="186">
        <v>0</v>
      </c>
      <c r="O341" s="186"/>
      <c r="P341" s="190">
        <v>2.5999999999999999E-3</v>
      </c>
      <c r="Q341" s="190"/>
      <c r="R341" s="190">
        <v>2.5999999999999999E-3</v>
      </c>
      <c r="S341" s="186">
        <f>ROUND(G341*(P341),3)</f>
        <v>4.2000000000000003E-2</v>
      </c>
      <c r="T341" s="186"/>
      <c r="U341" s="186"/>
      <c r="V341" s="206"/>
      <c r="W341" s="59"/>
      <c r="Z341">
        <f>0.058844*POWER(I341,0.952797)</f>
        <v>0</v>
      </c>
    </row>
    <row r="342" spans="1:26" ht="24.95" customHeight="1" x14ac:dyDescent="0.25">
      <c r="A342" s="187"/>
      <c r="B342" s="222"/>
      <c r="C342" s="188" t="s">
        <v>499</v>
      </c>
      <c r="D342" s="323" t="s">
        <v>500</v>
      </c>
      <c r="E342" s="323"/>
      <c r="F342" s="181" t="s">
        <v>178</v>
      </c>
      <c r="G342" s="183">
        <v>145.5</v>
      </c>
      <c r="H342" s="189"/>
      <c r="I342" s="182">
        <f>ROUND(G342*(H342),2)</f>
        <v>0</v>
      </c>
      <c r="J342" s="181">
        <f>ROUND(G342*(N342),2)</f>
        <v>0</v>
      </c>
      <c r="K342" s="186">
        <f>ROUND(G342*(O342),2)</f>
        <v>0</v>
      </c>
      <c r="L342" s="186">
        <f>ROUND(G342*(H342),2)</f>
        <v>0</v>
      </c>
      <c r="M342" s="186"/>
      <c r="N342" s="186">
        <v>0</v>
      </c>
      <c r="O342" s="186"/>
      <c r="P342" s="190"/>
      <c r="Q342" s="190"/>
      <c r="R342" s="190"/>
      <c r="S342" s="186">
        <f>ROUND(G342*(P342),3)</f>
        <v>0</v>
      </c>
      <c r="T342" s="186"/>
      <c r="U342" s="186"/>
      <c r="V342" s="206"/>
      <c r="W342" s="59"/>
      <c r="Z342">
        <f>0.058844*POWER(I342,0.952797)</f>
        <v>0</v>
      </c>
    </row>
    <row r="343" spans="1:26" ht="24.95" customHeight="1" x14ac:dyDescent="0.25">
      <c r="A343" s="187"/>
      <c r="B343" s="222"/>
      <c r="C343" s="188" t="s">
        <v>501</v>
      </c>
      <c r="D343" s="323" t="s">
        <v>502</v>
      </c>
      <c r="E343" s="323"/>
      <c r="F343" s="181" t="s">
        <v>178</v>
      </c>
      <c r="G343" s="183">
        <v>168</v>
      </c>
      <c r="H343" s="189"/>
      <c r="I343" s="182">
        <f>ROUND(G343*(H343),2)</f>
        <v>0</v>
      </c>
      <c r="J343" s="181">
        <f>ROUND(G343*(N343),2)</f>
        <v>0</v>
      </c>
      <c r="K343" s="186">
        <f>ROUND(G343*(O343),2)</f>
        <v>0</v>
      </c>
      <c r="L343" s="186">
        <f>ROUND(G343*(H343),2)</f>
        <v>0</v>
      </c>
      <c r="M343" s="186"/>
      <c r="N343" s="186">
        <v>0</v>
      </c>
      <c r="O343" s="186"/>
      <c r="P343" s="190">
        <v>5.8E-4</v>
      </c>
      <c r="Q343" s="190"/>
      <c r="R343" s="190">
        <v>5.8E-4</v>
      </c>
      <c r="S343" s="186">
        <f>ROUND(G343*(P343),3)</f>
        <v>9.7000000000000003E-2</v>
      </c>
      <c r="T343" s="186"/>
      <c r="U343" s="186"/>
      <c r="V343" s="206"/>
      <c r="W343" s="59"/>
      <c r="Z343">
        <f>0.058844*POWER(I343,0.952797)</f>
        <v>0</v>
      </c>
    </row>
    <row r="344" spans="1:26" ht="24.95" customHeight="1" x14ac:dyDescent="0.25">
      <c r="A344" s="187"/>
      <c r="B344" s="222"/>
      <c r="C344" s="188" t="s">
        <v>503</v>
      </c>
      <c r="D344" s="323" t="s">
        <v>504</v>
      </c>
      <c r="E344" s="323"/>
      <c r="F344" s="181" t="s">
        <v>157</v>
      </c>
      <c r="G344" s="183">
        <v>0.25</v>
      </c>
      <c r="H344" s="189"/>
      <c r="I344" s="182">
        <f>ROUND(G344*(H344),2)</f>
        <v>0</v>
      </c>
      <c r="J344" s="181">
        <f>ROUND(G344*(N344),2)</f>
        <v>0</v>
      </c>
      <c r="K344" s="186">
        <f>ROUND(G344*(O344),2)</f>
        <v>0</v>
      </c>
      <c r="L344" s="186">
        <f>ROUND(G344*(H344),2)</f>
        <v>0</v>
      </c>
      <c r="M344" s="186"/>
      <c r="N344" s="186">
        <v>0</v>
      </c>
      <c r="O344" s="186"/>
      <c r="P344" s="190"/>
      <c r="Q344" s="190"/>
      <c r="R344" s="190"/>
      <c r="S344" s="186">
        <f>ROUND(G344*(P344),3)</f>
        <v>0</v>
      </c>
      <c r="T344" s="186"/>
      <c r="U344" s="186"/>
      <c r="V344" s="206"/>
      <c r="W344" s="59"/>
      <c r="Z344">
        <f>0.058844*POWER(I344,0.952797)</f>
        <v>0</v>
      </c>
    </row>
    <row r="345" spans="1:26" x14ac:dyDescent="0.25">
      <c r="A345" s="13"/>
      <c r="B345" s="221"/>
      <c r="C345" s="180">
        <v>764</v>
      </c>
      <c r="D345" s="322" t="s">
        <v>92</v>
      </c>
      <c r="E345" s="322"/>
      <c r="F345" s="13"/>
      <c r="G345" s="179"/>
      <c r="H345" s="146"/>
      <c r="I345" s="148">
        <f>ROUND((SUM(I339:I344))/1,2)</f>
        <v>0</v>
      </c>
      <c r="J345" s="13"/>
      <c r="K345" s="13"/>
      <c r="L345" s="13">
        <f>ROUND((SUM(L339:L344))/1,2)</f>
        <v>0</v>
      </c>
      <c r="M345" s="13">
        <f>ROUND((SUM(M339:M344))/1,2)</f>
        <v>0</v>
      </c>
      <c r="N345" s="13"/>
      <c r="O345" s="13"/>
      <c r="P345" s="13"/>
      <c r="Q345" s="13"/>
      <c r="R345" s="13"/>
      <c r="S345" s="13">
        <f>ROUND((SUM(S339:S344))/1,2)</f>
        <v>0.27</v>
      </c>
      <c r="T345" s="13"/>
      <c r="U345" s="13"/>
      <c r="V345" s="208">
        <f>ROUND((SUM(V339:V344))/1,2)</f>
        <v>0</v>
      </c>
      <c r="W345" s="226"/>
      <c r="X345" s="145"/>
      <c r="Y345" s="145"/>
      <c r="Z345" s="145"/>
    </row>
    <row r="346" spans="1:26" x14ac:dyDescent="0.25">
      <c r="A346" s="1"/>
      <c r="B346" s="217"/>
      <c r="C346" s="1"/>
      <c r="D346" s="1"/>
      <c r="E346" s="1"/>
      <c r="F346" s="1"/>
      <c r="G346" s="173"/>
      <c r="H346" s="139"/>
      <c r="I346" s="13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09"/>
      <c r="W346" s="59"/>
    </row>
    <row r="347" spans="1:26" x14ac:dyDescent="0.25">
      <c r="A347" s="13"/>
      <c r="B347" s="221"/>
      <c r="C347" s="180">
        <v>766</v>
      </c>
      <c r="D347" s="322" t="s">
        <v>93</v>
      </c>
      <c r="E347" s="322"/>
      <c r="F347" s="13"/>
      <c r="G347" s="179"/>
      <c r="H347" s="146"/>
      <c r="I347" s="146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205"/>
      <c r="W347" s="226"/>
      <c r="X347" s="145"/>
      <c r="Y347" s="145"/>
      <c r="Z347" s="145"/>
    </row>
    <row r="348" spans="1:26" ht="24.95" customHeight="1" x14ac:dyDescent="0.25">
      <c r="A348" s="187"/>
      <c r="B348" s="222"/>
      <c r="C348" s="188" t="s">
        <v>505</v>
      </c>
      <c r="D348" s="323" t="s">
        <v>506</v>
      </c>
      <c r="E348" s="323"/>
      <c r="F348" s="181" t="s">
        <v>162</v>
      </c>
      <c r="G348" s="183">
        <v>21.93</v>
      </c>
      <c r="H348" s="189"/>
      <c r="I348" s="182">
        <f t="shared" ref="I348:I379" si="60">ROUND(G348*(H348),2)</f>
        <v>0</v>
      </c>
      <c r="J348" s="181">
        <f t="shared" ref="J348:J379" si="61">ROUND(G348*(N348),2)</f>
        <v>0</v>
      </c>
      <c r="K348" s="186">
        <f t="shared" ref="K348:K379" si="62">ROUND(G348*(O348),2)</f>
        <v>0</v>
      </c>
      <c r="L348" s="186">
        <f t="shared" ref="L348:L379" si="63">ROUND(G348*(H348),2)</f>
        <v>0</v>
      </c>
      <c r="M348" s="186"/>
      <c r="N348" s="186">
        <v>0</v>
      </c>
      <c r="O348" s="186"/>
      <c r="P348" s="190">
        <v>4.0000000000000003E-5</v>
      </c>
      <c r="Q348" s="190"/>
      <c r="R348" s="190">
        <v>4.0000000000000003E-5</v>
      </c>
      <c r="S348" s="186">
        <f t="shared" ref="S348:S379" si="64">ROUND(G348*(P348),3)</f>
        <v>1E-3</v>
      </c>
      <c r="T348" s="186"/>
      <c r="U348" s="186"/>
      <c r="V348" s="206"/>
      <c r="W348" s="59"/>
      <c r="Z348">
        <f t="shared" ref="Z348:Z379" si="65">0.058844*POWER(I348,0.952797)</f>
        <v>0</v>
      </c>
    </row>
    <row r="349" spans="1:26" ht="50.1" customHeight="1" x14ac:dyDescent="0.25">
      <c r="A349" s="187"/>
      <c r="B349" s="223"/>
      <c r="C349" s="197" t="s">
        <v>507</v>
      </c>
      <c r="D349" s="326" t="s">
        <v>508</v>
      </c>
      <c r="E349" s="326"/>
      <c r="F349" s="191" t="s">
        <v>195</v>
      </c>
      <c r="G349" s="193">
        <v>1</v>
      </c>
      <c r="H349" s="198"/>
      <c r="I349" s="192">
        <f t="shared" si="60"/>
        <v>0</v>
      </c>
      <c r="J349" s="191">
        <f t="shared" si="61"/>
        <v>0</v>
      </c>
      <c r="K349" s="196">
        <f t="shared" si="62"/>
        <v>0</v>
      </c>
      <c r="L349" s="196">
        <f t="shared" si="63"/>
        <v>0</v>
      </c>
      <c r="M349" s="196">
        <f>ROUND(G349*(H349),2)</f>
        <v>0</v>
      </c>
      <c r="N349" s="196">
        <v>0</v>
      </c>
      <c r="O349" s="196"/>
      <c r="P349" s="199"/>
      <c r="Q349" s="199"/>
      <c r="R349" s="199"/>
      <c r="S349" s="196">
        <f t="shared" si="64"/>
        <v>0</v>
      </c>
      <c r="T349" s="196"/>
      <c r="U349" s="196"/>
      <c r="V349" s="207"/>
      <c r="W349" s="59"/>
      <c r="Z349">
        <f t="shared" si="65"/>
        <v>0</v>
      </c>
    </row>
    <row r="350" spans="1:26" ht="50.1" customHeight="1" x14ac:dyDescent="0.25">
      <c r="A350" s="187"/>
      <c r="B350" s="223"/>
      <c r="C350" s="197" t="s">
        <v>509</v>
      </c>
      <c r="D350" s="326" t="s">
        <v>510</v>
      </c>
      <c r="E350" s="326"/>
      <c r="F350" s="191" t="s">
        <v>195</v>
      </c>
      <c r="G350" s="193">
        <v>1</v>
      </c>
      <c r="H350" s="198"/>
      <c r="I350" s="192">
        <f t="shared" si="60"/>
        <v>0</v>
      </c>
      <c r="J350" s="191">
        <f t="shared" si="61"/>
        <v>0</v>
      </c>
      <c r="K350" s="196">
        <f t="shared" si="62"/>
        <v>0</v>
      </c>
      <c r="L350" s="196">
        <f t="shared" si="63"/>
        <v>0</v>
      </c>
      <c r="M350" s="196">
        <f>ROUND(G350*(H350),2)</f>
        <v>0</v>
      </c>
      <c r="N350" s="196">
        <v>0</v>
      </c>
      <c r="O350" s="196"/>
      <c r="P350" s="199"/>
      <c r="Q350" s="199"/>
      <c r="R350" s="199"/>
      <c r="S350" s="196">
        <f t="shared" si="64"/>
        <v>0</v>
      </c>
      <c r="T350" s="196"/>
      <c r="U350" s="196"/>
      <c r="V350" s="207"/>
      <c r="W350" s="59"/>
      <c r="Z350">
        <f t="shared" si="65"/>
        <v>0</v>
      </c>
    </row>
    <row r="351" spans="1:26" ht="24.95" customHeight="1" x14ac:dyDescent="0.25">
      <c r="A351" s="187"/>
      <c r="B351" s="222"/>
      <c r="C351" s="188" t="s">
        <v>511</v>
      </c>
      <c r="D351" s="323" t="s">
        <v>512</v>
      </c>
      <c r="E351" s="323"/>
      <c r="F351" s="181" t="s">
        <v>178</v>
      </c>
      <c r="G351" s="183">
        <v>605.79999999999995</v>
      </c>
      <c r="H351" s="189"/>
      <c r="I351" s="182">
        <f t="shared" si="60"/>
        <v>0</v>
      </c>
      <c r="J351" s="181">
        <f t="shared" si="61"/>
        <v>0</v>
      </c>
      <c r="K351" s="186">
        <f t="shared" si="62"/>
        <v>0</v>
      </c>
      <c r="L351" s="186">
        <f t="shared" si="63"/>
        <v>0</v>
      </c>
      <c r="M351" s="186"/>
      <c r="N351" s="186">
        <v>0</v>
      </c>
      <c r="O351" s="186"/>
      <c r="P351" s="190">
        <v>1E-4</v>
      </c>
      <c r="Q351" s="190"/>
      <c r="R351" s="190">
        <v>1E-4</v>
      </c>
      <c r="S351" s="186">
        <f t="shared" si="64"/>
        <v>6.0999999999999999E-2</v>
      </c>
      <c r="T351" s="186"/>
      <c r="U351" s="186"/>
      <c r="V351" s="206"/>
      <c r="W351" s="59"/>
      <c r="Z351">
        <f t="shared" si="65"/>
        <v>0</v>
      </c>
    </row>
    <row r="352" spans="1:26" ht="50.1" customHeight="1" x14ac:dyDescent="0.25">
      <c r="A352" s="187"/>
      <c r="B352" s="223"/>
      <c r="C352" s="197" t="s">
        <v>513</v>
      </c>
      <c r="D352" s="326" t="s">
        <v>514</v>
      </c>
      <c r="E352" s="326"/>
      <c r="F352" s="191" t="s">
        <v>195</v>
      </c>
      <c r="G352" s="193">
        <v>17</v>
      </c>
      <c r="H352" s="198"/>
      <c r="I352" s="192">
        <f t="shared" si="60"/>
        <v>0</v>
      </c>
      <c r="J352" s="191">
        <f t="shared" si="61"/>
        <v>0</v>
      </c>
      <c r="K352" s="196">
        <f t="shared" si="62"/>
        <v>0</v>
      </c>
      <c r="L352" s="196">
        <f t="shared" si="63"/>
        <v>0</v>
      </c>
      <c r="M352" s="196">
        <f t="shared" ref="M352:M364" si="66">ROUND(G352*(H352),2)</f>
        <v>0</v>
      </c>
      <c r="N352" s="196">
        <v>0</v>
      </c>
      <c r="O352" s="196"/>
      <c r="P352" s="199"/>
      <c r="Q352" s="199"/>
      <c r="R352" s="199"/>
      <c r="S352" s="196">
        <f t="shared" si="64"/>
        <v>0</v>
      </c>
      <c r="T352" s="196"/>
      <c r="U352" s="196"/>
      <c r="V352" s="207"/>
      <c r="W352" s="59"/>
      <c r="Z352">
        <f t="shared" si="65"/>
        <v>0</v>
      </c>
    </row>
    <row r="353" spans="1:26" ht="35.1" customHeight="1" x14ac:dyDescent="0.25">
      <c r="A353" s="187"/>
      <c r="B353" s="223"/>
      <c r="C353" s="197" t="s">
        <v>515</v>
      </c>
      <c r="D353" s="326" t="s">
        <v>516</v>
      </c>
      <c r="E353" s="326"/>
      <c r="F353" s="191" t="s">
        <v>195</v>
      </c>
      <c r="G353" s="193">
        <v>13</v>
      </c>
      <c r="H353" s="198"/>
      <c r="I353" s="192">
        <f t="shared" si="60"/>
        <v>0</v>
      </c>
      <c r="J353" s="191">
        <f t="shared" si="61"/>
        <v>0</v>
      </c>
      <c r="K353" s="196">
        <f t="shared" si="62"/>
        <v>0</v>
      </c>
      <c r="L353" s="196">
        <f t="shared" si="63"/>
        <v>0</v>
      </c>
      <c r="M353" s="196">
        <f t="shared" si="66"/>
        <v>0</v>
      </c>
      <c r="N353" s="196">
        <v>0</v>
      </c>
      <c r="O353" s="196"/>
      <c r="P353" s="199"/>
      <c r="Q353" s="199"/>
      <c r="R353" s="199"/>
      <c r="S353" s="196">
        <f t="shared" si="64"/>
        <v>0</v>
      </c>
      <c r="T353" s="196"/>
      <c r="U353" s="196"/>
      <c r="V353" s="207"/>
      <c r="W353" s="59"/>
      <c r="Z353">
        <f t="shared" si="65"/>
        <v>0</v>
      </c>
    </row>
    <row r="354" spans="1:26" ht="35.1" customHeight="1" x14ac:dyDescent="0.25">
      <c r="A354" s="187"/>
      <c r="B354" s="223"/>
      <c r="C354" s="197" t="s">
        <v>517</v>
      </c>
      <c r="D354" s="326" t="s">
        <v>518</v>
      </c>
      <c r="E354" s="326"/>
      <c r="F354" s="191" t="s">
        <v>195</v>
      </c>
      <c r="G354" s="193">
        <v>2</v>
      </c>
      <c r="H354" s="198"/>
      <c r="I354" s="192">
        <f t="shared" si="60"/>
        <v>0</v>
      </c>
      <c r="J354" s="191">
        <f t="shared" si="61"/>
        <v>0</v>
      </c>
      <c r="K354" s="196">
        <f t="shared" si="62"/>
        <v>0</v>
      </c>
      <c r="L354" s="196">
        <f t="shared" si="63"/>
        <v>0</v>
      </c>
      <c r="M354" s="196">
        <f t="shared" si="66"/>
        <v>0</v>
      </c>
      <c r="N354" s="196">
        <v>0</v>
      </c>
      <c r="O354" s="196"/>
      <c r="P354" s="199"/>
      <c r="Q354" s="199"/>
      <c r="R354" s="199"/>
      <c r="S354" s="196">
        <f t="shared" si="64"/>
        <v>0</v>
      </c>
      <c r="T354" s="196"/>
      <c r="U354" s="196"/>
      <c r="V354" s="207"/>
      <c r="W354" s="59"/>
      <c r="Z354">
        <f t="shared" si="65"/>
        <v>0</v>
      </c>
    </row>
    <row r="355" spans="1:26" ht="35.1" customHeight="1" x14ac:dyDescent="0.25">
      <c r="A355" s="187"/>
      <c r="B355" s="223"/>
      <c r="C355" s="197" t="s">
        <v>519</v>
      </c>
      <c r="D355" s="326" t="s">
        <v>520</v>
      </c>
      <c r="E355" s="326"/>
      <c r="F355" s="191" t="s">
        <v>195</v>
      </c>
      <c r="G355" s="193">
        <v>4</v>
      </c>
      <c r="H355" s="198"/>
      <c r="I355" s="192">
        <f t="shared" si="60"/>
        <v>0</v>
      </c>
      <c r="J355" s="191">
        <f t="shared" si="61"/>
        <v>0</v>
      </c>
      <c r="K355" s="196">
        <f t="shared" si="62"/>
        <v>0</v>
      </c>
      <c r="L355" s="196">
        <f t="shared" si="63"/>
        <v>0</v>
      </c>
      <c r="M355" s="196">
        <f t="shared" si="66"/>
        <v>0</v>
      </c>
      <c r="N355" s="196">
        <v>0</v>
      </c>
      <c r="O355" s="196"/>
      <c r="P355" s="199"/>
      <c r="Q355" s="199"/>
      <c r="R355" s="199"/>
      <c r="S355" s="196">
        <f t="shared" si="64"/>
        <v>0</v>
      </c>
      <c r="T355" s="196"/>
      <c r="U355" s="196"/>
      <c r="V355" s="207"/>
      <c r="W355" s="59"/>
      <c r="Z355">
        <f t="shared" si="65"/>
        <v>0</v>
      </c>
    </row>
    <row r="356" spans="1:26" ht="35.1" customHeight="1" x14ac:dyDescent="0.25">
      <c r="A356" s="187"/>
      <c r="B356" s="223"/>
      <c r="C356" s="197" t="s">
        <v>521</v>
      </c>
      <c r="D356" s="326" t="s">
        <v>522</v>
      </c>
      <c r="E356" s="326"/>
      <c r="F356" s="191" t="s">
        <v>195</v>
      </c>
      <c r="G356" s="193">
        <v>4</v>
      </c>
      <c r="H356" s="198"/>
      <c r="I356" s="192">
        <f t="shared" si="60"/>
        <v>0</v>
      </c>
      <c r="J356" s="191">
        <f t="shared" si="61"/>
        <v>0</v>
      </c>
      <c r="K356" s="196">
        <f t="shared" si="62"/>
        <v>0</v>
      </c>
      <c r="L356" s="196">
        <f t="shared" si="63"/>
        <v>0</v>
      </c>
      <c r="M356" s="196">
        <f t="shared" si="66"/>
        <v>0</v>
      </c>
      <c r="N356" s="196">
        <v>0</v>
      </c>
      <c r="O356" s="196"/>
      <c r="P356" s="199"/>
      <c r="Q356" s="199"/>
      <c r="R356" s="199"/>
      <c r="S356" s="196">
        <f t="shared" si="64"/>
        <v>0</v>
      </c>
      <c r="T356" s="196"/>
      <c r="U356" s="196"/>
      <c r="V356" s="207"/>
      <c r="W356" s="59"/>
      <c r="Z356">
        <f t="shared" si="65"/>
        <v>0</v>
      </c>
    </row>
    <row r="357" spans="1:26" ht="35.1" customHeight="1" x14ac:dyDescent="0.25">
      <c r="A357" s="187"/>
      <c r="B357" s="223"/>
      <c r="C357" s="197" t="s">
        <v>523</v>
      </c>
      <c r="D357" s="326" t="s">
        <v>524</v>
      </c>
      <c r="E357" s="326"/>
      <c r="F357" s="191" t="s">
        <v>195</v>
      </c>
      <c r="G357" s="193">
        <v>2</v>
      </c>
      <c r="H357" s="198"/>
      <c r="I357" s="192">
        <f t="shared" si="60"/>
        <v>0</v>
      </c>
      <c r="J357" s="191">
        <f t="shared" si="61"/>
        <v>0</v>
      </c>
      <c r="K357" s="196">
        <f t="shared" si="62"/>
        <v>0</v>
      </c>
      <c r="L357" s="196">
        <f t="shared" si="63"/>
        <v>0</v>
      </c>
      <c r="M357" s="196">
        <f t="shared" si="66"/>
        <v>0</v>
      </c>
      <c r="N357" s="196">
        <v>0</v>
      </c>
      <c r="O357" s="196"/>
      <c r="P357" s="199"/>
      <c r="Q357" s="199"/>
      <c r="R357" s="199"/>
      <c r="S357" s="196">
        <f t="shared" si="64"/>
        <v>0</v>
      </c>
      <c r="T357" s="196"/>
      <c r="U357" s="196"/>
      <c r="V357" s="207"/>
      <c r="W357" s="59"/>
      <c r="Z357">
        <f t="shared" si="65"/>
        <v>0</v>
      </c>
    </row>
    <row r="358" spans="1:26" ht="50.1" customHeight="1" x14ac:dyDescent="0.25">
      <c r="A358" s="187"/>
      <c r="B358" s="223"/>
      <c r="C358" s="197" t="s">
        <v>525</v>
      </c>
      <c r="D358" s="326" t="s">
        <v>526</v>
      </c>
      <c r="E358" s="326"/>
      <c r="F358" s="191" t="s">
        <v>195</v>
      </c>
      <c r="G358" s="193">
        <v>7</v>
      </c>
      <c r="H358" s="198"/>
      <c r="I358" s="192">
        <f t="shared" si="60"/>
        <v>0</v>
      </c>
      <c r="J358" s="191">
        <f t="shared" si="61"/>
        <v>0</v>
      </c>
      <c r="K358" s="196">
        <f t="shared" si="62"/>
        <v>0</v>
      </c>
      <c r="L358" s="196">
        <f t="shared" si="63"/>
        <v>0</v>
      </c>
      <c r="M358" s="196">
        <f t="shared" si="66"/>
        <v>0</v>
      </c>
      <c r="N358" s="196">
        <v>0</v>
      </c>
      <c r="O358" s="196"/>
      <c r="P358" s="199"/>
      <c r="Q358" s="199"/>
      <c r="R358" s="199"/>
      <c r="S358" s="196">
        <f t="shared" si="64"/>
        <v>0</v>
      </c>
      <c r="T358" s="196"/>
      <c r="U358" s="196"/>
      <c r="V358" s="207"/>
      <c r="W358" s="59"/>
      <c r="Z358">
        <f t="shared" si="65"/>
        <v>0</v>
      </c>
    </row>
    <row r="359" spans="1:26" ht="50.1" customHeight="1" x14ac:dyDescent="0.25">
      <c r="A359" s="187"/>
      <c r="B359" s="223"/>
      <c r="C359" s="197" t="s">
        <v>527</v>
      </c>
      <c r="D359" s="326" t="s">
        <v>528</v>
      </c>
      <c r="E359" s="326"/>
      <c r="F359" s="191" t="s">
        <v>195</v>
      </c>
      <c r="G359" s="193">
        <v>7</v>
      </c>
      <c r="H359" s="198"/>
      <c r="I359" s="192">
        <f t="shared" si="60"/>
        <v>0</v>
      </c>
      <c r="J359" s="191">
        <f t="shared" si="61"/>
        <v>0</v>
      </c>
      <c r="K359" s="196">
        <f t="shared" si="62"/>
        <v>0</v>
      </c>
      <c r="L359" s="196">
        <f t="shared" si="63"/>
        <v>0</v>
      </c>
      <c r="M359" s="196">
        <f t="shared" si="66"/>
        <v>0</v>
      </c>
      <c r="N359" s="196">
        <v>0</v>
      </c>
      <c r="O359" s="196"/>
      <c r="P359" s="199"/>
      <c r="Q359" s="199"/>
      <c r="R359" s="199"/>
      <c r="S359" s="196">
        <f t="shared" si="64"/>
        <v>0</v>
      </c>
      <c r="T359" s="196"/>
      <c r="U359" s="196"/>
      <c r="V359" s="207"/>
      <c r="W359" s="59"/>
      <c r="Z359">
        <f t="shared" si="65"/>
        <v>0</v>
      </c>
    </row>
    <row r="360" spans="1:26" ht="35.1" customHeight="1" x14ac:dyDescent="0.25">
      <c r="A360" s="187"/>
      <c r="B360" s="223"/>
      <c r="C360" s="197" t="s">
        <v>529</v>
      </c>
      <c r="D360" s="326" t="s">
        <v>530</v>
      </c>
      <c r="E360" s="326"/>
      <c r="F360" s="191" t="s">
        <v>195</v>
      </c>
      <c r="G360" s="193">
        <v>2</v>
      </c>
      <c r="H360" s="198"/>
      <c r="I360" s="192">
        <f t="shared" si="60"/>
        <v>0</v>
      </c>
      <c r="J360" s="191">
        <f t="shared" si="61"/>
        <v>0</v>
      </c>
      <c r="K360" s="196">
        <f t="shared" si="62"/>
        <v>0</v>
      </c>
      <c r="L360" s="196">
        <f t="shared" si="63"/>
        <v>0</v>
      </c>
      <c r="M360" s="196">
        <f t="shared" si="66"/>
        <v>0</v>
      </c>
      <c r="N360" s="196">
        <v>0</v>
      </c>
      <c r="O360" s="196"/>
      <c r="P360" s="199"/>
      <c r="Q360" s="199"/>
      <c r="R360" s="199"/>
      <c r="S360" s="196">
        <f t="shared" si="64"/>
        <v>0</v>
      </c>
      <c r="T360" s="196"/>
      <c r="U360" s="196"/>
      <c r="V360" s="207"/>
      <c r="W360" s="59"/>
      <c r="Z360">
        <f t="shared" si="65"/>
        <v>0</v>
      </c>
    </row>
    <row r="361" spans="1:26" ht="35.1" customHeight="1" x14ac:dyDescent="0.25">
      <c r="A361" s="187"/>
      <c r="B361" s="223"/>
      <c r="C361" s="197" t="s">
        <v>531</v>
      </c>
      <c r="D361" s="326" t="s">
        <v>532</v>
      </c>
      <c r="E361" s="326"/>
      <c r="F361" s="191" t="s">
        <v>195</v>
      </c>
      <c r="G361" s="193">
        <v>7</v>
      </c>
      <c r="H361" s="198"/>
      <c r="I361" s="192">
        <f t="shared" si="60"/>
        <v>0</v>
      </c>
      <c r="J361" s="191">
        <f t="shared" si="61"/>
        <v>0</v>
      </c>
      <c r="K361" s="196">
        <f t="shared" si="62"/>
        <v>0</v>
      </c>
      <c r="L361" s="196">
        <f t="shared" si="63"/>
        <v>0</v>
      </c>
      <c r="M361" s="196">
        <f t="shared" si="66"/>
        <v>0</v>
      </c>
      <c r="N361" s="196">
        <v>0</v>
      </c>
      <c r="O361" s="196"/>
      <c r="P361" s="199"/>
      <c r="Q361" s="199"/>
      <c r="R361" s="199"/>
      <c r="S361" s="196">
        <f t="shared" si="64"/>
        <v>0</v>
      </c>
      <c r="T361" s="196"/>
      <c r="U361" s="196"/>
      <c r="V361" s="207"/>
      <c r="W361" s="59"/>
      <c r="Z361">
        <f t="shared" si="65"/>
        <v>0</v>
      </c>
    </row>
    <row r="362" spans="1:26" ht="35.1" customHeight="1" x14ac:dyDescent="0.25">
      <c r="A362" s="187"/>
      <c r="B362" s="223"/>
      <c r="C362" s="197" t="s">
        <v>533</v>
      </c>
      <c r="D362" s="326" t="s">
        <v>534</v>
      </c>
      <c r="E362" s="326"/>
      <c r="F362" s="191" t="s">
        <v>195</v>
      </c>
      <c r="G362" s="193">
        <v>1</v>
      </c>
      <c r="H362" s="198"/>
      <c r="I362" s="192">
        <f t="shared" si="60"/>
        <v>0</v>
      </c>
      <c r="J362" s="191">
        <f t="shared" si="61"/>
        <v>0</v>
      </c>
      <c r="K362" s="196">
        <f t="shared" si="62"/>
        <v>0</v>
      </c>
      <c r="L362" s="196">
        <f t="shared" si="63"/>
        <v>0</v>
      </c>
      <c r="M362" s="196">
        <f t="shared" si="66"/>
        <v>0</v>
      </c>
      <c r="N362" s="196">
        <v>0</v>
      </c>
      <c r="O362" s="196"/>
      <c r="P362" s="199"/>
      <c r="Q362" s="199"/>
      <c r="R362" s="199"/>
      <c r="S362" s="196">
        <f t="shared" si="64"/>
        <v>0</v>
      </c>
      <c r="T362" s="196"/>
      <c r="U362" s="196"/>
      <c r="V362" s="207"/>
      <c r="W362" s="59"/>
      <c r="Z362">
        <f t="shared" si="65"/>
        <v>0</v>
      </c>
    </row>
    <row r="363" spans="1:26" ht="35.1" customHeight="1" x14ac:dyDescent="0.25">
      <c r="A363" s="187"/>
      <c r="B363" s="223"/>
      <c r="C363" s="197" t="s">
        <v>535</v>
      </c>
      <c r="D363" s="326" t="s">
        <v>536</v>
      </c>
      <c r="E363" s="326"/>
      <c r="F363" s="191" t="s">
        <v>195</v>
      </c>
      <c r="G363" s="193">
        <v>6</v>
      </c>
      <c r="H363" s="198"/>
      <c r="I363" s="192">
        <f t="shared" si="60"/>
        <v>0</v>
      </c>
      <c r="J363" s="191">
        <f t="shared" si="61"/>
        <v>0</v>
      </c>
      <c r="K363" s="196">
        <f t="shared" si="62"/>
        <v>0</v>
      </c>
      <c r="L363" s="196">
        <f t="shared" si="63"/>
        <v>0</v>
      </c>
      <c r="M363" s="196">
        <f t="shared" si="66"/>
        <v>0</v>
      </c>
      <c r="N363" s="196">
        <v>0</v>
      </c>
      <c r="O363" s="196"/>
      <c r="P363" s="199"/>
      <c r="Q363" s="199"/>
      <c r="R363" s="199"/>
      <c r="S363" s="196">
        <f t="shared" si="64"/>
        <v>0</v>
      </c>
      <c r="T363" s="196"/>
      <c r="U363" s="196"/>
      <c r="V363" s="207"/>
      <c r="W363" s="59"/>
      <c r="Z363">
        <f t="shared" si="65"/>
        <v>0</v>
      </c>
    </row>
    <row r="364" spans="1:26" ht="35.1" customHeight="1" x14ac:dyDescent="0.25">
      <c r="A364" s="187"/>
      <c r="B364" s="223"/>
      <c r="C364" s="197" t="s">
        <v>537</v>
      </c>
      <c r="D364" s="326" t="s">
        <v>538</v>
      </c>
      <c r="E364" s="326"/>
      <c r="F364" s="191" t="s">
        <v>195</v>
      </c>
      <c r="G364" s="193">
        <v>1</v>
      </c>
      <c r="H364" s="198"/>
      <c r="I364" s="192">
        <f t="shared" si="60"/>
        <v>0</v>
      </c>
      <c r="J364" s="191">
        <f t="shared" si="61"/>
        <v>0</v>
      </c>
      <c r="K364" s="196">
        <f t="shared" si="62"/>
        <v>0</v>
      </c>
      <c r="L364" s="196">
        <f t="shared" si="63"/>
        <v>0</v>
      </c>
      <c r="M364" s="196">
        <f t="shared" si="66"/>
        <v>0</v>
      </c>
      <c r="N364" s="196">
        <v>0</v>
      </c>
      <c r="O364" s="196"/>
      <c r="P364" s="199"/>
      <c r="Q364" s="199"/>
      <c r="R364" s="199"/>
      <c r="S364" s="196">
        <f t="shared" si="64"/>
        <v>0</v>
      </c>
      <c r="T364" s="196"/>
      <c r="U364" s="196"/>
      <c r="V364" s="207"/>
      <c r="W364" s="59"/>
      <c r="Z364">
        <f t="shared" si="65"/>
        <v>0</v>
      </c>
    </row>
    <row r="365" spans="1:26" ht="24.95" customHeight="1" x14ac:dyDescent="0.25">
      <c r="A365" s="187"/>
      <c r="B365" s="222"/>
      <c r="C365" s="188" t="s">
        <v>539</v>
      </c>
      <c r="D365" s="323" t="s">
        <v>540</v>
      </c>
      <c r="E365" s="323"/>
      <c r="F365" s="181" t="s">
        <v>178</v>
      </c>
      <c r="G365" s="183">
        <v>264.18</v>
      </c>
      <c r="H365" s="189"/>
      <c r="I365" s="182">
        <f t="shared" si="60"/>
        <v>0</v>
      </c>
      <c r="J365" s="181">
        <f t="shared" si="61"/>
        <v>0</v>
      </c>
      <c r="K365" s="186">
        <f t="shared" si="62"/>
        <v>0</v>
      </c>
      <c r="L365" s="186">
        <f t="shared" si="63"/>
        <v>0</v>
      </c>
      <c r="M365" s="186"/>
      <c r="N365" s="186">
        <v>0</v>
      </c>
      <c r="O365" s="186"/>
      <c r="P365" s="190">
        <v>1.1E-4</v>
      </c>
      <c r="Q365" s="190"/>
      <c r="R365" s="190">
        <v>1.1E-4</v>
      </c>
      <c r="S365" s="186">
        <f t="shared" si="64"/>
        <v>2.9000000000000001E-2</v>
      </c>
      <c r="T365" s="186"/>
      <c r="U365" s="186"/>
      <c r="V365" s="206"/>
      <c r="W365" s="59"/>
      <c r="Z365">
        <f t="shared" si="65"/>
        <v>0</v>
      </c>
    </row>
    <row r="366" spans="1:26" ht="24.95" customHeight="1" x14ac:dyDescent="0.25">
      <c r="A366" s="187"/>
      <c r="B366" s="222"/>
      <c r="C366" s="188" t="s">
        <v>541</v>
      </c>
      <c r="D366" s="323" t="s">
        <v>542</v>
      </c>
      <c r="E366" s="323"/>
      <c r="F366" s="181" t="s">
        <v>195</v>
      </c>
      <c r="G366" s="183">
        <v>42</v>
      </c>
      <c r="H366" s="189"/>
      <c r="I366" s="182">
        <f t="shared" si="60"/>
        <v>0</v>
      </c>
      <c r="J366" s="181">
        <f t="shared" si="61"/>
        <v>0</v>
      </c>
      <c r="K366" s="186">
        <f t="shared" si="62"/>
        <v>0</v>
      </c>
      <c r="L366" s="186">
        <f t="shared" si="63"/>
        <v>0</v>
      </c>
      <c r="M366" s="186"/>
      <c r="N366" s="186">
        <v>0</v>
      </c>
      <c r="O366" s="186"/>
      <c r="P366" s="190"/>
      <c r="Q366" s="190"/>
      <c r="R366" s="190"/>
      <c r="S366" s="186">
        <f t="shared" si="64"/>
        <v>0</v>
      </c>
      <c r="T366" s="186"/>
      <c r="U366" s="186"/>
      <c r="V366" s="206"/>
      <c r="W366" s="59"/>
      <c r="Z366">
        <f t="shared" si="65"/>
        <v>0</v>
      </c>
    </row>
    <row r="367" spans="1:26" ht="35.1" customHeight="1" x14ac:dyDescent="0.25">
      <c r="A367" s="187"/>
      <c r="B367" s="223"/>
      <c r="C367" s="197" t="s">
        <v>543</v>
      </c>
      <c r="D367" s="326" t="s">
        <v>544</v>
      </c>
      <c r="E367" s="326"/>
      <c r="F367" s="191" t="s">
        <v>195</v>
      </c>
      <c r="G367" s="193">
        <v>2</v>
      </c>
      <c r="H367" s="198"/>
      <c r="I367" s="192">
        <f t="shared" si="60"/>
        <v>0</v>
      </c>
      <c r="J367" s="191">
        <f t="shared" si="61"/>
        <v>0</v>
      </c>
      <c r="K367" s="196">
        <f t="shared" si="62"/>
        <v>0</v>
      </c>
      <c r="L367" s="196">
        <f t="shared" si="63"/>
        <v>0</v>
      </c>
      <c r="M367" s="196">
        <f t="shared" ref="M367:M379" si="67">ROUND(G367*(H367),2)</f>
        <v>0</v>
      </c>
      <c r="N367" s="196">
        <v>0</v>
      </c>
      <c r="O367" s="196"/>
      <c r="P367" s="199"/>
      <c r="Q367" s="199"/>
      <c r="R367" s="199"/>
      <c r="S367" s="196">
        <f t="shared" si="64"/>
        <v>0</v>
      </c>
      <c r="T367" s="196"/>
      <c r="U367" s="196"/>
      <c r="V367" s="207"/>
      <c r="W367" s="59"/>
      <c r="Z367">
        <f t="shared" si="65"/>
        <v>0</v>
      </c>
    </row>
    <row r="368" spans="1:26" ht="35.1" customHeight="1" x14ac:dyDescent="0.25">
      <c r="A368" s="187"/>
      <c r="B368" s="223"/>
      <c r="C368" s="197" t="s">
        <v>545</v>
      </c>
      <c r="D368" s="326" t="s">
        <v>546</v>
      </c>
      <c r="E368" s="326"/>
      <c r="F368" s="191" t="s">
        <v>195</v>
      </c>
      <c r="G368" s="193">
        <v>2</v>
      </c>
      <c r="H368" s="198"/>
      <c r="I368" s="192">
        <f t="shared" si="60"/>
        <v>0</v>
      </c>
      <c r="J368" s="191">
        <f t="shared" si="61"/>
        <v>0</v>
      </c>
      <c r="K368" s="196">
        <f t="shared" si="62"/>
        <v>0</v>
      </c>
      <c r="L368" s="196">
        <f t="shared" si="63"/>
        <v>0</v>
      </c>
      <c r="M368" s="196">
        <f t="shared" si="67"/>
        <v>0</v>
      </c>
      <c r="N368" s="196">
        <v>0</v>
      </c>
      <c r="O368" s="196"/>
      <c r="P368" s="199"/>
      <c r="Q368" s="199"/>
      <c r="R368" s="199"/>
      <c r="S368" s="196">
        <f t="shared" si="64"/>
        <v>0</v>
      </c>
      <c r="T368" s="196"/>
      <c r="U368" s="196"/>
      <c r="V368" s="207"/>
      <c r="W368" s="59"/>
      <c r="Z368">
        <f t="shared" si="65"/>
        <v>0</v>
      </c>
    </row>
    <row r="369" spans="1:26" ht="35.1" customHeight="1" x14ac:dyDescent="0.25">
      <c r="A369" s="187"/>
      <c r="B369" s="223"/>
      <c r="C369" s="197" t="s">
        <v>547</v>
      </c>
      <c r="D369" s="326" t="s">
        <v>548</v>
      </c>
      <c r="E369" s="326"/>
      <c r="F369" s="191" t="s">
        <v>195</v>
      </c>
      <c r="G369" s="193">
        <v>1</v>
      </c>
      <c r="H369" s="198"/>
      <c r="I369" s="192">
        <f t="shared" si="60"/>
        <v>0</v>
      </c>
      <c r="J369" s="191">
        <f t="shared" si="61"/>
        <v>0</v>
      </c>
      <c r="K369" s="196">
        <f t="shared" si="62"/>
        <v>0</v>
      </c>
      <c r="L369" s="196">
        <f t="shared" si="63"/>
        <v>0</v>
      </c>
      <c r="M369" s="196">
        <f t="shared" si="67"/>
        <v>0</v>
      </c>
      <c r="N369" s="196">
        <v>0</v>
      </c>
      <c r="O369" s="196"/>
      <c r="P369" s="199"/>
      <c r="Q369" s="199"/>
      <c r="R369" s="199"/>
      <c r="S369" s="196">
        <f t="shared" si="64"/>
        <v>0</v>
      </c>
      <c r="T369" s="196"/>
      <c r="U369" s="196"/>
      <c r="V369" s="207"/>
      <c r="W369" s="59"/>
      <c r="Z369">
        <f t="shared" si="65"/>
        <v>0</v>
      </c>
    </row>
    <row r="370" spans="1:26" ht="35.1" customHeight="1" x14ac:dyDescent="0.25">
      <c r="A370" s="187"/>
      <c r="B370" s="223"/>
      <c r="C370" s="197" t="s">
        <v>549</v>
      </c>
      <c r="D370" s="326" t="s">
        <v>550</v>
      </c>
      <c r="E370" s="326"/>
      <c r="F370" s="191" t="s">
        <v>195</v>
      </c>
      <c r="G370" s="193">
        <v>1</v>
      </c>
      <c r="H370" s="198"/>
      <c r="I370" s="192">
        <f t="shared" si="60"/>
        <v>0</v>
      </c>
      <c r="J370" s="191">
        <f t="shared" si="61"/>
        <v>0</v>
      </c>
      <c r="K370" s="196">
        <f t="shared" si="62"/>
        <v>0</v>
      </c>
      <c r="L370" s="196">
        <f t="shared" si="63"/>
        <v>0</v>
      </c>
      <c r="M370" s="196">
        <f t="shared" si="67"/>
        <v>0</v>
      </c>
      <c r="N370" s="196">
        <v>0</v>
      </c>
      <c r="O370" s="196"/>
      <c r="P370" s="199"/>
      <c r="Q370" s="199"/>
      <c r="R370" s="199"/>
      <c r="S370" s="196">
        <f t="shared" si="64"/>
        <v>0</v>
      </c>
      <c r="T370" s="196"/>
      <c r="U370" s="196"/>
      <c r="V370" s="207"/>
      <c r="W370" s="59"/>
      <c r="Z370">
        <f t="shared" si="65"/>
        <v>0</v>
      </c>
    </row>
    <row r="371" spans="1:26" ht="35.1" customHeight="1" x14ac:dyDescent="0.25">
      <c r="A371" s="187"/>
      <c r="B371" s="223"/>
      <c r="C371" s="197" t="s">
        <v>551</v>
      </c>
      <c r="D371" s="326" t="s">
        <v>552</v>
      </c>
      <c r="E371" s="326"/>
      <c r="F371" s="191" t="s">
        <v>195</v>
      </c>
      <c r="G371" s="193">
        <v>2</v>
      </c>
      <c r="H371" s="198"/>
      <c r="I371" s="192">
        <f t="shared" si="60"/>
        <v>0</v>
      </c>
      <c r="J371" s="191">
        <f t="shared" si="61"/>
        <v>0</v>
      </c>
      <c r="K371" s="196">
        <f t="shared" si="62"/>
        <v>0</v>
      </c>
      <c r="L371" s="196">
        <f t="shared" si="63"/>
        <v>0</v>
      </c>
      <c r="M371" s="196">
        <f t="shared" si="67"/>
        <v>0</v>
      </c>
      <c r="N371" s="196">
        <v>0</v>
      </c>
      <c r="O371" s="196"/>
      <c r="P371" s="199"/>
      <c r="Q371" s="199"/>
      <c r="R371" s="199"/>
      <c r="S371" s="196">
        <f t="shared" si="64"/>
        <v>0</v>
      </c>
      <c r="T371" s="196"/>
      <c r="U371" s="196"/>
      <c r="V371" s="207"/>
      <c r="W371" s="59"/>
      <c r="Z371">
        <f t="shared" si="65"/>
        <v>0</v>
      </c>
    </row>
    <row r="372" spans="1:26" ht="50.1" customHeight="1" x14ac:dyDescent="0.25">
      <c r="A372" s="187"/>
      <c r="B372" s="223"/>
      <c r="C372" s="197" t="s">
        <v>553</v>
      </c>
      <c r="D372" s="326" t="s">
        <v>554</v>
      </c>
      <c r="E372" s="326"/>
      <c r="F372" s="191" t="s">
        <v>195</v>
      </c>
      <c r="G372" s="193">
        <v>1</v>
      </c>
      <c r="H372" s="198"/>
      <c r="I372" s="192">
        <f t="shared" si="60"/>
        <v>0</v>
      </c>
      <c r="J372" s="191">
        <f t="shared" si="61"/>
        <v>0</v>
      </c>
      <c r="K372" s="196">
        <f t="shared" si="62"/>
        <v>0</v>
      </c>
      <c r="L372" s="196">
        <f t="shared" si="63"/>
        <v>0</v>
      </c>
      <c r="M372" s="196">
        <f t="shared" si="67"/>
        <v>0</v>
      </c>
      <c r="N372" s="196">
        <v>0</v>
      </c>
      <c r="O372" s="196"/>
      <c r="P372" s="199"/>
      <c r="Q372" s="199"/>
      <c r="R372" s="199"/>
      <c r="S372" s="196">
        <f t="shared" si="64"/>
        <v>0</v>
      </c>
      <c r="T372" s="196"/>
      <c r="U372" s="196"/>
      <c r="V372" s="207"/>
      <c r="W372" s="59"/>
      <c r="Z372">
        <f t="shared" si="65"/>
        <v>0</v>
      </c>
    </row>
    <row r="373" spans="1:26" ht="50.1" customHeight="1" x14ac:dyDescent="0.25">
      <c r="A373" s="187"/>
      <c r="B373" s="223"/>
      <c r="C373" s="197" t="s">
        <v>555</v>
      </c>
      <c r="D373" s="326" t="s">
        <v>556</v>
      </c>
      <c r="E373" s="326"/>
      <c r="F373" s="191" t="s">
        <v>195</v>
      </c>
      <c r="G373" s="193">
        <v>2</v>
      </c>
      <c r="H373" s="198"/>
      <c r="I373" s="192">
        <f t="shared" si="60"/>
        <v>0</v>
      </c>
      <c r="J373" s="191">
        <f t="shared" si="61"/>
        <v>0</v>
      </c>
      <c r="K373" s="196">
        <f t="shared" si="62"/>
        <v>0</v>
      </c>
      <c r="L373" s="196">
        <f t="shared" si="63"/>
        <v>0</v>
      </c>
      <c r="M373" s="196">
        <f t="shared" si="67"/>
        <v>0</v>
      </c>
      <c r="N373" s="196">
        <v>0</v>
      </c>
      <c r="O373" s="196"/>
      <c r="P373" s="199"/>
      <c r="Q373" s="199"/>
      <c r="R373" s="199"/>
      <c r="S373" s="196">
        <f t="shared" si="64"/>
        <v>0</v>
      </c>
      <c r="T373" s="196"/>
      <c r="U373" s="196"/>
      <c r="V373" s="207"/>
      <c r="W373" s="59"/>
      <c r="Z373">
        <f t="shared" si="65"/>
        <v>0</v>
      </c>
    </row>
    <row r="374" spans="1:26" ht="50.1" customHeight="1" x14ac:dyDescent="0.25">
      <c r="A374" s="187"/>
      <c r="B374" s="223"/>
      <c r="C374" s="197" t="s">
        <v>557</v>
      </c>
      <c r="D374" s="326" t="s">
        <v>558</v>
      </c>
      <c r="E374" s="326"/>
      <c r="F374" s="191" t="s">
        <v>195</v>
      </c>
      <c r="G374" s="193">
        <v>6</v>
      </c>
      <c r="H374" s="198"/>
      <c r="I374" s="192">
        <f t="shared" si="60"/>
        <v>0</v>
      </c>
      <c r="J374" s="191">
        <f t="shared" si="61"/>
        <v>0</v>
      </c>
      <c r="K374" s="196">
        <f t="shared" si="62"/>
        <v>0</v>
      </c>
      <c r="L374" s="196">
        <f t="shared" si="63"/>
        <v>0</v>
      </c>
      <c r="M374" s="196">
        <f t="shared" si="67"/>
        <v>0</v>
      </c>
      <c r="N374" s="196">
        <v>0</v>
      </c>
      <c r="O374" s="196"/>
      <c r="P374" s="199"/>
      <c r="Q374" s="199"/>
      <c r="R374" s="199"/>
      <c r="S374" s="196">
        <f t="shared" si="64"/>
        <v>0</v>
      </c>
      <c r="T374" s="196"/>
      <c r="U374" s="196"/>
      <c r="V374" s="207"/>
      <c r="W374" s="59"/>
      <c r="Z374">
        <f t="shared" si="65"/>
        <v>0</v>
      </c>
    </row>
    <row r="375" spans="1:26" ht="50.1" customHeight="1" x14ac:dyDescent="0.25">
      <c r="A375" s="187"/>
      <c r="B375" s="223"/>
      <c r="C375" s="197" t="s">
        <v>559</v>
      </c>
      <c r="D375" s="326" t="s">
        <v>560</v>
      </c>
      <c r="E375" s="326"/>
      <c r="F375" s="191" t="s">
        <v>195</v>
      </c>
      <c r="G375" s="193">
        <v>2</v>
      </c>
      <c r="H375" s="198"/>
      <c r="I375" s="192">
        <f t="shared" si="60"/>
        <v>0</v>
      </c>
      <c r="J375" s="191">
        <f t="shared" si="61"/>
        <v>0</v>
      </c>
      <c r="K375" s="196">
        <f t="shared" si="62"/>
        <v>0</v>
      </c>
      <c r="L375" s="196">
        <f t="shared" si="63"/>
        <v>0</v>
      </c>
      <c r="M375" s="196">
        <f t="shared" si="67"/>
        <v>0</v>
      </c>
      <c r="N375" s="196">
        <v>0</v>
      </c>
      <c r="O375" s="196"/>
      <c r="P375" s="199"/>
      <c r="Q375" s="199"/>
      <c r="R375" s="199"/>
      <c r="S375" s="196">
        <f t="shared" si="64"/>
        <v>0</v>
      </c>
      <c r="T375" s="196"/>
      <c r="U375" s="196"/>
      <c r="V375" s="207"/>
      <c r="W375" s="59"/>
      <c r="Z375">
        <f t="shared" si="65"/>
        <v>0</v>
      </c>
    </row>
    <row r="376" spans="1:26" ht="50.1" customHeight="1" x14ac:dyDescent="0.25">
      <c r="A376" s="187"/>
      <c r="B376" s="223"/>
      <c r="C376" s="197" t="s">
        <v>561</v>
      </c>
      <c r="D376" s="326" t="s">
        <v>562</v>
      </c>
      <c r="E376" s="326"/>
      <c r="F376" s="191" t="s">
        <v>195</v>
      </c>
      <c r="G376" s="193">
        <v>1</v>
      </c>
      <c r="H376" s="198"/>
      <c r="I376" s="192">
        <f t="shared" si="60"/>
        <v>0</v>
      </c>
      <c r="J376" s="191">
        <f t="shared" si="61"/>
        <v>0</v>
      </c>
      <c r="K376" s="196">
        <f t="shared" si="62"/>
        <v>0</v>
      </c>
      <c r="L376" s="196">
        <f t="shared" si="63"/>
        <v>0</v>
      </c>
      <c r="M376" s="196">
        <f t="shared" si="67"/>
        <v>0</v>
      </c>
      <c r="N376" s="196">
        <v>0</v>
      </c>
      <c r="O376" s="196"/>
      <c r="P376" s="199"/>
      <c r="Q376" s="199"/>
      <c r="R376" s="199"/>
      <c r="S376" s="196">
        <f t="shared" si="64"/>
        <v>0</v>
      </c>
      <c r="T376" s="196"/>
      <c r="U376" s="196"/>
      <c r="V376" s="207"/>
      <c r="W376" s="59"/>
      <c r="Z376">
        <f t="shared" si="65"/>
        <v>0</v>
      </c>
    </row>
    <row r="377" spans="1:26" ht="50.1" customHeight="1" x14ac:dyDescent="0.25">
      <c r="A377" s="187"/>
      <c r="B377" s="223"/>
      <c r="C377" s="197" t="s">
        <v>563</v>
      </c>
      <c r="D377" s="326" t="s">
        <v>564</v>
      </c>
      <c r="E377" s="326"/>
      <c r="F377" s="191" t="s">
        <v>195</v>
      </c>
      <c r="G377" s="193">
        <v>10</v>
      </c>
      <c r="H377" s="198"/>
      <c r="I377" s="192">
        <f t="shared" si="60"/>
        <v>0</v>
      </c>
      <c r="J377" s="191">
        <f t="shared" si="61"/>
        <v>0</v>
      </c>
      <c r="K377" s="196">
        <f t="shared" si="62"/>
        <v>0</v>
      </c>
      <c r="L377" s="196">
        <f t="shared" si="63"/>
        <v>0</v>
      </c>
      <c r="M377" s="196">
        <f t="shared" si="67"/>
        <v>0</v>
      </c>
      <c r="N377" s="196">
        <v>0</v>
      </c>
      <c r="O377" s="196"/>
      <c r="P377" s="199"/>
      <c r="Q377" s="199"/>
      <c r="R377" s="199"/>
      <c r="S377" s="196">
        <f t="shared" si="64"/>
        <v>0</v>
      </c>
      <c r="T377" s="196"/>
      <c r="U377" s="196"/>
      <c r="V377" s="207"/>
      <c r="W377" s="59"/>
      <c r="Z377">
        <f t="shared" si="65"/>
        <v>0</v>
      </c>
    </row>
    <row r="378" spans="1:26" ht="50.1" customHeight="1" x14ac:dyDescent="0.25">
      <c r="A378" s="187"/>
      <c r="B378" s="223"/>
      <c r="C378" s="197" t="s">
        <v>565</v>
      </c>
      <c r="D378" s="326" t="s">
        <v>566</v>
      </c>
      <c r="E378" s="326"/>
      <c r="F378" s="191" t="s">
        <v>195</v>
      </c>
      <c r="G378" s="193">
        <v>6</v>
      </c>
      <c r="H378" s="198"/>
      <c r="I378" s="192">
        <f t="shared" si="60"/>
        <v>0</v>
      </c>
      <c r="J378" s="191">
        <f t="shared" si="61"/>
        <v>0</v>
      </c>
      <c r="K378" s="196">
        <f t="shared" si="62"/>
        <v>0</v>
      </c>
      <c r="L378" s="196">
        <f t="shared" si="63"/>
        <v>0</v>
      </c>
      <c r="M378" s="196">
        <f t="shared" si="67"/>
        <v>0</v>
      </c>
      <c r="N378" s="196">
        <v>0</v>
      </c>
      <c r="O378" s="196"/>
      <c r="P378" s="199"/>
      <c r="Q378" s="199"/>
      <c r="R378" s="199"/>
      <c r="S378" s="196">
        <f t="shared" si="64"/>
        <v>0</v>
      </c>
      <c r="T378" s="196"/>
      <c r="U378" s="196"/>
      <c r="V378" s="207"/>
      <c r="W378" s="59"/>
      <c r="Z378">
        <f t="shared" si="65"/>
        <v>0</v>
      </c>
    </row>
    <row r="379" spans="1:26" ht="50.1" customHeight="1" x14ac:dyDescent="0.25">
      <c r="A379" s="187"/>
      <c r="B379" s="223"/>
      <c r="C379" s="197" t="s">
        <v>567</v>
      </c>
      <c r="D379" s="326" t="s">
        <v>568</v>
      </c>
      <c r="E379" s="326"/>
      <c r="F379" s="191" t="s">
        <v>195</v>
      </c>
      <c r="G379" s="193">
        <v>6</v>
      </c>
      <c r="H379" s="198"/>
      <c r="I379" s="192">
        <f t="shared" si="60"/>
        <v>0</v>
      </c>
      <c r="J379" s="191">
        <f t="shared" si="61"/>
        <v>0</v>
      </c>
      <c r="K379" s="196">
        <f t="shared" si="62"/>
        <v>0</v>
      </c>
      <c r="L379" s="196">
        <f t="shared" si="63"/>
        <v>0</v>
      </c>
      <c r="M379" s="196">
        <f t="shared" si="67"/>
        <v>0</v>
      </c>
      <c r="N379" s="196">
        <v>0</v>
      </c>
      <c r="O379" s="196"/>
      <c r="P379" s="199"/>
      <c r="Q379" s="199"/>
      <c r="R379" s="199"/>
      <c r="S379" s="196">
        <f t="shared" si="64"/>
        <v>0</v>
      </c>
      <c r="T379" s="196"/>
      <c r="U379" s="196"/>
      <c r="V379" s="207"/>
      <c r="W379" s="59"/>
      <c r="Z379">
        <f t="shared" si="65"/>
        <v>0</v>
      </c>
    </row>
    <row r="380" spans="1:26" ht="24.95" customHeight="1" x14ac:dyDescent="0.25">
      <c r="A380" s="187"/>
      <c r="B380" s="222"/>
      <c r="C380" s="188" t="s">
        <v>569</v>
      </c>
      <c r="D380" s="323" t="s">
        <v>570</v>
      </c>
      <c r="E380" s="323"/>
      <c r="F380" s="181" t="s">
        <v>195</v>
      </c>
      <c r="G380" s="183">
        <v>3</v>
      </c>
      <c r="H380" s="189"/>
      <c r="I380" s="182">
        <f t="shared" ref="I380:I411" si="68">ROUND(G380*(H380),2)</f>
        <v>0</v>
      </c>
      <c r="J380" s="181">
        <f t="shared" ref="J380:J411" si="69">ROUND(G380*(N380),2)</f>
        <v>0</v>
      </c>
      <c r="K380" s="186">
        <f t="shared" ref="K380:K411" si="70">ROUND(G380*(O380),2)</f>
        <v>0</v>
      </c>
      <c r="L380" s="186">
        <f t="shared" ref="L380:L411" si="71">ROUND(G380*(H380),2)</f>
        <v>0</v>
      </c>
      <c r="M380" s="186"/>
      <c r="N380" s="186">
        <v>0</v>
      </c>
      <c r="O380" s="186"/>
      <c r="P380" s="190"/>
      <c r="Q380" s="190"/>
      <c r="R380" s="190"/>
      <c r="S380" s="186">
        <f t="shared" ref="S380:S411" si="72">ROUND(G380*(P380),3)</f>
        <v>0</v>
      </c>
      <c r="T380" s="186"/>
      <c r="U380" s="186"/>
      <c r="V380" s="206"/>
      <c r="W380" s="59"/>
      <c r="Z380">
        <f t="shared" ref="Z380:Z411" si="73">0.058844*POWER(I380,0.952797)</f>
        <v>0</v>
      </c>
    </row>
    <row r="381" spans="1:26" ht="35.1" customHeight="1" x14ac:dyDescent="0.25">
      <c r="A381" s="187"/>
      <c r="B381" s="223"/>
      <c r="C381" s="197" t="s">
        <v>571</v>
      </c>
      <c r="D381" s="326" t="s">
        <v>572</v>
      </c>
      <c r="E381" s="326"/>
      <c r="F381" s="191" t="s">
        <v>195</v>
      </c>
      <c r="G381" s="193">
        <v>1</v>
      </c>
      <c r="H381" s="198"/>
      <c r="I381" s="192">
        <f t="shared" si="68"/>
        <v>0</v>
      </c>
      <c r="J381" s="191">
        <f t="shared" si="69"/>
        <v>0</v>
      </c>
      <c r="K381" s="196">
        <f t="shared" si="70"/>
        <v>0</v>
      </c>
      <c r="L381" s="196">
        <f t="shared" si="71"/>
        <v>0</v>
      </c>
      <c r="M381" s="196">
        <f>ROUND(G381*(H381),2)</f>
        <v>0</v>
      </c>
      <c r="N381" s="196">
        <v>0</v>
      </c>
      <c r="O381" s="196"/>
      <c r="P381" s="199"/>
      <c r="Q381" s="199"/>
      <c r="R381" s="199"/>
      <c r="S381" s="196">
        <f t="shared" si="72"/>
        <v>0</v>
      </c>
      <c r="T381" s="196"/>
      <c r="U381" s="196"/>
      <c r="V381" s="207"/>
      <c r="W381" s="59"/>
      <c r="Z381">
        <f t="shared" si="73"/>
        <v>0</v>
      </c>
    </row>
    <row r="382" spans="1:26" ht="50.1" customHeight="1" x14ac:dyDescent="0.25">
      <c r="A382" s="187"/>
      <c r="B382" s="223"/>
      <c r="C382" s="197" t="s">
        <v>573</v>
      </c>
      <c r="D382" s="326" t="s">
        <v>574</v>
      </c>
      <c r="E382" s="326"/>
      <c r="F382" s="191" t="s">
        <v>195</v>
      </c>
      <c r="G382" s="193">
        <v>1</v>
      </c>
      <c r="H382" s="198"/>
      <c r="I382" s="192">
        <f t="shared" si="68"/>
        <v>0</v>
      </c>
      <c r="J382" s="191">
        <f t="shared" si="69"/>
        <v>0</v>
      </c>
      <c r="K382" s="196">
        <f t="shared" si="70"/>
        <v>0</v>
      </c>
      <c r="L382" s="196">
        <f t="shared" si="71"/>
        <v>0</v>
      </c>
      <c r="M382" s="196">
        <f>ROUND(G382*(H382),2)</f>
        <v>0</v>
      </c>
      <c r="N382" s="196">
        <v>0</v>
      </c>
      <c r="O382" s="196"/>
      <c r="P382" s="199"/>
      <c r="Q382" s="199"/>
      <c r="R382" s="199"/>
      <c r="S382" s="196">
        <f t="shared" si="72"/>
        <v>0</v>
      </c>
      <c r="T382" s="196"/>
      <c r="U382" s="196"/>
      <c r="V382" s="207"/>
      <c r="W382" s="59"/>
      <c r="Z382">
        <f t="shared" si="73"/>
        <v>0</v>
      </c>
    </row>
    <row r="383" spans="1:26" ht="50.1" customHeight="1" x14ac:dyDescent="0.25">
      <c r="A383" s="187"/>
      <c r="B383" s="223"/>
      <c r="C383" s="197" t="s">
        <v>575</v>
      </c>
      <c r="D383" s="326" t="s">
        <v>576</v>
      </c>
      <c r="E383" s="326"/>
      <c r="F383" s="191" t="s">
        <v>195</v>
      </c>
      <c r="G383" s="193">
        <v>1</v>
      </c>
      <c r="H383" s="198"/>
      <c r="I383" s="192">
        <f t="shared" si="68"/>
        <v>0</v>
      </c>
      <c r="J383" s="191">
        <f t="shared" si="69"/>
        <v>0</v>
      </c>
      <c r="K383" s="196">
        <f t="shared" si="70"/>
        <v>0</v>
      </c>
      <c r="L383" s="196">
        <f t="shared" si="71"/>
        <v>0</v>
      </c>
      <c r="M383" s="196">
        <f>ROUND(G383*(H383),2)</f>
        <v>0</v>
      </c>
      <c r="N383" s="196">
        <v>0</v>
      </c>
      <c r="O383" s="196"/>
      <c r="P383" s="199"/>
      <c r="Q383" s="199"/>
      <c r="R383" s="199"/>
      <c r="S383" s="196">
        <f t="shared" si="72"/>
        <v>0</v>
      </c>
      <c r="T383" s="196"/>
      <c r="U383" s="196"/>
      <c r="V383" s="207"/>
      <c r="W383" s="59"/>
      <c r="Z383">
        <f t="shared" si="73"/>
        <v>0</v>
      </c>
    </row>
    <row r="384" spans="1:26" ht="24.95" customHeight="1" x14ac:dyDescent="0.25">
      <c r="A384" s="187"/>
      <c r="B384" s="222"/>
      <c r="C384" s="188" t="s">
        <v>577</v>
      </c>
      <c r="D384" s="323" t="s">
        <v>578</v>
      </c>
      <c r="E384" s="323"/>
      <c r="F384" s="181" t="s">
        <v>195</v>
      </c>
      <c r="G384" s="183">
        <v>22</v>
      </c>
      <c r="H384" s="189"/>
      <c r="I384" s="182">
        <f t="shared" si="68"/>
        <v>0</v>
      </c>
      <c r="J384" s="181">
        <f t="shared" si="69"/>
        <v>0</v>
      </c>
      <c r="K384" s="186">
        <f t="shared" si="70"/>
        <v>0</v>
      </c>
      <c r="L384" s="186">
        <f t="shared" si="71"/>
        <v>0</v>
      </c>
      <c r="M384" s="186"/>
      <c r="N384" s="186">
        <v>0</v>
      </c>
      <c r="O384" s="186"/>
      <c r="P384" s="190"/>
      <c r="Q384" s="190"/>
      <c r="R384" s="190"/>
      <c r="S384" s="186">
        <f t="shared" si="72"/>
        <v>0</v>
      </c>
      <c r="T384" s="186"/>
      <c r="U384" s="186"/>
      <c r="V384" s="206"/>
      <c r="W384" s="59"/>
      <c r="Z384">
        <f t="shared" si="73"/>
        <v>0</v>
      </c>
    </row>
    <row r="385" spans="1:26" ht="24.95" customHeight="1" x14ac:dyDescent="0.25">
      <c r="A385" s="187"/>
      <c r="B385" s="223"/>
      <c r="C385" s="197" t="s">
        <v>579</v>
      </c>
      <c r="D385" s="326" t="s">
        <v>580</v>
      </c>
      <c r="E385" s="326"/>
      <c r="F385" s="191" t="s">
        <v>195</v>
      </c>
      <c r="G385" s="193">
        <v>13</v>
      </c>
      <c r="H385" s="198"/>
      <c r="I385" s="192">
        <f t="shared" si="68"/>
        <v>0</v>
      </c>
      <c r="J385" s="191">
        <f t="shared" si="69"/>
        <v>0</v>
      </c>
      <c r="K385" s="196">
        <f t="shared" si="70"/>
        <v>0</v>
      </c>
      <c r="L385" s="196">
        <f t="shared" si="71"/>
        <v>0</v>
      </c>
      <c r="M385" s="196">
        <f>ROUND(G385*(H385),2)</f>
        <v>0</v>
      </c>
      <c r="N385" s="196">
        <v>0</v>
      </c>
      <c r="O385" s="196"/>
      <c r="P385" s="199"/>
      <c r="Q385" s="199"/>
      <c r="R385" s="199"/>
      <c r="S385" s="196">
        <f t="shared" si="72"/>
        <v>0</v>
      </c>
      <c r="T385" s="196"/>
      <c r="U385" s="196"/>
      <c r="V385" s="207"/>
      <c r="W385" s="59"/>
      <c r="Z385">
        <f t="shared" si="73"/>
        <v>0</v>
      </c>
    </row>
    <row r="386" spans="1:26" ht="35.1" customHeight="1" x14ac:dyDescent="0.25">
      <c r="A386" s="187"/>
      <c r="B386" s="223"/>
      <c r="C386" s="197" t="s">
        <v>581</v>
      </c>
      <c r="D386" s="326" t="s">
        <v>582</v>
      </c>
      <c r="E386" s="326"/>
      <c r="F386" s="191" t="s">
        <v>195</v>
      </c>
      <c r="G386" s="193">
        <v>1</v>
      </c>
      <c r="H386" s="198"/>
      <c r="I386" s="192">
        <f t="shared" si="68"/>
        <v>0</v>
      </c>
      <c r="J386" s="191">
        <f t="shared" si="69"/>
        <v>0</v>
      </c>
      <c r="K386" s="196">
        <f t="shared" si="70"/>
        <v>0</v>
      </c>
      <c r="L386" s="196">
        <f t="shared" si="71"/>
        <v>0</v>
      </c>
      <c r="M386" s="196">
        <f>ROUND(G386*(H386),2)</f>
        <v>0</v>
      </c>
      <c r="N386" s="196">
        <v>0</v>
      </c>
      <c r="O386" s="196"/>
      <c r="P386" s="199"/>
      <c r="Q386" s="199"/>
      <c r="R386" s="199"/>
      <c r="S386" s="196">
        <f t="shared" si="72"/>
        <v>0</v>
      </c>
      <c r="T386" s="196"/>
      <c r="U386" s="196"/>
      <c r="V386" s="207"/>
      <c r="W386" s="59"/>
      <c r="Z386">
        <f t="shared" si="73"/>
        <v>0</v>
      </c>
    </row>
    <row r="387" spans="1:26" ht="35.1" customHeight="1" x14ac:dyDescent="0.25">
      <c r="A387" s="187"/>
      <c r="B387" s="223"/>
      <c r="C387" s="197" t="s">
        <v>583</v>
      </c>
      <c r="D387" s="326" t="s">
        <v>584</v>
      </c>
      <c r="E387" s="326"/>
      <c r="F387" s="191" t="s">
        <v>195</v>
      </c>
      <c r="G387" s="193">
        <v>1</v>
      </c>
      <c r="H387" s="198"/>
      <c r="I387" s="192">
        <f t="shared" si="68"/>
        <v>0</v>
      </c>
      <c r="J387" s="191">
        <f t="shared" si="69"/>
        <v>0</v>
      </c>
      <c r="K387" s="196">
        <f t="shared" si="70"/>
        <v>0</v>
      </c>
      <c r="L387" s="196">
        <f t="shared" si="71"/>
        <v>0</v>
      </c>
      <c r="M387" s="196">
        <f>ROUND(G387*(H387),2)</f>
        <v>0</v>
      </c>
      <c r="N387" s="196">
        <v>0</v>
      </c>
      <c r="O387" s="196"/>
      <c r="P387" s="199"/>
      <c r="Q387" s="199"/>
      <c r="R387" s="199"/>
      <c r="S387" s="196">
        <f t="shared" si="72"/>
        <v>0</v>
      </c>
      <c r="T387" s="196"/>
      <c r="U387" s="196"/>
      <c r="V387" s="207"/>
      <c r="W387" s="59"/>
      <c r="Z387">
        <f t="shared" si="73"/>
        <v>0</v>
      </c>
    </row>
    <row r="388" spans="1:26" ht="35.1" customHeight="1" x14ac:dyDescent="0.25">
      <c r="A388" s="187"/>
      <c r="B388" s="223"/>
      <c r="C388" s="197" t="s">
        <v>585</v>
      </c>
      <c r="D388" s="326" t="s">
        <v>586</v>
      </c>
      <c r="E388" s="326"/>
      <c r="F388" s="191" t="s">
        <v>195</v>
      </c>
      <c r="G388" s="193">
        <v>1</v>
      </c>
      <c r="H388" s="198"/>
      <c r="I388" s="192">
        <f t="shared" si="68"/>
        <v>0</v>
      </c>
      <c r="J388" s="191">
        <f t="shared" si="69"/>
        <v>0</v>
      </c>
      <c r="K388" s="196">
        <f t="shared" si="70"/>
        <v>0</v>
      </c>
      <c r="L388" s="196">
        <f t="shared" si="71"/>
        <v>0</v>
      </c>
      <c r="M388" s="196">
        <f>ROUND(G388*(H388),2)</f>
        <v>0</v>
      </c>
      <c r="N388" s="196">
        <v>0</v>
      </c>
      <c r="O388" s="196"/>
      <c r="P388" s="199"/>
      <c r="Q388" s="199"/>
      <c r="R388" s="199"/>
      <c r="S388" s="196">
        <f t="shared" si="72"/>
        <v>0</v>
      </c>
      <c r="T388" s="196"/>
      <c r="U388" s="196"/>
      <c r="V388" s="207"/>
      <c r="W388" s="59"/>
      <c r="Z388">
        <f t="shared" si="73"/>
        <v>0</v>
      </c>
    </row>
    <row r="389" spans="1:26" ht="35.1" customHeight="1" x14ac:dyDescent="0.25">
      <c r="A389" s="187"/>
      <c r="B389" s="223"/>
      <c r="C389" s="197" t="s">
        <v>587</v>
      </c>
      <c r="D389" s="326" t="s">
        <v>588</v>
      </c>
      <c r="E389" s="326"/>
      <c r="F389" s="191" t="s">
        <v>195</v>
      </c>
      <c r="G389" s="193">
        <v>6</v>
      </c>
      <c r="H389" s="198"/>
      <c r="I389" s="192">
        <f t="shared" si="68"/>
        <v>0</v>
      </c>
      <c r="J389" s="191">
        <f t="shared" si="69"/>
        <v>0</v>
      </c>
      <c r="K389" s="196">
        <f t="shared" si="70"/>
        <v>0</v>
      </c>
      <c r="L389" s="196">
        <f t="shared" si="71"/>
        <v>0</v>
      </c>
      <c r="M389" s="196">
        <f>ROUND(G389*(H389),2)</f>
        <v>0</v>
      </c>
      <c r="N389" s="196">
        <v>0</v>
      </c>
      <c r="O389" s="196"/>
      <c r="P389" s="199"/>
      <c r="Q389" s="199"/>
      <c r="R389" s="199"/>
      <c r="S389" s="196">
        <f t="shared" si="72"/>
        <v>0</v>
      </c>
      <c r="T389" s="196"/>
      <c r="U389" s="196"/>
      <c r="V389" s="207"/>
      <c r="W389" s="59"/>
      <c r="Z389">
        <f t="shared" si="73"/>
        <v>0</v>
      </c>
    </row>
    <row r="390" spans="1:26" ht="24.95" customHeight="1" x14ac:dyDescent="0.25">
      <c r="A390" s="187"/>
      <c r="B390" s="222"/>
      <c r="C390" s="188" t="s">
        <v>589</v>
      </c>
      <c r="D390" s="323" t="s">
        <v>590</v>
      </c>
      <c r="E390" s="323"/>
      <c r="F390" s="181" t="s">
        <v>195</v>
      </c>
      <c r="G390" s="183">
        <v>42</v>
      </c>
      <c r="H390" s="189"/>
      <c r="I390" s="182">
        <f t="shared" si="68"/>
        <v>0</v>
      </c>
      <c r="J390" s="181">
        <f t="shared" si="69"/>
        <v>0</v>
      </c>
      <c r="K390" s="186">
        <f t="shared" si="70"/>
        <v>0</v>
      </c>
      <c r="L390" s="186">
        <f t="shared" si="71"/>
        <v>0</v>
      </c>
      <c r="M390" s="186"/>
      <c r="N390" s="186">
        <v>0</v>
      </c>
      <c r="O390" s="186"/>
      <c r="P390" s="190">
        <v>4.4999999999999999E-4</v>
      </c>
      <c r="Q390" s="190"/>
      <c r="R390" s="190">
        <v>4.4999999999999999E-4</v>
      </c>
      <c r="S390" s="186">
        <f t="shared" si="72"/>
        <v>1.9E-2</v>
      </c>
      <c r="T390" s="186"/>
      <c r="U390" s="186"/>
      <c r="V390" s="206"/>
      <c r="W390" s="59"/>
      <c r="Z390">
        <f t="shared" si="73"/>
        <v>0</v>
      </c>
    </row>
    <row r="391" spans="1:26" ht="24.95" customHeight="1" x14ac:dyDescent="0.25">
      <c r="A391" s="187"/>
      <c r="B391" s="222"/>
      <c r="C391" s="188" t="s">
        <v>591</v>
      </c>
      <c r="D391" s="323" t="s">
        <v>592</v>
      </c>
      <c r="E391" s="323"/>
      <c r="F391" s="181" t="s">
        <v>195</v>
      </c>
      <c r="G391" s="183">
        <v>3</v>
      </c>
      <c r="H391" s="189"/>
      <c r="I391" s="182">
        <f t="shared" si="68"/>
        <v>0</v>
      </c>
      <c r="J391" s="181">
        <f t="shared" si="69"/>
        <v>0</v>
      </c>
      <c r="K391" s="186">
        <f t="shared" si="70"/>
        <v>0</v>
      </c>
      <c r="L391" s="186">
        <f t="shared" si="71"/>
        <v>0</v>
      </c>
      <c r="M391" s="186"/>
      <c r="N391" s="186">
        <v>0</v>
      </c>
      <c r="O391" s="186"/>
      <c r="P391" s="190">
        <v>5.0000000000000001E-4</v>
      </c>
      <c r="Q391" s="190"/>
      <c r="R391" s="190">
        <v>5.0000000000000001E-4</v>
      </c>
      <c r="S391" s="186">
        <f t="shared" si="72"/>
        <v>2E-3</v>
      </c>
      <c r="T391" s="186"/>
      <c r="U391" s="186"/>
      <c r="V391" s="206"/>
      <c r="W391" s="59"/>
      <c r="Z391">
        <f t="shared" si="73"/>
        <v>0</v>
      </c>
    </row>
    <row r="392" spans="1:26" ht="24.95" customHeight="1" x14ac:dyDescent="0.25">
      <c r="A392" s="187"/>
      <c r="B392" s="222"/>
      <c r="C392" s="188" t="s">
        <v>593</v>
      </c>
      <c r="D392" s="323" t="s">
        <v>594</v>
      </c>
      <c r="E392" s="323"/>
      <c r="F392" s="181" t="s">
        <v>195</v>
      </c>
      <c r="G392" s="183">
        <v>25</v>
      </c>
      <c r="H392" s="189"/>
      <c r="I392" s="182">
        <f t="shared" si="68"/>
        <v>0</v>
      </c>
      <c r="J392" s="181">
        <f t="shared" si="69"/>
        <v>0</v>
      </c>
      <c r="K392" s="186">
        <f t="shared" si="70"/>
        <v>0</v>
      </c>
      <c r="L392" s="186">
        <f t="shared" si="71"/>
        <v>0</v>
      </c>
      <c r="M392" s="186"/>
      <c r="N392" s="186">
        <v>0</v>
      </c>
      <c r="O392" s="186"/>
      <c r="P392" s="190">
        <v>2.5999999999999998E-4</v>
      </c>
      <c r="Q392" s="190"/>
      <c r="R392" s="190">
        <v>2.5999999999999998E-4</v>
      </c>
      <c r="S392" s="186">
        <f t="shared" si="72"/>
        <v>7.0000000000000001E-3</v>
      </c>
      <c r="T392" s="186"/>
      <c r="U392" s="186"/>
      <c r="V392" s="206"/>
      <c r="W392" s="59"/>
      <c r="Z392">
        <f t="shared" si="73"/>
        <v>0</v>
      </c>
    </row>
    <row r="393" spans="1:26" ht="24.95" customHeight="1" x14ac:dyDescent="0.25">
      <c r="A393" s="187"/>
      <c r="B393" s="222"/>
      <c r="C393" s="188" t="s">
        <v>595</v>
      </c>
      <c r="D393" s="323" t="s">
        <v>596</v>
      </c>
      <c r="E393" s="323"/>
      <c r="F393" s="181" t="s">
        <v>195</v>
      </c>
      <c r="G393" s="183">
        <v>44</v>
      </c>
      <c r="H393" s="189"/>
      <c r="I393" s="182">
        <f t="shared" si="68"/>
        <v>0</v>
      </c>
      <c r="J393" s="181">
        <f t="shared" si="69"/>
        <v>0</v>
      </c>
      <c r="K393" s="186">
        <f t="shared" si="70"/>
        <v>0</v>
      </c>
      <c r="L393" s="186">
        <f t="shared" si="71"/>
        <v>0</v>
      </c>
      <c r="M393" s="186"/>
      <c r="N393" s="186">
        <v>0</v>
      </c>
      <c r="O393" s="186"/>
      <c r="P393" s="190">
        <v>2.9999999999999997E-4</v>
      </c>
      <c r="Q393" s="190"/>
      <c r="R393" s="190">
        <v>2.9999999999999997E-4</v>
      </c>
      <c r="S393" s="186">
        <f t="shared" si="72"/>
        <v>1.2999999999999999E-2</v>
      </c>
      <c r="T393" s="186"/>
      <c r="U393" s="186"/>
      <c r="V393" s="206"/>
      <c r="W393" s="59"/>
      <c r="Z393">
        <f t="shared" si="73"/>
        <v>0</v>
      </c>
    </row>
    <row r="394" spans="1:26" ht="24.95" customHeight="1" x14ac:dyDescent="0.25">
      <c r="A394" s="187"/>
      <c r="B394" s="223"/>
      <c r="C394" s="197" t="s">
        <v>597</v>
      </c>
      <c r="D394" s="326" t="s">
        <v>598</v>
      </c>
      <c r="E394" s="326"/>
      <c r="F394" s="191" t="s">
        <v>178</v>
      </c>
      <c r="G394" s="193">
        <v>154.24199999999999</v>
      </c>
      <c r="H394" s="198"/>
      <c r="I394" s="192">
        <f t="shared" si="68"/>
        <v>0</v>
      </c>
      <c r="J394" s="191">
        <f t="shared" si="69"/>
        <v>0</v>
      </c>
      <c r="K394" s="196">
        <f t="shared" si="70"/>
        <v>0</v>
      </c>
      <c r="L394" s="196">
        <f t="shared" si="71"/>
        <v>0</v>
      </c>
      <c r="M394" s="196">
        <f>ROUND(G394*(H394),2)</f>
        <v>0</v>
      </c>
      <c r="N394" s="196">
        <v>0</v>
      </c>
      <c r="O394" s="196"/>
      <c r="P394" s="199"/>
      <c r="Q394" s="199"/>
      <c r="R394" s="199"/>
      <c r="S394" s="196">
        <f t="shared" si="72"/>
        <v>0</v>
      </c>
      <c r="T394" s="196"/>
      <c r="U394" s="196"/>
      <c r="V394" s="207"/>
      <c r="W394" s="59"/>
      <c r="Z394">
        <f t="shared" si="73"/>
        <v>0</v>
      </c>
    </row>
    <row r="395" spans="1:26" ht="24.95" customHeight="1" x14ac:dyDescent="0.25">
      <c r="A395" s="187"/>
      <c r="B395" s="223"/>
      <c r="C395" s="197" t="s">
        <v>599</v>
      </c>
      <c r="D395" s="326" t="s">
        <v>600</v>
      </c>
      <c r="E395" s="326"/>
      <c r="F395" s="191" t="s">
        <v>178</v>
      </c>
      <c r="G395" s="193">
        <v>15.5</v>
      </c>
      <c r="H395" s="198"/>
      <c r="I395" s="192">
        <f t="shared" si="68"/>
        <v>0</v>
      </c>
      <c r="J395" s="191">
        <f t="shared" si="69"/>
        <v>0</v>
      </c>
      <c r="K395" s="196">
        <f t="shared" si="70"/>
        <v>0</v>
      </c>
      <c r="L395" s="196">
        <f t="shared" si="71"/>
        <v>0</v>
      </c>
      <c r="M395" s="196">
        <f>ROUND(G395*(H395),2)</f>
        <v>0</v>
      </c>
      <c r="N395" s="196">
        <v>0</v>
      </c>
      <c r="O395" s="196"/>
      <c r="P395" s="199"/>
      <c r="Q395" s="199"/>
      <c r="R395" s="199"/>
      <c r="S395" s="196">
        <f t="shared" si="72"/>
        <v>0</v>
      </c>
      <c r="T395" s="196"/>
      <c r="U395" s="196"/>
      <c r="V395" s="207"/>
      <c r="W395" s="59"/>
      <c r="Z395">
        <f t="shared" si="73"/>
        <v>0</v>
      </c>
    </row>
    <row r="396" spans="1:26" ht="24.95" customHeight="1" x14ac:dyDescent="0.25">
      <c r="A396" s="187"/>
      <c r="B396" s="223"/>
      <c r="C396" s="197" t="s">
        <v>601</v>
      </c>
      <c r="D396" s="326" t="s">
        <v>602</v>
      </c>
      <c r="E396" s="326"/>
      <c r="F396" s="191" t="s">
        <v>178</v>
      </c>
      <c r="G396" s="193">
        <v>1.95</v>
      </c>
      <c r="H396" s="198"/>
      <c r="I396" s="192">
        <f t="shared" si="68"/>
        <v>0</v>
      </c>
      <c r="J396" s="191">
        <f t="shared" si="69"/>
        <v>0</v>
      </c>
      <c r="K396" s="196">
        <f t="shared" si="70"/>
        <v>0</v>
      </c>
      <c r="L396" s="196">
        <f t="shared" si="71"/>
        <v>0</v>
      </c>
      <c r="M396" s="196">
        <f>ROUND(G396*(H396),2)</f>
        <v>0</v>
      </c>
      <c r="N396" s="196">
        <v>0</v>
      </c>
      <c r="O396" s="196"/>
      <c r="P396" s="199"/>
      <c r="Q396" s="199"/>
      <c r="R396" s="199"/>
      <c r="S396" s="196">
        <f t="shared" si="72"/>
        <v>0</v>
      </c>
      <c r="T396" s="196"/>
      <c r="U396" s="196"/>
      <c r="V396" s="207"/>
      <c r="W396" s="59"/>
      <c r="Z396">
        <f t="shared" si="73"/>
        <v>0</v>
      </c>
    </row>
    <row r="397" spans="1:26" ht="35.1" customHeight="1" x14ac:dyDescent="0.25">
      <c r="A397" s="187"/>
      <c r="B397" s="222"/>
      <c r="C397" s="188" t="s">
        <v>603</v>
      </c>
      <c r="D397" s="323" t="s">
        <v>604</v>
      </c>
      <c r="E397" s="323"/>
      <c r="F397" s="181" t="s">
        <v>195</v>
      </c>
      <c r="G397" s="183">
        <v>26</v>
      </c>
      <c r="H397" s="189"/>
      <c r="I397" s="182">
        <f t="shared" si="68"/>
        <v>0</v>
      </c>
      <c r="J397" s="181">
        <f t="shared" si="69"/>
        <v>0</v>
      </c>
      <c r="K397" s="186">
        <f t="shared" si="70"/>
        <v>0</v>
      </c>
      <c r="L397" s="186">
        <f t="shared" si="71"/>
        <v>0</v>
      </c>
      <c r="M397" s="186"/>
      <c r="N397" s="186">
        <v>0</v>
      </c>
      <c r="O397" s="186"/>
      <c r="P397" s="190"/>
      <c r="Q397" s="190"/>
      <c r="R397" s="190"/>
      <c r="S397" s="186">
        <f t="shared" si="72"/>
        <v>0</v>
      </c>
      <c r="T397" s="186"/>
      <c r="U397" s="186"/>
      <c r="V397" s="206"/>
      <c r="W397" s="59"/>
      <c r="Z397">
        <f t="shared" si="73"/>
        <v>0</v>
      </c>
    </row>
    <row r="398" spans="1:26" ht="35.1" customHeight="1" x14ac:dyDescent="0.25">
      <c r="A398" s="187"/>
      <c r="B398" s="222"/>
      <c r="C398" s="188" t="s">
        <v>605</v>
      </c>
      <c r="D398" s="323" t="s">
        <v>606</v>
      </c>
      <c r="E398" s="323"/>
      <c r="F398" s="181" t="s">
        <v>162</v>
      </c>
      <c r="G398" s="183">
        <v>112.733</v>
      </c>
      <c r="H398" s="189"/>
      <c r="I398" s="182">
        <f t="shared" si="68"/>
        <v>0</v>
      </c>
      <c r="J398" s="181">
        <f t="shared" si="69"/>
        <v>0</v>
      </c>
      <c r="K398" s="186">
        <f t="shared" si="70"/>
        <v>0</v>
      </c>
      <c r="L398" s="186">
        <f t="shared" si="71"/>
        <v>0</v>
      </c>
      <c r="M398" s="186"/>
      <c r="N398" s="186">
        <v>0</v>
      </c>
      <c r="O398" s="186"/>
      <c r="P398" s="190">
        <v>3.0000000000000001E-5</v>
      </c>
      <c r="Q398" s="190"/>
      <c r="R398" s="190">
        <v>3.0000000000000001E-5</v>
      </c>
      <c r="S398" s="186">
        <f t="shared" si="72"/>
        <v>3.0000000000000001E-3</v>
      </c>
      <c r="T398" s="186"/>
      <c r="U398" s="186"/>
      <c r="V398" s="206"/>
      <c r="W398" s="59"/>
      <c r="Z398">
        <f t="shared" si="73"/>
        <v>0</v>
      </c>
    </row>
    <row r="399" spans="1:26" ht="24.95" customHeight="1" x14ac:dyDescent="0.25">
      <c r="A399" s="187"/>
      <c r="B399" s="223"/>
      <c r="C399" s="197" t="s">
        <v>607</v>
      </c>
      <c r="D399" s="326" t="s">
        <v>608</v>
      </c>
      <c r="E399" s="326"/>
      <c r="F399" s="191" t="s">
        <v>162</v>
      </c>
      <c r="G399" s="193">
        <v>15.407</v>
      </c>
      <c r="H399" s="198"/>
      <c r="I399" s="192">
        <f t="shared" si="68"/>
        <v>0</v>
      </c>
      <c r="J399" s="191">
        <f t="shared" si="69"/>
        <v>0</v>
      </c>
      <c r="K399" s="196">
        <f t="shared" si="70"/>
        <v>0</v>
      </c>
      <c r="L399" s="196">
        <f t="shared" si="71"/>
        <v>0</v>
      </c>
      <c r="M399" s="196">
        <f>ROUND(G399*(H399),2)</f>
        <v>0</v>
      </c>
      <c r="N399" s="196">
        <v>0</v>
      </c>
      <c r="O399" s="196"/>
      <c r="P399" s="199">
        <v>0.55000000000000004</v>
      </c>
      <c r="Q399" s="199"/>
      <c r="R399" s="199">
        <v>0.55000000000000004</v>
      </c>
      <c r="S399" s="196">
        <f t="shared" si="72"/>
        <v>8.4740000000000002</v>
      </c>
      <c r="T399" s="196"/>
      <c r="U399" s="196"/>
      <c r="V399" s="207"/>
      <c r="W399" s="59"/>
      <c r="Z399">
        <f t="shared" si="73"/>
        <v>0</v>
      </c>
    </row>
    <row r="400" spans="1:26" ht="35.1" customHeight="1" x14ac:dyDescent="0.25">
      <c r="A400" s="187"/>
      <c r="B400" s="222"/>
      <c r="C400" s="188" t="s">
        <v>609</v>
      </c>
      <c r="D400" s="323" t="s">
        <v>610</v>
      </c>
      <c r="E400" s="323"/>
      <c r="F400" s="181" t="s">
        <v>162</v>
      </c>
      <c r="G400" s="183">
        <v>11</v>
      </c>
      <c r="H400" s="189"/>
      <c r="I400" s="182">
        <f t="shared" si="68"/>
        <v>0</v>
      </c>
      <c r="J400" s="181">
        <f t="shared" si="69"/>
        <v>0</v>
      </c>
      <c r="K400" s="186">
        <f t="shared" si="70"/>
        <v>0</v>
      </c>
      <c r="L400" s="186">
        <f t="shared" si="71"/>
        <v>0</v>
      </c>
      <c r="M400" s="186"/>
      <c r="N400" s="186">
        <v>0</v>
      </c>
      <c r="O400" s="186"/>
      <c r="P400" s="190"/>
      <c r="Q400" s="190"/>
      <c r="R400" s="190"/>
      <c r="S400" s="186">
        <f t="shared" si="72"/>
        <v>0</v>
      </c>
      <c r="T400" s="186"/>
      <c r="U400" s="186"/>
      <c r="V400" s="206"/>
      <c r="W400" s="59"/>
      <c r="Z400">
        <f t="shared" si="73"/>
        <v>0</v>
      </c>
    </row>
    <row r="401" spans="1:26" ht="24.95" customHeight="1" x14ac:dyDescent="0.25">
      <c r="A401" s="187"/>
      <c r="B401" s="222"/>
      <c r="C401" s="188" t="s">
        <v>611</v>
      </c>
      <c r="D401" s="323" t="s">
        <v>612</v>
      </c>
      <c r="E401" s="323"/>
      <c r="F401" s="181" t="s">
        <v>162</v>
      </c>
      <c r="G401" s="183">
        <v>191.5</v>
      </c>
      <c r="H401" s="189"/>
      <c r="I401" s="182">
        <f t="shared" si="68"/>
        <v>0</v>
      </c>
      <c r="J401" s="181">
        <f t="shared" si="69"/>
        <v>0</v>
      </c>
      <c r="K401" s="186">
        <f t="shared" si="70"/>
        <v>0</v>
      </c>
      <c r="L401" s="186">
        <f t="shared" si="71"/>
        <v>0</v>
      </c>
      <c r="M401" s="186"/>
      <c r="N401" s="186">
        <v>0</v>
      </c>
      <c r="O401" s="186"/>
      <c r="P401" s="190"/>
      <c r="Q401" s="190"/>
      <c r="R401" s="190"/>
      <c r="S401" s="186">
        <f t="shared" si="72"/>
        <v>0</v>
      </c>
      <c r="T401" s="186"/>
      <c r="U401" s="186"/>
      <c r="V401" s="206"/>
      <c r="W401" s="59"/>
      <c r="Z401">
        <f t="shared" si="73"/>
        <v>0</v>
      </c>
    </row>
    <row r="402" spans="1:26" ht="24.95" customHeight="1" x14ac:dyDescent="0.25">
      <c r="A402" s="187"/>
      <c r="B402" s="222"/>
      <c r="C402" s="188" t="s">
        <v>613</v>
      </c>
      <c r="D402" s="323" t="s">
        <v>614</v>
      </c>
      <c r="E402" s="323"/>
      <c r="F402" s="181" t="s">
        <v>195</v>
      </c>
      <c r="G402" s="183">
        <v>1</v>
      </c>
      <c r="H402" s="189"/>
      <c r="I402" s="182">
        <f t="shared" si="68"/>
        <v>0</v>
      </c>
      <c r="J402" s="181">
        <f t="shared" si="69"/>
        <v>0</v>
      </c>
      <c r="K402" s="186">
        <f t="shared" si="70"/>
        <v>0</v>
      </c>
      <c r="L402" s="186">
        <f t="shared" si="71"/>
        <v>0</v>
      </c>
      <c r="M402" s="186"/>
      <c r="N402" s="186">
        <v>0</v>
      </c>
      <c r="O402" s="186"/>
      <c r="P402" s="190"/>
      <c r="Q402" s="190"/>
      <c r="R402" s="190"/>
      <c r="S402" s="186">
        <f t="shared" si="72"/>
        <v>0</v>
      </c>
      <c r="T402" s="186"/>
      <c r="U402" s="186"/>
      <c r="V402" s="206"/>
      <c r="W402" s="59"/>
      <c r="Z402">
        <f t="shared" si="73"/>
        <v>0</v>
      </c>
    </row>
    <row r="403" spans="1:26" ht="24.95" customHeight="1" x14ac:dyDescent="0.25">
      <c r="A403" s="187"/>
      <c r="B403" s="222"/>
      <c r="C403" s="188" t="s">
        <v>615</v>
      </c>
      <c r="D403" s="323" t="s">
        <v>616</v>
      </c>
      <c r="E403" s="323"/>
      <c r="F403" s="181" t="s">
        <v>195</v>
      </c>
      <c r="G403" s="183">
        <v>1</v>
      </c>
      <c r="H403" s="189"/>
      <c r="I403" s="182">
        <f t="shared" si="68"/>
        <v>0</v>
      </c>
      <c r="J403" s="181">
        <f t="shared" si="69"/>
        <v>0</v>
      </c>
      <c r="K403" s="186">
        <f t="shared" si="70"/>
        <v>0</v>
      </c>
      <c r="L403" s="186">
        <f t="shared" si="71"/>
        <v>0</v>
      </c>
      <c r="M403" s="186"/>
      <c r="N403" s="186">
        <v>0</v>
      </c>
      <c r="O403" s="186"/>
      <c r="P403" s="190"/>
      <c r="Q403" s="190"/>
      <c r="R403" s="190"/>
      <c r="S403" s="186">
        <f t="shared" si="72"/>
        <v>0</v>
      </c>
      <c r="T403" s="186"/>
      <c r="U403" s="186"/>
      <c r="V403" s="206"/>
      <c r="W403" s="59"/>
      <c r="Z403">
        <f t="shared" si="73"/>
        <v>0</v>
      </c>
    </row>
    <row r="404" spans="1:26" ht="24.95" customHeight="1" x14ac:dyDescent="0.25">
      <c r="A404" s="187"/>
      <c r="B404" s="222"/>
      <c r="C404" s="188" t="s">
        <v>617</v>
      </c>
      <c r="D404" s="323" t="s">
        <v>618</v>
      </c>
      <c r="E404" s="323"/>
      <c r="F404" s="181" t="s">
        <v>195</v>
      </c>
      <c r="G404" s="183">
        <v>1</v>
      </c>
      <c r="H404" s="189"/>
      <c r="I404" s="182">
        <f t="shared" si="68"/>
        <v>0</v>
      </c>
      <c r="J404" s="181">
        <f t="shared" si="69"/>
        <v>0</v>
      </c>
      <c r="K404" s="186">
        <f t="shared" si="70"/>
        <v>0</v>
      </c>
      <c r="L404" s="186">
        <f t="shared" si="71"/>
        <v>0</v>
      </c>
      <c r="M404" s="186"/>
      <c r="N404" s="186">
        <v>0</v>
      </c>
      <c r="O404" s="186"/>
      <c r="P404" s="190"/>
      <c r="Q404" s="190"/>
      <c r="R404" s="190"/>
      <c r="S404" s="186">
        <f t="shared" si="72"/>
        <v>0</v>
      </c>
      <c r="T404" s="186"/>
      <c r="U404" s="186"/>
      <c r="V404" s="206"/>
      <c r="W404" s="59"/>
      <c r="Z404">
        <f t="shared" si="73"/>
        <v>0</v>
      </c>
    </row>
    <row r="405" spans="1:26" x14ac:dyDescent="0.25">
      <c r="A405" s="187"/>
      <c r="B405" s="222"/>
      <c r="C405" s="188" t="s">
        <v>619</v>
      </c>
      <c r="D405" s="323" t="s">
        <v>620</v>
      </c>
      <c r="E405" s="323"/>
      <c r="F405" s="181" t="s">
        <v>195</v>
      </c>
      <c r="G405" s="183">
        <v>2</v>
      </c>
      <c r="H405" s="189"/>
      <c r="I405" s="182">
        <f t="shared" si="68"/>
        <v>0</v>
      </c>
      <c r="J405" s="181">
        <f t="shared" si="69"/>
        <v>0</v>
      </c>
      <c r="K405" s="186">
        <f t="shared" si="70"/>
        <v>0</v>
      </c>
      <c r="L405" s="186">
        <f t="shared" si="71"/>
        <v>0</v>
      </c>
      <c r="M405" s="186"/>
      <c r="N405" s="186">
        <v>0</v>
      </c>
      <c r="O405" s="186"/>
      <c r="P405" s="190"/>
      <c r="Q405" s="190"/>
      <c r="R405" s="190"/>
      <c r="S405" s="186">
        <f t="shared" si="72"/>
        <v>0</v>
      </c>
      <c r="T405" s="186"/>
      <c r="U405" s="186"/>
      <c r="V405" s="206"/>
      <c r="W405" s="59"/>
      <c r="Z405">
        <f t="shared" si="73"/>
        <v>0</v>
      </c>
    </row>
    <row r="406" spans="1:26" ht="24.95" customHeight="1" x14ac:dyDescent="0.25">
      <c r="A406" s="187"/>
      <c r="B406" s="222"/>
      <c r="C406" s="188" t="s">
        <v>621</v>
      </c>
      <c r="D406" s="323" t="s">
        <v>622</v>
      </c>
      <c r="E406" s="323"/>
      <c r="F406" s="181" t="s">
        <v>195</v>
      </c>
      <c r="G406" s="183">
        <v>1</v>
      </c>
      <c r="H406" s="189"/>
      <c r="I406" s="182">
        <f t="shared" si="68"/>
        <v>0</v>
      </c>
      <c r="J406" s="181">
        <f t="shared" si="69"/>
        <v>0</v>
      </c>
      <c r="K406" s="186">
        <f t="shared" si="70"/>
        <v>0</v>
      </c>
      <c r="L406" s="186">
        <f t="shared" si="71"/>
        <v>0</v>
      </c>
      <c r="M406" s="186"/>
      <c r="N406" s="186">
        <v>0</v>
      </c>
      <c r="O406" s="186"/>
      <c r="P406" s="190"/>
      <c r="Q406" s="190"/>
      <c r="R406" s="190"/>
      <c r="S406" s="186">
        <f t="shared" si="72"/>
        <v>0</v>
      </c>
      <c r="T406" s="186"/>
      <c r="U406" s="186"/>
      <c r="V406" s="206"/>
      <c r="W406" s="59"/>
      <c r="Z406">
        <f t="shared" si="73"/>
        <v>0</v>
      </c>
    </row>
    <row r="407" spans="1:26" ht="24.95" customHeight="1" x14ac:dyDescent="0.25">
      <c r="A407" s="187"/>
      <c r="B407" s="222"/>
      <c r="C407" s="188" t="s">
        <v>623</v>
      </c>
      <c r="D407" s="323" t="s">
        <v>624</v>
      </c>
      <c r="E407" s="323"/>
      <c r="F407" s="181" t="s">
        <v>195</v>
      </c>
      <c r="G407" s="183">
        <v>1</v>
      </c>
      <c r="H407" s="189"/>
      <c r="I407" s="182">
        <f t="shared" si="68"/>
        <v>0</v>
      </c>
      <c r="J407" s="181">
        <f t="shared" si="69"/>
        <v>0</v>
      </c>
      <c r="K407" s="186">
        <f t="shared" si="70"/>
        <v>0</v>
      </c>
      <c r="L407" s="186">
        <f t="shared" si="71"/>
        <v>0</v>
      </c>
      <c r="M407" s="186"/>
      <c r="N407" s="186">
        <v>0</v>
      </c>
      <c r="O407" s="186"/>
      <c r="P407" s="190"/>
      <c r="Q407" s="190"/>
      <c r="R407" s="190"/>
      <c r="S407" s="186">
        <f t="shared" si="72"/>
        <v>0</v>
      </c>
      <c r="T407" s="186"/>
      <c r="U407" s="186"/>
      <c r="V407" s="206"/>
      <c r="W407" s="59"/>
      <c r="Z407">
        <f t="shared" si="73"/>
        <v>0</v>
      </c>
    </row>
    <row r="408" spans="1:26" ht="24.95" customHeight="1" x14ac:dyDescent="0.25">
      <c r="A408" s="187"/>
      <c r="B408" s="222"/>
      <c r="C408" s="188" t="s">
        <v>625</v>
      </c>
      <c r="D408" s="323" t="s">
        <v>626</v>
      </c>
      <c r="E408" s="323"/>
      <c r="F408" s="181" t="s">
        <v>195</v>
      </c>
      <c r="G408" s="183">
        <v>1</v>
      </c>
      <c r="H408" s="189"/>
      <c r="I408" s="182">
        <f t="shared" si="68"/>
        <v>0</v>
      </c>
      <c r="J408" s="181">
        <f t="shared" si="69"/>
        <v>0</v>
      </c>
      <c r="K408" s="186">
        <f t="shared" si="70"/>
        <v>0</v>
      </c>
      <c r="L408" s="186">
        <f t="shared" si="71"/>
        <v>0</v>
      </c>
      <c r="M408" s="186"/>
      <c r="N408" s="186">
        <v>0</v>
      </c>
      <c r="O408" s="186"/>
      <c r="P408" s="190"/>
      <c r="Q408" s="190"/>
      <c r="R408" s="190"/>
      <c r="S408" s="186">
        <f t="shared" si="72"/>
        <v>0</v>
      </c>
      <c r="T408" s="186"/>
      <c r="U408" s="186"/>
      <c r="V408" s="206"/>
      <c r="W408" s="59"/>
      <c r="Z408">
        <f t="shared" si="73"/>
        <v>0</v>
      </c>
    </row>
    <row r="409" spans="1:26" ht="24.95" customHeight="1" x14ac:dyDescent="0.25">
      <c r="A409" s="187"/>
      <c r="B409" s="222"/>
      <c r="C409" s="188" t="s">
        <v>627</v>
      </c>
      <c r="D409" s="323" t="s">
        <v>628</v>
      </c>
      <c r="E409" s="323"/>
      <c r="F409" s="181" t="s">
        <v>195</v>
      </c>
      <c r="G409" s="183">
        <v>9</v>
      </c>
      <c r="H409" s="189"/>
      <c r="I409" s="182">
        <f t="shared" si="68"/>
        <v>0</v>
      </c>
      <c r="J409" s="181">
        <f t="shared" si="69"/>
        <v>0</v>
      </c>
      <c r="K409" s="186">
        <f t="shared" si="70"/>
        <v>0</v>
      </c>
      <c r="L409" s="186">
        <f t="shared" si="71"/>
        <v>0</v>
      </c>
      <c r="M409" s="186"/>
      <c r="N409" s="186">
        <v>0</v>
      </c>
      <c r="O409" s="186"/>
      <c r="P409" s="190"/>
      <c r="Q409" s="190"/>
      <c r="R409" s="190"/>
      <c r="S409" s="186">
        <f t="shared" si="72"/>
        <v>0</v>
      </c>
      <c r="T409" s="186"/>
      <c r="U409" s="186"/>
      <c r="V409" s="206"/>
      <c r="W409" s="59"/>
      <c r="Z409">
        <f t="shared" si="73"/>
        <v>0</v>
      </c>
    </row>
    <row r="410" spans="1:26" ht="24.95" customHeight="1" x14ac:dyDescent="0.25">
      <c r="A410" s="187"/>
      <c r="B410" s="222"/>
      <c r="C410" s="188" t="s">
        <v>629</v>
      </c>
      <c r="D410" s="323" t="s">
        <v>630</v>
      </c>
      <c r="E410" s="323"/>
      <c r="F410" s="181" t="s">
        <v>195</v>
      </c>
      <c r="G410" s="183">
        <v>2</v>
      </c>
      <c r="H410" s="189"/>
      <c r="I410" s="182">
        <f t="shared" si="68"/>
        <v>0</v>
      </c>
      <c r="J410" s="181">
        <f t="shared" si="69"/>
        <v>0</v>
      </c>
      <c r="K410" s="186">
        <f t="shared" si="70"/>
        <v>0</v>
      </c>
      <c r="L410" s="186">
        <f t="shared" si="71"/>
        <v>0</v>
      </c>
      <c r="M410" s="186"/>
      <c r="N410" s="186">
        <v>0</v>
      </c>
      <c r="O410" s="186"/>
      <c r="P410" s="190"/>
      <c r="Q410" s="190"/>
      <c r="R410" s="190"/>
      <c r="S410" s="186">
        <f t="shared" si="72"/>
        <v>0</v>
      </c>
      <c r="T410" s="186"/>
      <c r="U410" s="186"/>
      <c r="V410" s="206"/>
      <c r="W410" s="59"/>
      <c r="Z410">
        <f t="shared" si="73"/>
        <v>0</v>
      </c>
    </row>
    <row r="411" spans="1:26" ht="24.95" customHeight="1" x14ac:dyDescent="0.25">
      <c r="A411" s="187"/>
      <c r="B411" s="222"/>
      <c r="C411" s="188" t="s">
        <v>631</v>
      </c>
      <c r="D411" s="323" t="s">
        <v>632</v>
      </c>
      <c r="E411" s="323"/>
      <c r="F411" s="181" t="s">
        <v>157</v>
      </c>
      <c r="G411" s="183">
        <v>15.108000000000001</v>
      </c>
      <c r="H411" s="189"/>
      <c r="I411" s="182">
        <f t="shared" si="68"/>
        <v>0</v>
      </c>
      <c r="J411" s="181">
        <f t="shared" si="69"/>
        <v>0</v>
      </c>
      <c r="K411" s="186">
        <f t="shared" si="70"/>
        <v>0</v>
      </c>
      <c r="L411" s="186">
        <f t="shared" si="71"/>
        <v>0</v>
      </c>
      <c r="M411" s="186"/>
      <c r="N411" s="186">
        <v>0</v>
      </c>
      <c r="O411" s="186"/>
      <c r="P411" s="190"/>
      <c r="Q411" s="190"/>
      <c r="R411" s="190"/>
      <c r="S411" s="186">
        <f t="shared" si="72"/>
        <v>0</v>
      </c>
      <c r="T411" s="186"/>
      <c r="U411" s="186"/>
      <c r="V411" s="206"/>
      <c r="W411" s="59"/>
      <c r="Z411">
        <f t="shared" si="73"/>
        <v>0</v>
      </c>
    </row>
    <row r="412" spans="1:26" x14ac:dyDescent="0.25">
      <c r="A412" s="13"/>
      <c r="B412" s="221"/>
      <c r="C412" s="180">
        <v>766</v>
      </c>
      <c r="D412" s="322" t="s">
        <v>93</v>
      </c>
      <c r="E412" s="322"/>
      <c r="F412" s="13"/>
      <c r="G412" s="179"/>
      <c r="H412" s="146"/>
      <c r="I412" s="148">
        <f>ROUND((SUM(I347:I411))/1,2)</f>
        <v>0</v>
      </c>
      <c r="J412" s="13"/>
      <c r="K412" s="13"/>
      <c r="L412" s="13">
        <f>ROUND((SUM(L347:L411))/1,2)</f>
        <v>0</v>
      </c>
      <c r="M412" s="13">
        <f>ROUND((SUM(M347:M411))/1,2)</f>
        <v>0</v>
      </c>
      <c r="N412" s="13"/>
      <c r="O412" s="13"/>
      <c r="P412" s="13"/>
      <c r="Q412" s="13"/>
      <c r="R412" s="13"/>
      <c r="S412" s="13">
        <f>ROUND((SUM(S347:S411))/1,2)</f>
        <v>8.61</v>
      </c>
      <c r="T412" s="13"/>
      <c r="U412" s="13"/>
      <c r="V412" s="208">
        <f>ROUND((SUM(V347:V411))/1,2)</f>
        <v>0</v>
      </c>
      <c r="W412" s="226"/>
      <c r="X412" s="145"/>
      <c r="Y412" s="145"/>
      <c r="Z412" s="145"/>
    </row>
    <row r="413" spans="1:26" x14ac:dyDescent="0.25">
      <c r="A413" s="1"/>
      <c r="B413" s="217"/>
      <c r="C413" s="1"/>
      <c r="D413" s="1"/>
      <c r="E413" s="1"/>
      <c r="F413" s="1"/>
      <c r="G413" s="173"/>
      <c r="H413" s="139"/>
      <c r="I413" s="13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09"/>
      <c r="W413" s="59"/>
    </row>
    <row r="414" spans="1:26" x14ac:dyDescent="0.25">
      <c r="A414" s="13"/>
      <c r="B414" s="221"/>
      <c r="C414" s="180">
        <v>767</v>
      </c>
      <c r="D414" s="322" t="s">
        <v>94</v>
      </c>
      <c r="E414" s="322"/>
      <c r="F414" s="13"/>
      <c r="G414" s="179"/>
      <c r="H414" s="146"/>
      <c r="I414" s="146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205"/>
      <c r="W414" s="226"/>
      <c r="X414" s="145"/>
      <c r="Y414" s="145"/>
      <c r="Z414" s="145"/>
    </row>
    <row r="415" spans="1:26" ht="24.95" customHeight="1" x14ac:dyDescent="0.25">
      <c r="A415" s="187"/>
      <c r="B415" s="222"/>
      <c r="C415" s="188" t="s">
        <v>633</v>
      </c>
      <c r="D415" s="323" t="s">
        <v>634</v>
      </c>
      <c r="E415" s="323"/>
      <c r="F415" s="181" t="s">
        <v>130</v>
      </c>
      <c r="G415" s="183">
        <v>1</v>
      </c>
      <c r="H415" s="189"/>
      <c r="I415" s="182">
        <f t="shared" ref="I415:I433" si="74">ROUND(G415*(H415),2)</f>
        <v>0</v>
      </c>
      <c r="J415" s="181">
        <f t="shared" ref="J415:J433" si="75">ROUND(G415*(N415),2)</f>
        <v>0</v>
      </c>
      <c r="K415" s="186">
        <f t="shared" ref="K415:K433" si="76">ROUND(G415*(O415),2)</f>
        <v>0</v>
      </c>
      <c r="L415" s="186">
        <f t="shared" ref="L415:L433" si="77">ROUND(G415*(H415),2)</f>
        <v>0</v>
      </c>
      <c r="M415" s="186"/>
      <c r="N415" s="186">
        <v>0</v>
      </c>
      <c r="O415" s="186"/>
      <c r="P415" s="190">
        <v>6.9999999999999999E-4</v>
      </c>
      <c r="Q415" s="190"/>
      <c r="R415" s="190">
        <v>6.9999999999999999E-4</v>
      </c>
      <c r="S415" s="186">
        <f t="shared" ref="S415:S433" si="78">ROUND(G415*(P415),3)</f>
        <v>1E-3</v>
      </c>
      <c r="T415" s="186"/>
      <c r="U415" s="186"/>
      <c r="V415" s="206"/>
      <c r="W415" s="59"/>
      <c r="Z415">
        <f t="shared" ref="Z415:Z433" si="79">0.058844*POWER(I415,0.952797)</f>
        <v>0</v>
      </c>
    </row>
    <row r="416" spans="1:26" ht="35.1" customHeight="1" x14ac:dyDescent="0.25">
      <c r="A416" s="187"/>
      <c r="B416" s="222"/>
      <c r="C416" s="188" t="s">
        <v>635</v>
      </c>
      <c r="D416" s="323" t="s">
        <v>636</v>
      </c>
      <c r="E416" s="323"/>
      <c r="F416" s="181" t="s">
        <v>195</v>
      </c>
      <c r="G416" s="183">
        <v>1</v>
      </c>
      <c r="H416" s="189"/>
      <c r="I416" s="182">
        <f t="shared" si="74"/>
        <v>0</v>
      </c>
      <c r="J416" s="181">
        <f t="shared" si="75"/>
        <v>0</v>
      </c>
      <c r="K416" s="186">
        <f t="shared" si="76"/>
        <v>0</v>
      </c>
      <c r="L416" s="186">
        <f t="shared" si="77"/>
        <v>0</v>
      </c>
      <c r="M416" s="186"/>
      <c r="N416" s="186">
        <v>0</v>
      </c>
      <c r="O416" s="186"/>
      <c r="P416" s="190"/>
      <c r="Q416" s="190"/>
      <c r="R416" s="190"/>
      <c r="S416" s="186">
        <f t="shared" si="78"/>
        <v>0</v>
      </c>
      <c r="T416" s="186"/>
      <c r="U416" s="186"/>
      <c r="V416" s="206"/>
      <c r="W416" s="59"/>
      <c r="Z416">
        <f t="shared" si="79"/>
        <v>0</v>
      </c>
    </row>
    <row r="417" spans="1:26" ht="24.95" customHeight="1" x14ac:dyDescent="0.25">
      <c r="A417" s="187"/>
      <c r="B417" s="222"/>
      <c r="C417" s="188" t="s">
        <v>637</v>
      </c>
      <c r="D417" s="323" t="s">
        <v>638</v>
      </c>
      <c r="E417" s="323"/>
      <c r="F417" s="181" t="s">
        <v>178</v>
      </c>
      <c r="G417" s="183">
        <v>74.992000000000004</v>
      </c>
      <c r="H417" s="189"/>
      <c r="I417" s="182">
        <f t="shared" si="74"/>
        <v>0</v>
      </c>
      <c r="J417" s="181">
        <f t="shared" si="75"/>
        <v>0</v>
      </c>
      <c r="K417" s="186">
        <f t="shared" si="76"/>
        <v>0</v>
      </c>
      <c r="L417" s="186">
        <f t="shared" si="77"/>
        <v>0</v>
      </c>
      <c r="M417" s="186"/>
      <c r="N417" s="186">
        <v>0</v>
      </c>
      <c r="O417" s="186"/>
      <c r="P417" s="190">
        <v>6.0000000000000002E-5</v>
      </c>
      <c r="Q417" s="190"/>
      <c r="R417" s="190">
        <v>6.0000000000000002E-5</v>
      </c>
      <c r="S417" s="186">
        <f t="shared" si="78"/>
        <v>4.0000000000000001E-3</v>
      </c>
      <c r="T417" s="186"/>
      <c r="U417" s="186"/>
      <c r="V417" s="206"/>
      <c r="W417" s="59"/>
      <c r="Z417">
        <f t="shared" si="79"/>
        <v>0</v>
      </c>
    </row>
    <row r="418" spans="1:26" ht="24.95" customHeight="1" x14ac:dyDescent="0.25">
      <c r="A418" s="187"/>
      <c r="B418" s="223"/>
      <c r="C418" s="197" t="s">
        <v>639</v>
      </c>
      <c r="D418" s="326" t="s">
        <v>640</v>
      </c>
      <c r="E418" s="326"/>
      <c r="F418" s="191" t="s">
        <v>195</v>
      </c>
      <c r="G418" s="193">
        <v>1</v>
      </c>
      <c r="H418" s="198"/>
      <c r="I418" s="192">
        <f t="shared" si="74"/>
        <v>0</v>
      </c>
      <c r="J418" s="191">
        <f t="shared" si="75"/>
        <v>0</v>
      </c>
      <c r="K418" s="196">
        <f t="shared" si="76"/>
        <v>0</v>
      </c>
      <c r="L418" s="196">
        <f t="shared" si="77"/>
        <v>0</v>
      </c>
      <c r="M418" s="196">
        <f>ROUND(G418*(H418),2)</f>
        <v>0</v>
      </c>
      <c r="N418" s="196">
        <v>0</v>
      </c>
      <c r="O418" s="196"/>
      <c r="P418" s="199"/>
      <c r="Q418" s="199"/>
      <c r="R418" s="199"/>
      <c r="S418" s="196">
        <f t="shared" si="78"/>
        <v>0</v>
      </c>
      <c r="T418" s="196"/>
      <c r="U418" s="196"/>
      <c r="V418" s="207"/>
      <c r="W418" s="59"/>
      <c r="Z418">
        <f t="shared" si="79"/>
        <v>0</v>
      </c>
    </row>
    <row r="419" spans="1:26" ht="24.95" customHeight="1" x14ac:dyDescent="0.25">
      <c r="A419" s="187"/>
      <c r="B419" s="223"/>
      <c r="C419" s="197" t="s">
        <v>641</v>
      </c>
      <c r="D419" s="326" t="s">
        <v>642</v>
      </c>
      <c r="E419" s="326"/>
      <c r="F419" s="191" t="s">
        <v>195</v>
      </c>
      <c r="G419" s="193">
        <v>1</v>
      </c>
      <c r="H419" s="198"/>
      <c r="I419" s="192">
        <f t="shared" si="74"/>
        <v>0</v>
      </c>
      <c r="J419" s="191">
        <f t="shared" si="75"/>
        <v>0</v>
      </c>
      <c r="K419" s="196">
        <f t="shared" si="76"/>
        <v>0</v>
      </c>
      <c r="L419" s="196">
        <f t="shared" si="77"/>
        <v>0</v>
      </c>
      <c r="M419" s="196">
        <f>ROUND(G419*(H419),2)</f>
        <v>0</v>
      </c>
      <c r="N419" s="196">
        <v>0</v>
      </c>
      <c r="O419" s="196"/>
      <c r="P419" s="199"/>
      <c r="Q419" s="199"/>
      <c r="R419" s="199"/>
      <c r="S419" s="196">
        <f t="shared" si="78"/>
        <v>0</v>
      </c>
      <c r="T419" s="196"/>
      <c r="U419" s="196"/>
      <c r="V419" s="207"/>
      <c r="W419" s="59"/>
      <c r="Z419">
        <f t="shared" si="79"/>
        <v>0</v>
      </c>
    </row>
    <row r="420" spans="1:26" ht="24.95" customHeight="1" x14ac:dyDescent="0.25">
      <c r="A420" s="187"/>
      <c r="B420" s="223"/>
      <c r="C420" s="197" t="s">
        <v>643</v>
      </c>
      <c r="D420" s="326" t="s">
        <v>644</v>
      </c>
      <c r="E420" s="326"/>
      <c r="F420" s="191" t="s">
        <v>195</v>
      </c>
      <c r="G420" s="193">
        <v>1</v>
      </c>
      <c r="H420" s="198"/>
      <c r="I420" s="192">
        <f t="shared" si="74"/>
        <v>0</v>
      </c>
      <c r="J420" s="191">
        <f t="shared" si="75"/>
        <v>0</v>
      </c>
      <c r="K420" s="196">
        <f t="shared" si="76"/>
        <v>0</v>
      </c>
      <c r="L420" s="196">
        <f t="shared" si="77"/>
        <v>0</v>
      </c>
      <c r="M420" s="196">
        <f>ROUND(G420*(H420),2)</f>
        <v>0</v>
      </c>
      <c r="N420" s="196">
        <v>0</v>
      </c>
      <c r="O420" s="196"/>
      <c r="P420" s="199"/>
      <c r="Q420" s="199"/>
      <c r="R420" s="199"/>
      <c r="S420" s="196">
        <f t="shared" si="78"/>
        <v>0</v>
      </c>
      <c r="T420" s="196"/>
      <c r="U420" s="196"/>
      <c r="V420" s="207"/>
      <c r="W420" s="59"/>
      <c r="Z420">
        <f t="shared" si="79"/>
        <v>0</v>
      </c>
    </row>
    <row r="421" spans="1:26" ht="24.95" customHeight="1" x14ac:dyDescent="0.25">
      <c r="A421" s="187"/>
      <c r="B421" s="223"/>
      <c r="C421" s="197" t="s">
        <v>645</v>
      </c>
      <c r="D421" s="326" t="s">
        <v>646</v>
      </c>
      <c r="E421" s="326"/>
      <c r="F421" s="191" t="s">
        <v>195</v>
      </c>
      <c r="G421" s="193">
        <v>1</v>
      </c>
      <c r="H421" s="198"/>
      <c r="I421" s="192">
        <f t="shared" si="74"/>
        <v>0</v>
      </c>
      <c r="J421" s="191">
        <f t="shared" si="75"/>
        <v>0</v>
      </c>
      <c r="K421" s="196">
        <f t="shared" si="76"/>
        <v>0</v>
      </c>
      <c r="L421" s="196">
        <f t="shared" si="77"/>
        <v>0</v>
      </c>
      <c r="M421" s="196">
        <f>ROUND(G421*(H421),2)</f>
        <v>0</v>
      </c>
      <c r="N421" s="196">
        <v>0</v>
      </c>
      <c r="O421" s="196"/>
      <c r="P421" s="199"/>
      <c r="Q421" s="199"/>
      <c r="R421" s="199"/>
      <c r="S421" s="196">
        <f t="shared" si="78"/>
        <v>0</v>
      </c>
      <c r="T421" s="196"/>
      <c r="U421" s="196"/>
      <c r="V421" s="207"/>
      <c r="W421" s="59"/>
      <c r="Z421">
        <f t="shared" si="79"/>
        <v>0</v>
      </c>
    </row>
    <row r="422" spans="1:26" ht="24.95" customHeight="1" x14ac:dyDescent="0.25">
      <c r="A422" s="187"/>
      <c r="B422" s="223"/>
      <c r="C422" s="197" t="s">
        <v>647</v>
      </c>
      <c r="D422" s="326" t="s">
        <v>648</v>
      </c>
      <c r="E422" s="326"/>
      <c r="F422" s="191" t="s">
        <v>195</v>
      </c>
      <c r="G422" s="193">
        <v>120</v>
      </c>
      <c r="H422" s="198"/>
      <c r="I422" s="192">
        <f t="shared" si="74"/>
        <v>0</v>
      </c>
      <c r="J422" s="191">
        <f t="shared" si="75"/>
        <v>0</v>
      </c>
      <c r="K422" s="196">
        <f t="shared" si="76"/>
        <v>0</v>
      </c>
      <c r="L422" s="196">
        <f t="shared" si="77"/>
        <v>0</v>
      </c>
      <c r="M422" s="196">
        <f>ROUND(G422*(H422),2)</f>
        <v>0</v>
      </c>
      <c r="N422" s="196">
        <v>0</v>
      </c>
      <c r="O422" s="196"/>
      <c r="P422" s="199"/>
      <c r="Q422" s="199"/>
      <c r="R422" s="199"/>
      <c r="S422" s="196">
        <f t="shared" si="78"/>
        <v>0</v>
      </c>
      <c r="T422" s="196"/>
      <c r="U422" s="196"/>
      <c r="V422" s="207"/>
      <c r="W422" s="59"/>
      <c r="Z422">
        <f t="shared" si="79"/>
        <v>0</v>
      </c>
    </row>
    <row r="423" spans="1:26" ht="24.95" customHeight="1" x14ac:dyDescent="0.25">
      <c r="A423" s="187"/>
      <c r="B423" s="222"/>
      <c r="C423" s="188" t="s">
        <v>649</v>
      </c>
      <c r="D423" s="323" t="s">
        <v>650</v>
      </c>
      <c r="E423" s="323"/>
      <c r="F423" s="181" t="s">
        <v>178</v>
      </c>
      <c r="G423" s="183">
        <v>114.7</v>
      </c>
      <c r="H423" s="189"/>
      <c r="I423" s="182">
        <f t="shared" si="74"/>
        <v>0</v>
      </c>
      <c r="J423" s="181">
        <f t="shared" si="75"/>
        <v>0</v>
      </c>
      <c r="K423" s="186">
        <f t="shared" si="76"/>
        <v>0</v>
      </c>
      <c r="L423" s="186">
        <f t="shared" si="77"/>
        <v>0</v>
      </c>
      <c r="M423" s="186"/>
      <c r="N423" s="186">
        <v>0</v>
      </c>
      <c r="O423" s="186"/>
      <c r="P423" s="190"/>
      <c r="Q423" s="190"/>
      <c r="R423" s="190"/>
      <c r="S423" s="186">
        <f t="shared" si="78"/>
        <v>0</v>
      </c>
      <c r="T423" s="186"/>
      <c r="U423" s="186"/>
      <c r="V423" s="206"/>
      <c r="W423" s="59"/>
      <c r="Z423">
        <f t="shared" si="79"/>
        <v>0</v>
      </c>
    </row>
    <row r="424" spans="1:26" ht="24.95" customHeight="1" x14ac:dyDescent="0.25">
      <c r="A424" s="187"/>
      <c r="B424" s="222"/>
      <c r="C424" s="188" t="s">
        <v>651</v>
      </c>
      <c r="D424" s="323" t="s">
        <v>652</v>
      </c>
      <c r="E424" s="323"/>
      <c r="F424" s="181" t="s">
        <v>653</v>
      </c>
      <c r="G424" s="183">
        <v>5024</v>
      </c>
      <c r="H424" s="189"/>
      <c r="I424" s="182">
        <f t="shared" si="74"/>
        <v>0</v>
      </c>
      <c r="J424" s="181">
        <f t="shared" si="75"/>
        <v>0</v>
      </c>
      <c r="K424" s="186">
        <f t="shared" si="76"/>
        <v>0</v>
      </c>
      <c r="L424" s="186">
        <f t="shared" si="77"/>
        <v>0</v>
      </c>
      <c r="M424" s="186"/>
      <c r="N424" s="186">
        <v>0</v>
      </c>
      <c r="O424" s="186"/>
      <c r="P424" s="190">
        <v>6.0000000000000002E-5</v>
      </c>
      <c r="Q424" s="190"/>
      <c r="R424" s="190">
        <v>6.0000000000000002E-5</v>
      </c>
      <c r="S424" s="186">
        <f t="shared" si="78"/>
        <v>0.30099999999999999</v>
      </c>
      <c r="T424" s="186"/>
      <c r="U424" s="186"/>
      <c r="V424" s="206"/>
      <c r="W424" s="59"/>
      <c r="Z424">
        <f t="shared" si="79"/>
        <v>0</v>
      </c>
    </row>
    <row r="425" spans="1:26" ht="35.1" customHeight="1" x14ac:dyDescent="0.25">
      <c r="A425" s="187"/>
      <c r="B425" s="222"/>
      <c r="C425" s="188" t="s">
        <v>654</v>
      </c>
      <c r="D425" s="323" t="s">
        <v>655</v>
      </c>
      <c r="E425" s="323"/>
      <c r="F425" s="181" t="s">
        <v>653</v>
      </c>
      <c r="G425" s="183">
        <v>3826.46</v>
      </c>
      <c r="H425" s="189"/>
      <c r="I425" s="182">
        <f t="shared" si="74"/>
        <v>0</v>
      </c>
      <c r="J425" s="181">
        <f t="shared" si="75"/>
        <v>0</v>
      </c>
      <c r="K425" s="186">
        <f t="shared" si="76"/>
        <v>0</v>
      </c>
      <c r="L425" s="186">
        <f t="shared" si="77"/>
        <v>0</v>
      </c>
      <c r="M425" s="186"/>
      <c r="N425" s="186">
        <v>0</v>
      </c>
      <c r="O425" s="186"/>
      <c r="P425" s="190"/>
      <c r="Q425" s="190"/>
      <c r="R425" s="190"/>
      <c r="S425" s="186">
        <f t="shared" si="78"/>
        <v>0</v>
      </c>
      <c r="T425" s="186"/>
      <c r="U425" s="186"/>
      <c r="V425" s="206"/>
      <c r="W425" s="59"/>
      <c r="Z425">
        <f t="shared" si="79"/>
        <v>0</v>
      </c>
    </row>
    <row r="426" spans="1:26" ht="24.95" customHeight="1" x14ac:dyDescent="0.25">
      <c r="A426" s="187"/>
      <c r="B426" s="222"/>
      <c r="C426" s="188" t="s">
        <v>656</v>
      </c>
      <c r="D426" s="323" t="s">
        <v>657</v>
      </c>
      <c r="E426" s="323"/>
      <c r="F426" s="181" t="s">
        <v>162</v>
      </c>
      <c r="G426" s="183">
        <v>583.59400000000005</v>
      </c>
      <c r="H426" s="189"/>
      <c r="I426" s="182">
        <f t="shared" si="74"/>
        <v>0</v>
      </c>
      <c r="J426" s="181">
        <f t="shared" si="75"/>
        <v>0</v>
      </c>
      <c r="K426" s="186">
        <f t="shared" si="76"/>
        <v>0</v>
      </c>
      <c r="L426" s="186">
        <f t="shared" si="77"/>
        <v>0</v>
      </c>
      <c r="M426" s="186"/>
      <c r="N426" s="186">
        <v>0</v>
      </c>
      <c r="O426" s="186"/>
      <c r="P426" s="190">
        <v>8.0000000000000007E-5</v>
      </c>
      <c r="Q426" s="190"/>
      <c r="R426" s="190">
        <v>8.0000000000000007E-5</v>
      </c>
      <c r="S426" s="186">
        <f t="shared" si="78"/>
        <v>4.7E-2</v>
      </c>
      <c r="T426" s="186"/>
      <c r="U426" s="186"/>
      <c r="V426" s="206"/>
      <c r="W426" s="59"/>
      <c r="Z426">
        <f t="shared" si="79"/>
        <v>0</v>
      </c>
    </row>
    <row r="427" spans="1:26" ht="24.95" customHeight="1" x14ac:dyDescent="0.25">
      <c r="A427" s="187"/>
      <c r="B427" s="222"/>
      <c r="C427" s="188" t="s">
        <v>658</v>
      </c>
      <c r="D427" s="323" t="s">
        <v>659</v>
      </c>
      <c r="E427" s="323"/>
      <c r="F427" s="181" t="s">
        <v>162</v>
      </c>
      <c r="G427" s="183">
        <v>65</v>
      </c>
      <c r="H427" s="189"/>
      <c r="I427" s="182">
        <f t="shared" si="74"/>
        <v>0</v>
      </c>
      <c r="J427" s="181">
        <f t="shared" si="75"/>
        <v>0</v>
      </c>
      <c r="K427" s="186">
        <f t="shared" si="76"/>
        <v>0</v>
      </c>
      <c r="L427" s="186">
        <f t="shared" si="77"/>
        <v>0</v>
      </c>
      <c r="M427" s="186"/>
      <c r="N427" s="186">
        <v>0</v>
      </c>
      <c r="O427" s="186"/>
      <c r="P427" s="190">
        <v>1.4E-3</v>
      </c>
      <c r="Q427" s="190"/>
      <c r="R427" s="190">
        <v>1.4E-3</v>
      </c>
      <c r="S427" s="186">
        <f t="shared" si="78"/>
        <v>9.0999999999999998E-2</v>
      </c>
      <c r="T427" s="186"/>
      <c r="U427" s="186"/>
      <c r="V427" s="206"/>
      <c r="W427" s="59"/>
      <c r="Z427">
        <f t="shared" si="79"/>
        <v>0</v>
      </c>
    </row>
    <row r="428" spans="1:26" ht="24.95" customHeight="1" x14ac:dyDescent="0.25">
      <c r="A428" s="187"/>
      <c r="B428" s="222"/>
      <c r="C428" s="188" t="s">
        <v>660</v>
      </c>
      <c r="D428" s="323" t="s">
        <v>661</v>
      </c>
      <c r="E428" s="323"/>
      <c r="F428" s="181" t="s">
        <v>178</v>
      </c>
      <c r="G428" s="183">
        <v>64.28</v>
      </c>
      <c r="H428" s="189"/>
      <c r="I428" s="182">
        <f t="shared" si="74"/>
        <v>0</v>
      </c>
      <c r="J428" s="181">
        <f t="shared" si="75"/>
        <v>0</v>
      </c>
      <c r="K428" s="186">
        <f t="shared" si="76"/>
        <v>0</v>
      </c>
      <c r="L428" s="186">
        <f t="shared" si="77"/>
        <v>0</v>
      </c>
      <c r="M428" s="186"/>
      <c r="N428" s="186">
        <v>0</v>
      </c>
      <c r="O428" s="186"/>
      <c r="P428" s="190"/>
      <c r="Q428" s="190"/>
      <c r="R428" s="190"/>
      <c r="S428" s="186">
        <f t="shared" si="78"/>
        <v>0</v>
      </c>
      <c r="T428" s="186"/>
      <c r="U428" s="186"/>
      <c r="V428" s="206"/>
      <c r="W428" s="59"/>
      <c r="Z428">
        <f t="shared" si="79"/>
        <v>0</v>
      </c>
    </row>
    <row r="429" spans="1:26" ht="35.1" customHeight="1" x14ac:dyDescent="0.25">
      <c r="A429" s="187"/>
      <c r="B429" s="223"/>
      <c r="C429" s="197" t="s">
        <v>662</v>
      </c>
      <c r="D429" s="326" t="s">
        <v>663</v>
      </c>
      <c r="E429" s="326"/>
      <c r="F429" s="191" t="s">
        <v>178</v>
      </c>
      <c r="G429" s="193">
        <v>128.56</v>
      </c>
      <c r="H429" s="198"/>
      <c r="I429" s="192">
        <f t="shared" si="74"/>
        <v>0</v>
      </c>
      <c r="J429" s="191">
        <f t="shared" si="75"/>
        <v>0</v>
      </c>
      <c r="K429" s="196">
        <f t="shared" si="76"/>
        <v>0</v>
      </c>
      <c r="L429" s="196">
        <f t="shared" si="77"/>
        <v>0</v>
      </c>
      <c r="M429" s="196">
        <f>ROUND(G429*(H429),2)</f>
        <v>0</v>
      </c>
      <c r="N429" s="196">
        <v>0</v>
      </c>
      <c r="O429" s="196"/>
      <c r="P429" s="199"/>
      <c r="Q429" s="199"/>
      <c r="R429" s="199"/>
      <c r="S429" s="196">
        <f t="shared" si="78"/>
        <v>0</v>
      </c>
      <c r="T429" s="196"/>
      <c r="U429" s="196"/>
      <c r="V429" s="207"/>
      <c r="W429" s="59"/>
      <c r="Z429">
        <f t="shared" si="79"/>
        <v>0</v>
      </c>
    </row>
    <row r="430" spans="1:26" ht="50.1" customHeight="1" x14ac:dyDescent="0.25">
      <c r="A430" s="187"/>
      <c r="B430" s="223"/>
      <c r="C430" s="197" t="s">
        <v>664</v>
      </c>
      <c r="D430" s="326" t="s">
        <v>665</v>
      </c>
      <c r="E430" s="326"/>
      <c r="F430" s="191" t="s">
        <v>195</v>
      </c>
      <c r="G430" s="193">
        <v>2</v>
      </c>
      <c r="H430" s="198"/>
      <c r="I430" s="192">
        <f t="shared" si="74"/>
        <v>0</v>
      </c>
      <c r="J430" s="191">
        <f t="shared" si="75"/>
        <v>0</v>
      </c>
      <c r="K430" s="196">
        <f t="shared" si="76"/>
        <v>0</v>
      </c>
      <c r="L430" s="196">
        <f t="shared" si="77"/>
        <v>0</v>
      </c>
      <c r="M430" s="196">
        <f>ROUND(G430*(H430),2)</f>
        <v>0</v>
      </c>
      <c r="N430" s="196">
        <v>0</v>
      </c>
      <c r="O430" s="196"/>
      <c r="P430" s="199"/>
      <c r="Q430" s="199"/>
      <c r="R430" s="199"/>
      <c r="S430" s="196">
        <f t="shared" si="78"/>
        <v>0</v>
      </c>
      <c r="T430" s="196"/>
      <c r="U430" s="196"/>
      <c r="V430" s="207"/>
      <c r="W430" s="59"/>
      <c r="Z430">
        <f t="shared" si="79"/>
        <v>0</v>
      </c>
    </row>
    <row r="431" spans="1:26" ht="50.1" customHeight="1" x14ac:dyDescent="0.25">
      <c r="A431" s="187"/>
      <c r="B431" s="223"/>
      <c r="C431" s="197" t="s">
        <v>666</v>
      </c>
      <c r="D431" s="326" t="s">
        <v>667</v>
      </c>
      <c r="E431" s="326"/>
      <c r="F431" s="191" t="s">
        <v>195</v>
      </c>
      <c r="G431" s="193">
        <v>2</v>
      </c>
      <c r="H431" s="198"/>
      <c r="I431" s="192">
        <f t="shared" si="74"/>
        <v>0</v>
      </c>
      <c r="J431" s="191">
        <f t="shared" si="75"/>
        <v>0</v>
      </c>
      <c r="K431" s="196">
        <f t="shared" si="76"/>
        <v>0</v>
      </c>
      <c r="L431" s="196">
        <f t="shared" si="77"/>
        <v>0</v>
      </c>
      <c r="M431" s="196">
        <f>ROUND(G431*(H431),2)</f>
        <v>0</v>
      </c>
      <c r="N431" s="196">
        <v>0</v>
      </c>
      <c r="O431" s="196"/>
      <c r="P431" s="199"/>
      <c r="Q431" s="199"/>
      <c r="R431" s="199"/>
      <c r="S431" s="196">
        <f t="shared" si="78"/>
        <v>0</v>
      </c>
      <c r="T431" s="196"/>
      <c r="U431" s="196"/>
      <c r="V431" s="207"/>
      <c r="W431" s="59"/>
      <c r="Z431">
        <f t="shared" si="79"/>
        <v>0</v>
      </c>
    </row>
    <row r="432" spans="1:26" ht="50.1" customHeight="1" x14ac:dyDescent="0.25">
      <c r="A432" s="187"/>
      <c r="B432" s="223"/>
      <c r="C432" s="197" t="s">
        <v>668</v>
      </c>
      <c r="D432" s="326" t="s">
        <v>669</v>
      </c>
      <c r="E432" s="326"/>
      <c r="F432" s="191" t="s">
        <v>195</v>
      </c>
      <c r="G432" s="193">
        <v>2</v>
      </c>
      <c r="H432" s="198"/>
      <c r="I432" s="192">
        <f t="shared" si="74"/>
        <v>0</v>
      </c>
      <c r="J432" s="191">
        <f t="shared" si="75"/>
        <v>0</v>
      </c>
      <c r="K432" s="196">
        <f t="shared" si="76"/>
        <v>0</v>
      </c>
      <c r="L432" s="196">
        <f t="shared" si="77"/>
        <v>0</v>
      </c>
      <c r="M432" s="196">
        <f>ROUND(G432*(H432),2)</f>
        <v>0</v>
      </c>
      <c r="N432" s="196">
        <v>0</v>
      </c>
      <c r="O432" s="196"/>
      <c r="P432" s="199"/>
      <c r="Q432" s="199"/>
      <c r="R432" s="199"/>
      <c r="S432" s="196">
        <f t="shared" si="78"/>
        <v>0</v>
      </c>
      <c r="T432" s="196"/>
      <c r="U432" s="196"/>
      <c r="V432" s="207"/>
      <c r="W432" s="59"/>
      <c r="Z432">
        <f t="shared" si="79"/>
        <v>0</v>
      </c>
    </row>
    <row r="433" spans="1:26" ht="24.95" customHeight="1" x14ac:dyDescent="0.25">
      <c r="A433" s="187"/>
      <c r="B433" s="222"/>
      <c r="C433" s="188" t="s">
        <v>670</v>
      </c>
      <c r="D433" s="323" t="s">
        <v>671</v>
      </c>
      <c r="E433" s="323"/>
      <c r="F433" s="181" t="s">
        <v>157</v>
      </c>
      <c r="G433" s="183">
        <v>13.81</v>
      </c>
      <c r="H433" s="189"/>
      <c r="I433" s="182">
        <f t="shared" si="74"/>
        <v>0</v>
      </c>
      <c r="J433" s="181">
        <f t="shared" si="75"/>
        <v>0</v>
      </c>
      <c r="K433" s="186">
        <f t="shared" si="76"/>
        <v>0</v>
      </c>
      <c r="L433" s="186">
        <f t="shared" si="77"/>
        <v>0</v>
      </c>
      <c r="M433" s="186"/>
      <c r="N433" s="186">
        <v>0</v>
      </c>
      <c r="O433" s="186"/>
      <c r="P433" s="190"/>
      <c r="Q433" s="190"/>
      <c r="R433" s="190"/>
      <c r="S433" s="186">
        <f t="shared" si="78"/>
        <v>0</v>
      </c>
      <c r="T433" s="186"/>
      <c r="U433" s="186"/>
      <c r="V433" s="206"/>
      <c r="W433" s="59"/>
      <c r="Z433">
        <f t="shared" si="79"/>
        <v>0</v>
      </c>
    </row>
    <row r="434" spans="1:26" x14ac:dyDescent="0.25">
      <c r="A434" s="13"/>
      <c r="B434" s="221"/>
      <c r="C434" s="180">
        <v>767</v>
      </c>
      <c r="D434" s="322" t="s">
        <v>94</v>
      </c>
      <c r="E434" s="322"/>
      <c r="F434" s="13"/>
      <c r="G434" s="179"/>
      <c r="H434" s="146"/>
      <c r="I434" s="148">
        <f>ROUND((SUM(I414:I433))/1,2)</f>
        <v>0</v>
      </c>
      <c r="J434" s="13"/>
      <c r="K434" s="13"/>
      <c r="L434" s="13">
        <f>ROUND((SUM(L414:L433))/1,2)</f>
        <v>0</v>
      </c>
      <c r="M434" s="13">
        <f>ROUND((SUM(M414:M433))/1,2)</f>
        <v>0</v>
      </c>
      <c r="N434" s="13"/>
      <c r="O434" s="13"/>
      <c r="P434" s="13"/>
      <c r="Q434" s="13"/>
      <c r="R434" s="13"/>
      <c r="S434" s="13">
        <f>ROUND((SUM(S414:S433))/1,2)</f>
        <v>0.44</v>
      </c>
      <c r="T434" s="13"/>
      <c r="U434" s="13"/>
      <c r="V434" s="208">
        <f>ROUND((SUM(V414:V433))/1,2)</f>
        <v>0</v>
      </c>
      <c r="W434" s="226"/>
      <c r="X434" s="145"/>
      <c r="Y434" s="145"/>
      <c r="Z434" s="145"/>
    </row>
    <row r="435" spans="1:26" x14ac:dyDescent="0.25">
      <c r="A435" s="1"/>
      <c r="B435" s="217"/>
      <c r="C435" s="1"/>
      <c r="D435" s="1"/>
      <c r="E435" s="1"/>
      <c r="F435" s="1"/>
      <c r="G435" s="173"/>
      <c r="H435" s="139"/>
      <c r="I435" s="13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09"/>
      <c r="W435" s="59"/>
    </row>
    <row r="436" spans="1:26" x14ac:dyDescent="0.25">
      <c r="A436" s="13"/>
      <c r="B436" s="221"/>
      <c r="C436" s="180">
        <v>771</v>
      </c>
      <c r="D436" s="322" t="s">
        <v>95</v>
      </c>
      <c r="E436" s="322"/>
      <c r="F436" s="13"/>
      <c r="G436" s="179"/>
      <c r="H436" s="146"/>
      <c r="I436" s="146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205"/>
      <c r="W436" s="226"/>
      <c r="X436" s="145"/>
      <c r="Y436" s="145"/>
      <c r="Z436" s="145"/>
    </row>
    <row r="437" spans="1:26" ht="24.95" customHeight="1" x14ac:dyDescent="0.25">
      <c r="A437" s="187"/>
      <c r="B437" s="222"/>
      <c r="C437" s="188" t="s">
        <v>672</v>
      </c>
      <c r="D437" s="323" t="s">
        <v>673</v>
      </c>
      <c r="E437" s="323"/>
      <c r="F437" s="181" t="s">
        <v>162</v>
      </c>
      <c r="G437" s="183">
        <v>11.032</v>
      </c>
      <c r="H437" s="189"/>
      <c r="I437" s="182">
        <f t="shared" ref="I437:I444" si="80">ROUND(G437*(H437),2)</f>
        <v>0</v>
      </c>
      <c r="J437" s="181">
        <f t="shared" ref="J437:J444" si="81">ROUND(G437*(N437),2)</f>
        <v>0</v>
      </c>
      <c r="K437" s="186">
        <f t="shared" ref="K437:K444" si="82">ROUND(G437*(O437),2)</f>
        <v>0</v>
      </c>
      <c r="L437" s="186">
        <f t="shared" ref="L437:L444" si="83">ROUND(G437*(H437),2)</f>
        <v>0</v>
      </c>
      <c r="M437" s="186"/>
      <c r="N437" s="186">
        <v>0</v>
      </c>
      <c r="O437" s="186"/>
      <c r="P437" s="190">
        <v>6.2300000000000003E-3</v>
      </c>
      <c r="Q437" s="190"/>
      <c r="R437" s="190">
        <v>6.2300000000000003E-3</v>
      </c>
      <c r="S437" s="186">
        <f t="shared" ref="S437:S444" si="84">ROUND(G437*(P437),3)</f>
        <v>6.9000000000000006E-2</v>
      </c>
      <c r="T437" s="186"/>
      <c r="U437" s="186"/>
      <c r="V437" s="206"/>
      <c r="W437" s="59"/>
      <c r="Z437">
        <f t="shared" ref="Z437:Z444" si="85">0.058844*POWER(I437,0.952797)</f>
        <v>0</v>
      </c>
    </row>
    <row r="438" spans="1:26" ht="24.95" customHeight="1" x14ac:dyDescent="0.25">
      <c r="A438" s="187"/>
      <c r="B438" s="223"/>
      <c r="C438" s="197" t="s">
        <v>674</v>
      </c>
      <c r="D438" s="326" t="s">
        <v>675</v>
      </c>
      <c r="E438" s="326"/>
      <c r="F438" s="191" t="s">
        <v>162</v>
      </c>
      <c r="G438" s="193">
        <v>11.253</v>
      </c>
      <c r="H438" s="198"/>
      <c r="I438" s="192">
        <f t="shared" si="80"/>
        <v>0</v>
      </c>
      <c r="J438" s="191">
        <f t="shared" si="81"/>
        <v>0</v>
      </c>
      <c r="K438" s="196">
        <f t="shared" si="82"/>
        <v>0</v>
      </c>
      <c r="L438" s="196">
        <f t="shared" si="83"/>
        <v>0</v>
      </c>
      <c r="M438" s="196">
        <f>ROUND(G438*(H438),2)</f>
        <v>0</v>
      </c>
      <c r="N438" s="196">
        <v>0</v>
      </c>
      <c r="O438" s="196"/>
      <c r="P438" s="199"/>
      <c r="Q438" s="199"/>
      <c r="R438" s="199"/>
      <c r="S438" s="196">
        <f t="shared" si="84"/>
        <v>0</v>
      </c>
      <c r="T438" s="196"/>
      <c r="U438" s="196"/>
      <c r="V438" s="207"/>
      <c r="W438" s="59"/>
      <c r="Z438">
        <f t="shared" si="85"/>
        <v>0</v>
      </c>
    </row>
    <row r="439" spans="1:26" ht="24.95" customHeight="1" x14ac:dyDescent="0.25">
      <c r="A439" s="187"/>
      <c r="B439" s="222"/>
      <c r="C439" s="188" t="s">
        <v>676</v>
      </c>
      <c r="D439" s="323" t="s">
        <v>677</v>
      </c>
      <c r="E439" s="323"/>
      <c r="F439" s="181" t="s">
        <v>178</v>
      </c>
      <c r="G439" s="183">
        <v>96.18</v>
      </c>
      <c r="H439" s="189"/>
      <c r="I439" s="182">
        <f t="shared" si="80"/>
        <v>0</v>
      </c>
      <c r="J439" s="181">
        <f t="shared" si="81"/>
        <v>0</v>
      </c>
      <c r="K439" s="186">
        <f t="shared" si="82"/>
        <v>0</v>
      </c>
      <c r="L439" s="186">
        <f t="shared" si="83"/>
        <v>0</v>
      </c>
      <c r="M439" s="186"/>
      <c r="N439" s="186">
        <v>0</v>
      </c>
      <c r="O439" s="186"/>
      <c r="P439" s="190"/>
      <c r="Q439" s="190"/>
      <c r="R439" s="190"/>
      <c r="S439" s="186">
        <f t="shared" si="84"/>
        <v>0</v>
      </c>
      <c r="T439" s="186"/>
      <c r="U439" s="186"/>
      <c r="V439" s="206"/>
      <c r="W439" s="59"/>
      <c r="Z439">
        <f t="shared" si="85"/>
        <v>0</v>
      </c>
    </row>
    <row r="440" spans="1:26" ht="24.95" customHeight="1" x14ac:dyDescent="0.25">
      <c r="A440" s="187"/>
      <c r="B440" s="222"/>
      <c r="C440" s="188" t="s">
        <v>678</v>
      </c>
      <c r="D440" s="323" t="s">
        <v>679</v>
      </c>
      <c r="E440" s="323"/>
      <c r="F440" s="181" t="s">
        <v>162</v>
      </c>
      <c r="G440" s="183">
        <v>742.48</v>
      </c>
      <c r="H440" s="189"/>
      <c r="I440" s="182">
        <f t="shared" si="80"/>
        <v>0</v>
      </c>
      <c r="J440" s="181">
        <f t="shared" si="81"/>
        <v>0</v>
      </c>
      <c r="K440" s="186">
        <f t="shared" si="82"/>
        <v>0</v>
      </c>
      <c r="L440" s="186">
        <f t="shared" si="83"/>
        <v>0</v>
      </c>
      <c r="M440" s="186"/>
      <c r="N440" s="186">
        <v>0</v>
      </c>
      <c r="O440" s="186"/>
      <c r="P440" s="190">
        <v>5.3005999999999999E-3</v>
      </c>
      <c r="Q440" s="190"/>
      <c r="R440" s="190">
        <v>5.3005999999999999E-3</v>
      </c>
      <c r="S440" s="186">
        <f t="shared" si="84"/>
        <v>3.9359999999999999</v>
      </c>
      <c r="T440" s="186"/>
      <c r="U440" s="186"/>
      <c r="V440" s="206"/>
      <c r="W440" s="59"/>
      <c r="Z440">
        <f t="shared" si="85"/>
        <v>0</v>
      </c>
    </row>
    <row r="441" spans="1:26" ht="24.95" customHeight="1" x14ac:dyDescent="0.25">
      <c r="A441" s="187"/>
      <c r="B441" s="223"/>
      <c r="C441" s="197" t="s">
        <v>680</v>
      </c>
      <c r="D441" s="326" t="s">
        <v>681</v>
      </c>
      <c r="E441" s="326"/>
      <c r="F441" s="191" t="s">
        <v>162</v>
      </c>
      <c r="G441" s="193">
        <v>763.00800000000004</v>
      </c>
      <c r="H441" s="198"/>
      <c r="I441" s="192">
        <f t="shared" si="80"/>
        <v>0</v>
      </c>
      <c r="J441" s="191">
        <f t="shared" si="81"/>
        <v>0</v>
      </c>
      <c r="K441" s="196">
        <f t="shared" si="82"/>
        <v>0</v>
      </c>
      <c r="L441" s="196">
        <f t="shared" si="83"/>
        <v>0</v>
      </c>
      <c r="M441" s="196">
        <f>ROUND(G441*(H441),2)</f>
        <v>0</v>
      </c>
      <c r="N441" s="196">
        <v>0</v>
      </c>
      <c r="O441" s="196"/>
      <c r="P441" s="199"/>
      <c r="Q441" s="199"/>
      <c r="R441" s="199"/>
      <c r="S441" s="196">
        <f t="shared" si="84"/>
        <v>0</v>
      </c>
      <c r="T441" s="196"/>
      <c r="U441" s="196"/>
      <c r="V441" s="207"/>
      <c r="W441" s="59"/>
      <c r="Z441">
        <f t="shared" si="85"/>
        <v>0</v>
      </c>
    </row>
    <row r="442" spans="1:26" ht="24.95" customHeight="1" x14ac:dyDescent="0.25">
      <c r="A442" s="187"/>
      <c r="B442" s="222"/>
      <c r="C442" s="188" t="s">
        <v>682</v>
      </c>
      <c r="D442" s="323" t="s">
        <v>683</v>
      </c>
      <c r="E442" s="323"/>
      <c r="F442" s="181" t="s">
        <v>162</v>
      </c>
      <c r="G442" s="183">
        <v>24.31</v>
      </c>
      <c r="H442" s="189"/>
      <c r="I442" s="182">
        <f t="shared" si="80"/>
        <v>0</v>
      </c>
      <c r="J442" s="181">
        <f t="shared" si="81"/>
        <v>0</v>
      </c>
      <c r="K442" s="186">
        <f t="shared" si="82"/>
        <v>0</v>
      </c>
      <c r="L442" s="186">
        <f t="shared" si="83"/>
        <v>0</v>
      </c>
      <c r="M442" s="186"/>
      <c r="N442" s="186">
        <v>0</v>
      </c>
      <c r="O442" s="186"/>
      <c r="P442" s="190">
        <v>4.7200000000000002E-3</v>
      </c>
      <c r="Q442" s="190"/>
      <c r="R442" s="190">
        <v>4.7200000000000002E-3</v>
      </c>
      <c r="S442" s="186">
        <f t="shared" si="84"/>
        <v>0.115</v>
      </c>
      <c r="T442" s="186"/>
      <c r="U442" s="186"/>
      <c r="V442" s="206"/>
      <c r="W442" s="59"/>
      <c r="Z442">
        <f t="shared" si="85"/>
        <v>0</v>
      </c>
    </row>
    <row r="443" spans="1:26" ht="24.95" customHeight="1" x14ac:dyDescent="0.25">
      <c r="A443" s="187"/>
      <c r="B443" s="223"/>
      <c r="C443" s="197" t="s">
        <v>684</v>
      </c>
      <c r="D443" s="326" t="s">
        <v>685</v>
      </c>
      <c r="E443" s="326"/>
      <c r="F443" s="191" t="s">
        <v>195</v>
      </c>
      <c r="G443" s="193">
        <v>154.976</v>
      </c>
      <c r="H443" s="198"/>
      <c r="I443" s="192">
        <f t="shared" si="80"/>
        <v>0</v>
      </c>
      <c r="J443" s="191">
        <f t="shared" si="81"/>
        <v>0</v>
      </c>
      <c r="K443" s="196">
        <f t="shared" si="82"/>
        <v>0</v>
      </c>
      <c r="L443" s="196">
        <f t="shared" si="83"/>
        <v>0</v>
      </c>
      <c r="M443" s="196">
        <f>ROUND(G443*(H443),2)</f>
        <v>0</v>
      </c>
      <c r="N443" s="196">
        <v>0</v>
      </c>
      <c r="O443" s="196"/>
      <c r="P443" s="199"/>
      <c r="Q443" s="199"/>
      <c r="R443" s="199"/>
      <c r="S443" s="196">
        <f t="shared" si="84"/>
        <v>0</v>
      </c>
      <c r="T443" s="196"/>
      <c r="U443" s="196"/>
      <c r="V443" s="207"/>
      <c r="W443" s="59"/>
      <c r="Z443">
        <f t="shared" si="85"/>
        <v>0</v>
      </c>
    </row>
    <row r="444" spans="1:26" ht="24.95" customHeight="1" x14ac:dyDescent="0.25">
      <c r="A444" s="187"/>
      <c r="B444" s="222"/>
      <c r="C444" s="188" t="s">
        <v>686</v>
      </c>
      <c r="D444" s="323" t="s">
        <v>687</v>
      </c>
      <c r="E444" s="323"/>
      <c r="F444" s="181" t="s">
        <v>157</v>
      </c>
      <c r="G444" s="183">
        <v>19.053000000000001</v>
      </c>
      <c r="H444" s="189"/>
      <c r="I444" s="182">
        <f t="shared" si="80"/>
        <v>0</v>
      </c>
      <c r="J444" s="181">
        <f t="shared" si="81"/>
        <v>0</v>
      </c>
      <c r="K444" s="186">
        <f t="shared" si="82"/>
        <v>0</v>
      </c>
      <c r="L444" s="186">
        <f t="shared" si="83"/>
        <v>0</v>
      </c>
      <c r="M444" s="186"/>
      <c r="N444" s="186">
        <v>0</v>
      </c>
      <c r="O444" s="186"/>
      <c r="P444" s="190"/>
      <c r="Q444" s="190"/>
      <c r="R444" s="190"/>
      <c r="S444" s="186">
        <f t="shared" si="84"/>
        <v>0</v>
      </c>
      <c r="T444" s="186"/>
      <c r="U444" s="186"/>
      <c r="V444" s="206"/>
      <c r="W444" s="59"/>
      <c r="Z444">
        <f t="shared" si="85"/>
        <v>0</v>
      </c>
    </row>
    <row r="445" spans="1:26" x14ac:dyDescent="0.25">
      <c r="A445" s="13"/>
      <c r="B445" s="221"/>
      <c r="C445" s="180">
        <v>771</v>
      </c>
      <c r="D445" s="322" t="s">
        <v>95</v>
      </c>
      <c r="E445" s="322"/>
      <c r="F445" s="13"/>
      <c r="G445" s="179"/>
      <c r="H445" s="146"/>
      <c r="I445" s="148">
        <f>ROUND((SUM(I436:I444))/1,2)</f>
        <v>0</v>
      </c>
      <c r="J445" s="13"/>
      <c r="K445" s="13"/>
      <c r="L445" s="13">
        <f>ROUND((SUM(L436:L444))/1,2)</f>
        <v>0</v>
      </c>
      <c r="M445" s="13">
        <f>ROUND((SUM(M436:M444))/1,2)</f>
        <v>0</v>
      </c>
      <c r="N445" s="13"/>
      <c r="O445" s="13"/>
      <c r="P445" s="13"/>
      <c r="Q445" s="13"/>
      <c r="R445" s="13"/>
      <c r="S445" s="13">
        <f>ROUND((SUM(S436:S444))/1,2)</f>
        <v>4.12</v>
      </c>
      <c r="T445" s="13"/>
      <c r="U445" s="13"/>
      <c r="V445" s="208">
        <f>ROUND((SUM(V436:V444))/1,2)</f>
        <v>0</v>
      </c>
      <c r="W445" s="226"/>
      <c r="X445" s="145"/>
      <c r="Y445" s="145"/>
      <c r="Z445" s="145"/>
    </row>
    <row r="446" spans="1:26" x14ac:dyDescent="0.25">
      <c r="A446" s="1"/>
      <c r="B446" s="217"/>
      <c r="C446" s="1"/>
      <c r="D446" s="1"/>
      <c r="E446" s="1"/>
      <c r="F446" s="1"/>
      <c r="G446" s="173"/>
      <c r="H446" s="139"/>
      <c r="I446" s="13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09"/>
      <c r="W446" s="59"/>
    </row>
    <row r="447" spans="1:26" x14ac:dyDescent="0.25">
      <c r="A447" s="13"/>
      <c r="B447" s="221"/>
      <c r="C447" s="180">
        <v>775</v>
      </c>
      <c r="D447" s="322" t="s">
        <v>96</v>
      </c>
      <c r="E447" s="322"/>
      <c r="F447" s="13"/>
      <c r="G447" s="179"/>
      <c r="H447" s="146"/>
      <c r="I447" s="146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205"/>
      <c r="W447" s="226"/>
      <c r="X447" s="145"/>
      <c r="Y447" s="145"/>
      <c r="Z447" s="145"/>
    </row>
    <row r="448" spans="1:26" ht="24.95" customHeight="1" x14ac:dyDescent="0.25">
      <c r="A448" s="187"/>
      <c r="B448" s="222"/>
      <c r="C448" s="188" t="s">
        <v>688</v>
      </c>
      <c r="D448" s="323" t="s">
        <v>689</v>
      </c>
      <c r="E448" s="323"/>
      <c r="F448" s="181" t="s">
        <v>178</v>
      </c>
      <c r="G448" s="183">
        <v>81.727999999999994</v>
      </c>
      <c r="H448" s="189"/>
      <c r="I448" s="182">
        <f t="shared" ref="I448:I464" si="86">ROUND(G448*(H448),2)</f>
        <v>0</v>
      </c>
      <c r="J448" s="181">
        <f t="shared" ref="J448:J464" si="87">ROUND(G448*(N448),2)</f>
        <v>0</v>
      </c>
      <c r="K448" s="186">
        <f t="shared" ref="K448:K464" si="88">ROUND(G448*(O448),2)</f>
        <v>0</v>
      </c>
      <c r="L448" s="186">
        <f t="shared" ref="L448:L464" si="89">ROUND(G448*(H448),2)</f>
        <v>0</v>
      </c>
      <c r="M448" s="186"/>
      <c r="N448" s="186">
        <v>0</v>
      </c>
      <c r="O448" s="186"/>
      <c r="P448" s="190"/>
      <c r="Q448" s="190"/>
      <c r="R448" s="190"/>
      <c r="S448" s="186">
        <f t="shared" ref="S448:S464" si="90">ROUND(G448*(P448),3)</f>
        <v>0</v>
      </c>
      <c r="T448" s="186"/>
      <c r="U448" s="186"/>
      <c r="V448" s="206"/>
      <c r="W448" s="59"/>
      <c r="Z448">
        <f t="shared" ref="Z448:Z464" si="91">0.058844*POWER(I448,0.952797)</f>
        <v>0</v>
      </c>
    </row>
    <row r="449" spans="1:26" ht="24.95" customHeight="1" x14ac:dyDescent="0.25">
      <c r="A449" s="187"/>
      <c r="B449" s="223"/>
      <c r="C449" s="197" t="s">
        <v>690</v>
      </c>
      <c r="D449" s="326" t="s">
        <v>691</v>
      </c>
      <c r="E449" s="326"/>
      <c r="F449" s="191" t="s">
        <v>178</v>
      </c>
      <c r="G449" s="193">
        <v>82.545000000000002</v>
      </c>
      <c r="H449" s="198"/>
      <c r="I449" s="192">
        <f t="shared" si="86"/>
        <v>0</v>
      </c>
      <c r="J449" s="191">
        <f t="shared" si="87"/>
        <v>0</v>
      </c>
      <c r="K449" s="196">
        <f t="shared" si="88"/>
        <v>0</v>
      </c>
      <c r="L449" s="196">
        <f t="shared" si="89"/>
        <v>0</v>
      </c>
      <c r="M449" s="196">
        <f>ROUND(G449*(H449),2)</f>
        <v>0</v>
      </c>
      <c r="N449" s="196">
        <v>0</v>
      </c>
      <c r="O449" s="196"/>
      <c r="P449" s="199"/>
      <c r="Q449" s="199"/>
      <c r="R449" s="199"/>
      <c r="S449" s="196">
        <f t="shared" si="90"/>
        <v>0</v>
      </c>
      <c r="T449" s="196"/>
      <c r="U449" s="196"/>
      <c r="V449" s="207"/>
      <c r="W449" s="59"/>
      <c r="Z449">
        <f t="shared" si="91"/>
        <v>0</v>
      </c>
    </row>
    <row r="450" spans="1:26" ht="24.95" customHeight="1" x14ac:dyDescent="0.25">
      <c r="A450" s="187"/>
      <c r="B450" s="222"/>
      <c r="C450" s="188" t="s">
        <v>692</v>
      </c>
      <c r="D450" s="323" t="s">
        <v>693</v>
      </c>
      <c r="E450" s="323"/>
      <c r="F450" s="181" t="s">
        <v>162</v>
      </c>
      <c r="G450" s="183">
        <v>130.06</v>
      </c>
      <c r="H450" s="189"/>
      <c r="I450" s="182">
        <f t="shared" si="86"/>
        <v>0</v>
      </c>
      <c r="J450" s="181">
        <f t="shared" si="87"/>
        <v>0</v>
      </c>
      <c r="K450" s="186">
        <f t="shared" si="88"/>
        <v>0</v>
      </c>
      <c r="L450" s="186">
        <f t="shared" si="89"/>
        <v>0</v>
      </c>
      <c r="M450" s="186"/>
      <c r="N450" s="186">
        <v>0</v>
      </c>
      <c r="O450" s="186"/>
      <c r="P450" s="190"/>
      <c r="Q450" s="190"/>
      <c r="R450" s="190"/>
      <c r="S450" s="186">
        <f t="shared" si="90"/>
        <v>0</v>
      </c>
      <c r="T450" s="186"/>
      <c r="U450" s="186"/>
      <c r="V450" s="206"/>
      <c r="W450" s="59"/>
      <c r="Z450">
        <f t="shared" si="91"/>
        <v>0</v>
      </c>
    </row>
    <row r="451" spans="1:26" ht="24.95" customHeight="1" x14ac:dyDescent="0.25">
      <c r="A451" s="187"/>
      <c r="B451" s="223"/>
      <c r="C451" s="197" t="s">
        <v>694</v>
      </c>
      <c r="D451" s="326" t="s">
        <v>695</v>
      </c>
      <c r="E451" s="326"/>
      <c r="F451" s="191" t="s">
        <v>162</v>
      </c>
      <c r="G451" s="193">
        <v>132.661</v>
      </c>
      <c r="H451" s="198"/>
      <c r="I451" s="192">
        <f t="shared" si="86"/>
        <v>0</v>
      </c>
      <c r="J451" s="191">
        <f t="shared" si="87"/>
        <v>0</v>
      </c>
      <c r="K451" s="196">
        <f t="shared" si="88"/>
        <v>0</v>
      </c>
      <c r="L451" s="196">
        <f t="shared" si="89"/>
        <v>0</v>
      </c>
      <c r="M451" s="196">
        <f>ROUND(G451*(H451),2)</f>
        <v>0</v>
      </c>
      <c r="N451" s="196">
        <v>0</v>
      </c>
      <c r="O451" s="196"/>
      <c r="P451" s="199"/>
      <c r="Q451" s="199"/>
      <c r="R451" s="199"/>
      <c r="S451" s="196">
        <f t="shared" si="90"/>
        <v>0</v>
      </c>
      <c r="T451" s="196"/>
      <c r="U451" s="196"/>
      <c r="V451" s="207"/>
      <c r="W451" s="59"/>
      <c r="Z451">
        <f t="shared" si="91"/>
        <v>0</v>
      </c>
    </row>
    <row r="452" spans="1:26" ht="24.95" customHeight="1" x14ac:dyDescent="0.25">
      <c r="A452" s="187"/>
      <c r="B452" s="222"/>
      <c r="C452" s="188" t="s">
        <v>696</v>
      </c>
      <c r="D452" s="323" t="s">
        <v>697</v>
      </c>
      <c r="E452" s="323"/>
      <c r="F452" s="181" t="s">
        <v>162</v>
      </c>
      <c r="G452" s="183">
        <v>130.06</v>
      </c>
      <c r="H452" s="189"/>
      <c r="I452" s="182">
        <f t="shared" si="86"/>
        <v>0</v>
      </c>
      <c r="J452" s="181">
        <f t="shared" si="87"/>
        <v>0</v>
      </c>
      <c r="K452" s="186">
        <f t="shared" si="88"/>
        <v>0</v>
      </c>
      <c r="L452" s="186">
        <f t="shared" si="89"/>
        <v>0</v>
      </c>
      <c r="M452" s="186"/>
      <c r="N452" s="186">
        <v>0</v>
      </c>
      <c r="O452" s="186"/>
      <c r="P452" s="190"/>
      <c r="Q452" s="190"/>
      <c r="R452" s="190"/>
      <c r="S452" s="186">
        <f t="shared" si="90"/>
        <v>0</v>
      </c>
      <c r="T452" s="186"/>
      <c r="U452" s="186"/>
      <c r="V452" s="206"/>
      <c r="W452" s="59"/>
      <c r="Z452">
        <f t="shared" si="91"/>
        <v>0</v>
      </c>
    </row>
    <row r="453" spans="1:26" ht="24.95" customHeight="1" x14ac:dyDescent="0.25">
      <c r="A453" s="187"/>
      <c r="B453" s="223"/>
      <c r="C453" s="197" t="s">
        <v>698</v>
      </c>
      <c r="D453" s="326" t="s">
        <v>699</v>
      </c>
      <c r="E453" s="326"/>
      <c r="F453" s="191" t="s">
        <v>162</v>
      </c>
      <c r="G453" s="193">
        <v>133.96199999999999</v>
      </c>
      <c r="H453" s="198"/>
      <c r="I453" s="192">
        <f t="shared" si="86"/>
        <v>0</v>
      </c>
      <c r="J453" s="191">
        <f t="shared" si="87"/>
        <v>0</v>
      </c>
      <c r="K453" s="196">
        <f t="shared" si="88"/>
        <v>0</v>
      </c>
      <c r="L453" s="196">
        <f t="shared" si="89"/>
        <v>0</v>
      </c>
      <c r="M453" s="196">
        <f>ROUND(G453*(H453),2)</f>
        <v>0</v>
      </c>
      <c r="N453" s="196">
        <v>0</v>
      </c>
      <c r="O453" s="196"/>
      <c r="P453" s="199"/>
      <c r="Q453" s="199"/>
      <c r="R453" s="199"/>
      <c r="S453" s="196">
        <f t="shared" si="90"/>
        <v>0</v>
      </c>
      <c r="T453" s="196"/>
      <c r="U453" s="196"/>
      <c r="V453" s="207"/>
      <c r="W453" s="59"/>
      <c r="Z453">
        <f t="shared" si="91"/>
        <v>0</v>
      </c>
    </row>
    <row r="454" spans="1:26" ht="24.95" customHeight="1" x14ac:dyDescent="0.25">
      <c r="A454" s="187"/>
      <c r="B454" s="222"/>
      <c r="C454" s="188" t="s">
        <v>700</v>
      </c>
      <c r="D454" s="323" t="s">
        <v>701</v>
      </c>
      <c r="E454" s="323"/>
      <c r="F454" s="181" t="s">
        <v>162</v>
      </c>
      <c r="G454" s="183">
        <v>523.73</v>
      </c>
      <c r="H454" s="189"/>
      <c r="I454" s="182">
        <f t="shared" si="86"/>
        <v>0</v>
      </c>
      <c r="J454" s="181">
        <f t="shared" si="87"/>
        <v>0</v>
      </c>
      <c r="K454" s="186">
        <f t="shared" si="88"/>
        <v>0</v>
      </c>
      <c r="L454" s="186">
        <f t="shared" si="89"/>
        <v>0</v>
      </c>
      <c r="M454" s="186"/>
      <c r="N454" s="186">
        <v>0</v>
      </c>
      <c r="O454" s="186"/>
      <c r="P454" s="190"/>
      <c r="Q454" s="190"/>
      <c r="R454" s="190"/>
      <c r="S454" s="186">
        <f t="shared" si="90"/>
        <v>0</v>
      </c>
      <c r="T454" s="186"/>
      <c r="U454" s="186"/>
      <c r="V454" s="206"/>
      <c r="W454" s="59"/>
      <c r="Z454">
        <f t="shared" si="91"/>
        <v>0</v>
      </c>
    </row>
    <row r="455" spans="1:26" ht="24.95" customHeight="1" x14ac:dyDescent="0.25">
      <c r="A455" s="187"/>
      <c r="B455" s="222"/>
      <c r="C455" s="188" t="s">
        <v>702</v>
      </c>
      <c r="D455" s="323" t="s">
        <v>703</v>
      </c>
      <c r="E455" s="323"/>
      <c r="F455" s="181" t="s">
        <v>162</v>
      </c>
      <c r="G455" s="183">
        <v>523.73</v>
      </c>
      <c r="H455" s="189"/>
      <c r="I455" s="182">
        <f t="shared" si="86"/>
        <v>0</v>
      </c>
      <c r="J455" s="181">
        <f t="shared" si="87"/>
        <v>0</v>
      </c>
      <c r="K455" s="186">
        <f t="shared" si="88"/>
        <v>0</v>
      </c>
      <c r="L455" s="186">
        <f t="shared" si="89"/>
        <v>0</v>
      </c>
      <c r="M455" s="186"/>
      <c r="N455" s="186">
        <v>0</v>
      </c>
      <c r="O455" s="186"/>
      <c r="P455" s="190"/>
      <c r="Q455" s="190"/>
      <c r="R455" s="190"/>
      <c r="S455" s="186">
        <f t="shared" si="90"/>
        <v>0</v>
      </c>
      <c r="T455" s="186"/>
      <c r="U455" s="186"/>
      <c r="V455" s="206"/>
      <c r="W455" s="59"/>
      <c r="Z455">
        <f t="shared" si="91"/>
        <v>0</v>
      </c>
    </row>
    <row r="456" spans="1:26" ht="24.95" customHeight="1" x14ac:dyDescent="0.25">
      <c r="A456" s="187"/>
      <c r="B456" s="223"/>
      <c r="C456" s="197" t="s">
        <v>704</v>
      </c>
      <c r="D456" s="326" t="s">
        <v>705</v>
      </c>
      <c r="E456" s="326"/>
      <c r="F456" s="191" t="s">
        <v>162</v>
      </c>
      <c r="G456" s="193">
        <v>576.10299999999995</v>
      </c>
      <c r="H456" s="198"/>
      <c r="I456" s="192">
        <f t="shared" si="86"/>
        <v>0</v>
      </c>
      <c r="J456" s="191">
        <f t="shared" si="87"/>
        <v>0</v>
      </c>
      <c r="K456" s="196">
        <f t="shared" si="88"/>
        <v>0</v>
      </c>
      <c r="L456" s="196">
        <f t="shared" si="89"/>
        <v>0</v>
      </c>
      <c r="M456" s="196">
        <f>ROUND(G456*(H456),2)</f>
        <v>0</v>
      </c>
      <c r="N456" s="196">
        <v>0</v>
      </c>
      <c r="O456" s="196"/>
      <c r="P456" s="199"/>
      <c r="Q456" s="199"/>
      <c r="R456" s="199"/>
      <c r="S456" s="196">
        <f t="shared" si="90"/>
        <v>0</v>
      </c>
      <c r="T456" s="196"/>
      <c r="U456" s="196"/>
      <c r="V456" s="207"/>
      <c r="W456" s="59"/>
      <c r="Z456">
        <f t="shared" si="91"/>
        <v>0</v>
      </c>
    </row>
    <row r="457" spans="1:26" ht="24.95" customHeight="1" x14ac:dyDescent="0.25">
      <c r="A457" s="187"/>
      <c r="B457" s="222"/>
      <c r="C457" s="188" t="s">
        <v>706</v>
      </c>
      <c r="D457" s="323" t="s">
        <v>707</v>
      </c>
      <c r="E457" s="323"/>
      <c r="F457" s="181" t="s">
        <v>162</v>
      </c>
      <c r="G457" s="183">
        <v>523.73</v>
      </c>
      <c r="H457" s="189"/>
      <c r="I457" s="182">
        <f t="shared" si="86"/>
        <v>0</v>
      </c>
      <c r="J457" s="181">
        <f t="shared" si="87"/>
        <v>0</v>
      </c>
      <c r="K457" s="186">
        <f t="shared" si="88"/>
        <v>0</v>
      </c>
      <c r="L457" s="186">
        <f t="shared" si="89"/>
        <v>0</v>
      </c>
      <c r="M457" s="186"/>
      <c r="N457" s="186">
        <v>0</v>
      </c>
      <c r="O457" s="186"/>
      <c r="P457" s="190"/>
      <c r="Q457" s="190"/>
      <c r="R457" s="190"/>
      <c r="S457" s="186">
        <f t="shared" si="90"/>
        <v>0</v>
      </c>
      <c r="T457" s="186"/>
      <c r="U457" s="186"/>
      <c r="V457" s="206"/>
      <c r="W457" s="59"/>
      <c r="Z457">
        <f t="shared" si="91"/>
        <v>0</v>
      </c>
    </row>
    <row r="458" spans="1:26" ht="24.95" customHeight="1" x14ac:dyDescent="0.25">
      <c r="A458" s="187"/>
      <c r="B458" s="223"/>
      <c r="C458" s="197" t="s">
        <v>708</v>
      </c>
      <c r="D458" s="326" t="s">
        <v>709</v>
      </c>
      <c r="E458" s="326"/>
      <c r="F458" s="191" t="s">
        <v>162</v>
      </c>
      <c r="G458" s="193">
        <v>576.10299999999995</v>
      </c>
      <c r="H458" s="198"/>
      <c r="I458" s="192">
        <f t="shared" si="86"/>
        <v>0</v>
      </c>
      <c r="J458" s="191">
        <f t="shared" si="87"/>
        <v>0</v>
      </c>
      <c r="K458" s="196">
        <f t="shared" si="88"/>
        <v>0</v>
      </c>
      <c r="L458" s="196">
        <f t="shared" si="89"/>
        <v>0</v>
      </c>
      <c r="M458" s="196">
        <f>ROUND(G458*(H458),2)</f>
        <v>0</v>
      </c>
      <c r="N458" s="196">
        <v>0</v>
      </c>
      <c r="O458" s="196"/>
      <c r="P458" s="199"/>
      <c r="Q458" s="199"/>
      <c r="R458" s="199"/>
      <c r="S458" s="196">
        <f t="shared" si="90"/>
        <v>0</v>
      </c>
      <c r="T458" s="196"/>
      <c r="U458" s="196"/>
      <c r="V458" s="207"/>
      <c r="W458" s="59"/>
      <c r="Z458">
        <f t="shared" si="91"/>
        <v>0</v>
      </c>
    </row>
    <row r="459" spans="1:26" ht="24.95" customHeight="1" x14ac:dyDescent="0.25">
      <c r="A459" s="187"/>
      <c r="B459" s="222"/>
      <c r="C459" s="188" t="s">
        <v>710</v>
      </c>
      <c r="D459" s="323" t="s">
        <v>711</v>
      </c>
      <c r="E459" s="323"/>
      <c r="F459" s="181" t="s">
        <v>162</v>
      </c>
      <c r="G459" s="183">
        <v>523.73</v>
      </c>
      <c r="H459" s="189"/>
      <c r="I459" s="182">
        <f t="shared" si="86"/>
        <v>0</v>
      </c>
      <c r="J459" s="181">
        <f t="shared" si="87"/>
        <v>0</v>
      </c>
      <c r="K459" s="186">
        <f t="shared" si="88"/>
        <v>0</v>
      </c>
      <c r="L459" s="186">
        <f t="shared" si="89"/>
        <v>0</v>
      </c>
      <c r="M459" s="186"/>
      <c r="N459" s="186">
        <v>0</v>
      </c>
      <c r="O459" s="186"/>
      <c r="P459" s="190"/>
      <c r="Q459" s="190"/>
      <c r="R459" s="190"/>
      <c r="S459" s="186">
        <f t="shared" si="90"/>
        <v>0</v>
      </c>
      <c r="T459" s="186"/>
      <c r="U459" s="186"/>
      <c r="V459" s="206"/>
      <c r="W459" s="59"/>
      <c r="Z459">
        <f t="shared" si="91"/>
        <v>0</v>
      </c>
    </row>
    <row r="460" spans="1:26" ht="24.95" customHeight="1" x14ac:dyDescent="0.25">
      <c r="A460" s="187"/>
      <c r="B460" s="223"/>
      <c r="C460" s="197" t="s">
        <v>712</v>
      </c>
      <c r="D460" s="326" t="s">
        <v>713</v>
      </c>
      <c r="E460" s="326"/>
      <c r="F460" s="191" t="s">
        <v>162</v>
      </c>
      <c r="G460" s="193">
        <v>576.10299999999995</v>
      </c>
      <c r="H460" s="198"/>
      <c r="I460" s="192">
        <f t="shared" si="86"/>
        <v>0</v>
      </c>
      <c r="J460" s="191">
        <f t="shared" si="87"/>
        <v>0</v>
      </c>
      <c r="K460" s="196">
        <f t="shared" si="88"/>
        <v>0</v>
      </c>
      <c r="L460" s="196">
        <f t="shared" si="89"/>
        <v>0</v>
      </c>
      <c r="M460" s="196">
        <f>ROUND(G460*(H460),2)</f>
        <v>0</v>
      </c>
      <c r="N460" s="196">
        <v>0</v>
      </c>
      <c r="O460" s="196"/>
      <c r="P460" s="199"/>
      <c r="Q460" s="199"/>
      <c r="R460" s="199"/>
      <c r="S460" s="196">
        <f t="shared" si="90"/>
        <v>0</v>
      </c>
      <c r="T460" s="196"/>
      <c r="U460" s="196"/>
      <c r="V460" s="207"/>
      <c r="W460" s="59"/>
      <c r="Z460">
        <f t="shared" si="91"/>
        <v>0</v>
      </c>
    </row>
    <row r="461" spans="1:26" ht="24.95" customHeight="1" x14ac:dyDescent="0.25">
      <c r="A461" s="187"/>
      <c r="B461" s="223"/>
      <c r="C461" s="197" t="s">
        <v>714</v>
      </c>
      <c r="D461" s="326" t="s">
        <v>715</v>
      </c>
      <c r="E461" s="326"/>
      <c r="F461" s="191" t="s">
        <v>162</v>
      </c>
      <c r="G461" s="193">
        <v>576.10299999999995</v>
      </c>
      <c r="H461" s="198"/>
      <c r="I461" s="192">
        <f t="shared" si="86"/>
        <v>0</v>
      </c>
      <c r="J461" s="191">
        <f t="shared" si="87"/>
        <v>0</v>
      </c>
      <c r="K461" s="196">
        <f t="shared" si="88"/>
        <v>0</v>
      </c>
      <c r="L461" s="196">
        <f t="shared" si="89"/>
        <v>0</v>
      </c>
      <c r="M461" s="196">
        <f>ROUND(G461*(H461),2)</f>
        <v>0</v>
      </c>
      <c r="N461" s="196">
        <v>0</v>
      </c>
      <c r="O461" s="196"/>
      <c r="P461" s="199"/>
      <c r="Q461" s="199"/>
      <c r="R461" s="199"/>
      <c r="S461" s="196">
        <f t="shared" si="90"/>
        <v>0</v>
      </c>
      <c r="T461" s="196"/>
      <c r="U461" s="196"/>
      <c r="V461" s="207"/>
      <c r="W461" s="59"/>
      <c r="Z461">
        <f t="shared" si="91"/>
        <v>0</v>
      </c>
    </row>
    <row r="462" spans="1:26" ht="24.95" customHeight="1" x14ac:dyDescent="0.25">
      <c r="A462" s="187"/>
      <c r="B462" s="222"/>
      <c r="C462" s="188" t="s">
        <v>716</v>
      </c>
      <c r="D462" s="323" t="s">
        <v>717</v>
      </c>
      <c r="E462" s="323"/>
      <c r="F462" s="181" t="s">
        <v>162</v>
      </c>
      <c r="G462" s="183">
        <v>523.73</v>
      </c>
      <c r="H462" s="189"/>
      <c r="I462" s="182">
        <f t="shared" si="86"/>
        <v>0</v>
      </c>
      <c r="J462" s="181">
        <f t="shared" si="87"/>
        <v>0</v>
      </c>
      <c r="K462" s="186">
        <f t="shared" si="88"/>
        <v>0</v>
      </c>
      <c r="L462" s="186">
        <f t="shared" si="89"/>
        <v>0</v>
      </c>
      <c r="M462" s="186"/>
      <c r="N462" s="186">
        <v>0</v>
      </c>
      <c r="O462" s="186"/>
      <c r="P462" s="190">
        <v>1.0000000000000001E-5</v>
      </c>
      <c r="Q462" s="190"/>
      <c r="R462" s="190">
        <v>1.0000000000000001E-5</v>
      </c>
      <c r="S462" s="186">
        <f t="shared" si="90"/>
        <v>5.0000000000000001E-3</v>
      </c>
      <c r="T462" s="186"/>
      <c r="U462" s="186"/>
      <c r="V462" s="206"/>
      <c r="W462" s="59"/>
      <c r="Z462">
        <f t="shared" si="91"/>
        <v>0</v>
      </c>
    </row>
    <row r="463" spans="1:26" ht="24.95" customHeight="1" x14ac:dyDescent="0.25">
      <c r="A463" s="187"/>
      <c r="B463" s="222"/>
      <c r="C463" s="188" t="s">
        <v>718</v>
      </c>
      <c r="D463" s="323" t="s">
        <v>719</v>
      </c>
      <c r="E463" s="323"/>
      <c r="F463" s="181" t="s">
        <v>195</v>
      </c>
      <c r="G463" s="183">
        <v>5</v>
      </c>
      <c r="H463" s="189"/>
      <c r="I463" s="182">
        <f t="shared" si="86"/>
        <v>0</v>
      </c>
      <c r="J463" s="181">
        <f t="shared" si="87"/>
        <v>0</v>
      </c>
      <c r="K463" s="186">
        <f t="shared" si="88"/>
        <v>0</v>
      </c>
      <c r="L463" s="186">
        <f t="shared" si="89"/>
        <v>0</v>
      </c>
      <c r="M463" s="186"/>
      <c r="N463" s="186">
        <v>0</v>
      </c>
      <c r="O463" s="186"/>
      <c r="P463" s="190"/>
      <c r="Q463" s="190"/>
      <c r="R463" s="190"/>
      <c r="S463" s="186">
        <f t="shared" si="90"/>
        <v>0</v>
      </c>
      <c r="T463" s="186"/>
      <c r="U463" s="186"/>
      <c r="V463" s="206"/>
      <c r="W463" s="59"/>
      <c r="Z463">
        <f t="shared" si="91"/>
        <v>0</v>
      </c>
    </row>
    <row r="464" spans="1:26" ht="24.95" customHeight="1" x14ac:dyDescent="0.25">
      <c r="A464" s="187"/>
      <c r="B464" s="222"/>
      <c r="C464" s="188" t="s">
        <v>720</v>
      </c>
      <c r="D464" s="323" t="s">
        <v>721</v>
      </c>
      <c r="E464" s="323"/>
      <c r="F464" s="181" t="s">
        <v>157</v>
      </c>
      <c r="G464" s="183">
        <v>7.6790000000000003</v>
      </c>
      <c r="H464" s="189"/>
      <c r="I464" s="182">
        <f t="shared" si="86"/>
        <v>0</v>
      </c>
      <c r="J464" s="181">
        <f t="shared" si="87"/>
        <v>0</v>
      </c>
      <c r="K464" s="186">
        <f t="shared" si="88"/>
        <v>0</v>
      </c>
      <c r="L464" s="186">
        <f t="shared" si="89"/>
        <v>0</v>
      </c>
      <c r="M464" s="186"/>
      <c r="N464" s="186">
        <v>0</v>
      </c>
      <c r="O464" s="186"/>
      <c r="P464" s="190"/>
      <c r="Q464" s="190"/>
      <c r="R464" s="190"/>
      <c r="S464" s="186">
        <f t="shared" si="90"/>
        <v>0</v>
      </c>
      <c r="T464" s="186"/>
      <c r="U464" s="186"/>
      <c r="V464" s="206"/>
      <c r="W464" s="59"/>
      <c r="Z464">
        <f t="shared" si="91"/>
        <v>0</v>
      </c>
    </row>
    <row r="465" spans="1:26" x14ac:dyDescent="0.25">
      <c r="A465" s="13"/>
      <c r="B465" s="221"/>
      <c r="C465" s="180">
        <v>775</v>
      </c>
      <c r="D465" s="322" t="s">
        <v>96</v>
      </c>
      <c r="E465" s="322"/>
      <c r="F465" s="13"/>
      <c r="G465" s="179"/>
      <c r="H465" s="146"/>
      <c r="I465" s="148">
        <f>ROUND((SUM(I447:I464))/1,2)</f>
        <v>0</v>
      </c>
      <c r="J465" s="13"/>
      <c r="K465" s="13"/>
      <c r="L465" s="13">
        <f>ROUND((SUM(L447:L464))/1,2)</f>
        <v>0</v>
      </c>
      <c r="M465" s="13">
        <f>ROUND((SUM(M447:M464))/1,2)</f>
        <v>0</v>
      </c>
      <c r="N465" s="13"/>
      <c r="O465" s="13"/>
      <c r="P465" s="13"/>
      <c r="Q465" s="13"/>
      <c r="R465" s="13"/>
      <c r="S465" s="13">
        <f>ROUND((SUM(S447:S464))/1,2)</f>
        <v>0.01</v>
      </c>
      <c r="T465" s="13"/>
      <c r="U465" s="13"/>
      <c r="V465" s="208">
        <f>ROUND((SUM(V447:V464))/1,2)</f>
        <v>0</v>
      </c>
      <c r="W465" s="226"/>
      <c r="X465" s="145"/>
      <c r="Y465" s="145"/>
      <c r="Z465" s="145"/>
    </row>
    <row r="466" spans="1:26" x14ac:dyDescent="0.25">
      <c r="A466" s="1"/>
      <c r="B466" s="217"/>
      <c r="C466" s="1"/>
      <c r="D466" s="1"/>
      <c r="E466" s="1"/>
      <c r="F466" s="1"/>
      <c r="G466" s="173"/>
      <c r="H466" s="139"/>
      <c r="I466" s="13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09"/>
      <c r="W466" s="59"/>
    </row>
    <row r="467" spans="1:26" x14ac:dyDescent="0.25">
      <c r="A467" s="13"/>
      <c r="B467" s="221"/>
      <c r="C467" s="180">
        <v>776</v>
      </c>
      <c r="D467" s="322" t="s">
        <v>97</v>
      </c>
      <c r="E467" s="322"/>
      <c r="F467" s="13"/>
      <c r="G467" s="179"/>
      <c r="H467" s="146"/>
      <c r="I467" s="146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205"/>
      <c r="W467" s="226"/>
      <c r="X467" s="145"/>
      <c r="Y467" s="145"/>
      <c r="Z467" s="145"/>
    </row>
    <row r="468" spans="1:26" ht="24.95" customHeight="1" x14ac:dyDescent="0.25">
      <c r="A468" s="187"/>
      <c r="B468" s="222"/>
      <c r="C468" s="188" t="s">
        <v>722</v>
      </c>
      <c r="D468" s="323" t="s">
        <v>723</v>
      </c>
      <c r="E468" s="323"/>
      <c r="F468" s="181" t="s">
        <v>178</v>
      </c>
      <c r="G468" s="183">
        <v>520.29999999999995</v>
      </c>
      <c r="H468" s="189"/>
      <c r="I468" s="182">
        <f t="shared" ref="I468:I477" si="92">ROUND(G468*(H468),2)</f>
        <v>0</v>
      </c>
      <c r="J468" s="181">
        <f t="shared" ref="J468:J477" si="93">ROUND(G468*(N468),2)</f>
        <v>0</v>
      </c>
      <c r="K468" s="186">
        <f t="shared" ref="K468:K477" si="94">ROUND(G468*(O468),2)</f>
        <v>0</v>
      </c>
      <c r="L468" s="186">
        <f t="shared" ref="L468:L477" si="95">ROUND(G468*(H468),2)</f>
        <v>0</v>
      </c>
      <c r="M468" s="186"/>
      <c r="N468" s="186">
        <v>0</v>
      </c>
      <c r="O468" s="186"/>
      <c r="P468" s="190"/>
      <c r="Q468" s="190"/>
      <c r="R468" s="190"/>
      <c r="S468" s="186">
        <f t="shared" ref="S468:S477" si="96">ROUND(G468*(P468),3)</f>
        <v>0</v>
      </c>
      <c r="T468" s="186"/>
      <c r="U468" s="186"/>
      <c r="V468" s="206"/>
      <c r="W468" s="59"/>
      <c r="Z468">
        <f t="shared" ref="Z468:Z477" si="97">0.058844*POWER(I468,0.952797)</f>
        <v>0</v>
      </c>
    </row>
    <row r="469" spans="1:26" ht="24.95" customHeight="1" x14ac:dyDescent="0.25">
      <c r="A469" s="187"/>
      <c r="B469" s="223"/>
      <c r="C469" s="197" t="s">
        <v>724</v>
      </c>
      <c r="D469" s="326" t="s">
        <v>725</v>
      </c>
      <c r="E469" s="326"/>
      <c r="F469" s="191" t="s">
        <v>178</v>
      </c>
      <c r="G469" s="193">
        <v>535.90899999999999</v>
      </c>
      <c r="H469" s="198"/>
      <c r="I469" s="192">
        <f t="shared" si="92"/>
        <v>0</v>
      </c>
      <c r="J469" s="191">
        <f t="shared" si="93"/>
        <v>0</v>
      </c>
      <c r="K469" s="196">
        <f t="shared" si="94"/>
        <v>0</v>
      </c>
      <c r="L469" s="196">
        <f t="shared" si="95"/>
        <v>0</v>
      </c>
      <c r="M469" s="196">
        <f>ROUND(G469*(H469),2)</f>
        <v>0</v>
      </c>
      <c r="N469" s="196">
        <v>0</v>
      </c>
      <c r="O469" s="196"/>
      <c r="P469" s="199"/>
      <c r="Q469" s="199"/>
      <c r="R469" s="199"/>
      <c r="S469" s="196">
        <f t="shared" si="96"/>
        <v>0</v>
      </c>
      <c r="T469" s="196"/>
      <c r="U469" s="196"/>
      <c r="V469" s="207"/>
      <c r="W469" s="59"/>
      <c r="Z469">
        <f t="shared" si="97"/>
        <v>0</v>
      </c>
    </row>
    <row r="470" spans="1:26" ht="24.95" customHeight="1" x14ac:dyDescent="0.25">
      <c r="A470" s="187"/>
      <c r="B470" s="222"/>
      <c r="C470" s="188" t="s">
        <v>726</v>
      </c>
      <c r="D470" s="323" t="s">
        <v>727</v>
      </c>
      <c r="E470" s="323"/>
      <c r="F470" s="181" t="s">
        <v>162</v>
      </c>
      <c r="G470" s="183">
        <v>872.06</v>
      </c>
      <c r="H470" s="189"/>
      <c r="I470" s="182">
        <f t="shared" si="92"/>
        <v>0</v>
      </c>
      <c r="J470" s="181">
        <f t="shared" si="93"/>
        <v>0</v>
      </c>
      <c r="K470" s="186">
        <f t="shared" si="94"/>
        <v>0</v>
      </c>
      <c r="L470" s="186">
        <f t="shared" si="95"/>
        <v>0</v>
      </c>
      <c r="M470" s="186"/>
      <c r="N470" s="186">
        <v>0</v>
      </c>
      <c r="O470" s="186"/>
      <c r="P470" s="190">
        <v>2.3000000000000001E-4</v>
      </c>
      <c r="Q470" s="190"/>
      <c r="R470" s="190">
        <v>2.3000000000000001E-4</v>
      </c>
      <c r="S470" s="186">
        <f t="shared" si="96"/>
        <v>0.20100000000000001</v>
      </c>
      <c r="T470" s="186"/>
      <c r="U470" s="186"/>
      <c r="V470" s="206"/>
      <c r="W470" s="59"/>
      <c r="Z470">
        <f t="shared" si="97"/>
        <v>0</v>
      </c>
    </row>
    <row r="471" spans="1:26" ht="24.95" customHeight="1" x14ac:dyDescent="0.25">
      <c r="A471" s="187"/>
      <c r="B471" s="223"/>
      <c r="C471" s="197" t="s">
        <v>728</v>
      </c>
      <c r="D471" s="326" t="s">
        <v>729</v>
      </c>
      <c r="E471" s="326"/>
      <c r="F471" s="191" t="s">
        <v>162</v>
      </c>
      <c r="G471" s="193">
        <v>898.22199999999998</v>
      </c>
      <c r="H471" s="198"/>
      <c r="I471" s="192">
        <f t="shared" si="92"/>
        <v>0</v>
      </c>
      <c r="J471" s="191">
        <f t="shared" si="93"/>
        <v>0</v>
      </c>
      <c r="K471" s="196">
        <f t="shared" si="94"/>
        <v>0</v>
      </c>
      <c r="L471" s="196">
        <f t="shared" si="95"/>
        <v>0</v>
      </c>
      <c r="M471" s="196">
        <f>ROUND(G471*(H471),2)</f>
        <v>0</v>
      </c>
      <c r="N471" s="196">
        <v>0</v>
      </c>
      <c r="O471" s="196"/>
      <c r="P471" s="199"/>
      <c r="Q471" s="199"/>
      <c r="R471" s="199"/>
      <c r="S471" s="196">
        <f t="shared" si="96"/>
        <v>0</v>
      </c>
      <c r="T471" s="196"/>
      <c r="U471" s="196"/>
      <c r="V471" s="207"/>
      <c r="W471" s="59"/>
      <c r="Z471">
        <f t="shared" si="97"/>
        <v>0</v>
      </c>
    </row>
    <row r="472" spans="1:26" ht="24.95" customHeight="1" x14ac:dyDescent="0.25">
      <c r="A472" s="187"/>
      <c r="B472" s="222"/>
      <c r="C472" s="188" t="s">
        <v>730</v>
      </c>
      <c r="D472" s="323" t="s">
        <v>731</v>
      </c>
      <c r="E472" s="323"/>
      <c r="F472" s="181" t="s">
        <v>162</v>
      </c>
      <c r="G472" s="183">
        <v>872.06</v>
      </c>
      <c r="H472" s="189"/>
      <c r="I472" s="182">
        <f t="shared" si="92"/>
        <v>0</v>
      </c>
      <c r="J472" s="181">
        <f t="shared" si="93"/>
        <v>0</v>
      </c>
      <c r="K472" s="186">
        <f t="shared" si="94"/>
        <v>0</v>
      </c>
      <c r="L472" s="186">
        <f t="shared" si="95"/>
        <v>0</v>
      </c>
      <c r="M472" s="186"/>
      <c r="N472" s="186">
        <v>0</v>
      </c>
      <c r="O472" s="186"/>
      <c r="P472" s="190"/>
      <c r="Q472" s="190"/>
      <c r="R472" s="190"/>
      <c r="S472" s="186">
        <f t="shared" si="96"/>
        <v>0</v>
      </c>
      <c r="T472" s="186"/>
      <c r="U472" s="186"/>
      <c r="V472" s="206"/>
      <c r="W472" s="59"/>
      <c r="Z472">
        <f t="shared" si="97"/>
        <v>0</v>
      </c>
    </row>
    <row r="473" spans="1:26" ht="24.95" customHeight="1" x14ac:dyDescent="0.25">
      <c r="A473" s="187"/>
      <c r="B473" s="222"/>
      <c r="C473" s="188" t="s">
        <v>732</v>
      </c>
      <c r="D473" s="323" t="s">
        <v>733</v>
      </c>
      <c r="E473" s="323"/>
      <c r="F473" s="181" t="s">
        <v>162</v>
      </c>
      <c r="G473" s="183">
        <v>872.06</v>
      </c>
      <c r="H473" s="189"/>
      <c r="I473" s="182">
        <f t="shared" si="92"/>
        <v>0</v>
      </c>
      <c r="J473" s="181">
        <f t="shared" si="93"/>
        <v>0</v>
      </c>
      <c r="K473" s="186">
        <f t="shared" si="94"/>
        <v>0</v>
      </c>
      <c r="L473" s="186">
        <f t="shared" si="95"/>
        <v>0</v>
      </c>
      <c r="M473" s="186"/>
      <c r="N473" s="186">
        <v>0</v>
      </c>
      <c r="O473" s="186"/>
      <c r="P473" s="190"/>
      <c r="Q473" s="190"/>
      <c r="R473" s="190"/>
      <c r="S473" s="186">
        <f t="shared" si="96"/>
        <v>0</v>
      </c>
      <c r="T473" s="186"/>
      <c r="U473" s="186"/>
      <c r="V473" s="206"/>
      <c r="W473" s="59"/>
      <c r="Z473">
        <f t="shared" si="97"/>
        <v>0</v>
      </c>
    </row>
    <row r="474" spans="1:26" ht="24.95" customHeight="1" x14ac:dyDescent="0.25">
      <c r="A474" s="187"/>
      <c r="B474" s="222"/>
      <c r="C474" s="188" t="s">
        <v>734</v>
      </c>
      <c r="D474" s="323" t="s">
        <v>735</v>
      </c>
      <c r="E474" s="323"/>
      <c r="F474" s="181" t="s">
        <v>162</v>
      </c>
      <c r="G474" s="183">
        <v>274.06</v>
      </c>
      <c r="H474" s="189"/>
      <c r="I474" s="182">
        <f t="shared" si="92"/>
        <v>0</v>
      </c>
      <c r="J474" s="181">
        <f t="shared" si="93"/>
        <v>0</v>
      </c>
      <c r="K474" s="186">
        <f t="shared" si="94"/>
        <v>0</v>
      </c>
      <c r="L474" s="186">
        <f t="shared" si="95"/>
        <v>0</v>
      </c>
      <c r="M474" s="186"/>
      <c r="N474" s="186">
        <v>0</v>
      </c>
      <c r="O474" s="186"/>
      <c r="P474" s="190"/>
      <c r="Q474" s="190"/>
      <c r="R474" s="190"/>
      <c r="S474" s="186">
        <f t="shared" si="96"/>
        <v>0</v>
      </c>
      <c r="T474" s="186"/>
      <c r="U474" s="186"/>
      <c r="V474" s="206"/>
      <c r="W474" s="59"/>
      <c r="Z474">
        <f t="shared" si="97"/>
        <v>0</v>
      </c>
    </row>
    <row r="475" spans="1:26" ht="24.95" customHeight="1" x14ac:dyDescent="0.25">
      <c r="A475" s="187"/>
      <c r="B475" s="222"/>
      <c r="C475" s="188" t="s">
        <v>736</v>
      </c>
      <c r="D475" s="323" t="s">
        <v>737</v>
      </c>
      <c r="E475" s="323"/>
      <c r="F475" s="181" t="s">
        <v>162</v>
      </c>
      <c r="G475" s="183">
        <v>872.06</v>
      </c>
      <c r="H475" s="189"/>
      <c r="I475" s="182">
        <f t="shared" si="92"/>
        <v>0</v>
      </c>
      <c r="J475" s="181">
        <f t="shared" si="93"/>
        <v>0</v>
      </c>
      <c r="K475" s="186">
        <f t="shared" si="94"/>
        <v>0</v>
      </c>
      <c r="L475" s="186">
        <f t="shared" si="95"/>
        <v>0</v>
      </c>
      <c r="M475" s="186"/>
      <c r="N475" s="186">
        <v>0</v>
      </c>
      <c r="O475" s="186"/>
      <c r="P475" s="190"/>
      <c r="Q475" s="190"/>
      <c r="R475" s="190"/>
      <c r="S475" s="186">
        <f t="shared" si="96"/>
        <v>0</v>
      </c>
      <c r="T475" s="186"/>
      <c r="U475" s="186"/>
      <c r="V475" s="206"/>
      <c r="W475" s="59"/>
      <c r="Z475">
        <f t="shared" si="97"/>
        <v>0</v>
      </c>
    </row>
    <row r="476" spans="1:26" ht="24.95" customHeight="1" x14ac:dyDescent="0.25">
      <c r="A476" s="187"/>
      <c r="B476" s="222"/>
      <c r="C476" s="188" t="s">
        <v>738</v>
      </c>
      <c r="D476" s="323" t="s">
        <v>739</v>
      </c>
      <c r="E476" s="323"/>
      <c r="F476" s="181" t="s">
        <v>162</v>
      </c>
      <c r="G476" s="183">
        <v>471.65</v>
      </c>
      <c r="H476" s="189"/>
      <c r="I476" s="182">
        <f t="shared" si="92"/>
        <v>0</v>
      </c>
      <c r="J476" s="181">
        <f t="shared" si="93"/>
        <v>0</v>
      </c>
      <c r="K476" s="186">
        <f t="shared" si="94"/>
        <v>0</v>
      </c>
      <c r="L476" s="186">
        <f t="shared" si="95"/>
        <v>0</v>
      </c>
      <c r="M476" s="186"/>
      <c r="N476" s="186">
        <v>0</v>
      </c>
      <c r="O476" s="186"/>
      <c r="P476" s="190"/>
      <c r="Q476" s="190"/>
      <c r="R476" s="190"/>
      <c r="S476" s="186">
        <f t="shared" si="96"/>
        <v>0</v>
      </c>
      <c r="T476" s="186"/>
      <c r="U476" s="186"/>
      <c r="V476" s="206"/>
      <c r="W476" s="59"/>
      <c r="Z476">
        <f t="shared" si="97"/>
        <v>0</v>
      </c>
    </row>
    <row r="477" spans="1:26" ht="24.95" customHeight="1" x14ac:dyDescent="0.25">
      <c r="A477" s="187"/>
      <c r="B477" s="222"/>
      <c r="C477" s="188" t="s">
        <v>740</v>
      </c>
      <c r="D477" s="323" t="s">
        <v>741</v>
      </c>
      <c r="E477" s="323"/>
      <c r="F477" s="181" t="s">
        <v>157</v>
      </c>
      <c r="G477" s="183">
        <v>13.077999999999999</v>
      </c>
      <c r="H477" s="189"/>
      <c r="I477" s="182">
        <f t="shared" si="92"/>
        <v>0</v>
      </c>
      <c r="J477" s="181">
        <f t="shared" si="93"/>
        <v>0</v>
      </c>
      <c r="K477" s="186">
        <f t="shared" si="94"/>
        <v>0</v>
      </c>
      <c r="L477" s="186">
        <f t="shared" si="95"/>
        <v>0</v>
      </c>
      <c r="M477" s="186"/>
      <c r="N477" s="186">
        <v>0</v>
      </c>
      <c r="O477" s="186"/>
      <c r="P477" s="190"/>
      <c r="Q477" s="190"/>
      <c r="R477" s="190"/>
      <c r="S477" s="186">
        <f t="shared" si="96"/>
        <v>0</v>
      </c>
      <c r="T477" s="186"/>
      <c r="U477" s="186"/>
      <c r="V477" s="206"/>
      <c r="W477" s="59"/>
      <c r="Z477">
        <f t="shared" si="97"/>
        <v>0</v>
      </c>
    </row>
    <row r="478" spans="1:26" x14ac:dyDescent="0.25">
      <c r="A478" s="13"/>
      <c r="B478" s="221"/>
      <c r="C478" s="180">
        <v>776</v>
      </c>
      <c r="D478" s="322" t="s">
        <v>97</v>
      </c>
      <c r="E478" s="322"/>
      <c r="F478" s="13"/>
      <c r="G478" s="179"/>
      <c r="H478" s="146"/>
      <c r="I478" s="148">
        <f>ROUND((SUM(I467:I477))/1,2)</f>
        <v>0</v>
      </c>
      <c r="J478" s="13"/>
      <c r="K478" s="13"/>
      <c r="L478" s="13">
        <f>ROUND((SUM(L467:L477))/1,2)</f>
        <v>0</v>
      </c>
      <c r="M478" s="13">
        <f>ROUND((SUM(M467:M477))/1,2)</f>
        <v>0</v>
      </c>
      <c r="N478" s="13"/>
      <c r="O478" s="13"/>
      <c r="P478" s="13"/>
      <c r="Q478" s="13"/>
      <c r="R478" s="13"/>
      <c r="S478" s="13">
        <f>ROUND((SUM(S467:S477))/1,2)</f>
        <v>0.2</v>
      </c>
      <c r="T478" s="13"/>
      <c r="U478" s="13"/>
      <c r="V478" s="208">
        <f>ROUND((SUM(V467:V477))/1,2)</f>
        <v>0</v>
      </c>
      <c r="W478" s="226"/>
      <c r="X478" s="145"/>
      <c r="Y478" s="145"/>
      <c r="Z478" s="145"/>
    </row>
    <row r="479" spans="1:26" x14ac:dyDescent="0.25">
      <c r="A479" s="1"/>
      <c r="B479" s="217"/>
      <c r="C479" s="1"/>
      <c r="D479" s="1"/>
      <c r="E479" s="1"/>
      <c r="F479" s="1"/>
      <c r="G479" s="173"/>
      <c r="H479" s="139"/>
      <c r="I479" s="13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09"/>
      <c r="W479" s="59"/>
    </row>
    <row r="480" spans="1:26" x14ac:dyDescent="0.25">
      <c r="A480" s="13"/>
      <c r="B480" s="221"/>
      <c r="C480" s="180">
        <v>781</v>
      </c>
      <c r="D480" s="322" t="s">
        <v>98</v>
      </c>
      <c r="E480" s="322"/>
      <c r="F480" s="13"/>
      <c r="G480" s="179"/>
      <c r="H480" s="146"/>
      <c r="I480" s="146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205"/>
      <c r="W480" s="226"/>
      <c r="X480" s="145"/>
      <c r="Y480" s="145"/>
      <c r="Z480" s="145"/>
    </row>
    <row r="481" spans="1:26" ht="24.95" customHeight="1" x14ac:dyDescent="0.25">
      <c r="A481" s="187"/>
      <c r="B481" s="222"/>
      <c r="C481" s="188" t="s">
        <v>742</v>
      </c>
      <c r="D481" s="323" t="s">
        <v>743</v>
      </c>
      <c r="E481" s="323"/>
      <c r="F481" s="181" t="s">
        <v>162</v>
      </c>
      <c r="G481" s="183">
        <v>351.34</v>
      </c>
      <c r="H481" s="189"/>
      <c r="I481" s="182">
        <f>ROUND(G481*(H481),2)</f>
        <v>0</v>
      </c>
      <c r="J481" s="181">
        <f>ROUND(G481*(N481),2)</f>
        <v>0</v>
      </c>
      <c r="K481" s="186">
        <f>ROUND(G481*(O481),2)</f>
        <v>0</v>
      </c>
      <c r="L481" s="186">
        <f>ROUND(G481*(H481),2)</f>
        <v>0</v>
      </c>
      <c r="M481" s="186"/>
      <c r="N481" s="186">
        <v>0</v>
      </c>
      <c r="O481" s="186"/>
      <c r="P481" s="190">
        <v>3.3400000000000001E-3</v>
      </c>
      <c r="Q481" s="190"/>
      <c r="R481" s="190">
        <v>3.3400000000000001E-3</v>
      </c>
      <c r="S481" s="186">
        <f>ROUND(G481*(P481),3)</f>
        <v>1.173</v>
      </c>
      <c r="T481" s="186"/>
      <c r="U481" s="186"/>
      <c r="V481" s="206"/>
      <c r="W481" s="59"/>
      <c r="Z481">
        <f>0.058844*POWER(I481,0.952797)</f>
        <v>0</v>
      </c>
    </row>
    <row r="482" spans="1:26" ht="24.95" customHeight="1" x14ac:dyDescent="0.25">
      <c r="A482" s="187"/>
      <c r="B482" s="223"/>
      <c r="C482" s="197" t="s">
        <v>744</v>
      </c>
      <c r="D482" s="326" t="s">
        <v>745</v>
      </c>
      <c r="E482" s="326"/>
      <c r="F482" s="191" t="s">
        <v>162</v>
      </c>
      <c r="G482" s="193">
        <v>358.36700000000002</v>
      </c>
      <c r="H482" s="198"/>
      <c r="I482" s="192">
        <f>ROUND(G482*(H482),2)</f>
        <v>0</v>
      </c>
      <c r="J482" s="191">
        <f>ROUND(G482*(N482),2)</f>
        <v>0</v>
      </c>
      <c r="K482" s="196">
        <f>ROUND(G482*(O482),2)</f>
        <v>0</v>
      </c>
      <c r="L482" s="196">
        <f>ROUND(G482*(H482),2)</f>
        <v>0</v>
      </c>
      <c r="M482" s="196">
        <f>ROUND(G482*(H482),2)</f>
        <v>0</v>
      </c>
      <c r="N482" s="196">
        <v>0</v>
      </c>
      <c r="O482" s="196"/>
      <c r="P482" s="199"/>
      <c r="Q482" s="199"/>
      <c r="R482" s="199"/>
      <c r="S482" s="196">
        <f>ROUND(G482*(P482),3)</f>
        <v>0</v>
      </c>
      <c r="T482" s="196"/>
      <c r="U482" s="196"/>
      <c r="V482" s="207"/>
      <c r="W482" s="59"/>
      <c r="Z482">
        <f>0.058844*POWER(I482,0.952797)</f>
        <v>0</v>
      </c>
    </row>
    <row r="483" spans="1:26" ht="24.95" customHeight="1" x14ac:dyDescent="0.25">
      <c r="A483" s="187"/>
      <c r="B483" s="222"/>
      <c r="C483" s="188" t="s">
        <v>746</v>
      </c>
      <c r="D483" s="323" t="s">
        <v>747</v>
      </c>
      <c r="E483" s="323"/>
      <c r="F483" s="181" t="s">
        <v>162</v>
      </c>
      <c r="G483" s="183">
        <v>57.695</v>
      </c>
      <c r="H483" s="189"/>
      <c r="I483" s="182">
        <f>ROUND(G483*(H483),2)</f>
        <v>0</v>
      </c>
      <c r="J483" s="181">
        <f>ROUND(G483*(N483),2)</f>
        <v>0</v>
      </c>
      <c r="K483" s="186">
        <f>ROUND(G483*(O483),2)</f>
        <v>0</v>
      </c>
      <c r="L483" s="186">
        <f>ROUND(G483*(H483),2)</f>
        <v>0</v>
      </c>
      <c r="M483" s="186"/>
      <c r="N483" s="186">
        <v>0</v>
      </c>
      <c r="O483" s="186"/>
      <c r="P483" s="190">
        <v>3.943E-2</v>
      </c>
      <c r="Q483" s="190"/>
      <c r="R483" s="190">
        <v>3.943E-2</v>
      </c>
      <c r="S483" s="186">
        <f>ROUND(G483*(P483),3)</f>
        <v>2.2749999999999999</v>
      </c>
      <c r="T483" s="186"/>
      <c r="U483" s="186"/>
      <c r="V483" s="206"/>
      <c r="W483" s="59"/>
      <c r="Z483">
        <f>0.058844*POWER(I483,0.952797)</f>
        <v>0</v>
      </c>
    </row>
    <row r="484" spans="1:26" ht="24.95" customHeight="1" x14ac:dyDescent="0.25">
      <c r="A484" s="187"/>
      <c r="B484" s="223"/>
      <c r="C484" s="197" t="s">
        <v>748</v>
      </c>
      <c r="D484" s="326" t="s">
        <v>749</v>
      </c>
      <c r="E484" s="326"/>
      <c r="F484" s="191" t="s">
        <v>162</v>
      </c>
      <c r="G484" s="193">
        <v>63.465000000000003</v>
      </c>
      <c r="H484" s="198"/>
      <c r="I484" s="192">
        <f>ROUND(G484*(H484),2)</f>
        <v>0</v>
      </c>
      <c r="J484" s="191">
        <f>ROUND(G484*(N484),2)</f>
        <v>0</v>
      </c>
      <c r="K484" s="196">
        <f>ROUND(G484*(O484),2)</f>
        <v>0</v>
      </c>
      <c r="L484" s="196">
        <f>ROUND(G484*(H484),2)</f>
        <v>0</v>
      </c>
      <c r="M484" s="196">
        <f>ROUND(G484*(H484),2)</f>
        <v>0</v>
      </c>
      <c r="N484" s="196">
        <v>0</v>
      </c>
      <c r="O484" s="196"/>
      <c r="P484" s="199"/>
      <c r="Q484" s="199"/>
      <c r="R484" s="199"/>
      <c r="S484" s="196">
        <f>ROUND(G484*(P484),3)</f>
        <v>0</v>
      </c>
      <c r="T484" s="196"/>
      <c r="U484" s="196"/>
      <c r="V484" s="207"/>
      <c r="W484" s="59"/>
      <c r="Z484">
        <f>0.058844*POWER(I484,0.952797)</f>
        <v>0</v>
      </c>
    </row>
    <row r="485" spans="1:26" ht="24.95" customHeight="1" x14ac:dyDescent="0.25">
      <c r="A485" s="187"/>
      <c r="B485" s="222"/>
      <c r="C485" s="188" t="s">
        <v>750</v>
      </c>
      <c r="D485" s="323" t="s">
        <v>751</v>
      </c>
      <c r="E485" s="323"/>
      <c r="F485" s="181" t="s">
        <v>157</v>
      </c>
      <c r="G485" s="183">
        <v>4.0279999999999996</v>
      </c>
      <c r="H485" s="189"/>
      <c r="I485" s="182">
        <f>ROUND(G485*(H485),2)</f>
        <v>0</v>
      </c>
      <c r="J485" s="181">
        <f>ROUND(G485*(N485),2)</f>
        <v>0</v>
      </c>
      <c r="K485" s="186">
        <f>ROUND(G485*(O485),2)</f>
        <v>0</v>
      </c>
      <c r="L485" s="186">
        <f>ROUND(G485*(H485),2)</f>
        <v>0</v>
      </c>
      <c r="M485" s="186"/>
      <c r="N485" s="186">
        <v>0</v>
      </c>
      <c r="O485" s="186"/>
      <c r="P485" s="190"/>
      <c r="Q485" s="190"/>
      <c r="R485" s="190"/>
      <c r="S485" s="186">
        <f>ROUND(G485*(P485),3)</f>
        <v>0</v>
      </c>
      <c r="T485" s="186"/>
      <c r="U485" s="186"/>
      <c r="V485" s="206"/>
      <c r="W485" s="59"/>
      <c r="Z485">
        <f>0.058844*POWER(I485,0.952797)</f>
        <v>0</v>
      </c>
    </row>
    <row r="486" spans="1:26" x14ac:dyDescent="0.25">
      <c r="A486" s="13"/>
      <c r="B486" s="221"/>
      <c r="C486" s="180">
        <v>781</v>
      </c>
      <c r="D486" s="322" t="s">
        <v>98</v>
      </c>
      <c r="E486" s="322"/>
      <c r="F486" s="13"/>
      <c r="G486" s="179"/>
      <c r="H486" s="146"/>
      <c r="I486" s="148">
        <f>ROUND((SUM(I480:I485))/1,2)</f>
        <v>0</v>
      </c>
      <c r="J486" s="13"/>
      <c r="K486" s="13"/>
      <c r="L486" s="13">
        <f>ROUND((SUM(L480:L485))/1,2)</f>
        <v>0</v>
      </c>
      <c r="M486" s="13">
        <f>ROUND((SUM(M480:M485))/1,2)</f>
        <v>0</v>
      </c>
      <c r="N486" s="13"/>
      <c r="O486" s="13"/>
      <c r="P486" s="13"/>
      <c r="Q486" s="13"/>
      <c r="R486" s="13"/>
      <c r="S486" s="13">
        <f>ROUND((SUM(S480:S485))/1,2)</f>
        <v>3.45</v>
      </c>
      <c r="T486" s="13"/>
      <c r="U486" s="13"/>
      <c r="V486" s="208">
        <f>ROUND((SUM(V480:V485))/1,2)</f>
        <v>0</v>
      </c>
      <c r="W486" s="226"/>
      <c r="X486" s="145"/>
      <c r="Y486" s="145"/>
      <c r="Z486" s="145"/>
    </row>
    <row r="487" spans="1:26" x14ac:dyDescent="0.25">
      <c r="A487" s="1"/>
      <c r="B487" s="217"/>
      <c r="C487" s="1"/>
      <c r="D487" s="1"/>
      <c r="E487" s="1"/>
      <c r="F487" s="1"/>
      <c r="G487" s="173"/>
      <c r="H487" s="139"/>
      <c r="I487" s="13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09"/>
      <c r="W487" s="59"/>
    </row>
    <row r="488" spans="1:26" x14ac:dyDescent="0.25">
      <c r="A488" s="13"/>
      <c r="B488" s="221"/>
      <c r="C488" s="180">
        <v>782</v>
      </c>
      <c r="D488" s="322" t="s">
        <v>99</v>
      </c>
      <c r="E488" s="322"/>
      <c r="F488" s="13"/>
      <c r="G488" s="179"/>
      <c r="H488" s="146"/>
      <c r="I488" s="146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205"/>
      <c r="W488" s="226"/>
      <c r="X488" s="145"/>
      <c r="Y488" s="145"/>
      <c r="Z488" s="145"/>
    </row>
    <row r="489" spans="1:26" ht="24.95" customHeight="1" x14ac:dyDescent="0.25">
      <c r="A489" s="187"/>
      <c r="B489" s="222"/>
      <c r="C489" s="188" t="s">
        <v>752</v>
      </c>
      <c r="D489" s="323" t="s">
        <v>753</v>
      </c>
      <c r="E489" s="323"/>
      <c r="F489" s="181" t="s">
        <v>178</v>
      </c>
      <c r="G489" s="183">
        <v>2500</v>
      </c>
      <c r="H489" s="189"/>
      <c r="I489" s="182">
        <f>ROUND(G489*(H489),2)</f>
        <v>0</v>
      </c>
      <c r="J489" s="181">
        <f>ROUND(G489*(N489),2)</f>
        <v>0</v>
      </c>
      <c r="K489" s="186">
        <f>ROUND(G489*(O489),2)</f>
        <v>0</v>
      </c>
      <c r="L489" s="186">
        <f>ROUND(G489*(H489),2)</f>
        <v>0</v>
      </c>
      <c r="M489" s="186"/>
      <c r="N489" s="186">
        <v>0</v>
      </c>
      <c r="O489" s="186"/>
      <c r="P489" s="190"/>
      <c r="Q489" s="190"/>
      <c r="R489" s="190"/>
      <c r="S489" s="186">
        <f>ROUND(G489*(P489),3)</f>
        <v>0</v>
      </c>
      <c r="T489" s="186"/>
      <c r="U489" s="186"/>
      <c r="V489" s="206"/>
      <c r="W489" s="59"/>
      <c r="Z489">
        <f>0.058844*POWER(I489,0.952797)</f>
        <v>0</v>
      </c>
    </row>
    <row r="490" spans="1:26" x14ac:dyDescent="0.25">
      <c r="A490" s="13"/>
      <c r="B490" s="221"/>
      <c r="C490" s="180">
        <v>782</v>
      </c>
      <c r="D490" s="322" t="s">
        <v>99</v>
      </c>
      <c r="E490" s="322"/>
      <c r="F490" s="13"/>
      <c r="G490" s="179"/>
      <c r="H490" s="146"/>
      <c r="I490" s="148">
        <f>ROUND((SUM(I488:I489))/1,2)</f>
        <v>0</v>
      </c>
      <c r="J490" s="13"/>
      <c r="K490" s="13"/>
      <c r="L490" s="13">
        <f>ROUND((SUM(L488:L489))/1,2)</f>
        <v>0</v>
      </c>
      <c r="M490" s="13">
        <f>ROUND((SUM(M488:M489))/1,2)</f>
        <v>0</v>
      </c>
      <c r="N490" s="13"/>
      <c r="O490" s="13"/>
      <c r="P490" s="13"/>
      <c r="Q490" s="13"/>
      <c r="R490" s="13"/>
      <c r="S490" s="13">
        <f>ROUND((SUM(S488:S489))/1,2)</f>
        <v>0</v>
      </c>
      <c r="T490" s="13"/>
      <c r="U490" s="13"/>
      <c r="V490" s="208">
        <f>ROUND((SUM(V488:V489))/1,2)</f>
        <v>0</v>
      </c>
      <c r="W490" s="226"/>
      <c r="X490" s="145"/>
      <c r="Y490" s="145"/>
      <c r="Z490" s="145"/>
    </row>
    <row r="491" spans="1:26" x14ac:dyDescent="0.25">
      <c r="A491" s="1"/>
      <c r="B491" s="217"/>
      <c r="C491" s="1"/>
      <c r="D491" s="1"/>
      <c r="E491" s="1"/>
      <c r="F491" s="1"/>
      <c r="G491" s="173"/>
      <c r="H491" s="139"/>
      <c r="I491" s="13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09"/>
      <c r="W491" s="59"/>
    </row>
    <row r="492" spans="1:26" x14ac:dyDescent="0.25">
      <c r="A492" s="13"/>
      <c r="B492" s="221"/>
      <c r="C492" s="180">
        <v>783</v>
      </c>
      <c r="D492" s="322" t="s">
        <v>100</v>
      </c>
      <c r="E492" s="322"/>
      <c r="F492" s="13"/>
      <c r="G492" s="179"/>
      <c r="H492" s="146"/>
      <c r="I492" s="146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205"/>
      <c r="W492" s="226"/>
      <c r="X492" s="145"/>
      <c r="Y492" s="145"/>
      <c r="Z492" s="145"/>
    </row>
    <row r="493" spans="1:26" ht="24.95" customHeight="1" x14ac:dyDescent="0.25">
      <c r="A493" s="187"/>
      <c r="B493" s="222"/>
      <c r="C493" s="188" t="s">
        <v>754</v>
      </c>
      <c r="D493" s="323" t="s">
        <v>755</v>
      </c>
      <c r="E493" s="323"/>
      <c r="F493" s="181" t="s">
        <v>162</v>
      </c>
      <c r="G493" s="183">
        <v>96</v>
      </c>
      <c r="H493" s="189"/>
      <c r="I493" s="182">
        <f t="shared" ref="I493:I498" si="98">ROUND(G493*(H493),2)</f>
        <v>0</v>
      </c>
      <c r="J493" s="181">
        <f t="shared" ref="J493:J498" si="99">ROUND(G493*(N493),2)</f>
        <v>0</v>
      </c>
      <c r="K493" s="186">
        <f t="shared" ref="K493:K498" si="100">ROUND(G493*(O493),2)</f>
        <v>0</v>
      </c>
      <c r="L493" s="186">
        <f t="shared" ref="L493:L498" si="101">ROUND(G493*(H493),2)</f>
        <v>0</v>
      </c>
      <c r="M493" s="186"/>
      <c r="N493" s="186">
        <v>0</v>
      </c>
      <c r="O493" s="186"/>
      <c r="P493" s="190">
        <v>4.0999999999999999E-4</v>
      </c>
      <c r="Q493" s="190"/>
      <c r="R493" s="190">
        <v>4.0999999999999999E-4</v>
      </c>
      <c r="S493" s="186">
        <f t="shared" ref="S493:S498" si="102">ROUND(G493*(P493),3)</f>
        <v>3.9E-2</v>
      </c>
      <c r="T493" s="186"/>
      <c r="U493" s="186"/>
      <c r="V493" s="206"/>
      <c r="W493" s="59"/>
      <c r="Z493">
        <f t="shared" ref="Z493:Z498" si="103">0.058844*POWER(I493,0.952797)</f>
        <v>0</v>
      </c>
    </row>
    <row r="494" spans="1:26" ht="24.95" customHeight="1" x14ac:dyDescent="0.25">
      <c r="A494" s="187"/>
      <c r="B494" s="222"/>
      <c r="C494" s="188" t="s">
        <v>756</v>
      </c>
      <c r="D494" s="323" t="s">
        <v>757</v>
      </c>
      <c r="E494" s="323"/>
      <c r="F494" s="181" t="s">
        <v>162</v>
      </c>
      <c r="G494" s="183">
        <v>931.3</v>
      </c>
      <c r="H494" s="189"/>
      <c r="I494" s="182">
        <f t="shared" si="98"/>
        <v>0</v>
      </c>
      <c r="J494" s="181">
        <f t="shared" si="99"/>
        <v>0</v>
      </c>
      <c r="K494" s="186">
        <f t="shared" si="100"/>
        <v>0</v>
      </c>
      <c r="L494" s="186">
        <f t="shared" si="101"/>
        <v>0</v>
      </c>
      <c r="M494" s="186"/>
      <c r="N494" s="186">
        <v>0</v>
      </c>
      <c r="O494" s="186"/>
      <c r="P494" s="190">
        <v>4.4999999999999999E-4</v>
      </c>
      <c r="Q494" s="190"/>
      <c r="R494" s="190">
        <v>4.4999999999999999E-4</v>
      </c>
      <c r="S494" s="186">
        <f t="shared" si="102"/>
        <v>0.41899999999999998</v>
      </c>
      <c r="T494" s="186"/>
      <c r="U494" s="186"/>
      <c r="V494" s="206"/>
      <c r="W494" s="59"/>
      <c r="Z494">
        <f t="shared" si="103"/>
        <v>0</v>
      </c>
    </row>
    <row r="495" spans="1:26" ht="24.95" customHeight="1" x14ac:dyDescent="0.25">
      <c r="A495" s="187"/>
      <c r="B495" s="222"/>
      <c r="C495" s="188" t="s">
        <v>758</v>
      </c>
      <c r="D495" s="323" t="s">
        <v>759</v>
      </c>
      <c r="E495" s="323"/>
      <c r="F495" s="181" t="s">
        <v>162</v>
      </c>
      <c r="G495" s="183">
        <v>233</v>
      </c>
      <c r="H495" s="189"/>
      <c r="I495" s="182">
        <f t="shared" si="98"/>
        <v>0</v>
      </c>
      <c r="J495" s="181">
        <f t="shared" si="99"/>
        <v>0</v>
      </c>
      <c r="K495" s="186">
        <f t="shared" si="100"/>
        <v>0</v>
      </c>
      <c r="L495" s="186">
        <f t="shared" si="101"/>
        <v>0</v>
      </c>
      <c r="M495" s="186"/>
      <c r="N495" s="186">
        <v>0</v>
      </c>
      <c r="O495" s="186"/>
      <c r="P495" s="190">
        <v>2.4000000000000001E-4</v>
      </c>
      <c r="Q495" s="190"/>
      <c r="R495" s="190">
        <v>2.4000000000000001E-4</v>
      </c>
      <c r="S495" s="186">
        <f t="shared" si="102"/>
        <v>5.6000000000000001E-2</v>
      </c>
      <c r="T495" s="186"/>
      <c r="U495" s="186"/>
      <c r="V495" s="206"/>
      <c r="W495" s="59"/>
      <c r="Z495">
        <f t="shared" si="103"/>
        <v>0</v>
      </c>
    </row>
    <row r="496" spans="1:26" ht="24.95" customHeight="1" x14ac:dyDescent="0.25">
      <c r="A496" s="187"/>
      <c r="B496" s="222"/>
      <c r="C496" s="188" t="s">
        <v>760</v>
      </c>
      <c r="D496" s="323" t="s">
        <v>761</v>
      </c>
      <c r="E496" s="323"/>
      <c r="F496" s="181" t="s">
        <v>162</v>
      </c>
      <c r="G496" s="183">
        <v>8656</v>
      </c>
      <c r="H496" s="189"/>
      <c r="I496" s="182">
        <f t="shared" si="98"/>
        <v>0</v>
      </c>
      <c r="J496" s="181">
        <f t="shared" si="99"/>
        <v>0</v>
      </c>
      <c r="K496" s="186">
        <f t="shared" si="100"/>
        <v>0</v>
      </c>
      <c r="L496" s="186">
        <f t="shared" si="101"/>
        <v>0</v>
      </c>
      <c r="M496" s="186"/>
      <c r="N496" s="186">
        <v>0</v>
      </c>
      <c r="O496" s="186"/>
      <c r="P496" s="190">
        <v>2.2000000000000001E-4</v>
      </c>
      <c r="Q496" s="190"/>
      <c r="R496" s="190">
        <v>2.2000000000000001E-4</v>
      </c>
      <c r="S496" s="186">
        <f t="shared" si="102"/>
        <v>1.9039999999999999</v>
      </c>
      <c r="T496" s="186"/>
      <c r="U496" s="186"/>
      <c r="V496" s="206"/>
      <c r="W496" s="59"/>
      <c r="Z496">
        <f t="shared" si="103"/>
        <v>0</v>
      </c>
    </row>
    <row r="497" spans="1:26" ht="24.95" customHeight="1" x14ac:dyDescent="0.25">
      <c r="A497" s="187"/>
      <c r="B497" s="222"/>
      <c r="C497" s="188" t="s">
        <v>762</v>
      </c>
      <c r="D497" s="323" t="s">
        <v>763</v>
      </c>
      <c r="E497" s="323"/>
      <c r="F497" s="181" t="s">
        <v>162</v>
      </c>
      <c r="G497" s="183">
        <v>1778.95</v>
      </c>
      <c r="H497" s="189"/>
      <c r="I497" s="182">
        <f t="shared" si="98"/>
        <v>0</v>
      </c>
      <c r="J497" s="181">
        <f t="shared" si="99"/>
        <v>0</v>
      </c>
      <c r="K497" s="186">
        <f t="shared" si="100"/>
        <v>0</v>
      </c>
      <c r="L497" s="186">
        <f t="shared" si="101"/>
        <v>0</v>
      </c>
      <c r="M497" s="186"/>
      <c r="N497" s="186">
        <v>0</v>
      </c>
      <c r="O497" s="186"/>
      <c r="P497" s="190">
        <v>3.3E-4</v>
      </c>
      <c r="Q497" s="190"/>
      <c r="R497" s="190">
        <v>3.3E-4</v>
      </c>
      <c r="S497" s="186">
        <f t="shared" si="102"/>
        <v>0.58699999999999997</v>
      </c>
      <c r="T497" s="186"/>
      <c r="U497" s="186"/>
      <c r="V497" s="206"/>
      <c r="W497" s="59"/>
      <c r="Z497">
        <f t="shared" si="103"/>
        <v>0</v>
      </c>
    </row>
    <row r="498" spans="1:26" ht="24.95" customHeight="1" x14ac:dyDescent="0.25">
      <c r="A498" s="187"/>
      <c r="B498" s="222"/>
      <c r="C498" s="188" t="s">
        <v>764</v>
      </c>
      <c r="D498" s="323" t="s">
        <v>765</v>
      </c>
      <c r="E498" s="323"/>
      <c r="F498" s="181" t="s">
        <v>162</v>
      </c>
      <c r="G498" s="183">
        <v>2977.73</v>
      </c>
      <c r="H498" s="189"/>
      <c r="I498" s="182">
        <f t="shared" si="98"/>
        <v>0</v>
      </c>
      <c r="J498" s="181">
        <f t="shared" si="99"/>
        <v>0</v>
      </c>
      <c r="K498" s="186">
        <f t="shared" si="100"/>
        <v>0</v>
      </c>
      <c r="L498" s="186">
        <f t="shared" si="101"/>
        <v>0</v>
      </c>
      <c r="M498" s="186"/>
      <c r="N498" s="186">
        <v>0</v>
      </c>
      <c r="O498" s="186"/>
      <c r="P498" s="190">
        <v>3.3E-4</v>
      </c>
      <c r="Q498" s="190"/>
      <c r="R498" s="190">
        <v>3.3E-4</v>
      </c>
      <c r="S498" s="186">
        <f t="shared" si="102"/>
        <v>0.98299999999999998</v>
      </c>
      <c r="T498" s="186"/>
      <c r="U498" s="186"/>
      <c r="V498" s="206"/>
      <c r="W498" s="59"/>
      <c r="Z498">
        <f t="shared" si="103"/>
        <v>0</v>
      </c>
    </row>
    <row r="499" spans="1:26" x14ac:dyDescent="0.25">
      <c r="A499" s="13"/>
      <c r="B499" s="221"/>
      <c r="C499" s="180">
        <v>783</v>
      </c>
      <c r="D499" s="322" t="s">
        <v>100</v>
      </c>
      <c r="E499" s="322"/>
      <c r="F499" s="13"/>
      <c r="G499" s="179"/>
      <c r="H499" s="146"/>
      <c r="I499" s="148">
        <f>ROUND((SUM(I492:I498))/1,2)</f>
        <v>0</v>
      </c>
      <c r="J499" s="13"/>
      <c r="K499" s="13"/>
      <c r="L499" s="13">
        <f>ROUND((SUM(L492:L498))/1,2)</f>
        <v>0</v>
      </c>
      <c r="M499" s="13">
        <f>ROUND((SUM(M492:M498))/1,2)</f>
        <v>0</v>
      </c>
      <c r="N499" s="13"/>
      <c r="O499" s="13"/>
      <c r="P499" s="13"/>
      <c r="Q499" s="13"/>
      <c r="R499" s="13"/>
      <c r="S499" s="13">
        <f>ROUND((SUM(S492:S498))/1,2)</f>
        <v>3.99</v>
      </c>
      <c r="T499" s="13"/>
      <c r="U499" s="13"/>
      <c r="V499" s="208">
        <f>ROUND((SUM(V492:V498))/1,2)</f>
        <v>0</v>
      </c>
      <c r="W499" s="226"/>
      <c r="X499" s="145"/>
      <c r="Y499" s="145"/>
      <c r="Z499" s="145"/>
    </row>
    <row r="500" spans="1:26" x14ac:dyDescent="0.25">
      <c r="A500" s="1"/>
      <c r="B500" s="217"/>
      <c r="C500" s="1"/>
      <c r="D500" s="1"/>
      <c r="E500" s="1"/>
      <c r="F500" s="1"/>
      <c r="G500" s="173"/>
      <c r="H500" s="139"/>
      <c r="I500" s="13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09"/>
      <c r="W500" s="59"/>
    </row>
    <row r="501" spans="1:26" x14ac:dyDescent="0.25">
      <c r="A501" s="13"/>
      <c r="B501" s="221"/>
      <c r="C501" s="180">
        <v>784</v>
      </c>
      <c r="D501" s="322" t="s">
        <v>101</v>
      </c>
      <c r="E501" s="322"/>
      <c r="F501" s="13"/>
      <c r="G501" s="179"/>
      <c r="H501" s="146"/>
      <c r="I501" s="146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205"/>
      <c r="W501" s="226"/>
      <c r="X501" s="145"/>
      <c r="Y501" s="145"/>
      <c r="Z501" s="145"/>
    </row>
    <row r="502" spans="1:26" ht="24.95" customHeight="1" x14ac:dyDescent="0.25">
      <c r="A502" s="187"/>
      <c r="B502" s="222"/>
      <c r="C502" s="188" t="s">
        <v>766</v>
      </c>
      <c r="D502" s="323" t="s">
        <v>767</v>
      </c>
      <c r="E502" s="323"/>
      <c r="F502" s="181" t="s">
        <v>162</v>
      </c>
      <c r="G502" s="183">
        <v>1737.86</v>
      </c>
      <c r="H502" s="189"/>
      <c r="I502" s="182">
        <f>ROUND(G502*(H502),2)</f>
        <v>0</v>
      </c>
      <c r="J502" s="181">
        <f>ROUND(G502*(N502),2)</f>
        <v>0</v>
      </c>
      <c r="K502" s="186">
        <f>ROUND(G502*(O502),2)</f>
        <v>0</v>
      </c>
      <c r="L502" s="186">
        <f>ROUND(G502*(H502),2)</f>
        <v>0</v>
      </c>
      <c r="M502" s="186"/>
      <c r="N502" s="186">
        <v>0</v>
      </c>
      <c r="O502" s="186"/>
      <c r="P502" s="190">
        <v>1.4999999999999999E-4</v>
      </c>
      <c r="Q502" s="190"/>
      <c r="R502" s="190">
        <v>1.4999999999999999E-4</v>
      </c>
      <c r="S502" s="186">
        <f>ROUND(G502*(P502),3)</f>
        <v>0.26100000000000001</v>
      </c>
      <c r="T502" s="186"/>
      <c r="U502" s="186"/>
      <c r="V502" s="206"/>
      <c r="W502" s="59"/>
      <c r="Z502">
        <f>0.058844*POWER(I502,0.952797)</f>
        <v>0</v>
      </c>
    </row>
    <row r="503" spans="1:26" ht="35.1" customHeight="1" x14ac:dyDescent="0.25">
      <c r="A503" s="187"/>
      <c r="B503" s="222"/>
      <c r="C503" s="188" t="s">
        <v>768</v>
      </c>
      <c r="D503" s="323" t="s">
        <v>769</v>
      </c>
      <c r="E503" s="323"/>
      <c r="F503" s="181" t="s">
        <v>162</v>
      </c>
      <c r="G503" s="183">
        <v>168.61</v>
      </c>
      <c r="H503" s="189"/>
      <c r="I503" s="182">
        <f>ROUND(G503*(H503),2)</f>
        <v>0</v>
      </c>
      <c r="J503" s="181">
        <f>ROUND(G503*(N503),2)</f>
        <v>0</v>
      </c>
      <c r="K503" s="186">
        <f>ROUND(G503*(O503),2)</f>
        <v>0</v>
      </c>
      <c r="L503" s="186">
        <f>ROUND(G503*(H503),2)</f>
        <v>0</v>
      </c>
      <c r="M503" s="186"/>
      <c r="N503" s="186">
        <v>0</v>
      </c>
      <c r="O503" s="186"/>
      <c r="P503" s="190">
        <v>1.8000000000000001E-4</v>
      </c>
      <c r="Q503" s="190"/>
      <c r="R503" s="190">
        <v>1.8000000000000001E-4</v>
      </c>
      <c r="S503" s="186">
        <f>ROUND(G503*(P503),3)</f>
        <v>0.03</v>
      </c>
      <c r="T503" s="186"/>
      <c r="U503" s="186"/>
      <c r="V503" s="206"/>
      <c r="W503" s="59"/>
      <c r="Z503">
        <f>0.058844*POWER(I503,0.952797)</f>
        <v>0</v>
      </c>
    </row>
    <row r="504" spans="1:26" ht="24.95" customHeight="1" x14ac:dyDescent="0.25">
      <c r="A504" s="187"/>
      <c r="B504" s="222"/>
      <c r="C504" s="188" t="s">
        <v>770</v>
      </c>
      <c r="D504" s="323" t="s">
        <v>771</v>
      </c>
      <c r="E504" s="323"/>
      <c r="F504" s="181" t="s">
        <v>162</v>
      </c>
      <c r="G504" s="183">
        <v>102.511</v>
      </c>
      <c r="H504" s="189"/>
      <c r="I504" s="182">
        <f>ROUND(G504*(H504),2)</f>
        <v>0</v>
      </c>
      <c r="J504" s="181">
        <f>ROUND(G504*(N504),2)</f>
        <v>0</v>
      </c>
      <c r="K504" s="186">
        <f>ROUND(G504*(O504),2)</f>
        <v>0</v>
      </c>
      <c r="L504" s="186">
        <f>ROUND(G504*(H504),2)</f>
        <v>0</v>
      </c>
      <c r="M504" s="186"/>
      <c r="N504" s="186">
        <v>0</v>
      </c>
      <c r="O504" s="186"/>
      <c r="P504" s="190">
        <v>3.9055000000000001E-3</v>
      </c>
      <c r="Q504" s="190"/>
      <c r="R504" s="190">
        <v>3.9055000000000001E-3</v>
      </c>
      <c r="S504" s="186">
        <f>ROUND(G504*(P504),3)</f>
        <v>0.4</v>
      </c>
      <c r="T504" s="186"/>
      <c r="U504" s="186"/>
      <c r="V504" s="206"/>
      <c r="W504" s="59"/>
      <c r="Z504">
        <f>0.058844*POWER(I504,0.952797)</f>
        <v>0</v>
      </c>
    </row>
    <row r="505" spans="1:26" ht="24.95" customHeight="1" x14ac:dyDescent="0.25">
      <c r="A505" s="187"/>
      <c r="B505" s="222"/>
      <c r="C505" s="188" t="s">
        <v>772</v>
      </c>
      <c r="D505" s="323" t="s">
        <v>773</v>
      </c>
      <c r="E505" s="323"/>
      <c r="F505" s="181" t="s">
        <v>162</v>
      </c>
      <c r="G505" s="183">
        <v>66.099000000000004</v>
      </c>
      <c r="H505" s="189"/>
      <c r="I505" s="182">
        <f>ROUND(G505*(H505),2)</f>
        <v>0</v>
      </c>
      <c r="J505" s="181">
        <f>ROUND(G505*(N505),2)</f>
        <v>0</v>
      </c>
      <c r="K505" s="186">
        <f>ROUND(G505*(O505),2)</f>
        <v>0</v>
      </c>
      <c r="L505" s="186">
        <f>ROUND(G505*(H505),2)</f>
        <v>0</v>
      </c>
      <c r="M505" s="186"/>
      <c r="N505" s="186">
        <v>0</v>
      </c>
      <c r="O505" s="186"/>
      <c r="P505" s="190">
        <v>3.9055000000000001E-3</v>
      </c>
      <c r="Q505" s="190"/>
      <c r="R505" s="190">
        <v>3.9055000000000001E-3</v>
      </c>
      <c r="S505" s="186">
        <f>ROUND(G505*(P505),3)</f>
        <v>0.25800000000000001</v>
      </c>
      <c r="T505" s="186"/>
      <c r="U505" s="186"/>
      <c r="V505" s="206"/>
      <c r="W505" s="59"/>
      <c r="Z505">
        <f>0.058844*POWER(I505,0.952797)</f>
        <v>0</v>
      </c>
    </row>
    <row r="506" spans="1:26" x14ac:dyDescent="0.25">
      <c r="A506" s="13"/>
      <c r="B506" s="221"/>
      <c r="C506" s="180">
        <v>784</v>
      </c>
      <c r="D506" s="322" t="s">
        <v>101</v>
      </c>
      <c r="E506" s="322"/>
      <c r="F506" s="13"/>
      <c r="G506" s="179"/>
      <c r="H506" s="146"/>
      <c r="I506" s="148">
        <f>ROUND((SUM(I501:I505))/1,2)</f>
        <v>0</v>
      </c>
      <c r="J506" s="13"/>
      <c r="K506" s="13"/>
      <c r="L506" s="13">
        <f>ROUND((SUM(L501:L505))/1,2)</f>
        <v>0</v>
      </c>
      <c r="M506" s="13">
        <f>ROUND((SUM(M501:M505))/1,2)</f>
        <v>0</v>
      </c>
      <c r="N506" s="13"/>
      <c r="O506" s="13"/>
      <c r="P506" s="13"/>
      <c r="Q506" s="13"/>
      <c r="R506" s="13"/>
      <c r="S506" s="13">
        <f>ROUND((SUM(S501:S505))/1,2)</f>
        <v>0.95</v>
      </c>
      <c r="T506" s="13"/>
      <c r="U506" s="13"/>
      <c r="V506" s="208">
        <f>ROUND((SUM(V501:V505))/1,2)</f>
        <v>0</v>
      </c>
      <c r="W506" s="226"/>
      <c r="X506" s="145"/>
      <c r="Y506" s="145"/>
      <c r="Z506" s="145"/>
    </row>
    <row r="507" spans="1:26" x14ac:dyDescent="0.25">
      <c r="A507" s="1"/>
      <c r="B507" s="217"/>
      <c r="C507" s="1"/>
      <c r="D507" s="1"/>
      <c r="E507" s="1"/>
      <c r="F507" s="1"/>
      <c r="G507" s="173"/>
      <c r="H507" s="139"/>
      <c r="I507" s="13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09"/>
      <c r="W507" s="59"/>
    </row>
    <row r="508" spans="1:26" x14ac:dyDescent="0.25">
      <c r="A508" s="13"/>
      <c r="B508" s="221"/>
      <c r="C508" s="13"/>
      <c r="D508" s="324" t="s">
        <v>85</v>
      </c>
      <c r="E508" s="324"/>
      <c r="F508" s="13"/>
      <c r="G508" s="179"/>
      <c r="H508" s="146"/>
      <c r="I508" s="148">
        <f>ROUND((SUM(I242:I507))/2,2)</f>
        <v>0</v>
      </c>
      <c r="J508" s="13"/>
      <c r="K508" s="13"/>
      <c r="L508" s="146">
        <f>ROUND((SUM(L242:L507))/2,2)</f>
        <v>0</v>
      </c>
      <c r="M508" s="146">
        <f>ROUND((SUM(M242:M507))/2,2)</f>
        <v>0</v>
      </c>
      <c r="N508" s="13"/>
      <c r="O508" s="13"/>
      <c r="P508" s="200"/>
      <c r="Q508" s="13"/>
      <c r="R508" s="13"/>
      <c r="S508" s="200">
        <f>ROUND((SUM(S242:S507))/2,2)</f>
        <v>99.29</v>
      </c>
      <c r="T508" s="13"/>
      <c r="U508" s="13"/>
      <c r="V508" s="208">
        <f>ROUND((SUM(V242:V507))/2,2)</f>
        <v>0</v>
      </c>
      <c r="W508" s="59"/>
    </row>
    <row r="509" spans="1:26" x14ac:dyDescent="0.25">
      <c r="A509" s="1"/>
      <c r="B509" s="217"/>
      <c r="C509" s="1"/>
      <c r="D509" s="1"/>
      <c r="E509" s="1"/>
      <c r="F509" s="1"/>
      <c r="G509" s="173"/>
      <c r="H509" s="139"/>
      <c r="I509" s="13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09"/>
      <c r="W509" s="59"/>
    </row>
    <row r="510" spans="1:26" x14ac:dyDescent="0.25">
      <c r="A510" s="13"/>
      <c r="B510" s="221"/>
      <c r="C510" s="13"/>
      <c r="D510" s="324" t="s">
        <v>102</v>
      </c>
      <c r="E510" s="324"/>
      <c r="F510" s="13"/>
      <c r="G510" s="179"/>
      <c r="H510" s="146"/>
      <c r="I510" s="146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205"/>
      <c r="W510" s="226"/>
      <c r="X510" s="145"/>
      <c r="Y510" s="145"/>
      <c r="Z510" s="145"/>
    </row>
    <row r="511" spans="1:26" x14ac:dyDescent="0.25">
      <c r="A511" s="13"/>
      <c r="B511" s="221"/>
      <c r="C511" s="180">
        <v>933</v>
      </c>
      <c r="D511" s="322" t="s">
        <v>103</v>
      </c>
      <c r="E511" s="322"/>
      <c r="F511" s="13"/>
      <c r="G511" s="179"/>
      <c r="H511" s="146"/>
      <c r="I511" s="146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205"/>
      <c r="W511" s="226"/>
      <c r="X511" s="145"/>
      <c r="Y511" s="145"/>
      <c r="Z511" s="145"/>
    </row>
    <row r="512" spans="1:26" ht="24.95" customHeight="1" x14ac:dyDescent="0.25">
      <c r="A512" s="187"/>
      <c r="B512" s="222"/>
      <c r="C512" s="188" t="s">
        <v>774</v>
      </c>
      <c r="D512" s="323" t="s">
        <v>775</v>
      </c>
      <c r="E512" s="323"/>
      <c r="F512" s="181" t="s">
        <v>776</v>
      </c>
      <c r="G512" s="183">
        <v>1</v>
      </c>
      <c r="H512" s="189"/>
      <c r="I512" s="182">
        <f>ROUND(G512*(H512),2)</f>
        <v>0</v>
      </c>
      <c r="J512" s="181">
        <f>ROUND(G512*(N512),2)</f>
        <v>0</v>
      </c>
      <c r="K512" s="186">
        <f>ROUND(G512*(O512),2)</f>
        <v>0</v>
      </c>
      <c r="L512" s="186">
        <f>ROUND(G512*(H512),2)</f>
        <v>0</v>
      </c>
      <c r="M512" s="186"/>
      <c r="N512" s="186">
        <v>0</v>
      </c>
      <c r="O512" s="186"/>
      <c r="P512" s="190"/>
      <c r="Q512" s="190"/>
      <c r="R512" s="190"/>
      <c r="S512" s="186">
        <f>ROUND(G512*(P512),3)</f>
        <v>0</v>
      </c>
      <c r="T512" s="186"/>
      <c r="U512" s="186"/>
      <c r="V512" s="206"/>
      <c r="W512" s="59"/>
      <c r="Z512">
        <f>0.058844*POWER(I512,0.952797)</f>
        <v>0</v>
      </c>
    </row>
    <row r="513" spans="1:26" x14ac:dyDescent="0.25">
      <c r="A513" s="13"/>
      <c r="B513" s="221"/>
      <c r="C513" s="180">
        <v>933</v>
      </c>
      <c r="D513" s="322" t="s">
        <v>103</v>
      </c>
      <c r="E513" s="322"/>
      <c r="F513" s="13"/>
      <c r="G513" s="179"/>
      <c r="H513" s="146"/>
      <c r="I513" s="148">
        <f>ROUND((SUM(I511:I512))/1,2)</f>
        <v>0</v>
      </c>
      <c r="J513" s="13"/>
      <c r="K513" s="13"/>
      <c r="L513" s="13">
        <f>ROUND((SUM(L511:L512))/1,2)</f>
        <v>0</v>
      </c>
      <c r="M513" s="13">
        <f>ROUND((SUM(M511:M512))/1,2)</f>
        <v>0</v>
      </c>
      <c r="N513" s="13"/>
      <c r="O513" s="13"/>
      <c r="P513" s="13"/>
      <c r="Q513" s="13"/>
      <c r="R513" s="13"/>
      <c r="S513" s="13">
        <f>ROUND((SUM(S511:S512))/1,2)</f>
        <v>0</v>
      </c>
      <c r="T513" s="13"/>
      <c r="U513" s="13"/>
      <c r="V513" s="208">
        <f>ROUND((SUM(V511:V512))/1,2)</f>
        <v>0</v>
      </c>
      <c r="W513" s="226"/>
      <c r="X513" s="145"/>
      <c r="Y513" s="145"/>
      <c r="Z513" s="145"/>
    </row>
    <row r="514" spans="1:26" x14ac:dyDescent="0.25">
      <c r="A514" s="1"/>
      <c r="B514" s="217"/>
      <c r="C514" s="1"/>
      <c r="D514" s="1"/>
      <c r="E514" s="1"/>
      <c r="F514" s="1"/>
      <c r="G514" s="173"/>
      <c r="H514" s="139"/>
      <c r="I514" s="13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09"/>
      <c r="W514" s="59"/>
    </row>
    <row r="515" spans="1:26" x14ac:dyDescent="0.25">
      <c r="A515" s="13"/>
      <c r="B515" s="221"/>
      <c r="C515" s="180">
        <v>943</v>
      </c>
      <c r="D515" s="322" t="s">
        <v>104</v>
      </c>
      <c r="E515" s="322"/>
      <c r="F515" s="13"/>
      <c r="G515" s="179"/>
      <c r="H515" s="146"/>
      <c r="I515" s="146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205"/>
      <c r="W515" s="226"/>
      <c r="X515" s="145"/>
      <c r="Y515" s="145"/>
      <c r="Z515" s="145"/>
    </row>
    <row r="516" spans="1:26" ht="24.95" customHeight="1" x14ac:dyDescent="0.25">
      <c r="A516" s="187"/>
      <c r="B516" s="222"/>
      <c r="C516" s="188" t="s">
        <v>777</v>
      </c>
      <c r="D516" s="323" t="s">
        <v>778</v>
      </c>
      <c r="E516" s="323"/>
      <c r="F516" s="181" t="s">
        <v>653</v>
      </c>
      <c r="G516" s="183">
        <v>42577</v>
      </c>
      <c r="H516" s="189"/>
      <c r="I516" s="182">
        <f>ROUND(G516*(H516),2)</f>
        <v>0</v>
      </c>
      <c r="J516" s="181">
        <f>ROUND(G516*(N516),2)</f>
        <v>0</v>
      </c>
      <c r="K516" s="186">
        <f>ROUND(G516*(O516),2)</f>
        <v>0</v>
      </c>
      <c r="L516" s="186">
        <f>ROUND(G516*(H516),2)</f>
        <v>0</v>
      </c>
      <c r="M516" s="186"/>
      <c r="N516" s="186">
        <v>0</v>
      </c>
      <c r="O516" s="186"/>
      <c r="P516" s="190"/>
      <c r="Q516" s="190"/>
      <c r="R516" s="190"/>
      <c r="S516" s="186">
        <f>ROUND(G516*(P516),3)</f>
        <v>0</v>
      </c>
      <c r="T516" s="186"/>
      <c r="U516" s="186"/>
      <c r="V516" s="206"/>
      <c r="W516" s="59"/>
      <c r="Z516">
        <f>0.058844*POWER(I516,0.952797)</f>
        <v>0</v>
      </c>
    </row>
    <row r="517" spans="1:26" x14ac:dyDescent="0.25">
      <c r="A517" s="13"/>
      <c r="B517" s="221"/>
      <c r="C517" s="180">
        <v>943</v>
      </c>
      <c r="D517" s="322" t="s">
        <v>104</v>
      </c>
      <c r="E517" s="322"/>
      <c r="F517" s="13"/>
      <c r="G517" s="179"/>
      <c r="H517" s="146"/>
      <c r="I517" s="148">
        <f>ROUND((SUM(I515:I516))/1,2)</f>
        <v>0</v>
      </c>
      <c r="J517" s="13"/>
      <c r="K517" s="13"/>
      <c r="L517" s="13">
        <f>ROUND((SUM(L515:L516))/1,2)</f>
        <v>0</v>
      </c>
      <c r="M517" s="13">
        <f>ROUND((SUM(M515:M516))/1,2)</f>
        <v>0</v>
      </c>
      <c r="N517" s="13"/>
      <c r="O517" s="13"/>
      <c r="P517" s="13"/>
      <c r="Q517" s="13"/>
      <c r="R517" s="13"/>
      <c r="S517" s="13">
        <f>ROUND((SUM(S515:S516))/1,2)</f>
        <v>0</v>
      </c>
      <c r="T517" s="13"/>
      <c r="U517" s="13"/>
      <c r="V517" s="208">
        <f>ROUND((SUM(V515:V516))/1,2)</f>
        <v>0</v>
      </c>
      <c r="W517" s="226"/>
      <c r="X517" s="145"/>
      <c r="Y517" s="145"/>
      <c r="Z517" s="145"/>
    </row>
    <row r="518" spans="1:26" x14ac:dyDescent="0.25">
      <c r="A518" s="1"/>
      <c r="B518" s="217"/>
      <c r="C518" s="1"/>
      <c r="D518" s="1"/>
      <c r="E518" s="1"/>
      <c r="F518" s="1"/>
      <c r="G518" s="173"/>
      <c r="H518" s="139"/>
      <c r="I518" s="13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09"/>
      <c r="W518" s="59"/>
    </row>
    <row r="519" spans="1:26" x14ac:dyDescent="0.25">
      <c r="A519" s="13"/>
      <c r="B519" s="221"/>
      <c r="C519" s="13"/>
      <c r="D519" s="324" t="s">
        <v>102</v>
      </c>
      <c r="E519" s="324"/>
      <c r="F519" s="13"/>
      <c r="G519" s="179"/>
      <c r="H519" s="146"/>
      <c r="I519" s="148">
        <f>ROUND((SUM(I510:I518))/2,2)</f>
        <v>0</v>
      </c>
      <c r="J519" s="13"/>
      <c r="K519" s="13"/>
      <c r="L519" s="146">
        <f>ROUND((SUM(L510:L518))/2,2)</f>
        <v>0</v>
      </c>
      <c r="M519" s="146">
        <f>ROUND((SUM(M510:M518))/2,2)</f>
        <v>0</v>
      </c>
      <c r="N519" s="13"/>
      <c r="O519" s="13"/>
      <c r="P519" s="200"/>
      <c r="Q519" s="13"/>
      <c r="R519" s="13"/>
      <c r="S519" s="200">
        <f>ROUND((SUM(S510:S518))/2,2)</f>
        <v>0</v>
      </c>
      <c r="T519" s="13"/>
      <c r="U519" s="13"/>
      <c r="V519" s="208">
        <f>ROUND((SUM(V510:V518))/2,2)</f>
        <v>0</v>
      </c>
      <c r="W519" s="59"/>
    </row>
    <row r="520" spans="1:26" x14ac:dyDescent="0.25">
      <c r="A520" s="1"/>
      <c r="B520" s="217"/>
      <c r="C520" s="1"/>
      <c r="D520" s="1"/>
      <c r="E520" s="1"/>
      <c r="F520" s="1"/>
      <c r="G520" s="173"/>
      <c r="H520" s="139"/>
      <c r="I520" s="13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09"/>
      <c r="W520" s="59"/>
    </row>
    <row r="521" spans="1:26" x14ac:dyDescent="0.25">
      <c r="A521" s="13"/>
      <c r="B521" s="221"/>
      <c r="C521" s="13"/>
      <c r="D521" s="324" t="s">
        <v>8</v>
      </c>
      <c r="E521" s="324"/>
      <c r="F521" s="13"/>
      <c r="G521" s="179"/>
      <c r="H521" s="146"/>
      <c r="I521" s="146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205"/>
      <c r="W521" s="226"/>
      <c r="X521" s="145"/>
      <c r="Y521" s="145"/>
      <c r="Z521" s="145"/>
    </row>
    <row r="522" spans="1:26" x14ac:dyDescent="0.25">
      <c r="A522" s="13"/>
      <c r="B522" s="221"/>
      <c r="C522" s="180">
        <v>0</v>
      </c>
      <c r="D522" s="322" t="s">
        <v>105</v>
      </c>
      <c r="E522" s="322"/>
      <c r="F522" s="13"/>
      <c r="G522" s="179"/>
      <c r="H522" s="146"/>
      <c r="I522" s="146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205"/>
      <c r="W522" s="226"/>
      <c r="X522" s="145"/>
      <c r="Y522" s="145"/>
      <c r="Z522" s="145"/>
    </row>
    <row r="523" spans="1:26" x14ac:dyDescent="0.25">
      <c r="A523" s="187"/>
      <c r="B523" s="222"/>
      <c r="C523" s="188" t="s">
        <v>779</v>
      </c>
      <c r="D523" s="323" t="s">
        <v>780</v>
      </c>
      <c r="E523" s="323"/>
      <c r="F523" s="181" t="s">
        <v>781</v>
      </c>
      <c r="G523" s="183">
        <v>80</v>
      </c>
      <c r="H523" s="189"/>
      <c r="I523" s="182">
        <f>ROUND(G523*(H523),2)</f>
        <v>0</v>
      </c>
      <c r="J523" s="181">
        <f>ROUND(G523*(N523),2)</f>
        <v>0</v>
      </c>
      <c r="K523" s="186">
        <f>ROUND(G523*(O523),2)</f>
        <v>0</v>
      </c>
      <c r="L523" s="186">
        <f>ROUND(G523*(H523),2)</f>
        <v>0</v>
      </c>
      <c r="M523" s="186"/>
      <c r="N523" s="186">
        <v>0</v>
      </c>
      <c r="O523" s="186"/>
      <c r="P523" s="190"/>
      <c r="Q523" s="190"/>
      <c r="R523" s="190"/>
      <c r="S523" s="186">
        <f>ROUND(G523*(P523),3)</f>
        <v>0</v>
      </c>
      <c r="T523" s="186"/>
      <c r="U523" s="186"/>
      <c r="V523" s="206"/>
      <c r="W523" s="59"/>
      <c r="Z523">
        <v>0</v>
      </c>
    </row>
    <row r="524" spans="1:26" ht="24.95" customHeight="1" x14ac:dyDescent="0.25">
      <c r="A524" s="187"/>
      <c r="B524" s="222"/>
      <c r="C524" s="188" t="s">
        <v>782</v>
      </c>
      <c r="D524" s="323" t="s">
        <v>783</v>
      </c>
      <c r="E524" s="323"/>
      <c r="F524" s="181" t="s">
        <v>781</v>
      </c>
      <c r="G524" s="183">
        <v>60</v>
      </c>
      <c r="H524" s="189"/>
      <c r="I524" s="182">
        <f>ROUND(G524*(H524),2)</f>
        <v>0</v>
      </c>
      <c r="J524" s="181">
        <f>ROUND(G524*(N524),2)</f>
        <v>0</v>
      </c>
      <c r="K524" s="186">
        <f>ROUND(G524*(O524),2)</f>
        <v>0</v>
      </c>
      <c r="L524" s="186">
        <f>ROUND(G524*(H524),2)</f>
        <v>0</v>
      </c>
      <c r="M524" s="186"/>
      <c r="N524" s="186">
        <v>0</v>
      </c>
      <c r="O524" s="186"/>
      <c r="P524" s="190"/>
      <c r="Q524" s="190"/>
      <c r="R524" s="190"/>
      <c r="S524" s="186">
        <f>ROUND(G524*(P524),3)</f>
        <v>0</v>
      </c>
      <c r="T524" s="186"/>
      <c r="U524" s="186"/>
      <c r="V524" s="206"/>
      <c r="W524" s="59"/>
      <c r="Z524">
        <v>0</v>
      </c>
    </row>
    <row r="525" spans="1:26" x14ac:dyDescent="0.25">
      <c r="A525" s="13"/>
      <c r="B525" s="221"/>
      <c r="C525" s="180">
        <v>0</v>
      </c>
      <c r="D525" s="322" t="s">
        <v>105</v>
      </c>
      <c r="E525" s="322"/>
      <c r="F525" s="13"/>
      <c r="G525" s="179"/>
      <c r="H525" s="146"/>
      <c r="I525" s="148">
        <f>ROUND((SUM(I522:I524))/1,2)</f>
        <v>0</v>
      </c>
      <c r="J525" s="13"/>
      <c r="K525" s="13"/>
      <c r="L525" s="13">
        <f>ROUND((SUM(L522:L524))/1,2)</f>
        <v>0</v>
      </c>
      <c r="M525" s="13">
        <f>ROUND((SUM(M522:M524))/1,2)</f>
        <v>0</v>
      </c>
      <c r="N525" s="13"/>
      <c r="O525" s="13"/>
      <c r="P525" s="13"/>
      <c r="Q525" s="13"/>
      <c r="R525" s="13"/>
      <c r="S525" s="13">
        <f>ROUND((SUM(S522:S524))/1,2)</f>
        <v>0</v>
      </c>
      <c r="T525" s="13"/>
      <c r="U525" s="13"/>
      <c r="V525" s="208">
        <f>ROUND((SUM(V522:V524))/1,2)</f>
        <v>0</v>
      </c>
      <c r="W525" s="226"/>
      <c r="X525" s="145"/>
      <c r="Y525" s="145"/>
      <c r="Z525" s="145"/>
    </row>
    <row r="526" spans="1:26" x14ac:dyDescent="0.25">
      <c r="A526" s="1"/>
      <c r="B526" s="217"/>
      <c r="C526" s="1"/>
      <c r="D526" s="1"/>
      <c r="E526" s="1"/>
      <c r="F526" s="1"/>
      <c r="G526" s="173"/>
      <c r="H526" s="139"/>
      <c r="I526" s="13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09"/>
      <c r="W526" s="59"/>
    </row>
    <row r="527" spans="1:26" x14ac:dyDescent="0.25">
      <c r="A527" s="13"/>
      <c r="B527" s="221"/>
      <c r="C527" s="13"/>
      <c r="D527" s="324" t="s">
        <v>8</v>
      </c>
      <c r="E527" s="324"/>
      <c r="F527" s="13"/>
      <c r="G527" s="179"/>
      <c r="H527" s="146"/>
      <c r="I527" s="148">
        <f>ROUND((SUM(I521:I526))/2,2)</f>
        <v>0</v>
      </c>
      <c r="J527" s="13"/>
      <c r="K527" s="13"/>
      <c r="L527" s="146">
        <f>ROUND((SUM(L521:L526))/2,2)</f>
        <v>0</v>
      </c>
      <c r="M527" s="146">
        <f>ROUND((SUM(M521:M526))/2,2)</f>
        <v>0</v>
      </c>
      <c r="N527" s="13"/>
      <c r="O527" s="13"/>
      <c r="P527" s="200"/>
      <c r="Q527" s="13"/>
      <c r="R527" s="13"/>
      <c r="S527" s="200">
        <f>ROUND((SUM(S521:S526))/2,2)</f>
        <v>0</v>
      </c>
      <c r="T527" s="13"/>
      <c r="U527" s="13"/>
      <c r="V527" s="208">
        <f>ROUND((SUM(V521:V526))/2,2)</f>
        <v>0</v>
      </c>
      <c r="W527" s="59"/>
    </row>
    <row r="528" spans="1:26" x14ac:dyDescent="0.25">
      <c r="A528" s="1"/>
      <c r="B528" s="217"/>
      <c r="C528" s="1"/>
      <c r="D528" s="1"/>
      <c r="E528" s="1"/>
      <c r="F528" s="1"/>
      <c r="G528" s="173"/>
      <c r="H528" s="139"/>
      <c r="I528" s="13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09"/>
      <c r="W528" s="59"/>
    </row>
    <row r="529" spans="1:26" x14ac:dyDescent="0.25">
      <c r="A529" s="13"/>
      <c r="B529" s="221"/>
      <c r="C529" s="13"/>
      <c r="D529" s="324" t="s">
        <v>59</v>
      </c>
      <c r="E529" s="324"/>
      <c r="F529" s="13"/>
      <c r="G529" s="179"/>
      <c r="H529" s="146"/>
      <c r="I529" s="146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205"/>
      <c r="W529" s="226"/>
      <c r="X529" s="145"/>
      <c r="Y529" s="145"/>
      <c r="Z529" s="145"/>
    </row>
    <row r="530" spans="1:26" x14ac:dyDescent="0.25">
      <c r="A530" s="13"/>
      <c r="B530" s="221"/>
      <c r="C530" s="180" t="s">
        <v>784</v>
      </c>
      <c r="D530" s="322" t="s">
        <v>106</v>
      </c>
      <c r="E530" s="322"/>
      <c r="F530" s="13"/>
      <c r="G530" s="179"/>
      <c r="H530" s="146"/>
      <c r="I530" s="146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205"/>
      <c r="W530" s="226"/>
      <c r="X530" s="145"/>
      <c r="Y530" s="145"/>
      <c r="Z530" s="145"/>
    </row>
    <row r="531" spans="1:26" ht="24.95" customHeight="1" x14ac:dyDescent="0.25">
      <c r="A531" s="187"/>
      <c r="B531" s="222"/>
      <c r="C531" s="188" t="s">
        <v>785</v>
      </c>
      <c r="D531" s="323" t="s">
        <v>786</v>
      </c>
      <c r="E531" s="323"/>
      <c r="F531" s="181" t="s">
        <v>787</v>
      </c>
      <c r="G531" s="183">
        <v>1</v>
      </c>
      <c r="H531" s="189"/>
      <c r="I531" s="182">
        <f>ROUND(G531*(H531),2)</f>
        <v>0</v>
      </c>
      <c r="J531" s="181">
        <f>ROUND(G531*(N531),2)</f>
        <v>0</v>
      </c>
      <c r="K531" s="186">
        <f>ROUND(G531*(O531),2)</f>
        <v>0</v>
      </c>
      <c r="L531" s="186">
        <f>ROUND(G531*(H531),2)</f>
        <v>0</v>
      </c>
      <c r="M531" s="186"/>
      <c r="N531" s="186">
        <v>0</v>
      </c>
      <c r="O531" s="186"/>
      <c r="P531" s="190"/>
      <c r="Q531" s="190"/>
      <c r="R531" s="190"/>
      <c r="S531" s="186">
        <f>ROUND(G531*(P531),3)</f>
        <v>0</v>
      </c>
      <c r="T531" s="186"/>
      <c r="U531" s="186"/>
      <c r="V531" s="206"/>
      <c r="W531" s="59"/>
      <c r="Z531">
        <f>0.058844*POWER(I531,0.952797)</f>
        <v>0</v>
      </c>
    </row>
    <row r="532" spans="1:26" x14ac:dyDescent="0.25">
      <c r="A532" s="13"/>
      <c r="B532" s="221"/>
      <c r="C532" s="180" t="s">
        <v>788</v>
      </c>
      <c r="D532" s="322" t="s">
        <v>106</v>
      </c>
      <c r="E532" s="322"/>
      <c r="F532" s="13"/>
      <c r="G532" s="179"/>
      <c r="H532" s="146"/>
      <c r="I532" s="148">
        <f>ROUND((SUM(I530:I531))/1,2)</f>
        <v>0</v>
      </c>
      <c r="J532" s="13"/>
      <c r="K532" s="13"/>
      <c r="L532" s="13">
        <f>ROUND((SUM(L530:L531))/1,2)</f>
        <v>0</v>
      </c>
      <c r="M532" s="13">
        <f>ROUND((SUM(M530:M531))/1,2)</f>
        <v>0</v>
      </c>
      <c r="N532" s="13"/>
      <c r="O532" s="13"/>
      <c r="P532" s="200"/>
      <c r="Q532" s="1"/>
      <c r="R532" s="1"/>
      <c r="S532" s="200">
        <f>ROUND((SUM(S530:S531))/1,2)</f>
        <v>0</v>
      </c>
      <c r="T532" s="2"/>
      <c r="U532" s="2"/>
      <c r="V532" s="208">
        <f>ROUND((SUM(V530:V531))/1,2)</f>
        <v>0</v>
      </c>
      <c r="W532" s="59"/>
    </row>
    <row r="533" spans="1:26" x14ac:dyDescent="0.25">
      <c r="A533" s="1"/>
      <c r="B533" s="217"/>
      <c r="C533" s="1"/>
      <c r="D533" s="1"/>
      <c r="E533" s="1"/>
      <c r="F533" s="1"/>
      <c r="G533" s="173"/>
      <c r="H533" s="139"/>
      <c r="I533" s="13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09"/>
      <c r="W533" s="59"/>
    </row>
    <row r="534" spans="1:26" x14ac:dyDescent="0.25">
      <c r="A534" s="13"/>
      <c r="B534" s="221"/>
      <c r="C534" s="13"/>
      <c r="D534" s="324" t="s">
        <v>59</v>
      </c>
      <c r="E534" s="324"/>
      <c r="F534" s="13"/>
      <c r="G534" s="179"/>
      <c r="H534" s="146"/>
      <c r="I534" s="148">
        <f>ROUND((SUM(I529:I533))/2,2)</f>
        <v>0</v>
      </c>
      <c r="J534" s="13"/>
      <c r="K534" s="13"/>
      <c r="L534" s="13">
        <f>ROUND((SUM(L529:L533))/2,2)</f>
        <v>0</v>
      </c>
      <c r="M534" s="13">
        <f>ROUND((SUM(M529:M533))/2,2)</f>
        <v>0</v>
      </c>
      <c r="N534" s="13"/>
      <c r="O534" s="13"/>
      <c r="P534" s="200"/>
      <c r="Q534" s="1"/>
      <c r="R534" s="1"/>
      <c r="S534" s="200">
        <f>ROUND((SUM(S529:S533))/2,2)</f>
        <v>0</v>
      </c>
      <c r="T534" s="1"/>
      <c r="U534" s="1"/>
      <c r="V534" s="208">
        <f>ROUND((SUM(V529:V533))/2,2)</f>
        <v>0</v>
      </c>
      <c r="W534" s="59"/>
    </row>
    <row r="535" spans="1:26" x14ac:dyDescent="0.25">
      <c r="A535" s="1"/>
      <c r="B535" s="224"/>
      <c r="C535" s="201"/>
      <c r="D535" s="325" t="s">
        <v>107</v>
      </c>
      <c r="E535" s="325"/>
      <c r="F535" s="201"/>
      <c r="G535" s="202"/>
      <c r="H535" s="203"/>
      <c r="I535" s="203">
        <f>ROUND((SUM(I112:I534))/3,2)</f>
        <v>0</v>
      </c>
      <c r="J535" s="201"/>
      <c r="K535" s="201">
        <f>ROUND((SUM(K112:K534))/3,2)</f>
        <v>0</v>
      </c>
      <c r="L535" s="201">
        <f>ROUND((SUM(L112:L534))/3,2)</f>
        <v>0</v>
      </c>
      <c r="M535" s="201">
        <f>ROUND((SUM(M112:M534))/3,2)</f>
        <v>0</v>
      </c>
      <c r="N535" s="201"/>
      <c r="O535" s="201"/>
      <c r="P535" s="202"/>
      <c r="Q535" s="201"/>
      <c r="R535" s="201"/>
      <c r="S535" s="202">
        <f>ROUND((SUM(S112:S534))/3,2)</f>
        <v>2537.34</v>
      </c>
      <c r="T535" s="201"/>
      <c r="U535" s="201"/>
      <c r="V535" s="210">
        <f>ROUND((SUM(V112:V534))/3,2)</f>
        <v>0</v>
      </c>
      <c r="W535" s="59"/>
      <c r="Z535">
        <f>(SUM(Z112:Z534))</f>
        <v>0</v>
      </c>
    </row>
  </sheetData>
  <mergeCells count="47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B67:D67"/>
    <mergeCell ref="B95:D95"/>
    <mergeCell ref="B97:D97"/>
    <mergeCell ref="B101:V101"/>
    <mergeCell ref="H1:I1"/>
    <mergeCell ref="B103:E103"/>
    <mergeCell ref="B104:E104"/>
    <mergeCell ref="B87:D87"/>
    <mergeCell ref="B89:D89"/>
    <mergeCell ref="B90:D90"/>
    <mergeCell ref="B91:D91"/>
    <mergeCell ref="B93:D93"/>
    <mergeCell ref="B94:D94"/>
    <mergeCell ref="B80:D80"/>
    <mergeCell ref="B81:D81"/>
    <mergeCell ref="B82:D82"/>
    <mergeCell ref="B84:D84"/>
    <mergeCell ref="B85:D85"/>
    <mergeCell ref="B86:D86"/>
    <mergeCell ref="B74:D74"/>
    <mergeCell ref="B75:D75"/>
    <mergeCell ref="B76:D76"/>
    <mergeCell ref="B77:D77"/>
    <mergeCell ref="B78:D78"/>
    <mergeCell ref="B79:D79"/>
    <mergeCell ref="D116:E116"/>
    <mergeCell ref="D117:E117"/>
    <mergeCell ref="D118:E118"/>
    <mergeCell ref="D119:E119"/>
    <mergeCell ref="D120:E120"/>
    <mergeCell ref="D121:E121"/>
    <mergeCell ref="B105:E105"/>
    <mergeCell ref="I103:P103"/>
    <mergeCell ref="D112:E112"/>
    <mergeCell ref="D113:E113"/>
    <mergeCell ref="D114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1:E141"/>
    <mergeCell ref="D142:E142"/>
    <mergeCell ref="D143:E143"/>
    <mergeCell ref="D144:E144"/>
    <mergeCell ref="D145:E145"/>
    <mergeCell ref="D146:E146"/>
    <mergeCell ref="D134:E134"/>
    <mergeCell ref="D135:E135"/>
    <mergeCell ref="D136:E136"/>
    <mergeCell ref="D138:E138"/>
    <mergeCell ref="D139:E139"/>
    <mergeCell ref="D140:E140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66:E166"/>
    <mergeCell ref="D167:E167"/>
    <mergeCell ref="D168:E168"/>
    <mergeCell ref="D169:E169"/>
    <mergeCell ref="D170:E170"/>
    <mergeCell ref="D171:E171"/>
    <mergeCell ref="D159:E159"/>
    <mergeCell ref="D160:E160"/>
    <mergeCell ref="D161:E161"/>
    <mergeCell ref="D163:E163"/>
    <mergeCell ref="D164:E164"/>
    <mergeCell ref="D165:E165"/>
    <mergeCell ref="D179:E179"/>
    <mergeCell ref="D180:E180"/>
    <mergeCell ref="D181:E181"/>
    <mergeCell ref="D182:E182"/>
    <mergeCell ref="D183:E183"/>
    <mergeCell ref="D185:E185"/>
    <mergeCell ref="D173:E173"/>
    <mergeCell ref="D174:E174"/>
    <mergeCell ref="D175:E175"/>
    <mergeCell ref="D176:E176"/>
    <mergeCell ref="D177:E177"/>
    <mergeCell ref="D178:E178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217:E217"/>
    <mergeCell ref="D218:E218"/>
    <mergeCell ref="D219:E219"/>
    <mergeCell ref="D220:E220"/>
    <mergeCell ref="D221:E221"/>
    <mergeCell ref="D222:E222"/>
    <mergeCell ref="D210:E210"/>
    <mergeCell ref="D212:E212"/>
    <mergeCell ref="D213:E213"/>
    <mergeCell ref="D214:E214"/>
    <mergeCell ref="D215:E215"/>
    <mergeCell ref="D216:E216"/>
    <mergeCell ref="D229:E229"/>
    <mergeCell ref="D230:E230"/>
    <mergeCell ref="D231:E231"/>
    <mergeCell ref="D232:E232"/>
    <mergeCell ref="D233:E233"/>
    <mergeCell ref="D234:E234"/>
    <mergeCell ref="D223:E223"/>
    <mergeCell ref="D224:E224"/>
    <mergeCell ref="D225:E225"/>
    <mergeCell ref="D226:E226"/>
    <mergeCell ref="D227:E227"/>
    <mergeCell ref="D228:E228"/>
    <mergeCell ref="D244:E244"/>
    <mergeCell ref="D245:E245"/>
    <mergeCell ref="D246:E246"/>
    <mergeCell ref="D247:E247"/>
    <mergeCell ref="D248:E248"/>
    <mergeCell ref="D249:E249"/>
    <mergeCell ref="D236:E236"/>
    <mergeCell ref="D237:E237"/>
    <mergeCell ref="D238:E238"/>
    <mergeCell ref="D240:E240"/>
    <mergeCell ref="D242:E242"/>
    <mergeCell ref="D243:E243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9:E269"/>
    <mergeCell ref="D270:E270"/>
    <mergeCell ref="D271:E271"/>
    <mergeCell ref="D272:E272"/>
    <mergeCell ref="D273:E273"/>
    <mergeCell ref="D274:E274"/>
    <mergeCell ref="D262:E262"/>
    <mergeCell ref="D263:E263"/>
    <mergeCell ref="D265:E265"/>
    <mergeCell ref="D266:E266"/>
    <mergeCell ref="D267:E267"/>
    <mergeCell ref="D268:E268"/>
    <mergeCell ref="D281:E281"/>
    <mergeCell ref="D282:E282"/>
    <mergeCell ref="D284:E284"/>
    <mergeCell ref="D285:E285"/>
    <mergeCell ref="D286:E286"/>
    <mergeCell ref="D287:E287"/>
    <mergeCell ref="D275:E275"/>
    <mergeCell ref="D276:E276"/>
    <mergeCell ref="D277:E277"/>
    <mergeCell ref="D278:E278"/>
    <mergeCell ref="D279:E279"/>
    <mergeCell ref="D280:E280"/>
    <mergeCell ref="D294:E294"/>
    <mergeCell ref="D295:E295"/>
    <mergeCell ref="D296:E296"/>
    <mergeCell ref="D297:E297"/>
    <mergeCell ref="D298:E298"/>
    <mergeCell ref="D299:E299"/>
    <mergeCell ref="D288:E288"/>
    <mergeCell ref="D289:E289"/>
    <mergeCell ref="D290:E290"/>
    <mergeCell ref="D291:E291"/>
    <mergeCell ref="D292:E292"/>
    <mergeCell ref="D293:E293"/>
    <mergeCell ref="D306:E306"/>
    <mergeCell ref="D308:E308"/>
    <mergeCell ref="D309:E309"/>
    <mergeCell ref="D310:E310"/>
    <mergeCell ref="D311:E311"/>
    <mergeCell ref="D312:E312"/>
    <mergeCell ref="D300:E300"/>
    <mergeCell ref="D301:E301"/>
    <mergeCell ref="D302:E302"/>
    <mergeCell ref="D303:E303"/>
    <mergeCell ref="D304:E304"/>
    <mergeCell ref="D305:E305"/>
    <mergeCell ref="D320:E320"/>
    <mergeCell ref="D322:E322"/>
    <mergeCell ref="D323:E323"/>
    <mergeCell ref="D324:E324"/>
    <mergeCell ref="D325:E325"/>
    <mergeCell ref="D326:E326"/>
    <mergeCell ref="D314:E314"/>
    <mergeCell ref="D315:E315"/>
    <mergeCell ref="D316:E316"/>
    <mergeCell ref="D317:E317"/>
    <mergeCell ref="D318:E318"/>
    <mergeCell ref="D319:E319"/>
    <mergeCell ref="D333:E333"/>
    <mergeCell ref="D334:E334"/>
    <mergeCell ref="D335:E335"/>
    <mergeCell ref="D336:E336"/>
    <mergeCell ref="D337:E337"/>
    <mergeCell ref="D339:E339"/>
    <mergeCell ref="D327:E327"/>
    <mergeCell ref="D328:E328"/>
    <mergeCell ref="D329:E329"/>
    <mergeCell ref="D330:E330"/>
    <mergeCell ref="D331:E331"/>
    <mergeCell ref="D332:E332"/>
    <mergeCell ref="D347:E347"/>
    <mergeCell ref="D348:E348"/>
    <mergeCell ref="D349:E349"/>
    <mergeCell ref="D350:E350"/>
    <mergeCell ref="D351:E351"/>
    <mergeCell ref="D352:E352"/>
    <mergeCell ref="D340:E340"/>
    <mergeCell ref="D341:E341"/>
    <mergeCell ref="D342:E342"/>
    <mergeCell ref="D343:E343"/>
    <mergeCell ref="D344:E344"/>
    <mergeCell ref="D345:E345"/>
    <mergeCell ref="D359:E359"/>
    <mergeCell ref="D360:E360"/>
    <mergeCell ref="D361:E361"/>
    <mergeCell ref="D362:E362"/>
    <mergeCell ref="D363:E363"/>
    <mergeCell ref="D364:E364"/>
    <mergeCell ref="D353:E353"/>
    <mergeCell ref="D354:E354"/>
    <mergeCell ref="D355:E355"/>
    <mergeCell ref="D356:E356"/>
    <mergeCell ref="D357:E357"/>
    <mergeCell ref="D358:E358"/>
    <mergeCell ref="D371:E371"/>
    <mergeCell ref="D372:E372"/>
    <mergeCell ref="D373:E373"/>
    <mergeCell ref="D374:E374"/>
    <mergeCell ref="D375:E375"/>
    <mergeCell ref="D376:E376"/>
    <mergeCell ref="D365:E365"/>
    <mergeCell ref="D366:E366"/>
    <mergeCell ref="D367:E367"/>
    <mergeCell ref="D368:E368"/>
    <mergeCell ref="D369:E369"/>
    <mergeCell ref="D370:E370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D395:E395"/>
    <mergeCell ref="D396:E396"/>
    <mergeCell ref="D397:E397"/>
    <mergeCell ref="D398:E398"/>
    <mergeCell ref="D399:E399"/>
    <mergeCell ref="D400:E400"/>
    <mergeCell ref="D389:E389"/>
    <mergeCell ref="D390:E390"/>
    <mergeCell ref="D391:E391"/>
    <mergeCell ref="D392:E392"/>
    <mergeCell ref="D393:E393"/>
    <mergeCell ref="D394:E394"/>
    <mergeCell ref="D407:E407"/>
    <mergeCell ref="D408:E408"/>
    <mergeCell ref="D409:E409"/>
    <mergeCell ref="D410:E410"/>
    <mergeCell ref="D411:E411"/>
    <mergeCell ref="D412:E412"/>
    <mergeCell ref="D401:E401"/>
    <mergeCell ref="D402:E402"/>
    <mergeCell ref="D403:E403"/>
    <mergeCell ref="D404:E404"/>
    <mergeCell ref="D405:E405"/>
    <mergeCell ref="D406:E406"/>
    <mergeCell ref="D420:E420"/>
    <mergeCell ref="D421:E421"/>
    <mergeCell ref="D422:E422"/>
    <mergeCell ref="D423:E423"/>
    <mergeCell ref="D424:E424"/>
    <mergeCell ref="D425:E425"/>
    <mergeCell ref="D414:E414"/>
    <mergeCell ref="D415:E415"/>
    <mergeCell ref="D416:E416"/>
    <mergeCell ref="D417:E417"/>
    <mergeCell ref="D418:E418"/>
    <mergeCell ref="D419:E419"/>
    <mergeCell ref="D432:E432"/>
    <mergeCell ref="D433:E433"/>
    <mergeCell ref="D434:E434"/>
    <mergeCell ref="D436:E436"/>
    <mergeCell ref="D437:E437"/>
    <mergeCell ref="D438:E438"/>
    <mergeCell ref="D426:E426"/>
    <mergeCell ref="D427:E427"/>
    <mergeCell ref="D428:E428"/>
    <mergeCell ref="D429:E429"/>
    <mergeCell ref="D430:E430"/>
    <mergeCell ref="D431:E431"/>
    <mergeCell ref="D445:E445"/>
    <mergeCell ref="D447:E447"/>
    <mergeCell ref="D448:E448"/>
    <mergeCell ref="D449:E449"/>
    <mergeCell ref="D450:E450"/>
    <mergeCell ref="D451:E451"/>
    <mergeCell ref="D439:E439"/>
    <mergeCell ref="D440:E440"/>
    <mergeCell ref="D441:E441"/>
    <mergeCell ref="D442:E442"/>
    <mergeCell ref="D443:E443"/>
    <mergeCell ref="D444:E444"/>
    <mergeCell ref="D458:E458"/>
    <mergeCell ref="D459:E459"/>
    <mergeCell ref="D460:E460"/>
    <mergeCell ref="D461:E461"/>
    <mergeCell ref="D462:E462"/>
    <mergeCell ref="D463:E463"/>
    <mergeCell ref="D452:E452"/>
    <mergeCell ref="D453:E453"/>
    <mergeCell ref="D454:E454"/>
    <mergeCell ref="D455:E455"/>
    <mergeCell ref="D456:E456"/>
    <mergeCell ref="D457:E457"/>
    <mergeCell ref="D471:E471"/>
    <mergeCell ref="D472:E472"/>
    <mergeCell ref="D473:E473"/>
    <mergeCell ref="D474:E474"/>
    <mergeCell ref="D475:E475"/>
    <mergeCell ref="D476:E476"/>
    <mergeCell ref="D464:E464"/>
    <mergeCell ref="D465:E465"/>
    <mergeCell ref="D467:E467"/>
    <mergeCell ref="D468:E468"/>
    <mergeCell ref="D469:E469"/>
    <mergeCell ref="D470:E470"/>
    <mergeCell ref="D484:E484"/>
    <mergeCell ref="D485:E485"/>
    <mergeCell ref="D486:E486"/>
    <mergeCell ref="D488:E488"/>
    <mergeCell ref="D489:E489"/>
    <mergeCell ref="D490:E490"/>
    <mergeCell ref="D477:E477"/>
    <mergeCell ref="D478:E478"/>
    <mergeCell ref="D480:E480"/>
    <mergeCell ref="D481:E481"/>
    <mergeCell ref="D482:E482"/>
    <mergeCell ref="D483:E483"/>
    <mergeCell ref="D498:E498"/>
    <mergeCell ref="D499:E499"/>
    <mergeCell ref="D501:E501"/>
    <mergeCell ref="D502:E502"/>
    <mergeCell ref="D503:E503"/>
    <mergeCell ref="D504:E504"/>
    <mergeCell ref="D492:E492"/>
    <mergeCell ref="D493:E493"/>
    <mergeCell ref="D494:E494"/>
    <mergeCell ref="D495:E495"/>
    <mergeCell ref="D496:E496"/>
    <mergeCell ref="D497:E497"/>
    <mergeCell ref="D513:E513"/>
    <mergeCell ref="D515:E515"/>
    <mergeCell ref="D516:E516"/>
    <mergeCell ref="D517:E517"/>
    <mergeCell ref="D519:E519"/>
    <mergeCell ref="D521:E521"/>
    <mergeCell ref="D505:E505"/>
    <mergeCell ref="D506:E506"/>
    <mergeCell ref="D508:E508"/>
    <mergeCell ref="D510:E510"/>
    <mergeCell ref="D511:E511"/>
    <mergeCell ref="D512:E512"/>
    <mergeCell ref="D530:E530"/>
    <mergeCell ref="D531:E531"/>
    <mergeCell ref="D532:E532"/>
    <mergeCell ref="D534:E534"/>
    <mergeCell ref="D535:E535"/>
    <mergeCell ref="D522:E522"/>
    <mergeCell ref="D523:E523"/>
    <mergeCell ref="D524:E524"/>
    <mergeCell ref="D525:E525"/>
    <mergeCell ref="D527:E527"/>
    <mergeCell ref="D529:E529"/>
  </mergeCells>
  <hyperlinks>
    <hyperlink ref="B1:C1" location="A2:A2" tooltip="Klikni na prechod ku Kryciemu listu..." display="Krycí list rozpočtu" xr:uid="{EFE42751-D518-4609-9D5A-14E7E889A836}"/>
    <hyperlink ref="E1:F1" location="A54:A54" tooltip="Klikni na prechod ku rekapitulácii..." display="Rekapitulácia rozpočtu" xr:uid="{1937428E-C7A0-411C-B329-89C29C87D0A4}"/>
    <hyperlink ref="H1:I1" location="B111:B111" tooltip="Klikni na prechod ku Rozpočet..." display="Rozpočet" xr:uid="{17301B67-B91C-4FB3-9C50-E18948E2052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Architektonicko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EAB2-8D76-4557-A338-7123B1B3529E}">
  <dimension ref="A1:AA292"/>
  <sheetViews>
    <sheetView workbookViewId="0">
      <pane ySplit="1" topLeftCell="A62" activePane="bottomLeft" state="frozen"/>
      <selection pane="bottomLeft" activeCell="A78" sqref="A78:XFD7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789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44</v>
      </c>
      <c r="C10" s="35"/>
      <c r="D10" s="28"/>
      <c r="E10" s="28"/>
      <c r="F10" s="48" t="s">
        <v>43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7897'!E58</f>
        <v>0</v>
      </c>
      <c r="D15" s="64">
        <f>'SO 7897'!F58</f>
        <v>0</v>
      </c>
      <c r="E15" s="73">
        <f>'SO 7897'!G58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7897'!E62</f>
        <v>0</v>
      </c>
      <c r="D16" s="99">
        <f>'SO 7897'!F62</f>
        <v>0</v>
      </c>
      <c r="E16" s="100">
        <f>'SO 7897'!G62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(SUM(Z79:Z291))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7897'!K79:'SO 7897'!K291)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7897'!K79:'SO 7897'!K291)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789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7897'!L186</f>
        <v>0</v>
      </c>
      <c r="F56" s="146">
        <f>'SO 7897'!M186</f>
        <v>0</v>
      </c>
      <c r="G56" s="146">
        <f>'SO 7897'!I186</f>
        <v>0</v>
      </c>
      <c r="H56" s="147">
        <f>'SO 7897'!S186</f>
        <v>0</v>
      </c>
      <c r="I56" s="147">
        <f>'SO 7897'!V186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7897'!L268</f>
        <v>0</v>
      </c>
      <c r="F57" s="146">
        <f>'SO 7897'!M268</f>
        <v>0</v>
      </c>
      <c r="G57" s="146">
        <f>'SO 7897'!I268</f>
        <v>0</v>
      </c>
      <c r="H57" s="147">
        <f>'SO 7897'!S268</f>
        <v>0</v>
      </c>
      <c r="I57" s="147">
        <f>'SO 7897'!V268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34" t="s">
        <v>77</v>
      </c>
      <c r="C58" s="324"/>
      <c r="D58" s="324"/>
      <c r="E58" s="148">
        <f>'SO 7897'!L270</f>
        <v>0</v>
      </c>
      <c r="F58" s="148">
        <f>'SO 7897'!M270</f>
        <v>0</v>
      </c>
      <c r="G58" s="148">
        <f>'SO 7897'!I270</f>
        <v>0</v>
      </c>
      <c r="H58" s="149">
        <f>'SO 7897'!S270</f>
        <v>0</v>
      </c>
      <c r="I58" s="149">
        <f>'SO 7897'!V270</f>
        <v>0</v>
      </c>
      <c r="J58" s="149"/>
      <c r="K58" s="149"/>
      <c r="L58" s="149"/>
      <c r="M58" s="149"/>
      <c r="N58" s="149"/>
      <c r="O58" s="149"/>
      <c r="P58" s="149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"/>
      <c r="B59" s="217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9"/>
      <c r="W59" s="59"/>
    </row>
    <row r="60" spans="1:26" x14ac:dyDescent="0.25">
      <c r="A60" s="13"/>
      <c r="B60" s="334" t="s">
        <v>85</v>
      </c>
      <c r="C60" s="324"/>
      <c r="D60" s="324"/>
      <c r="E60" s="146"/>
      <c r="F60" s="146"/>
      <c r="G60" s="146"/>
      <c r="H60" s="147"/>
      <c r="I60" s="147"/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94</v>
      </c>
      <c r="C61" s="345"/>
      <c r="D61" s="345"/>
      <c r="E61" s="146">
        <f>'SO 7897'!L289</f>
        <v>0</v>
      </c>
      <c r="F61" s="146">
        <f>'SO 7897'!M289</f>
        <v>0</v>
      </c>
      <c r="G61" s="146">
        <f>'SO 7897'!I289</f>
        <v>0</v>
      </c>
      <c r="H61" s="147">
        <f>'SO 7897'!S289</f>
        <v>0</v>
      </c>
      <c r="I61" s="147">
        <f>'SO 7897'!V289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34" t="s">
        <v>85</v>
      </c>
      <c r="C62" s="324"/>
      <c r="D62" s="324"/>
      <c r="E62" s="148">
        <f>'SO 7897'!L291</f>
        <v>0</v>
      </c>
      <c r="F62" s="148">
        <f>'SO 7897'!M291</f>
        <v>0</v>
      </c>
      <c r="G62" s="148">
        <f>'SO 7897'!I291</f>
        <v>0</v>
      </c>
      <c r="H62" s="149">
        <f>'SO 7897'!S291</f>
        <v>0</v>
      </c>
      <c r="I62" s="149">
        <f>'SO 7897'!V291</f>
        <v>0</v>
      </c>
      <c r="J62" s="149"/>
      <c r="K62" s="149"/>
      <c r="L62" s="149"/>
      <c r="M62" s="149"/>
      <c r="N62" s="149"/>
      <c r="O62" s="149"/>
      <c r="P62" s="149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"/>
      <c r="B63" s="217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9"/>
      <c r="W63" s="59"/>
    </row>
    <row r="64" spans="1:26" x14ac:dyDescent="0.25">
      <c r="A64" s="150"/>
      <c r="B64" s="335" t="s">
        <v>107</v>
      </c>
      <c r="C64" s="336"/>
      <c r="D64" s="336"/>
      <c r="E64" s="152">
        <f>'SO 7897'!L292</f>
        <v>0</v>
      </c>
      <c r="F64" s="152">
        <f>'SO 7897'!M292</f>
        <v>0</v>
      </c>
      <c r="G64" s="152">
        <f>'SO 7897'!I292</f>
        <v>0</v>
      </c>
      <c r="H64" s="153">
        <f>'SO 7897'!S292</f>
        <v>0</v>
      </c>
      <c r="I64" s="153">
        <f>'SO 7897'!V292</f>
        <v>0</v>
      </c>
      <c r="J64" s="154"/>
      <c r="K64" s="154"/>
      <c r="L64" s="154"/>
      <c r="M64" s="154"/>
      <c r="N64" s="154"/>
      <c r="O64" s="154"/>
      <c r="P64" s="154"/>
      <c r="Q64" s="155"/>
      <c r="R64" s="155"/>
      <c r="S64" s="155"/>
      <c r="T64" s="155"/>
      <c r="U64" s="155"/>
      <c r="V64" s="160"/>
      <c r="W64" s="226"/>
      <c r="X64" s="151"/>
      <c r="Y64" s="151"/>
      <c r="Z64" s="151"/>
    </row>
    <row r="65" spans="1:26" x14ac:dyDescent="0.25">
      <c r="A65" s="18"/>
      <c r="B65" s="45"/>
      <c r="C65" s="3"/>
      <c r="D65" s="3"/>
      <c r="E65" s="17"/>
      <c r="F65" s="17"/>
      <c r="G65" s="17"/>
      <c r="H65" s="161"/>
      <c r="I65" s="161"/>
      <c r="J65" s="161"/>
      <c r="K65" s="161"/>
      <c r="L65" s="161"/>
      <c r="M65" s="161"/>
      <c r="N65" s="161"/>
      <c r="O65" s="161"/>
      <c r="P65" s="161"/>
      <c r="Q65" s="14"/>
      <c r="R65" s="14"/>
      <c r="S65" s="14"/>
      <c r="T65" s="14"/>
      <c r="U65" s="14"/>
      <c r="V65" s="14"/>
      <c r="W65" s="59"/>
    </row>
    <row r="66" spans="1:26" x14ac:dyDescent="0.25">
      <c r="A66" s="18"/>
      <c r="B66" s="45"/>
      <c r="C66" s="3"/>
      <c r="D66" s="3"/>
      <c r="E66" s="17"/>
      <c r="F66" s="17"/>
      <c r="G66" s="17"/>
      <c r="H66" s="161"/>
      <c r="I66" s="161"/>
      <c r="J66" s="161"/>
      <c r="K66" s="161"/>
      <c r="L66" s="161"/>
      <c r="M66" s="161"/>
      <c r="N66" s="161"/>
      <c r="O66" s="161"/>
      <c r="P66" s="161"/>
      <c r="Q66" s="14"/>
      <c r="R66" s="14"/>
      <c r="S66" s="14"/>
      <c r="T66" s="14"/>
      <c r="U66" s="14"/>
      <c r="V66" s="14"/>
      <c r="W66" s="59"/>
    </row>
    <row r="67" spans="1:26" x14ac:dyDescent="0.25">
      <c r="A67" s="18"/>
      <c r="B67" s="41"/>
      <c r="C67" s="8"/>
      <c r="D67" s="8"/>
      <c r="E67" s="30"/>
      <c r="F67" s="30"/>
      <c r="G67" s="30"/>
      <c r="H67" s="162"/>
      <c r="I67" s="162"/>
      <c r="J67" s="162"/>
      <c r="K67" s="162"/>
      <c r="L67" s="162"/>
      <c r="M67" s="162"/>
      <c r="N67" s="162"/>
      <c r="O67" s="162"/>
      <c r="P67" s="162"/>
      <c r="Q67" s="19"/>
      <c r="R67" s="19"/>
      <c r="S67" s="19"/>
      <c r="T67" s="19"/>
      <c r="U67" s="19"/>
      <c r="V67" s="19"/>
      <c r="W67" s="59"/>
    </row>
    <row r="68" spans="1:26" ht="35.1" customHeight="1" x14ac:dyDescent="0.25">
      <c r="A68" s="1"/>
      <c r="B68" s="337" t="s">
        <v>108</v>
      </c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59"/>
    </row>
    <row r="69" spans="1:26" x14ac:dyDescent="0.25">
      <c r="A69" s="18"/>
      <c r="B69" s="103"/>
      <c r="C69" s="22"/>
      <c r="D69" s="22"/>
      <c r="E69" s="105"/>
      <c r="F69" s="105"/>
      <c r="G69" s="105"/>
      <c r="H69" s="176"/>
      <c r="I69" s="176"/>
      <c r="J69" s="176"/>
      <c r="K69" s="176"/>
      <c r="L69" s="176"/>
      <c r="M69" s="176"/>
      <c r="N69" s="176"/>
      <c r="O69" s="176"/>
      <c r="P69" s="176"/>
      <c r="Q69" s="23"/>
      <c r="R69" s="23"/>
      <c r="S69" s="23"/>
      <c r="T69" s="23"/>
      <c r="U69" s="23"/>
      <c r="V69" s="23"/>
      <c r="W69" s="59"/>
    </row>
    <row r="70" spans="1:26" ht="20.100000000000001" customHeight="1" x14ac:dyDescent="0.25">
      <c r="A70" s="211"/>
      <c r="B70" s="341" t="s">
        <v>39</v>
      </c>
      <c r="C70" s="342"/>
      <c r="D70" s="342"/>
      <c r="E70" s="343"/>
      <c r="F70" s="174"/>
      <c r="G70" s="174"/>
      <c r="H70" s="175" t="s">
        <v>36</v>
      </c>
      <c r="I70" s="330"/>
      <c r="J70" s="331"/>
      <c r="K70" s="331"/>
      <c r="L70" s="331"/>
      <c r="M70" s="331"/>
      <c r="N70" s="331"/>
      <c r="O70" s="331"/>
      <c r="P70" s="332"/>
      <c r="Q70" s="21"/>
      <c r="R70" s="21"/>
      <c r="S70" s="21"/>
      <c r="T70" s="21"/>
      <c r="U70" s="21"/>
      <c r="V70" s="21"/>
      <c r="W70" s="59"/>
    </row>
    <row r="71" spans="1:26" ht="20.100000000000001" customHeight="1" x14ac:dyDescent="0.25">
      <c r="A71" s="211"/>
      <c r="B71" s="327" t="s">
        <v>40</v>
      </c>
      <c r="C71" s="328"/>
      <c r="D71" s="328"/>
      <c r="E71" s="329"/>
      <c r="F71" s="170"/>
      <c r="G71" s="170"/>
      <c r="H71" s="171" t="s">
        <v>119</v>
      </c>
      <c r="I71" s="171" t="s">
        <v>120</v>
      </c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211"/>
      <c r="B72" s="327" t="s">
        <v>41</v>
      </c>
      <c r="C72" s="328"/>
      <c r="D72" s="328"/>
      <c r="E72" s="329"/>
      <c r="F72" s="170"/>
      <c r="G72" s="170"/>
      <c r="H72" s="171" t="s">
        <v>121</v>
      </c>
      <c r="I72" s="171" t="s">
        <v>38</v>
      </c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5" t="s">
        <v>122</v>
      </c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215" t="s">
        <v>31</v>
      </c>
      <c r="C74" s="3"/>
      <c r="D74" s="3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18"/>
      <c r="B75" s="216" t="s">
        <v>789</v>
      </c>
      <c r="C75" s="3"/>
      <c r="D75" s="3"/>
      <c r="E75" s="17"/>
      <c r="F75" s="17"/>
      <c r="G75" s="17"/>
      <c r="H75" s="161"/>
      <c r="I75" s="161"/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45"/>
      <c r="C76" s="3"/>
      <c r="D76" s="3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8" t="s">
        <v>76</v>
      </c>
      <c r="C77" s="172"/>
      <c r="D77" s="172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x14ac:dyDescent="0.25">
      <c r="A78" s="2"/>
      <c r="B78" s="219" t="s">
        <v>109</v>
      </c>
      <c r="C78" s="135" t="s">
        <v>110</v>
      </c>
      <c r="D78" s="135" t="s">
        <v>111</v>
      </c>
      <c r="E78" s="163"/>
      <c r="F78" s="163" t="s">
        <v>112</v>
      </c>
      <c r="G78" s="163" t="s">
        <v>113</v>
      </c>
      <c r="H78" s="164" t="s">
        <v>114</v>
      </c>
      <c r="I78" s="164" t="s">
        <v>115</v>
      </c>
      <c r="J78" s="164"/>
      <c r="K78" s="164"/>
      <c r="L78" s="164"/>
      <c r="M78" s="164"/>
      <c r="N78" s="164"/>
      <c r="O78" s="164"/>
      <c r="P78" s="164" t="s">
        <v>116</v>
      </c>
      <c r="Q78" s="165"/>
      <c r="R78" s="165"/>
      <c r="S78" s="135" t="s">
        <v>117</v>
      </c>
      <c r="T78" s="166"/>
      <c r="U78" s="166"/>
      <c r="V78" s="135" t="s">
        <v>118</v>
      </c>
      <c r="W78" s="59"/>
    </row>
    <row r="79" spans="1:26" x14ac:dyDescent="0.25">
      <c r="A79" s="13"/>
      <c r="B79" s="220"/>
      <c r="C79" s="177"/>
      <c r="D79" s="333" t="s">
        <v>77</v>
      </c>
      <c r="E79" s="333"/>
      <c r="F79" s="142"/>
      <c r="G79" s="178"/>
      <c r="H79" s="142"/>
      <c r="I79" s="142"/>
      <c r="J79" s="143"/>
      <c r="K79" s="143"/>
      <c r="L79" s="143"/>
      <c r="M79" s="143"/>
      <c r="N79" s="143"/>
      <c r="O79" s="143"/>
      <c r="P79" s="143"/>
      <c r="Q79" s="141"/>
      <c r="R79" s="141"/>
      <c r="S79" s="141"/>
      <c r="T79" s="141"/>
      <c r="U79" s="141"/>
      <c r="V79" s="204"/>
      <c r="W79" s="226"/>
      <c r="X79" s="145"/>
      <c r="Y79" s="145"/>
      <c r="Z79" s="145"/>
    </row>
    <row r="80" spans="1:26" x14ac:dyDescent="0.25">
      <c r="A80" s="13"/>
      <c r="B80" s="221"/>
      <c r="C80" s="180">
        <v>1</v>
      </c>
      <c r="D80" s="322" t="s">
        <v>78</v>
      </c>
      <c r="E80" s="322"/>
      <c r="F80" s="146"/>
      <c r="G80" s="179"/>
      <c r="H80" s="146"/>
      <c r="I80" s="146"/>
      <c r="J80" s="147"/>
      <c r="K80" s="147"/>
      <c r="L80" s="147"/>
      <c r="M80" s="147"/>
      <c r="N80" s="147"/>
      <c r="O80" s="147"/>
      <c r="P80" s="147"/>
      <c r="Q80" s="13"/>
      <c r="R80" s="13"/>
      <c r="S80" s="13"/>
      <c r="T80" s="13"/>
      <c r="U80" s="13"/>
      <c r="V80" s="205"/>
      <c r="W80" s="226"/>
      <c r="X80" s="145"/>
      <c r="Y80" s="145"/>
      <c r="Z80" s="145"/>
    </row>
    <row r="81" spans="1:26" ht="24.95" customHeight="1" x14ac:dyDescent="0.25">
      <c r="A81" s="187"/>
      <c r="B81" s="223"/>
      <c r="C81" s="197" t="s">
        <v>790</v>
      </c>
      <c r="D81" s="326" t="s">
        <v>791</v>
      </c>
      <c r="E81" s="326"/>
      <c r="F81" s="192" t="s">
        <v>195</v>
      </c>
      <c r="G81" s="193">
        <v>1</v>
      </c>
      <c r="H81" s="198"/>
      <c r="I81" s="192">
        <f t="shared" ref="I81:I112" si="0">ROUND(G81*(H81),2)</f>
        <v>0</v>
      </c>
      <c r="J81" s="194">
        <f t="shared" ref="J81:J112" si="1">ROUND(G81*(N81),2)</f>
        <v>0</v>
      </c>
      <c r="K81" s="195">
        <f t="shared" ref="K81:K112" si="2">ROUND(G81*(O81),2)</f>
        <v>0</v>
      </c>
      <c r="L81" s="195">
        <f t="shared" ref="L81:L112" si="3">ROUND(G81*(H81),2)</f>
        <v>0</v>
      </c>
      <c r="M81" s="195">
        <f t="shared" ref="M81:M112" si="4">ROUND(G81*(H81),2)</f>
        <v>0</v>
      </c>
      <c r="N81" s="195">
        <v>0</v>
      </c>
      <c r="O81" s="195"/>
      <c r="P81" s="199"/>
      <c r="Q81" s="199"/>
      <c r="R81" s="199"/>
      <c r="S81" s="196">
        <f t="shared" ref="S81:S112" si="5">ROUND(G81*(P81),3)</f>
        <v>0</v>
      </c>
      <c r="T81" s="196"/>
      <c r="U81" s="196"/>
      <c r="V81" s="207"/>
      <c r="W81" s="59"/>
      <c r="Z81">
        <f t="shared" ref="Z81:Z112" si="6">0.058844*POWER(I81,0.952797)</f>
        <v>0</v>
      </c>
    </row>
    <row r="82" spans="1:26" ht="24.95" customHeight="1" x14ac:dyDescent="0.25">
      <c r="A82" s="187"/>
      <c r="B82" s="223"/>
      <c r="C82" s="197" t="s">
        <v>792</v>
      </c>
      <c r="D82" s="326" t="s">
        <v>793</v>
      </c>
      <c r="E82" s="326"/>
      <c r="F82" s="192" t="s">
        <v>195</v>
      </c>
      <c r="G82" s="193">
        <v>1</v>
      </c>
      <c r="H82" s="198"/>
      <c r="I82" s="192">
        <f t="shared" si="0"/>
        <v>0</v>
      </c>
      <c r="J82" s="194">
        <f t="shared" si="1"/>
        <v>0</v>
      </c>
      <c r="K82" s="195">
        <f t="shared" si="2"/>
        <v>0</v>
      </c>
      <c r="L82" s="195">
        <f t="shared" si="3"/>
        <v>0</v>
      </c>
      <c r="M82" s="195">
        <f t="shared" si="4"/>
        <v>0</v>
      </c>
      <c r="N82" s="195">
        <v>0</v>
      </c>
      <c r="O82" s="195"/>
      <c r="P82" s="199"/>
      <c r="Q82" s="199"/>
      <c r="R82" s="199"/>
      <c r="S82" s="196">
        <f t="shared" si="5"/>
        <v>0</v>
      </c>
      <c r="T82" s="196"/>
      <c r="U82" s="196"/>
      <c r="V82" s="207"/>
      <c r="W82" s="59"/>
      <c r="Z82">
        <f t="shared" si="6"/>
        <v>0</v>
      </c>
    </row>
    <row r="83" spans="1:26" ht="24.95" customHeight="1" x14ac:dyDescent="0.25">
      <c r="A83" s="187"/>
      <c r="B83" s="223"/>
      <c r="C83" s="197" t="s">
        <v>794</v>
      </c>
      <c r="D83" s="326" t="s">
        <v>795</v>
      </c>
      <c r="E83" s="326"/>
      <c r="F83" s="192" t="s">
        <v>195</v>
      </c>
      <c r="G83" s="193">
        <v>1</v>
      </c>
      <c r="H83" s="198"/>
      <c r="I83" s="192">
        <f t="shared" si="0"/>
        <v>0</v>
      </c>
      <c r="J83" s="194">
        <f t="shared" si="1"/>
        <v>0</v>
      </c>
      <c r="K83" s="195">
        <f t="shared" si="2"/>
        <v>0</v>
      </c>
      <c r="L83" s="195">
        <f t="shared" si="3"/>
        <v>0</v>
      </c>
      <c r="M83" s="195">
        <f t="shared" si="4"/>
        <v>0</v>
      </c>
      <c r="N83" s="195">
        <v>0</v>
      </c>
      <c r="O83" s="195"/>
      <c r="P83" s="199"/>
      <c r="Q83" s="199"/>
      <c r="R83" s="199"/>
      <c r="S83" s="196">
        <f t="shared" si="5"/>
        <v>0</v>
      </c>
      <c r="T83" s="196"/>
      <c r="U83" s="196"/>
      <c r="V83" s="207"/>
      <c r="W83" s="59"/>
      <c r="Z83">
        <f t="shared" si="6"/>
        <v>0</v>
      </c>
    </row>
    <row r="84" spans="1:26" ht="24.95" customHeight="1" x14ac:dyDescent="0.25">
      <c r="A84" s="187"/>
      <c r="B84" s="223"/>
      <c r="C84" s="197" t="s">
        <v>796</v>
      </c>
      <c r="D84" s="326" t="s">
        <v>797</v>
      </c>
      <c r="E84" s="326"/>
      <c r="F84" s="192" t="s">
        <v>195</v>
      </c>
      <c r="G84" s="193">
        <v>1</v>
      </c>
      <c r="H84" s="198"/>
      <c r="I84" s="192">
        <f t="shared" si="0"/>
        <v>0</v>
      </c>
      <c r="J84" s="194">
        <f t="shared" si="1"/>
        <v>0</v>
      </c>
      <c r="K84" s="195">
        <f t="shared" si="2"/>
        <v>0</v>
      </c>
      <c r="L84" s="195">
        <f t="shared" si="3"/>
        <v>0</v>
      </c>
      <c r="M84" s="195">
        <f t="shared" si="4"/>
        <v>0</v>
      </c>
      <c r="N84" s="195">
        <v>0</v>
      </c>
      <c r="O84" s="195"/>
      <c r="P84" s="199"/>
      <c r="Q84" s="199"/>
      <c r="R84" s="199"/>
      <c r="S84" s="196">
        <f t="shared" si="5"/>
        <v>0</v>
      </c>
      <c r="T84" s="196"/>
      <c r="U84" s="196"/>
      <c r="V84" s="207"/>
      <c r="W84" s="59"/>
      <c r="Z84">
        <f t="shared" si="6"/>
        <v>0</v>
      </c>
    </row>
    <row r="85" spans="1:26" ht="24.95" customHeight="1" x14ac:dyDescent="0.25">
      <c r="A85" s="187"/>
      <c r="B85" s="223"/>
      <c r="C85" s="197" t="s">
        <v>798</v>
      </c>
      <c r="D85" s="326" t="s">
        <v>799</v>
      </c>
      <c r="E85" s="326"/>
      <c r="F85" s="192" t="s">
        <v>195</v>
      </c>
      <c r="G85" s="193">
        <v>1</v>
      </c>
      <c r="H85" s="198"/>
      <c r="I85" s="192">
        <f t="shared" si="0"/>
        <v>0</v>
      </c>
      <c r="J85" s="194">
        <f t="shared" si="1"/>
        <v>0</v>
      </c>
      <c r="K85" s="195">
        <f t="shared" si="2"/>
        <v>0</v>
      </c>
      <c r="L85" s="195">
        <f t="shared" si="3"/>
        <v>0</v>
      </c>
      <c r="M85" s="195">
        <f t="shared" si="4"/>
        <v>0</v>
      </c>
      <c r="N85" s="195">
        <v>0</v>
      </c>
      <c r="O85" s="195"/>
      <c r="P85" s="199"/>
      <c r="Q85" s="199"/>
      <c r="R85" s="199"/>
      <c r="S85" s="196">
        <f t="shared" si="5"/>
        <v>0</v>
      </c>
      <c r="T85" s="196"/>
      <c r="U85" s="196"/>
      <c r="V85" s="207"/>
      <c r="W85" s="59"/>
      <c r="Z85">
        <f t="shared" si="6"/>
        <v>0</v>
      </c>
    </row>
    <row r="86" spans="1:26" ht="24.95" customHeight="1" x14ac:dyDescent="0.25">
      <c r="A86" s="187"/>
      <c r="B86" s="223"/>
      <c r="C86" s="197" t="s">
        <v>800</v>
      </c>
      <c r="D86" s="326" t="s">
        <v>801</v>
      </c>
      <c r="E86" s="326"/>
      <c r="F86" s="192" t="s">
        <v>195</v>
      </c>
      <c r="G86" s="193">
        <v>1</v>
      </c>
      <c r="H86" s="198"/>
      <c r="I86" s="192">
        <f t="shared" si="0"/>
        <v>0</v>
      </c>
      <c r="J86" s="194">
        <f t="shared" si="1"/>
        <v>0</v>
      </c>
      <c r="K86" s="195">
        <f t="shared" si="2"/>
        <v>0</v>
      </c>
      <c r="L86" s="195">
        <f t="shared" si="3"/>
        <v>0</v>
      </c>
      <c r="M86" s="195">
        <f t="shared" si="4"/>
        <v>0</v>
      </c>
      <c r="N86" s="195">
        <v>0</v>
      </c>
      <c r="O86" s="195"/>
      <c r="P86" s="199"/>
      <c r="Q86" s="199"/>
      <c r="R86" s="199"/>
      <c r="S86" s="196">
        <f t="shared" si="5"/>
        <v>0</v>
      </c>
      <c r="T86" s="196"/>
      <c r="U86" s="196"/>
      <c r="V86" s="207"/>
      <c r="W86" s="59"/>
      <c r="Z86">
        <f t="shared" si="6"/>
        <v>0</v>
      </c>
    </row>
    <row r="87" spans="1:26" ht="24.95" customHeight="1" x14ac:dyDescent="0.25">
      <c r="A87" s="187"/>
      <c r="B87" s="223"/>
      <c r="C87" s="197" t="s">
        <v>802</v>
      </c>
      <c r="D87" s="326" t="s">
        <v>803</v>
      </c>
      <c r="E87" s="326"/>
      <c r="F87" s="192" t="s">
        <v>195</v>
      </c>
      <c r="G87" s="193">
        <v>1</v>
      </c>
      <c r="H87" s="198"/>
      <c r="I87" s="192">
        <f t="shared" si="0"/>
        <v>0</v>
      </c>
      <c r="J87" s="194">
        <f t="shared" si="1"/>
        <v>0</v>
      </c>
      <c r="K87" s="195">
        <f t="shared" si="2"/>
        <v>0</v>
      </c>
      <c r="L87" s="195">
        <f t="shared" si="3"/>
        <v>0</v>
      </c>
      <c r="M87" s="195">
        <f t="shared" si="4"/>
        <v>0</v>
      </c>
      <c r="N87" s="195">
        <v>0</v>
      </c>
      <c r="O87" s="195"/>
      <c r="P87" s="199"/>
      <c r="Q87" s="199"/>
      <c r="R87" s="199"/>
      <c r="S87" s="196">
        <f t="shared" si="5"/>
        <v>0</v>
      </c>
      <c r="T87" s="196"/>
      <c r="U87" s="196"/>
      <c r="V87" s="207"/>
      <c r="W87" s="59"/>
      <c r="Z87">
        <f t="shared" si="6"/>
        <v>0</v>
      </c>
    </row>
    <row r="88" spans="1:26" ht="24.95" customHeight="1" x14ac:dyDescent="0.25">
      <c r="A88" s="187"/>
      <c r="B88" s="223"/>
      <c r="C88" s="197" t="s">
        <v>804</v>
      </c>
      <c r="D88" s="326" t="s">
        <v>805</v>
      </c>
      <c r="E88" s="326"/>
      <c r="F88" s="192" t="s">
        <v>195</v>
      </c>
      <c r="G88" s="193">
        <v>1</v>
      </c>
      <c r="H88" s="198"/>
      <c r="I88" s="192">
        <f t="shared" si="0"/>
        <v>0</v>
      </c>
      <c r="J88" s="194">
        <f t="shared" si="1"/>
        <v>0</v>
      </c>
      <c r="K88" s="195">
        <f t="shared" si="2"/>
        <v>0</v>
      </c>
      <c r="L88" s="195">
        <f t="shared" si="3"/>
        <v>0</v>
      </c>
      <c r="M88" s="195">
        <f t="shared" si="4"/>
        <v>0</v>
      </c>
      <c r="N88" s="195">
        <v>0</v>
      </c>
      <c r="O88" s="195"/>
      <c r="P88" s="199"/>
      <c r="Q88" s="199"/>
      <c r="R88" s="199"/>
      <c r="S88" s="196">
        <f t="shared" si="5"/>
        <v>0</v>
      </c>
      <c r="T88" s="196"/>
      <c r="U88" s="196"/>
      <c r="V88" s="207"/>
      <c r="W88" s="59"/>
      <c r="Z88">
        <f t="shared" si="6"/>
        <v>0</v>
      </c>
    </row>
    <row r="89" spans="1:26" ht="24.95" customHeight="1" x14ac:dyDescent="0.25">
      <c r="A89" s="187"/>
      <c r="B89" s="223"/>
      <c r="C89" s="197" t="s">
        <v>806</v>
      </c>
      <c r="D89" s="326" t="s">
        <v>807</v>
      </c>
      <c r="E89" s="326"/>
      <c r="F89" s="192" t="s">
        <v>195</v>
      </c>
      <c r="G89" s="193">
        <v>1</v>
      </c>
      <c r="H89" s="198"/>
      <c r="I89" s="192">
        <f t="shared" si="0"/>
        <v>0</v>
      </c>
      <c r="J89" s="194">
        <f t="shared" si="1"/>
        <v>0</v>
      </c>
      <c r="K89" s="195">
        <f t="shared" si="2"/>
        <v>0</v>
      </c>
      <c r="L89" s="195">
        <f t="shared" si="3"/>
        <v>0</v>
      </c>
      <c r="M89" s="195">
        <f t="shared" si="4"/>
        <v>0</v>
      </c>
      <c r="N89" s="195">
        <v>0</v>
      </c>
      <c r="O89" s="195"/>
      <c r="P89" s="199"/>
      <c r="Q89" s="199"/>
      <c r="R89" s="199"/>
      <c r="S89" s="196">
        <f t="shared" si="5"/>
        <v>0</v>
      </c>
      <c r="T89" s="196"/>
      <c r="U89" s="196"/>
      <c r="V89" s="207"/>
      <c r="W89" s="59"/>
      <c r="Z89">
        <f t="shared" si="6"/>
        <v>0</v>
      </c>
    </row>
    <row r="90" spans="1:26" ht="24.95" customHeight="1" x14ac:dyDescent="0.25">
      <c r="A90" s="187"/>
      <c r="B90" s="223"/>
      <c r="C90" s="197" t="s">
        <v>808</v>
      </c>
      <c r="D90" s="326" t="s">
        <v>809</v>
      </c>
      <c r="E90" s="326"/>
      <c r="F90" s="192" t="s">
        <v>195</v>
      </c>
      <c r="G90" s="193">
        <v>1</v>
      </c>
      <c r="H90" s="198"/>
      <c r="I90" s="192">
        <f t="shared" si="0"/>
        <v>0</v>
      </c>
      <c r="J90" s="194">
        <f t="shared" si="1"/>
        <v>0</v>
      </c>
      <c r="K90" s="195">
        <f t="shared" si="2"/>
        <v>0</v>
      </c>
      <c r="L90" s="195">
        <f t="shared" si="3"/>
        <v>0</v>
      </c>
      <c r="M90" s="195">
        <f t="shared" si="4"/>
        <v>0</v>
      </c>
      <c r="N90" s="195">
        <v>0</v>
      </c>
      <c r="O90" s="195"/>
      <c r="P90" s="199"/>
      <c r="Q90" s="199"/>
      <c r="R90" s="199"/>
      <c r="S90" s="196">
        <f t="shared" si="5"/>
        <v>0</v>
      </c>
      <c r="T90" s="196"/>
      <c r="U90" s="196"/>
      <c r="V90" s="207"/>
      <c r="W90" s="59"/>
      <c r="Z90">
        <f t="shared" si="6"/>
        <v>0</v>
      </c>
    </row>
    <row r="91" spans="1:26" ht="24.95" customHeight="1" x14ac:dyDescent="0.25">
      <c r="A91" s="187"/>
      <c r="B91" s="223"/>
      <c r="C91" s="197" t="s">
        <v>810</v>
      </c>
      <c r="D91" s="326" t="s">
        <v>811</v>
      </c>
      <c r="E91" s="326"/>
      <c r="F91" s="192" t="s">
        <v>195</v>
      </c>
      <c r="G91" s="193">
        <v>1</v>
      </c>
      <c r="H91" s="198"/>
      <c r="I91" s="192">
        <f t="shared" si="0"/>
        <v>0</v>
      </c>
      <c r="J91" s="194">
        <f t="shared" si="1"/>
        <v>0</v>
      </c>
      <c r="K91" s="195">
        <f t="shared" si="2"/>
        <v>0</v>
      </c>
      <c r="L91" s="195">
        <f t="shared" si="3"/>
        <v>0</v>
      </c>
      <c r="M91" s="195">
        <f t="shared" si="4"/>
        <v>0</v>
      </c>
      <c r="N91" s="195">
        <v>0</v>
      </c>
      <c r="O91" s="195"/>
      <c r="P91" s="199"/>
      <c r="Q91" s="199"/>
      <c r="R91" s="199"/>
      <c r="S91" s="196">
        <f t="shared" si="5"/>
        <v>0</v>
      </c>
      <c r="T91" s="196"/>
      <c r="U91" s="196"/>
      <c r="V91" s="207"/>
      <c r="W91" s="59"/>
      <c r="Z91">
        <f t="shared" si="6"/>
        <v>0</v>
      </c>
    </row>
    <row r="92" spans="1:26" ht="24.95" customHeight="1" x14ac:dyDescent="0.25">
      <c r="A92" s="187"/>
      <c r="B92" s="223"/>
      <c r="C92" s="197" t="s">
        <v>812</v>
      </c>
      <c r="D92" s="326" t="s">
        <v>813</v>
      </c>
      <c r="E92" s="326"/>
      <c r="F92" s="192" t="s">
        <v>195</v>
      </c>
      <c r="G92" s="193">
        <v>1</v>
      </c>
      <c r="H92" s="198"/>
      <c r="I92" s="192">
        <f t="shared" si="0"/>
        <v>0</v>
      </c>
      <c r="J92" s="194">
        <f t="shared" si="1"/>
        <v>0</v>
      </c>
      <c r="K92" s="195">
        <f t="shared" si="2"/>
        <v>0</v>
      </c>
      <c r="L92" s="195">
        <f t="shared" si="3"/>
        <v>0</v>
      </c>
      <c r="M92" s="195">
        <f t="shared" si="4"/>
        <v>0</v>
      </c>
      <c r="N92" s="195">
        <v>0</v>
      </c>
      <c r="O92" s="195"/>
      <c r="P92" s="199"/>
      <c r="Q92" s="199"/>
      <c r="R92" s="199"/>
      <c r="S92" s="196">
        <f t="shared" si="5"/>
        <v>0</v>
      </c>
      <c r="T92" s="196"/>
      <c r="U92" s="196"/>
      <c r="V92" s="207"/>
      <c r="W92" s="59"/>
      <c r="Z92">
        <f t="shared" si="6"/>
        <v>0</v>
      </c>
    </row>
    <row r="93" spans="1:26" ht="24.95" customHeight="1" x14ac:dyDescent="0.25">
      <c r="A93" s="187"/>
      <c r="B93" s="223"/>
      <c r="C93" s="197" t="s">
        <v>814</v>
      </c>
      <c r="D93" s="326" t="s">
        <v>815</v>
      </c>
      <c r="E93" s="326"/>
      <c r="F93" s="192" t="s">
        <v>195</v>
      </c>
      <c r="G93" s="193">
        <v>1</v>
      </c>
      <c r="H93" s="198"/>
      <c r="I93" s="192">
        <f t="shared" si="0"/>
        <v>0</v>
      </c>
      <c r="J93" s="194">
        <f t="shared" si="1"/>
        <v>0</v>
      </c>
      <c r="K93" s="195">
        <f t="shared" si="2"/>
        <v>0</v>
      </c>
      <c r="L93" s="195">
        <f t="shared" si="3"/>
        <v>0</v>
      </c>
      <c r="M93" s="195">
        <f t="shared" si="4"/>
        <v>0</v>
      </c>
      <c r="N93" s="195">
        <v>0</v>
      </c>
      <c r="O93" s="195"/>
      <c r="P93" s="199"/>
      <c r="Q93" s="199"/>
      <c r="R93" s="199"/>
      <c r="S93" s="196">
        <f t="shared" si="5"/>
        <v>0</v>
      </c>
      <c r="T93" s="196"/>
      <c r="U93" s="196"/>
      <c r="V93" s="207"/>
      <c r="W93" s="59"/>
      <c r="Z93">
        <f t="shared" si="6"/>
        <v>0</v>
      </c>
    </row>
    <row r="94" spans="1:26" ht="24.95" customHeight="1" x14ac:dyDescent="0.25">
      <c r="A94" s="187"/>
      <c r="B94" s="223"/>
      <c r="C94" s="197" t="s">
        <v>816</v>
      </c>
      <c r="D94" s="326" t="s">
        <v>817</v>
      </c>
      <c r="E94" s="326"/>
      <c r="F94" s="192" t="s">
        <v>195</v>
      </c>
      <c r="G94" s="193">
        <v>1</v>
      </c>
      <c r="H94" s="198"/>
      <c r="I94" s="192">
        <f t="shared" si="0"/>
        <v>0</v>
      </c>
      <c r="J94" s="194">
        <f t="shared" si="1"/>
        <v>0</v>
      </c>
      <c r="K94" s="195">
        <f t="shared" si="2"/>
        <v>0</v>
      </c>
      <c r="L94" s="195">
        <f t="shared" si="3"/>
        <v>0</v>
      </c>
      <c r="M94" s="195">
        <f t="shared" si="4"/>
        <v>0</v>
      </c>
      <c r="N94" s="195">
        <v>0</v>
      </c>
      <c r="O94" s="195"/>
      <c r="P94" s="199"/>
      <c r="Q94" s="199"/>
      <c r="R94" s="199"/>
      <c r="S94" s="196">
        <f t="shared" si="5"/>
        <v>0</v>
      </c>
      <c r="T94" s="196"/>
      <c r="U94" s="196"/>
      <c r="V94" s="207"/>
      <c r="W94" s="59"/>
      <c r="Z94">
        <f t="shared" si="6"/>
        <v>0</v>
      </c>
    </row>
    <row r="95" spans="1:26" ht="24.95" customHeight="1" x14ac:dyDescent="0.25">
      <c r="A95" s="187"/>
      <c r="B95" s="223"/>
      <c r="C95" s="197" t="s">
        <v>818</v>
      </c>
      <c r="D95" s="326" t="s">
        <v>819</v>
      </c>
      <c r="E95" s="326"/>
      <c r="F95" s="192" t="s">
        <v>195</v>
      </c>
      <c r="G95" s="193">
        <v>1</v>
      </c>
      <c r="H95" s="198"/>
      <c r="I95" s="192">
        <f t="shared" si="0"/>
        <v>0</v>
      </c>
      <c r="J95" s="194">
        <f t="shared" si="1"/>
        <v>0</v>
      </c>
      <c r="K95" s="195">
        <f t="shared" si="2"/>
        <v>0</v>
      </c>
      <c r="L95" s="195">
        <f t="shared" si="3"/>
        <v>0</v>
      </c>
      <c r="M95" s="195">
        <f t="shared" si="4"/>
        <v>0</v>
      </c>
      <c r="N95" s="195">
        <v>0</v>
      </c>
      <c r="O95" s="195"/>
      <c r="P95" s="199"/>
      <c r="Q95" s="199"/>
      <c r="R95" s="199"/>
      <c r="S95" s="196">
        <f t="shared" si="5"/>
        <v>0</v>
      </c>
      <c r="T95" s="196"/>
      <c r="U95" s="196"/>
      <c r="V95" s="207"/>
      <c r="W95" s="59"/>
      <c r="Z95">
        <f t="shared" si="6"/>
        <v>0</v>
      </c>
    </row>
    <row r="96" spans="1:26" ht="24.95" customHeight="1" x14ac:dyDescent="0.25">
      <c r="A96" s="187"/>
      <c r="B96" s="223"/>
      <c r="C96" s="197" t="s">
        <v>820</v>
      </c>
      <c r="D96" s="326" t="s">
        <v>821</v>
      </c>
      <c r="E96" s="326"/>
      <c r="F96" s="192" t="s">
        <v>195</v>
      </c>
      <c r="G96" s="193">
        <v>1</v>
      </c>
      <c r="H96" s="198"/>
      <c r="I96" s="192">
        <f t="shared" si="0"/>
        <v>0</v>
      </c>
      <c r="J96" s="194">
        <f t="shared" si="1"/>
        <v>0</v>
      </c>
      <c r="K96" s="195">
        <f t="shared" si="2"/>
        <v>0</v>
      </c>
      <c r="L96" s="195">
        <f t="shared" si="3"/>
        <v>0</v>
      </c>
      <c r="M96" s="195">
        <f t="shared" si="4"/>
        <v>0</v>
      </c>
      <c r="N96" s="195">
        <v>0</v>
      </c>
      <c r="O96" s="195"/>
      <c r="P96" s="199"/>
      <c r="Q96" s="199"/>
      <c r="R96" s="199"/>
      <c r="S96" s="196">
        <f t="shared" si="5"/>
        <v>0</v>
      </c>
      <c r="T96" s="196"/>
      <c r="U96" s="196"/>
      <c r="V96" s="207"/>
      <c r="W96" s="59"/>
      <c r="Z96">
        <f t="shared" si="6"/>
        <v>0</v>
      </c>
    </row>
    <row r="97" spans="1:26" ht="24.95" customHeight="1" x14ac:dyDescent="0.25">
      <c r="A97" s="187"/>
      <c r="B97" s="223"/>
      <c r="C97" s="197" t="s">
        <v>822</v>
      </c>
      <c r="D97" s="326" t="s">
        <v>823</v>
      </c>
      <c r="E97" s="326"/>
      <c r="F97" s="192" t="s">
        <v>195</v>
      </c>
      <c r="G97" s="193">
        <v>1</v>
      </c>
      <c r="H97" s="198"/>
      <c r="I97" s="192">
        <f t="shared" si="0"/>
        <v>0</v>
      </c>
      <c r="J97" s="194">
        <f t="shared" si="1"/>
        <v>0</v>
      </c>
      <c r="K97" s="195">
        <f t="shared" si="2"/>
        <v>0</v>
      </c>
      <c r="L97" s="195">
        <f t="shared" si="3"/>
        <v>0</v>
      </c>
      <c r="M97" s="195">
        <f t="shared" si="4"/>
        <v>0</v>
      </c>
      <c r="N97" s="195">
        <v>0</v>
      </c>
      <c r="O97" s="195"/>
      <c r="P97" s="199"/>
      <c r="Q97" s="199"/>
      <c r="R97" s="199"/>
      <c r="S97" s="196">
        <f t="shared" si="5"/>
        <v>0</v>
      </c>
      <c r="T97" s="196"/>
      <c r="U97" s="196"/>
      <c r="V97" s="207"/>
      <c r="W97" s="59"/>
      <c r="Z97">
        <f t="shared" si="6"/>
        <v>0</v>
      </c>
    </row>
    <row r="98" spans="1:26" ht="24.95" customHeight="1" x14ac:dyDescent="0.25">
      <c r="A98" s="187"/>
      <c r="B98" s="223"/>
      <c r="C98" s="197" t="s">
        <v>824</v>
      </c>
      <c r="D98" s="326" t="s">
        <v>825</v>
      </c>
      <c r="E98" s="326"/>
      <c r="F98" s="192" t="s">
        <v>195</v>
      </c>
      <c r="G98" s="193">
        <v>1</v>
      </c>
      <c r="H98" s="198"/>
      <c r="I98" s="192">
        <f t="shared" si="0"/>
        <v>0</v>
      </c>
      <c r="J98" s="194">
        <f t="shared" si="1"/>
        <v>0</v>
      </c>
      <c r="K98" s="195">
        <f t="shared" si="2"/>
        <v>0</v>
      </c>
      <c r="L98" s="195">
        <f t="shared" si="3"/>
        <v>0</v>
      </c>
      <c r="M98" s="195">
        <f t="shared" si="4"/>
        <v>0</v>
      </c>
      <c r="N98" s="195">
        <v>0</v>
      </c>
      <c r="O98" s="195"/>
      <c r="P98" s="199"/>
      <c r="Q98" s="199"/>
      <c r="R98" s="199"/>
      <c r="S98" s="196">
        <f t="shared" si="5"/>
        <v>0</v>
      </c>
      <c r="T98" s="196"/>
      <c r="U98" s="196"/>
      <c r="V98" s="207"/>
      <c r="W98" s="59"/>
      <c r="Z98">
        <f t="shared" si="6"/>
        <v>0</v>
      </c>
    </row>
    <row r="99" spans="1:26" ht="24.95" customHeight="1" x14ac:dyDescent="0.25">
      <c r="A99" s="187"/>
      <c r="B99" s="223"/>
      <c r="C99" s="197" t="s">
        <v>826</v>
      </c>
      <c r="D99" s="326" t="s">
        <v>827</v>
      </c>
      <c r="E99" s="326"/>
      <c r="F99" s="192" t="s">
        <v>195</v>
      </c>
      <c r="G99" s="193">
        <v>1</v>
      </c>
      <c r="H99" s="198"/>
      <c r="I99" s="192">
        <f t="shared" si="0"/>
        <v>0</v>
      </c>
      <c r="J99" s="194">
        <f t="shared" si="1"/>
        <v>0</v>
      </c>
      <c r="K99" s="195">
        <f t="shared" si="2"/>
        <v>0</v>
      </c>
      <c r="L99" s="195">
        <f t="shared" si="3"/>
        <v>0</v>
      </c>
      <c r="M99" s="195">
        <f t="shared" si="4"/>
        <v>0</v>
      </c>
      <c r="N99" s="195">
        <v>0</v>
      </c>
      <c r="O99" s="195"/>
      <c r="P99" s="199"/>
      <c r="Q99" s="199"/>
      <c r="R99" s="199"/>
      <c r="S99" s="196">
        <f t="shared" si="5"/>
        <v>0</v>
      </c>
      <c r="T99" s="196"/>
      <c r="U99" s="196"/>
      <c r="V99" s="207"/>
      <c r="W99" s="59"/>
      <c r="Z99">
        <f t="shared" si="6"/>
        <v>0</v>
      </c>
    </row>
    <row r="100" spans="1:26" ht="24.95" customHeight="1" x14ac:dyDescent="0.25">
      <c r="A100" s="187"/>
      <c r="B100" s="223"/>
      <c r="C100" s="197" t="s">
        <v>828</v>
      </c>
      <c r="D100" s="326" t="s">
        <v>829</v>
      </c>
      <c r="E100" s="326"/>
      <c r="F100" s="192" t="s">
        <v>195</v>
      </c>
      <c r="G100" s="193">
        <v>1</v>
      </c>
      <c r="H100" s="198"/>
      <c r="I100" s="192">
        <f t="shared" si="0"/>
        <v>0</v>
      </c>
      <c r="J100" s="194">
        <f t="shared" si="1"/>
        <v>0</v>
      </c>
      <c r="K100" s="195">
        <f t="shared" si="2"/>
        <v>0</v>
      </c>
      <c r="L100" s="195">
        <f t="shared" si="3"/>
        <v>0</v>
      </c>
      <c r="M100" s="195">
        <f t="shared" si="4"/>
        <v>0</v>
      </c>
      <c r="N100" s="195">
        <v>0</v>
      </c>
      <c r="O100" s="195"/>
      <c r="P100" s="199"/>
      <c r="Q100" s="199"/>
      <c r="R100" s="199"/>
      <c r="S100" s="196">
        <f t="shared" si="5"/>
        <v>0</v>
      </c>
      <c r="T100" s="196"/>
      <c r="U100" s="196"/>
      <c r="V100" s="207"/>
      <c r="W100" s="59"/>
      <c r="Z100">
        <f t="shared" si="6"/>
        <v>0</v>
      </c>
    </row>
    <row r="101" spans="1:26" ht="24.95" customHeight="1" x14ac:dyDescent="0.25">
      <c r="A101" s="187"/>
      <c r="B101" s="223"/>
      <c r="C101" s="197" t="s">
        <v>830</v>
      </c>
      <c r="D101" s="326" t="s">
        <v>831</v>
      </c>
      <c r="E101" s="326"/>
      <c r="F101" s="192" t="s">
        <v>195</v>
      </c>
      <c r="G101" s="193">
        <v>1</v>
      </c>
      <c r="H101" s="198"/>
      <c r="I101" s="192">
        <f t="shared" si="0"/>
        <v>0</v>
      </c>
      <c r="J101" s="194">
        <f t="shared" si="1"/>
        <v>0</v>
      </c>
      <c r="K101" s="195">
        <f t="shared" si="2"/>
        <v>0</v>
      </c>
      <c r="L101" s="195">
        <f t="shared" si="3"/>
        <v>0</v>
      </c>
      <c r="M101" s="195">
        <f t="shared" si="4"/>
        <v>0</v>
      </c>
      <c r="N101" s="195">
        <v>0</v>
      </c>
      <c r="O101" s="195"/>
      <c r="P101" s="199"/>
      <c r="Q101" s="199"/>
      <c r="R101" s="199"/>
      <c r="S101" s="196">
        <f t="shared" si="5"/>
        <v>0</v>
      </c>
      <c r="T101" s="196"/>
      <c r="U101" s="196"/>
      <c r="V101" s="207"/>
      <c r="W101" s="59"/>
      <c r="Z101">
        <f t="shared" si="6"/>
        <v>0</v>
      </c>
    </row>
    <row r="102" spans="1:26" ht="24.95" customHeight="1" x14ac:dyDescent="0.25">
      <c r="A102" s="187"/>
      <c r="B102" s="223"/>
      <c r="C102" s="197" t="s">
        <v>832</v>
      </c>
      <c r="D102" s="326" t="s">
        <v>833</v>
      </c>
      <c r="E102" s="326"/>
      <c r="F102" s="192" t="s">
        <v>195</v>
      </c>
      <c r="G102" s="193">
        <v>1</v>
      </c>
      <c r="H102" s="198"/>
      <c r="I102" s="192">
        <f t="shared" si="0"/>
        <v>0</v>
      </c>
      <c r="J102" s="194">
        <f t="shared" si="1"/>
        <v>0</v>
      </c>
      <c r="K102" s="195">
        <f t="shared" si="2"/>
        <v>0</v>
      </c>
      <c r="L102" s="195">
        <f t="shared" si="3"/>
        <v>0</v>
      </c>
      <c r="M102" s="195">
        <f t="shared" si="4"/>
        <v>0</v>
      </c>
      <c r="N102" s="195">
        <v>0</v>
      </c>
      <c r="O102" s="195"/>
      <c r="P102" s="199"/>
      <c r="Q102" s="199"/>
      <c r="R102" s="199"/>
      <c r="S102" s="196">
        <f t="shared" si="5"/>
        <v>0</v>
      </c>
      <c r="T102" s="196"/>
      <c r="U102" s="196"/>
      <c r="V102" s="207"/>
      <c r="W102" s="59"/>
      <c r="Z102">
        <f t="shared" si="6"/>
        <v>0</v>
      </c>
    </row>
    <row r="103" spans="1:26" ht="24.95" customHeight="1" x14ac:dyDescent="0.25">
      <c r="A103" s="187"/>
      <c r="B103" s="223"/>
      <c r="C103" s="197" t="s">
        <v>834</v>
      </c>
      <c r="D103" s="326" t="s">
        <v>835</v>
      </c>
      <c r="E103" s="326"/>
      <c r="F103" s="192" t="s">
        <v>195</v>
      </c>
      <c r="G103" s="193">
        <v>1</v>
      </c>
      <c r="H103" s="198"/>
      <c r="I103" s="192">
        <f t="shared" si="0"/>
        <v>0</v>
      </c>
      <c r="J103" s="194">
        <f t="shared" si="1"/>
        <v>0</v>
      </c>
      <c r="K103" s="195">
        <f t="shared" si="2"/>
        <v>0</v>
      </c>
      <c r="L103" s="195">
        <f t="shared" si="3"/>
        <v>0</v>
      </c>
      <c r="M103" s="195">
        <f t="shared" si="4"/>
        <v>0</v>
      </c>
      <c r="N103" s="195">
        <v>0</v>
      </c>
      <c r="O103" s="195"/>
      <c r="P103" s="199"/>
      <c r="Q103" s="199"/>
      <c r="R103" s="199"/>
      <c r="S103" s="196">
        <f t="shared" si="5"/>
        <v>0</v>
      </c>
      <c r="T103" s="196"/>
      <c r="U103" s="196"/>
      <c r="V103" s="207"/>
      <c r="W103" s="59"/>
      <c r="Z103">
        <f t="shared" si="6"/>
        <v>0</v>
      </c>
    </row>
    <row r="104" spans="1:26" ht="24.95" customHeight="1" x14ac:dyDescent="0.25">
      <c r="A104" s="187"/>
      <c r="B104" s="223"/>
      <c r="C104" s="197" t="s">
        <v>836</v>
      </c>
      <c r="D104" s="326" t="s">
        <v>837</v>
      </c>
      <c r="E104" s="326"/>
      <c r="F104" s="192" t="s">
        <v>195</v>
      </c>
      <c r="G104" s="193">
        <v>1</v>
      </c>
      <c r="H104" s="198"/>
      <c r="I104" s="192">
        <f t="shared" si="0"/>
        <v>0</v>
      </c>
      <c r="J104" s="194">
        <f t="shared" si="1"/>
        <v>0</v>
      </c>
      <c r="K104" s="195">
        <f t="shared" si="2"/>
        <v>0</v>
      </c>
      <c r="L104" s="195">
        <f t="shared" si="3"/>
        <v>0</v>
      </c>
      <c r="M104" s="195">
        <f t="shared" si="4"/>
        <v>0</v>
      </c>
      <c r="N104" s="195">
        <v>0</v>
      </c>
      <c r="O104" s="195"/>
      <c r="P104" s="199"/>
      <c r="Q104" s="199"/>
      <c r="R104" s="199"/>
      <c r="S104" s="196">
        <f t="shared" si="5"/>
        <v>0</v>
      </c>
      <c r="T104" s="196"/>
      <c r="U104" s="196"/>
      <c r="V104" s="207"/>
      <c r="W104" s="59"/>
      <c r="Z104">
        <f t="shared" si="6"/>
        <v>0</v>
      </c>
    </row>
    <row r="105" spans="1:26" ht="24.95" customHeight="1" x14ac:dyDescent="0.25">
      <c r="A105" s="187"/>
      <c r="B105" s="223"/>
      <c r="C105" s="197" t="s">
        <v>838</v>
      </c>
      <c r="D105" s="326" t="s">
        <v>839</v>
      </c>
      <c r="E105" s="326"/>
      <c r="F105" s="192" t="s">
        <v>195</v>
      </c>
      <c r="G105" s="193">
        <v>1</v>
      </c>
      <c r="H105" s="198"/>
      <c r="I105" s="192">
        <f t="shared" si="0"/>
        <v>0</v>
      </c>
      <c r="J105" s="194">
        <f t="shared" si="1"/>
        <v>0</v>
      </c>
      <c r="K105" s="195">
        <f t="shared" si="2"/>
        <v>0</v>
      </c>
      <c r="L105" s="195">
        <f t="shared" si="3"/>
        <v>0</v>
      </c>
      <c r="M105" s="195">
        <f t="shared" si="4"/>
        <v>0</v>
      </c>
      <c r="N105" s="195">
        <v>0</v>
      </c>
      <c r="O105" s="195"/>
      <c r="P105" s="199"/>
      <c r="Q105" s="199"/>
      <c r="R105" s="199"/>
      <c r="S105" s="196">
        <f t="shared" si="5"/>
        <v>0</v>
      </c>
      <c r="T105" s="196"/>
      <c r="U105" s="196"/>
      <c r="V105" s="207"/>
      <c r="W105" s="59"/>
      <c r="Z105">
        <f t="shared" si="6"/>
        <v>0</v>
      </c>
    </row>
    <row r="106" spans="1:26" ht="24.95" customHeight="1" x14ac:dyDescent="0.25">
      <c r="A106" s="187"/>
      <c r="B106" s="223"/>
      <c r="C106" s="197" t="s">
        <v>840</v>
      </c>
      <c r="D106" s="326" t="s">
        <v>841</v>
      </c>
      <c r="E106" s="326"/>
      <c r="F106" s="192" t="s">
        <v>195</v>
      </c>
      <c r="G106" s="193">
        <v>1</v>
      </c>
      <c r="H106" s="198"/>
      <c r="I106" s="192">
        <f t="shared" si="0"/>
        <v>0</v>
      </c>
      <c r="J106" s="194">
        <f t="shared" si="1"/>
        <v>0</v>
      </c>
      <c r="K106" s="195">
        <f t="shared" si="2"/>
        <v>0</v>
      </c>
      <c r="L106" s="195">
        <f t="shared" si="3"/>
        <v>0</v>
      </c>
      <c r="M106" s="195">
        <f t="shared" si="4"/>
        <v>0</v>
      </c>
      <c r="N106" s="195">
        <v>0</v>
      </c>
      <c r="O106" s="195"/>
      <c r="P106" s="199"/>
      <c r="Q106" s="199"/>
      <c r="R106" s="199"/>
      <c r="S106" s="196">
        <f t="shared" si="5"/>
        <v>0</v>
      </c>
      <c r="T106" s="196"/>
      <c r="U106" s="196"/>
      <c r="V106" s="207"/>
      <c r="W106" s="59"/>
      <c r="Z106">
        <f t="shared" si="6"/>
        <v>0</v>
      </c>
    </row>
    <row r="107" spans="1:26" ht="24.95" customHeight="1" x14ac:dyDescent="0.25">
      <c r="A107" s="187"/>
      <c r="B107" s="223"/>
      <c r="C107" s="197" t="s">
        <v>842</v>
      </c>
      <c r="D107" s="326" t="s">
        <v>843</v>
      </c>
      <c r="E107" s="326"/>
      <c r="F107" s="192" t="s">
        <v>195</v>
      </c>
      <c r="G107" s="193">
        <v>1</v>
      </c>
      <c r="H107" s="198"/>
      <c r="I107" s="192">
        <f t="shared" si="0"/>
        <v>0</v>
      </c>
      <c r="J107" s="194">
        <f t="shared" si="1"/>
        <v>0</v>
      </c>
      <c r="K107" s="195">
        <f t="shared" si="2"/>
        <v>0</v>
      </c>
      <c r="L107" s="195">
        <f t="shared" si="3"/>
        <v>0</v>
      </c>
      <c r="M107" s="195">
        <f t="shared" si="4"/>
        <v>0</v>
      </c>
      <c r="N107" s="195">
        <v>0</v>
      </c>
      <c r="O107" s="195"/>
      <c r="P107" s="199"/>
      <c r="Q107" s="199"/>
      <c r="R107" s="199"/>
      <c r="S107" s="196">
        <f t="shared" si="5"/>
        <v>0</v>
      </c>
      <c r="T107" s="196"/>
      <c r="U107" s="196"/>
      <c r="V107" s="207"/>
      <c r="W107" s="59"/>
      <c r="Z107">
        <f t="shared" si="6"/>
        <v>0</v>
      </c>
    </row>
    <row r="108" spans="1:26" ht="24.95" customHeight="1" x14ac:dyDescent="0.25">
      <c r="A108" s="187"/>
      <c r="B108" s="223"/>
      <c r="C108" s="197" t="s">
        <v>844</v>
      </c>
      <c r="D108" s="326" t="s">
        <v>845</v>
      </c>
      <c r="E108" s="326"/>
      <c r="F108" s="192" t="s">
        <v>195</v>
      </c>
      <c r="G108" s="193">
        <v>1</v>
      </c>
      <c r="H108" s="198"/>
      <c r="I108" s="192">
        <f t="shared" si="0"/>
        <v>0</v>
      </c>
      <c r="J108" s="194">
        <f t="shared" si="1"/>
        <v>0</v>
      </c>
      <c r="K108" s="195">
        <f t="shared" si="2"/>
        <v>0</v>
      </c>
      <c r="L108" s="195">
        <f t="shared" si="3"/>
        <v>0</v>
      </c>
      <c r="M108" s="195">
        <f t="shared" si="4"/>
        <v>0</v>
      </c>
      <c r="N108" s="195">
        <v>0</v>
      </c>
      <c r="O108" s="195"/>
      <c r="P108" s="199"/>
      <c r="Q108" s="199"/>
      <c r="R108" s="199"/>
      <c r="S108" s="196">
        <f t="shared" si="5"/>
        <v>0</v>
      </c>
      <c r="T108" s="196"/>
      <c r="U108" s="196"/>
      <c r="V108" s="207"/>
      <c r="W108" s="59"/>
      <c r="Z108">
        <f t="shared" si="6"/>
        <v>0</v>
      </c>
    </row>
    <row r="109" spans="1:26" ht="24.95" customHeight="1" x14ac:dyDescent="0.25">
      <c r="A109" s="187"/>
      <c r="B109" s="223"/>
      <c r="C109" s="197" t="s">
        <v>846</v>
      </c>
      <c r="D109" s="326" t="s">
        <v>847</v>
      </c>
      <c r="E109" s="326"/>
      <c r="F109" s="192" t="s">
        <v>195</v>
      </c>
      <c r="G109" s="193">
        <v>1</v>
      </c>
      <c r="H109" s="198"/>
      <c r="I109" s="192">
        <f t="shared" si="0"/>
        <v>0</v>
      </c>
      <c r="J109" s="194">
        <f t="shared" si="1"/>
        <v>0</v>
      </c>
      <c r="K109" s="195">
        <f t="shared" si="2"/>
        <v>0</v>
      </c>
      <c r="L109" s="195">
        <f t="shared" si="3"/>
        <v>0</v>
      </c>
      <c r="M109" s="195">
        <f t="shared" si="4"/>
        <v>0</v>
      </c>
      <c r="N109" s="195">
        <v>0</v>
      </c>
      <c r="O109" s="195"/>
      <c r="P109" s="199"/>
      <c r="Q109" s="199"/>
      <c r="R109" s="199"/>
      <c r="S109" s="196">
        <f t="shared" si="5"/>
        <v>0</v>
      </c>
      <c r="T109" s="196"/>
      <c r="U109" s="196"/>
      <c r="V109" s="207"/>
      <c r="W109" s="59"/>
      <c r="Z109">
        <f t="shared" si="6"/>
        <v>0</v>
      </c>
    </row>
    <row r="110" spans="1:26" ht="24.95" customHeight="1" x14ac:dyDescent="0.25">
      <c r="A110" s="187"/>
      <c r="B110" s="223"/>
      <c r="C110" s="197" t="s">
        <v>848</v>
      </c>
      <c r="D110" s="326" t="s">
        <v>849</v>
      </c>
      <c r="E110" s="326"/>
      <c r="F110" s="192" t="s">
        <v>195</v>
      </c>
      <c r="G110" s="193">
        <v>1</v>
      </c>
      <c r="H110" s="198"/>
      <c r="I110" s="192">
        <f t="shared" si="0"/>
        <v>0</v>
      </c>
      <c r="J110" s="194">
        <f t="shared" si="1"/>
        <v>0</v>
      </c>
      <c r="K110" s="195">
        <f t="shared" si="2"/>
        <v>0</v>
      </c>
      <c r="L110" s="195">
        <f t="shared" si="3"/>
        <v>0</v>
      </c>
      <c r="M110" s="195">
        <f t="shared" si="4"/>
        <v>0</v>
      </c>
      <c r="N110" s="195">
        <v>0</v>
      </c>
      <c r="O110" s="195"/>
      <c r="P110" s="199"/>
      <c r="Q110" s="199"/>
      <c r="R110" s="199"/>
      <c r="S110" s="196">
        <f t="shared" si="5"/>
        <v>0</v>
      </c>
      <c r="T110" s="196"/>
      <c r="U110" s="196"/>
      <c r="V110" s="207"/>
      <c r="W110" s="59"/>
      <c r="Z110">
        <f t="shared" si="6"/>
        <v>0</v>
      </c>
    </row>
    <row r="111" spans="1:26" ht="24.95" customHeight="1" x14ac:dyDescent="0.25">
      <c r="A111" s="187"/>
      <c r="B111" s="223"/>
      <c r="C111" s="197" t="s">
        <v>850</v>
      </c>
      <c r="D111" s="326" t="s">
        <v>851</v>
      </c>
      <c r="E111" s="326"/>
      <c r="F111" s="192" t="s">
        <v>195</v>
      </c>
      <c r="G111" s="193">
        <v>1</v>
      </c>
      <c r="H111" s="198"/>
      <c r="I111" s="192">
        <f t="shared" si="0"/>
        <v>0</v>
      </c>
      <c r="J111" s="194">
        <f t="shared" si="1"/>
        <v>0</v>
      </c>
      <c r="K111" s="195">
        <f t="shared" si="2"/>
        <v>0</v>
      </c>
      <c r="L111" s="195">
        <f t="shared" si="3"/>
        <v>0</v>
      </c>
      <c r="M111" s="195">
        <f t="shared" si="4"/>
        <v>0</v>
      </c>
      <c r="N111" s="195">
        <v>0</v>
      </c>
      <c r="O111" s="195"/>
      <c r="P111" s="199"/>
      <c r="Q111" s="199"/>
      <c r="R111" s="199"/>
      <c r="S111" s="196">
        <f t="shared" si="5"/>
        <v>0</v>
      </c>
      <c r="T111" s="196"/>
      <c r="U111" s="196"/>
      <c r="V111" s="207"/>
      <c r="W111" s="59"/>
      <c r="Z111">
        <f t="shared" si="6"/>
        <v>0</v>
      </c>
    </row>
    <row r="112" spans="1:26" ht="24.95" customHeight="1" x14ac:dyDescent="0.25">
      <c r="A112" s="187"/>
      <c r="B112" s="223"/>
      <c r="C112" s="197" t="s">
        <v>852</v>
      </c>
      <c r="D112" s="326" t="s">
        <v>853</v>
      </c>
      <c r="E112" s="326"/>
      <c r="F112" s="192" t="s">
        <v>195</v>
      </c>
      <c r="G112" s="193">
        <v>1</v>
      </c>
      <c r="H112" s="198"/>
      <c r="I112" s="192">
        <f t="shared" si="0"/>
        <v>0</v>
      </c>
      <c r="J112" s="194">
        <f t="shared" si="1"/>
        <v>0</v>
      </c>
      <c r="K112" s="195">
        <f t="shared" si="2"/>
        <v>0</v>
      </c>
      <c r="L112" s="195">
        <f t="shared" si="3"/>
        <v>0</v>
      </c>
      <c r="M112" s="195">
        <f t="shared" si="4"/>
        <v>0</v>
      </c>
      <c r="N112" s="195">
        <v>0</v>
      </c>
      <c r="O112" s="195"/>
      <c r="P112" s="199"/>
      <c r="Q112" s="199"/>
      <c r="R112" s="199"/>
      <c r="S112" s="196">
        <f t="shared" si="5"/>
        <v>0</v>
      </c>
      <c r="T112" s="196"/>
      <c r="U112" s="196"/>
      <c r="V112" s="207"/>
      <c r="W112" s="59"/>
      <c r="Z112">
        <f t="shared" si="6"/>
        <v>0</v>
      </c>
    </row>
    <row r="113" spans="1:26" ht="24.95" customHeight="1" x14ac:dyDescent="0.25">
      <c r="A113" s="187"/>
      <c r="B113" s="223"/>
      <c r="C113" s="197" t="s">
        <v>854</v>
      </c>
      <c r="D113" s="326" t="s">
        <v>855</v>
      </c>
      <c r="E113" s="326"/>
      <c r="F113" s="192" t="s">
        <v>195</v>
      </c>
      <c r="G113" s="193">
        <v>3</v>
      </c>
      <c r="H113" s="198"/>
      <c r="I113" s="192">
        <f t="shared" ref="I113:I144" si="7">ROUND(G113*(H113),2)</f>
        <v>0</v>
      </c>
      <c r="J113" s="194">
        <f t="shared" ref="J113:J144" si="8">ROUND(G113*(N113),2)</f>
        <v>0</v>
      </c>
      <c r="K113" s="195">
        <f t="shared" ref="K113:K144" si="9">ROUND(G113*(O113),2)</f>
        <v>0</v>
      </c>
      <c r="L113" s="195">
        <f t="shared" ref="L113:L144" si="10">ROUND(G113*(H113),2)</f>
        <v>0</v>
      </c>
      <c r="M113" s="195">
        <f t="shared" ref="M113:M144" si="11">ROUND(G113*(H113),2)</f>
        <v>0</v>
      </c>
      <c r="N113" s="195">
        <v>0</v>
      </c>
      <c r="O113" s="195"/>
      <c r="P113" s="199"/>
      <c r="Q113" s="199"/>
      <c r="R113" s="199"/>
      <c r="S113" s="196">
        <f t="shared" ref="S113:S144" si="12">ROUND(G113*(P113),3)</f>
        <v>0</v>
      </c>
      <c r="T113" s="196"/>
      <c r="U113" s="196"/>
      <c r="V113" s="207"/>
      <c r="W113" s="59"/>
      <c r="Z113">
        <f t="shared" ref="Z113:Z144" si="13">0.058844*POWER(I113,0.952797)</f>
        <v>0</v>
      </c>
    </row>
    <row r="114" spans="1:26" ht="24.95" customHeight="1" x14ac:dyDescent="0.25">
      <c r="A114" s="187"/>
      <c r="B114" s="223"/>
      <c r="C114" s="197" t="s">
        <v>856</v>
      </c>
      <c r="D114" s="326" t="s">
        <v>857</v>
      </c>
      <c r="E114" s="326"/>
      <c r="F114" s="192" t="s">
        <v>195</v>
      </c>
      <c r="G114" s="193">
        <v>1</v>
      </c>
      <c r="H114" s="198"/>
      <c r="I114" s="192">
        <f t="shared" si="7"/>
        <v>0</v>
      </c>
      <c r="J114" s="194">
        <f t="shared" si="8"/>
        <v>0</v>
      </c>
      <c r="K114" s="195">
        <f t="shared" si="9"/>
        <v>0</v>
      </c>
      <c r="L114" s="195">
        <f t="shared" si="10"/>
        <v>0</v>
      </c>
      <c r="M114" s="195">
        <f t="shared" si="11"/>
        <v>0</v>
      </c>
      <c r="N114" s="195">
        <v>0</v>
      </c>
      <c r="O114" s="195"/>
      <c r="P114" s="199"/>
      <c r="Q114" s="199"/>
      <c r="R114" s="199"/>
      <c r="S114" s="196">
        <f t="shared" si="12"/>
        <v>0</v>
      </c>
      <c r="T114" s="196"/>
      <c r="U114" s="196"/>
      <c r="V114" s="207"/>
      <c r="W114" s="59"/>
      <c r="Z114">
        <f t="shared" si="13"/>
        <v>0</v>
      </c>
    </row>
    <row r="115" spans="1:26" ht="24.95" customHeight="1" x14ac:dyDescent="0.25">
      <c r="A115" s="187"/>
      <c r="B115" s="223"/>
      <c r="C115" s="197" t="s">
        <v>858</v>
      </c>
      <c r="D115" s="326" t="s">
        <v>859</v>
      </c>
      <c r="E115" s="326"/>
      <c r="F115" s="192" t="s">
        <v>195</v>
      </c>
      <c r="G115" s="193">
        <v>1</v>
      </c>
      <c r="H115" s="198"/>
      <c r="I115" s="192">
        <f t="shared" si="7"/>
        <v>0</v>
      </c>
      <c r="J115" s="194">
        <f t="shared" si="8"/>
        <v>0</v>
      </c>
      <c r="K115" s="195">
        <f t="shared" si="9"/>
        <v>0</v>
      </c>
      <c r="L115" s="195">
        <f t="shared" si="10"/>
        <v>0</v>
      </c>
      <c r="M115" s="195">
        <f t="shared" si="11"/>
        <v>0</v>
      </c>
      <c r="N115" s="195">
        <v>0</v>
      </c>
      <c r="O115" s="195"/>
      <c r="P115" s="199"/>
      <c r="Q115" s="199"/>
      <c r="R115" s="199"/>
      <c r="S115" s="196">
        <f t="shared" si="12"/>
        <v>0</v>
      </c>
      <c r="T115" s="196"/>
      <c r="U115" s="196"/>
      <c r="V115" s="207"/>
      <c r="W115" s="59"/>
      <c r="Z115">
        <f t="shared" si="13"/>
        <v>0</v>
      </c>
    </row>
    <row r="116" spans="1:26" ht="24.95" customHeight="1" x14ac:dyDescent="0.25">
      <c r="A116" s="187"/>
      <c r="B116" s="223"/>
      <c r="C116" s="197" t="s">
        <v>860</v>
      </c>
      <c r="D116" s="326" t="s">
        <v>861</v>
      </c>
      <c r="E116" s="326"/>
      <c r="F116" s="192" t="s">
        <v>195</v>
      </c>
      <c r="G116" s="193">
        <v>1</v>
      </c>
      <c r="H116" s="198"/>
      <c r="I116" s="192">
        <f t="shared" si="7"/>
        <v>0</v>
      </c>
      <c r="J116" s="194">
        <f t="shared" si="8"/>
        <v>0</v>
      </c>
      <c r="K116" s="195">
        <f t="shared" si="9"/>
        <v>0</v>
      </c>
      <c r="L116" s="195">
        <f t="shared" si="10"/>
        <v>0</v>
      </c>
      <c r="M116" s="195">
        <f t="shared" si="11"/>
        <v>0</v>
      </c>
      <c r="N116" s="195">
        <v>0</v>
      </c>
      <c r="O116" s="195"/>
      <c r="P116" s="199"/>
      <c r="Q116" s="199"/>
      <c r="R116" s="199"/>
      <c r="S116" s="196">
        <f t="shared" si="12"/>
        <v>0</v>
      </c>
      <c r="T116" s="196"/>
      <c r="U116" s="196"/>
      <c r="V116" s="207"/>
      <c r="W116" s="59"/>
      <c r="Z116">
        <f t="shared" si="13"/>
        <v>0</v>
      </c>
    </row>
    <row r="117" spans="1:26" ht="24.95" customHeight="1" x14ac:dyDescent="0.25">
      <c r="A117" s="187"/>
      <c r="B117" s="223"/>
      <c r="C117" s="197" t="s">
        <v>862</v>
      </c>
      <c r="D117" s="326" t="s">
        <v>863</v>
      </c>
      <c r="E117" s="326"/>
      <c r="F117" s="192" t="s">
        <v>195</v>
      </c>
      <c r="G117" s="193">
        <v>1</v>
      </c>
      <c r="H117" s="198"/>
      <c r="I117" s="192">
        <f t="shared" si="7"/>
        <v>0</v>
      </c>
      <c r="J117" s="194">
        <f t="shared" si="8"/>
        <v>0</v>
      </c>
      <c r="K117" s="195">
        <f t="shared" si="9"/>
        <v>0</v>
      </c>
      <c r="L117" s="195">
        <f t="shared" si="10"/>
        <v>0</v>
      </c>
      <c r="M117" s="195">
        <f t="shared" si="11"/>
        <v>0</v>
      </c>
      <c r="N117" s="195">
        <v>0</v>
      </c>
      <c r="O117" s="195"/>
      <c r="P117" s="199"/>
      <c r="Q117" s="199"/>
      <c r="R117" s="199"/>
      <c r="S117" s="196">
        <f t="shared" si="12"/>
        <v>0</v>
      </c>
      <c r="T117" s="196"/>
      <c r="U117" s="196"/>
      <c r="V117" s="207"/>
      <c r="W117" s="59"/>
      <c r="Z117">
        <f t="shared" si="13"/>
        <v>0</v>
      </c>
    </row>
    <row r="118" spans="1:26" ht="24.95" customHeight="1" x14ac:dyDescent="0.25">
      <c r="A118" s="187"/>
      <c r="B118" s="223"/>
      <c r="C118" s="197" t="s">
        <v>864</v>
      </c>
      <c r="D118" s="326" t="s">
        <v>865</v>
      </c>
      <c r="E118" s="326"/>
      <c r="F118" s="192" t="s">
        <v>195</v>
      </c>
      <c r="G118" s="193">
        <v>1</v>
      </c>
      <c r="H118" s="198"/>
      <c r="I118" s="192">
        <f t="shared" si="7"/>
        <v>0</v>
      </c>
      <c r="J118" s="194">
        <f t="shared" si="8"/>
        <v>0</v>
      </c>
      <c r="K118" s="195">
        <f t="shared" si="9"/>
        <v>0</v>
      </c>
      <c r="L118" s="195">
        <f t="shared" si="10"/>
        <v>0</v>
      </c>
      <c r="M118" s="195">
        <f t="shared" si="11"/>
        <v>0</v>
      </c>
      <c r="N118" s="195">
        <v>0</v>
      </c>
      <c r="O118" s="195"/>
      <c r="P118" s="199"/>
      <c r="Q118" s="199"/>
      <c r="R118" s="199"/>
      <c r="S118" s="196">
        <f t="shared" si="12"/>
        <v>0</v>
      </c>
      <c r="T118" s="196"/>
      <c r="U118" s="196"/>
      <c r="V118" s="207"/>
      <c r="W118" s="59"/>
      <c r="Z118">
        <f t="shared" si="13"/>
        <v>0</v>
      </c>
    </row>
    <row r="119" spans="1:26" ht="24.95" customHeight="1" x14ac:dyDescent="0.25">
      <c r="A119" s="187"/>
      <c r="B119" s="223"/>
      <c r="C119" s="197" t="s">
        <v>866</v>
      </c>
      <c r="D119" s="326" t="s">
        <v>867</v>
      </c>
      <c r="E119" s="326"/>
      <c r="F119" s="192" t="s">
        <v>195</v>
      </c>
      <c r="G119" s="193">
        <v>1</v>
      </c>
      <c r="H119" s="198"/>
      <c r="I119" s="192">
        <f t="shared" si="7"/>
        <v>0</v>
      </c>
      <c r="J119" s="194">
        <f t="shared" si="8"/>
        <v>0</v>
      </c>
      <c r="K119" s="195">
        <f t="shared" si="9"/>
        <v>0</v>
      </c>
      <c r="L119" s="195">
        <f t="shared" si="10"/>
        <v>0</v>
      </c>
      <c r="M119" s="195">
        <f t="shared" si="11"/>
        <v>0</v>
      </c>
      <c r="N119" s="195">
        <v>0</v>
      </c>
      <c r="O119" s="195"/>
      <c r="P119" s="199"/>
      <c r="Q119" s="199"/>
      <c r="R119" s="199"/>
      <c r="S119" s="196">
        <f t="shared" si="12"/>
        <v>0</v>
      </c>
      <c r="T119" s="196"/>
      <c r="U119" s="196"/>
      <c r="V119" s="207"/>
      <c r="W119" s="59"/>
      <c r="Z119">
        <f t="shared" si="13"/>
        <v>0</v>
      </c>
    </row>
    <row r="120" spans="1:26" ht="24.95" customHeight="1" x14ac:dyDescent="0.25">
      <c r="A120" s="187"/>
      <c r="B120" s="223"/>
      <c r="C120" s="197" t="s">
        <v>868</v>
      </c>
      <c r="D120" s="326" t="s">
        <v>869</v>
      </c>
      <c r="E120" s="326"/>
      <c r="F120" s="192" t="s">
        <v>195</v>
      </c>
      <c r="G120" s="193">
        <v>1</v>
      </c>
      <c r="H120" s="198"/>
      <c r="I120" s="192">
        <f t="shared" si="7"/>
        <v>0</v>
      </c>
      <c r="J120" s="194">
        <f t="shared" si="8"/>
        <v>0</v>
      </c>
      <c r="K120" s="195">
        <f t="shared" si="9"/>
        <v>0</v>
      </c>
      <c r="L120" s="195">
        <f t="shared" si="10"/>
        <v>0</v>
      </c>
      <c r="M120" s="195">
        <f t="shared" si="11"/>
        <v>0</v>
      </c>
      <c r="N120" s="195">
        <v>0</v>
      </c>
      <c r="O120" s="195"/>
      <c r="P120" s="199"/>
      <c r="Q120" s="199"/>
      <c r="R120" s="199"/>
      <c r="S120" s="196">
        <f t="shared" si="12"/>
        <v>0</v>
      </c>
      <c r="T120" s="196"/>
      <c r="U120" s="196"/>
      <c r="V120" s="207"/>
      <c r="W120" s="59"/>
      <c r="Z120">
        <f t="shared" si="13"/>
        <v>0</v>
      </c>
    </row>
    <row r="121" spans="1:26" ht="24.95" customHeight="1" x14ac:dyDescent="0.25">
      <c r="A121" s="187"/>
      <c r="B121" s="223"/>
      <c r="C121" s="197" t="s">
        <v>870</v>
      </c>
      <c r="D121" s="326" t="s">
        <v>871</v>
      </c>
      <c r="E121" s="326"/>
      <c r="F121" s="192" t="s">
        <v>195</v>
      </c>
      <c r="G121" s="193">
        <v>3</v>
      </c>
      <c r="H121" s="198"/>
      <c r="I121" s="192">
        <f t="shared" si="7"/>
        <v>0</v>
      </c>
      <c r="J121" s="194">
        <f t="shared" si="8"/>
        <v>0</v>
      </c>
      <c r="K121" s="195">
        <f t="shared" si="9"/>
        <v>0</v>
      </c>
      <c r="L121" s="195">
        <f t="shared" si="10"/>
        <v>0</v>
      </c>
      <c r="M121" s="195">
        <f t="shared" si="11"/>
        <v>0</v>
      </c>
      <c r="N121" s="195">
        <v>0</v>
      </c>
      <c r="O121" s="195"/>
      <c r="P121" s="199"/>
      <c r="Q121" s="199"/>
      <c r="R121" s="199"/>
      <c r="S121" s="196">
        <f t="shared" si="12"/>
        <v>0</v>
      </c>
      <c r="T121" s="196"/>
      <c r="U121" s="196"/>
      <c r="V121" s="207"/>
      <c r="W121" s="59"/>
      <c r="Z121">
        <f t="shared" si="13"/>
        <v>0</v>
      </c>
    </row>
    <row r="122" spans="1:26" ht="24.95" customHeight="1" x14ac:dyDescent="0.25">
      <c r="A122" s="187"/>
      <c r="B122" s="223"/>
      <c r="C122" s="197" t="s">
        <v>872</v>
      </c>
      <c r="D122" s="326" t="s">
        <v>873</v>
      </c>
      <c r="E122" s="326"/>
      <c r="F122" s="192" t="s">
        <v>195</v>
      </c>
      <c r="G122" s="193">
        <v>1</v>
      </c>
      <c r="H122" s="198"/>
      <c r="I122" s="192">
        <f t="shared" si="7"/>
        <v>0</v>
      </c>
      <c r="J122" s="194">
        <f t="shared" si="8"/>
        <v>0</v>
      </c>
      <c r="K122" s="195">
        <f t="shared" si="9"/>
        <v>0</v>
      </c>
      <c r="L122" s="195">
        <f t="shared" si="10"/>
        <v>0</v>
      </c>
      <c r="M122" s="195">
        <f t="shared" si="11"/>
        <v>0</v>
      </c>
      <c r="N122" s="195">
        <v>0</v>
      </c>
      <c r="O122" s="195"/>
      <c r="P122" s="199"/>
      <c r="Q122" s="199"/>
      <c r="R122" s="199"/>
      <c r="S122" s="196">
        <f t="shared" si="12"/>
        <v>0</v>
      </c>
      <c r="T122" s="196"/>
      <c r="U122" s="196"/>
      <c r="V122" s="207"/>
      <c r="W122" s="59"/>
      <c r="Z122">
        <f t="shared" si="13"/>
        <v>0</v>
      </c>
    </row>
    <row r="123" spans="1:26" ht="24.95" customHeight="1" x14ac:dyDescent="0.25">
      <c r="A123" s="187"/>
      <c r="B123" s="223"/>
      <c r="C123" s="197" t="s">
        <v>874</v>
      </c>
      <c r="D123" s="326" t="s">
        <v>875</v>
      </c>
      <c r="E123" s="326"/>
      <c r="F123" s="192" t="s">
        <v>195</v>
      </c>
      <c r="G123" s="193">
        <v>1</v>
      </c>
      <c r="H123" s="198"/>
      <c r="I123" s="192">
        <f t="shared" si="7"/>
        <v>0</v>
      </c>
      <c r="J123" s="194">
        <f t="shared" si="8"/>
        <v>0</v>
      </c>
      <c r="K123" s="195">
        <f t="shared" si="9"/>
        <v>0</v>
      </c>
      <c r="L123" s="195">
        <f t="shared" si="10"/>
        <v>0</v>
      </c>
      <c r="M123" s="195">
        <f t="shared" si="11"/>
        <v>0</v>
      </c>
      <c r="N123" s="195">
        <v>0</v>
      </c>
      <c r="O123" s="195"/>
      <c r="P123" s="199"/>
      <c r="Q123" s="199"/>
      <c r="R123" s="199"/>
      <c r="S123" s="196">
        <f t="shared" si="12"/>
        <v>0</v>
      </c>
      <c r="T123" s="196"/>
      <c r="U123" s="196"/>
      <c r="V123" s="207"/>
      <c r="W123" s="59"/>
      <c r="Z123">
        <f t="shared" si="13"/>
        <v>0</v>
      </c>
    </row>
    <row r="124" spans="1:26" ht="24.95" customHeight="1" x14ac:dyDescent="0.25">
      <c r="A124" s="187"/>
      <c r="B124" s="223"/>
      <c r="C124" s="197" t="s">
        <v>876</v>
      </c>
      <c r="D124" s="326" t="s">
        <v>877</v>
      </c>
      <c r="E124" s="326"/>
      <c r="F124" s="192" t="s">
        <v>195</v>
      </c>
      <c r="G124" s="193">
        <v>1</v>
      </c>
      <c r="H124" s="198"/>
      <c r="I124" s="192">
        <f t="shared" si="7"/>
        <v>0</v>
      </c>
      <c r="J124" s="194">
        <f t="shared" si="8"/>
        <v>0</v>
      </c>
      <c r="K124" s="195">
        <f t="shared" si="9"/>
        <v>0</v>
      </c>
      <c r="L124" s="195">
        <f t="shared" si="10"/>
        <v>0</v>
      </c>
      <c r="M124" s="195">
        <f t="shared" si="11"/>
        <v>0</v>
      </c>
      <c r="N124" s="195">
        <v>0</v>
      </c>
      <c r="O124" s="195"/>
      <c r="P124" s="199"/>
      <c r="Q124" s="199"/>
      <c r="R124" s="199"/>
      <c r="S124" s="196">
        <f t="shared" si="12"/>
        <v>0</v>
      </c>
      <c r="T124" s="196"/>
      <c r="U124" s="196"/>
      <c r="V124" s="207"/>
      <c r="W124" s="59"/>
      <c r="Z124">
        <f t="shared" si="13"/>
        <v>0</v>
      </c>
    </row>
    <row r="125" spans="1:26" ht="24.95" customHeight="1" x14ac:dyDescent="0.25">
      <c r="A125" s="187"/>
      <c r="B125" s="223"/>
      <c r="C125" s="197" t="s">
        <v>878</v>
      </c>
      <c r="D125" s="326" t="s">
        <v>879</v>
      </c>
      <c r="E125" s="326"/>
      <c r="F125" s="192" t="s">
        <v>195</v>
      </c>
      <c r="G125" s="193">
        <v>1</v>
      </c>
      <c r="H125" s="198"/>
      <c r="I125" s="192">
        <f t="shared" si="7"/>
        <v>0</v>
      </c>
      <c r="J125" s="194">
        <f t="shared" si="8"/>
        <v>0</v>
      </c>
      <c r="K125" s="195">
        <f t="shared" si="9"/>
        <v>0</v>
      </c>
      <c r="L125" s="195">
        <f t="shared" si="10"/>
        <v>0</v>
      </c>
      <c r="M125" s="195">
        <f t="shared" si="11"/>
        <v>0</v>
      </c>
      <c r="N125" s="195">
        <v>0</v>
      </c>
      <c r="O125" s="195"/>
      <c r="P125" s="199"/>
      <c r="Q125" s="199"/>
      <c r="R125" s="199"/>
      <c r="S125" s="196">
        <f t="shared" si="12"/>
        <v>0</v>
      </c>
      <c r="T125" s="196"/>
      <c r="U125" s="196"/>
      <c r="V125" s="207"/>
      <c r="W125" s="59"/>
      <c r="Z125">
        <f t="shared" si="13"/>
        <v>0</v>
      </c>
    </row>
    <row r="126" spans="1:26" ht="24.95" customHeight="1" x14ac:dyDescent="0.25">
      <c r="A126" s="187"/>
      <c r="B126" s="223"/>
      <c r="C126" s="197" t="s">
        <v>880</v>
      </c>
      <c r="D126" s="326" t="s">
        <v>881</v>
      </c>
      <c r="E126" s="326"/>
      <c r="F126" s="192" t="s">
        <v>195</v>
      </c>
      <c r="G126" s="193">
        <v>1</v>
      </c>
      <c r="H126" s="198"/>
      <c r="I126" s="192">
        <f t="shared" si="7"/>
        <v>0</v>
      </c>
      <c r="J126" s="194">
        <f t="shared" si="8"/>
        <v>0</v>
      </c>
      <c r="K126" s="195">
        <f t="shared" si="9"/>
        <v>0</v>
      </c>
      <c r="L126" s="195">
        <f t="shared" si="10"/>
        <v>0</v>
      </c>
      <c r="M126" s="195">
        <f t="shared" si="11"/>
        <v>0</v>
      </c>
      <c r="N126" s="195">
        <v>0</v>
      </c>
      <c r="O126" s="195"/>
      <c r="P126" s="199"/>
      <c r="Q126" s="199"/>
      <c r="R126" s="199"/>
      <c r="S126" s="196">
        <f t="shared" si="12"/>
        <v>0</v>
      </c>
      <c r="T126" s="196"/>
      <c r="U126" s="196"/>
      <c r="V126" s="207"/>
      <c r="W126" s="59"/>
      <c r="Z126">
        <f t="shared" si="13"/>
        <v>0</v>
      </c>
    </row>
    <row r="127" spans="1:26" ht="24.95" customHeight="1" x14ac:dyDescent="0.25">
      <c r="A127" s="187"/>
      <c r="B127" s="223"/>
      <c r="C127" s="197" t="s">
        <v>882</v>
      </c>
      <c r="D127" s="326" t="s">
        <v>883</v>
      </c>
      <c r="E127" s="326"/>
      <c r="F127" s="192" t="s">
        <v>195</v>
      </c>
      <c r="G127" s="193">
        <v>1</v>
      </c>
      <c r="H127" s="198"/>
      <c r="I127" s="192">
        <f t="shared" si="7"/>
        <v>0</v>
      </c>
      <c r="J127" s="194">
        <f t="shared" si="8"/>
        <v>0</v>
      </c>
      <c r="K127" s="195">
        <f t="shared" si="9"/>
        <v>0</v>
      </c>
      <c r="L127" s="195">
        <f t="shared" si="10"/>
        <v>0</v>
      </c>
      <c r="M127" s="195">
        <f t="shared" si="11"/>
        <v>0</v>
      </c>
      <c r="N127" s="195">
        <v>0</v>
      </c>
      <c r="O127" s="195"/>
      <c r="P127" s="199"/>
      <c r="Q127" s="199"/>
      <c r="R127" s="199"/>
      <c r="S127" s="196">
        <f t="shared" si="12"/>
        <v>0</v>
      </c>
      <c r="T127" s="196"/>
      <c r="U127" s="196"/>
      <c r="V127" s="207"/>
      <c r="W127" s="59"/>
      <c r="Z127">
        <f t="shared" si="13"/>
        <v>0</v>
      </c>
    </row>
    <row r="128" spans="1:26" ht="24.95" customHeight="1" x14ac:dyDescent="0.25">
      <c r="A128" s="187"/>
      <c r="B128" s="223"/>
      <c r="C128" s="197" t="s">
        <v>884</v>
      </c>
      <c r="D128" s="326" t="s">
        <v>885</v>
      </c>
      <c r="E128" s="326"/>
      <c r="F128" s="192" t="s">
        <v>195</v>
      </c>
      <c r="G128" s="193">
        <v>1</v>
      </c>
      <c r="H128" s="198"/>
      <c r="I128" s="192">
        <f t="shared" si="7"/>
        <v>0</v>
      </c>
      <c r="J128" s="194">
        <f t="shared" si="8"/>
        <v>0</v>
      </c>
      <c r="K128" s="195">
        <f t="shared" si="9"/>
        <v>0</v>
      </c>
      <c r="L128" s="195">
        <f t="shared" si="10"/>
        <v>0</v>
      </c>
      <c r="M128" s="195">
        <f t="shared" si="11"/>
        <v>0</v>
      </c>
      <c r="N128" s="195">
        <v>0</v>
      </c>
      <c r="O128" s="195"/>
      <c r="P128" s="199"/>
      <c r="Q128" s="199"/>
      <c r="R128" s="199"/>
      <c r="S128" s="196">
        <f t="shared" si="12"/>
        <v>0</v>
      </c>
      <c r="T128" s="196"/>
      <c r="U128" s="196"/>
      <c r="V128" s="207"/>
      <c r="W128" s="59"/>
      <c r="Z128">
        <f t="shared" si="13"/>
        <v>0</v>
      </c>
    </row>
    <row r="129" spans="1:26" ht="24.95" customHeight="1" x14ac:dyDescent="0.25">
      <c r="A129" s="187"/>
      <c r="B129" s="223"/>
      <c r="C129" s="197" t="s">
        <v>886</v>
      </c>
      <c r="D129" s="326" t="s">
        <v>887</v>
      </c>
      <c r="E129" s="326"/>
      <c r="F129" s="192" t="s">
        <v>195</v>
      </c>
      <c r="G129" s="193">
        <v>1</v>
      </c>
      <c r="H129" s="198"/>
      <c r="I129" s="192">
        <f t="shared" si="7"/>
        <v>0</v>
      </c>
      <c r="J129" s="194">
        <f t="shared" si="8"/>
        <v>0</v>
      </c>
      <c r="K129" s="195">
        <f t="shared" si="9"/>
        <v>0</v>
      </c>
      <c r="L129" s="195">
        <f t="shared" si="10"/>
        <v>0</v>
      </c>
      <c r="M129" s="195">
        <f t="shared" si="11"/>
        <v>0</v>
      </c>
      <c r="N129" s="195">
        <v>0</v>
      </c>
      <c r="O129" s="195"/>
      <c r="P129" s="199"/>
      <c r="Q129" s="199"/>
      <c r="R129" s="199"/>
      <c r="S129" s="196">
        <f t="shared" si="12"/>
        <v>0</v>
      </c>
      <c r="T129" s="196"/>
      <c r="U129" s="196"/>
      <c r="V129" s="207"/>
      <c r="W129" s="59"/>
      <c r="Z129">
        <f t="shared" si="13"/>
        <v>0</v>
      </c>
    </row>
    <row r="130" spans="1:26" ht="24.95" customHeight="1" x14ac:dyDescent="0.25">
      <c r="A130" s="187"/>
      <c r="B130" s="223"/>
      <c r="C130" s="197" t="s">
        <v>888</v>
      </c>
      <c r="D130" s="326" t="s">
        <v>889</v>
      </c>
      <c r="E130" s="326"/>
      <c r="F130" s="192" t="s">
        <v>195</v>
      </c>
      <c r="G130" s="193">
        <v>1</v>
      </c>
      <c r="H130" s="198"/>
      <c r="I130" s="192">
        <f t="shared" si="7"/>
        <v>0</v>
      </c>
      <c r="J130" s="194">
        <f t="shared" si="8"/>
        <v>0</v>
      </c>
      <c r="K130" s="195">
        <f t="shared" si="9"/>
        <v>0</v>
      </c>
      <c r="L130" s="195">
        <f t="shared" si="10"/>
        <v>0</v>
      </c>
      <c r="M130" s="195">
        <f t="shared" si="11"/>
        <v>0</v>
      </c>
      <c r="N130" s="195">
        <v>0</v>
      </c>
      <c r="O130" s="195"/>
      <c r="P130" s="199"/>
      <c r="Q130" s="199"/>
      <c r="R130" s="199"/>
      <c r="S130" s="196">
        <f t="shared" si="12"/>
        <v>0</v>
      </c>
      <c r="T130" s="196"/>
      <c r="U130" s="196"/>
      <c r="V130" s="207"/>
      <c r="W130" s="59"/>
      <c r="Z130">
        <f t="shared" si="13"/>
        <v>0</v>
      </c>
    </row>
    <row r="131" spans="1:26" ht="24.95" customHeight="1" x14ac:dyDescent="0.25">
      <c r="A131" s="187"/>
      <c r="B131" s="223"/>
      <c r="C131" s="197" t="s">
        <v>890</v>
      </c>
      <c r="D131" s="326" t="s">
        <v>891</v>
      </c>
      <c r="E131" s="326"/>
      <c r="F131" s="192" t="s">
        <v>195</v>
      </c>
      <c r="G131" s="193">
        <v>1</v>
      </c>
      <c r="H131" s="198"/>
      <c r="I131" s="192">
        <f t="shared" si="7"/>
        <v>0</v>
      </c>
      <c r="J131" s="194">
        <f t="shared" si="8"/>
        <v>0</v>
      </c>
      <c r="K131" s="195">
        <f t="shared" si="9"/>
        <v>0</v>
      </c>
      <c r="L131" s="195">
        <f t="shared" si="10"/>
        <v>0</v>
      </c>
      <c r="M131" s="195">
        <f t="shared" si="11"/>
        <v>0</v>
      </c>
      <c r="N131" s="195">
        <v>0</v>
      </c>
      <c r="O131" s="195"/>
      <c r="P131" s="199"/>
      <c r="Q131" s="199"/>
      <c r="R131" s="199"/>
      <c r="S131" s="196">
        <f t="shared" si="12"/>
        <v>0</v>
      </c>
      <c r="T131" s="196"/>
      <c r="U131" s="196"/>
      <c r="V131" s="207"/>
      <c r="W131" s="59"/>
      <c r="Z131">
        <f t="shared" si="13"/>
        <v>0</v>
      </c>
    </row>
    <row r="132" spans="1:26" ht="24.95" customHeight="1" x14ac:dyDescent="0.25">
      <c r="A132" s="187"/>
      <c r="B132" s="223"/>
      <c r="C132" s="197" t="s">
        <v>892</v>
      </c>
      <c r="D132" s="326" t="s">
        <v>893</v>
      </c>
      <c r="E132" s="326"/>
      <c r="F132" s="192" t="s">
        <v>195</v>
      </c>
      <c r="G132" s="193">
        <v>1</v>
      </c>
      <c r="H132" s="198"/>
      <c r="I132" s="192">
        <f t="shared" si="7"/>
        <v>0</v>
      </c>
      <c r="J132" s="194">
        <f t="shared" si="8"/>
        <v>0</v>
      </c>
      <c r="K132" s="195">
        <f t="shared" si="9"/>
        <v>0</v>
      </c>
      <c r="L132" s="195">
        <f t="shared" si="10"/>
        <v>0</v>
      </c>
      <c r="M132" s="195">
        <f t="shared" si="11"/>
        <v>0</v>
      </c>
      <c r="N132" s="195">
        <v>0</v>
      </c>
      <c r="O132" s="195"/>
      <c r="P132" s="199"/>
      <c r="Q132" s="199"/>
      <c r="R132" s="199"/>
      <c r="S132" s="196">
        <f t="shared" si="12"/>
        <v>0</v>
      </c>
      <c r="T132" s="196"/>
      <c r="U132" s="196"/>
      <c r="V132" s="207"/>
      <c r="W132" s="59"/>
      <c r="Z132">
        <f t="shared" si="13"/>
        <v>0</v>
      </c>
    </row>
    <row r="133" spans="1:26" ht="24.95" customHeight="1" x14ac:dyDescent="0.25">
      <c r="A133" s="187"/>
      <c r="B133" s="223"/>
      <c r="C133" s="197" t="s">
        <v>894</v>
      </c>
      <c r="D133" s="326" t="s">
        <v>895</v>
      </c>
      <c r="E133" s="326"/>
      <c r="F133" s="192" t="s">
        <v>195</v>
      </c>
      <c r="G133" s="193">
        <v>1</v>
      </c>
      <c r="H133" s="198"/>
      <c r="I133" s="192">
        <f t="shared" si="7"/>
        <v>0</v>
      </c>
      <c r="J133" s="194">
        <f t="shared" si="8"/>
        <v>0</v>
      </c>
      <c r="K133" s="195">
        <f t="shared" si="9"/>
        <v>0</v>
      </c>
      <c r="L133" s="195">
        <f t="shared" si="10"/>
        <v>0</v>
      </c>
      <c r="M133" s="195">
        <f t="shared" si="11"/>
        <v>0</v>
      </c>
      <c r="N133" s="195">
        <v>0</v>
      </c>
      <c r="O133" s="195"/>
      <c r="P133" s="199"/>
      <c r="Q133" s="199"/>
      <c r="R133" s="199"/>
      <c r="S133" s="196">
        <f t="shared" si="12"/>
        <v>0</v>
      </c>
      <c r="T133" s="196"/>
      <c r="U133" s="196"/>
      <c r="V133" s="207"/>
      <c r="W133" s="59"/>
      <c r="Z133">
        <f t="shared" si="13"/>
        <v>0</v>
      </c>
    </row>
    <row r="134" spans="1:26" ht="24.95" customHeight="1" x14ac:dyDescent="0.25">
      <c r="A134" s="187"/>
      <c r="B134" s="223"/>
      <c r="C134" s="197" t="s">
        <v>896</v>
      </c>
      <c r="D134" s="326" t="s">
        <v>897</v>
      </c>
      <c r="E134" s="326"/>
      <c r="F134" s="192" t="s">
        <v>195</v>
      </c>
      <c r="G134" s="193">
        <v>1</v>
      </c>
      <c r="H134" s="198"/>
      <c r="I134" s="192">
        <f t="shared" si="7"/>
        <v>0</v>
      </c>
      <c r="J134" s="194">
        <f t="shared" si="8"/>
        <v>0</v>
      </c>
      <c r="K134" s="195">
        <f t="shared" si="9"/>
        <v>0</v>
      </c>
      <c r="L134" s="195">
        <f t="shared" si="10"/>
        <v>0</v>
      </c>
      <c r="M134" s="195">
        <f t="shared" si="11"/>
        <v>0</v>
      </c>
      <c r="N134" s="195">
        <v>0</v>
      </c>
      <c r="O134" s="195"/>
      <c r="P134" s="199"/>
      <c r="Q134" s="199"/>
      <c r="R134" s="199"/>
      <c r="S134" s="196">
        <f t="shared" si="12"/>
        <v>0</v>
      </c>
      <c r="T134" s="196"/>
      <c r="U134" s="196"/>
      <c r="V134" s="207"/>
      <c r="W134" s="59"/>
      <c r="Z134">
        <f t="shared" si="13"/>
        <v>0</v>
      </c>
    </row>
    <row r="135" spans="1:26" ht="24.95" customHeight="1" x14ac:dyDescent="0.25">
      <c r="A135" s="187"/>
      <c r="B135" s="223"/>
      <c r="C135" s="197" t="s">
        <v>898</v>
      </c>
      <c r="D135" s="326" t="s">
        <v>899</v>
      </c>
      <c r="E135" s="326"/>
      <c r="F135" s="192" t="s">
        <v>195</v>
      </c>
      <c r="G135" s="193">
        <v>1</v>
      </c>
      <c r="H135" s="198"/>
      <c r="I135" s="192">
        <f t="shared" si="7"/>
        <v>0</v>
      </c>
      <c r="J135" s="194">
        <f t="shared" si="8"/>
        <v>0</v>
      </c>
      <c r="K135" s="195">
        <f t="shared" si="9"/>
        <v>0</v>
      </c>
      <c r="L135" s="195">
        <f t="shared" si="10"/>
        <v>0</v>
      </c>
      <c r="M135" s="195">
        <f t="shared" si="11"/>
        <v>0</v>
      </c>
      <c r="N135" s="195">
        <v>0</v>
      </c>
      <c r="O135" s="195"/>
      <c r="P135" s="199"/>
      <c r="Q135" s="199"/>
      <c r="R135" s="199"/>
      <c r="S135" s="196">
        <f t="shared" si="12"/>
        <v>0</v>
      </c>
      <c r="T135" s="196"/>
      <c r="U135" s="196"/>
      <c r="V135" s="207"/>
      <c r="W135" s="59"/>
      <c r="Z135">
        <f t="shared" si="13"/>
        <v>0</v>
      </c>
    </row>
    <row r="136" spans="1:26" ht="24.95" customHeight="1" x14ac:dyDescent="0.25">
      <c r="A136" s="187"/>
      <c r="B136" s="223"/>
      <c r="C136" s="197" t="s">
        <v>900</v>
      </c>
      <c r="D136" s="326" t="s">
        <v>901</v>
      </c>
      <c r="E136" s="326"/>
      <c r="F136" s="192" t="s">
        <v>195</v>
      </c>
      <c r="G136" s="193">
        <v>1</v>
      </c>
      <c r="H136" s="198"/>
      <c r="I136" s="192">
        <f t="shared" si="7"/>
        <v>0</v>
      </c>
      <c r="J136" s="194">
        <f t="shared" si="8"/>
        <v>0</v>
      </c>
      <c r="K136" s="195">
        <f t="shared" si="9"/>
        <v>0</v>
      </c>
      <c r="L136" s="195">
        <f t="shared" si="10"/>
        <v>0</v>
      </c>
      <c r="M136" s="195">
        <f t="shared" si="11"/>
        <v>0</v>
      </c>
      <c r="N136" s="195">
        <v>0</v>
      </c>
      <c r="O136" s="195"/>
      <c r="P136" s="199"/>
      <c r="Q136" s="199"/>
      <c r="R136" s="199"/>
      <c r="S136" s="196">
        <f t="shared" si="12"/>
        <v>0</v>
      </c>
      <c r="T136" s="196"/>
      <c r="U136" s="196"/>
      <c r="V136" s="207"/>
      <c r="W136" s="59"/>
      <c r="Z136">
        <f t="shared" si="13"/>
        <v>0</v>
      </c>
    </row>
    <row r="137" spans="1:26" ht="24.95" customHeight="1" x14ac:dyDescent="0.25">
      <c r="A137" s="187"/>
      <c r="B137" s="223"/>
      <c r="C137" s="197" t="s">
        <v>902</v>
      </c>
      <c r="D137" s="326" t="s">
        <v>903</v>
      </c>
      <c r="E137" s="326"/>
      <c r="F137" s="192" t="s">
        <v>195</v>
      </c>
      <c r="G137" s="193">
        <v>1</v>
      </c>
      <c r="H137" s="198"/>
      <c r="I137" s="192">
        <f t="shared" si="7"/>
        <v>0</v>
      </c>
      <c r="J137" s="194">
        <f t="shared" si="8"/>
        <v>0</v>
      </c>
      <c r="K137" s="195">
        <f t="shared" si="9"/>
        <v>0</v>
      </c>
      <c r="L137" s="195">
        <f t="shared" si="10"/>
        <v>0</v>
      </c>
      <c r="M137" s="195">
        <f t="shared" si="11"/>
        <v>0</v>
      </c>
      <c r="N137" s="195">
        <v>0</v>
      </c>
      <c r="O137" s="195"/>
      <c r="P137" s="199"/>
      <c r="Q137" s="199"/>
      <c r="R137" s="199"/>
      <c r="S137" s="196">
        <f t="shared" si="12"/>
        <v>0</v>
      </c>
      <c r="T137" s="196"/>
      <c r="U137" s="196"/>
      <c r="V137" s="207"/>
      <c r="W137" s="59"/>
      <c r="Z137">
        <f t="shared" si="13"/>
        <v>0</v>
      </c>
    </row>
    <row r="138" spans="1:26" ht="24.95" customHeight="1" x14ac:dyDescent="0.25">
      <c r="A138" s="187"/>
      <c r="B138" s="223"/>
      <c r="C138" s="197" t="s">
        <v>904</v>
      </c>
      <c r="D138" s="326" t="s">
        <v>905</v>
      </c>
      <c r="E138" s="326"/>
      <c r="F138" s="192" t="s">
        <v>195</v>
      </c>
      <c r="G138" s="193">
        <v>1</v>
      </c>
      <c r="H138" s="198"/>
      <c r="I138" s="192">
        <f t="shared" si="7"/>
        <v>0</v>
      </c>
      <c r="J138" s="194">
        <f t="shared" si="8"/>
        <v>0</v>
      </c>
      <c r="K138" s="195">
        <f t="shared" si="9"/>
        <v>0</v>
      </c>
      <c r="L138" s="195">
        <f t="shared" si="10"/>
        <v>0</v>
      </c>
      <c r="M138" s="195">
        <f t="shared" si="11"/>
        <v>0</v>
      </c>
      <c r="N138" s="195">
        <v>0</v>
      </c>
      <c r="O138" s="195"/>
      <c r="P138" s="199"/>
      <c r="Q138" s="199"/>
      <c r="R138" s="199"/>
      <c r="S138" s="196">
        <f t="shared" si="12"/>
        <v>0</v>
      </c>
      <c r="T138" s="196"/>
      <c r="U138" s="196"/>
      <c r="V138" s="207"/>
      <c r="W138" s="59"/>
      <c r="Z138">
        <f t="shared" si="13"/>
        <v>0</v>
      </c>
    </row>
    <row r="139" spans="1:26" ht="24.95" customHeight="1" x14ac:dyDescent="0.25">
      <c r="A139" s="187"/>
      <c r="B139" s="223"/>
      <c r="C139" s="197" t="s">
        <v>906</v>
      </c>
      <c r="D139" s="326" t="s">
        <v>907</v>
      </c>
      <c r="E139" s="326"/>
      <c r="F139" s="192" t="s">
        <v>195</v>
      </c>
      <c r="G139" s="193">
        <v>1</v>
      </c>
      <c r="H139" s="198"/>
      <c r="I139" s="192">
        <f t="shared" si="7"/>
        <v>0</v>
      </c>
      <c r="J139" s="194">
        <f t="shared" si="8"/>
        <v>0</v>
      </c>
      <c r="K139" s="195">
        <f t="shared" si="9"/>
        <v>0</v>
      </c>
      <c r="L139" s="195">
        <f t="shared" si="10"/>
        <v>0</v>
      </c>
      <c r="M139" s="195">
        <f t="shared" si="11"/>
        <v>0</v>
      </c>
      <c r="N139" s="195">
        <v>0</v>
      </c>
      <c r="O139" s="195"/>
      <c r="P139" s="199"/>
      <c r="Q139" s="199"/>
      <c r="R139" s="199"/>
      <c r="S139" s="196">
        <f t="shared" si="12"/>
        <v>0</v>
      </c>
      <c r="T139" s="196"/>
      <c r="U139" s="196"/>
      <c r="V139" s="207"/>
      <c r="W139" s="59"/>
      <c r="Z139">
        <f t="shared" si="13"/>
        <v>0</v>
      </c>
    </row>
    <row r="140" spans="1:26" ht="24.95" customHeight="1" x14ac:dyDescent="0.25">
      <c r="A140" s="187"/>
      <c r="B140" s="223"/>
      <c r="C140" s="197" t="s">
        <v>908</v>
      </c>
      <c r="D140" s="326" t="s">
        <v>909</v>
      </c>
      <c r="E140" s="326"/>
      <c r="F140" s="192" t="s">
        <v>195</v>
      </c>
      <c r="G140" s="193">
        <v>1</v>
      </c>
      <c r="H140" s="198"/>
      <c r="I140" s="192">
        <f t="shared" si="7"/>
        <v>0</v>
      </c>
      <c r="J140" s="194">
        <f t="shared" si="8"/>
        <v>0</v>
      </c>
      <c r="K140" s="195">
        <f t="shared" si="9"/>
        <v>0</v>
      </c>
      <c r="L140" s="195">
        <f t="shared" si="10"/>
        <v>0</v>
      </c>
      <c r="M140" s="195">
        <f t="shared" si="11"/>
        <v>0</v>
      </c>
      <c r="N140" s="195">
        <v>0</v>
      </c>
      <c r="O140" s="195"/>
      <c r="P140" s="199"/>
      <c r="Q140" s="199"/>
      <c r="R140" s="199"/>
      <c r="S140" s="196">
        <f t="shared" si="12"/>
        <v>0</v>
      </c>
      <c r="T140" s="196"/>
      <c r="U140" s="196"/>
      <c r="V140" s="207"/>
      <c r="W140" s="59"/>
      <c r="Z140">
        <f t="shared" si="13"/>
        <v>0</v>
      </c>
    </row>
    <row r="141" spans="1:26" ht="24.95" customHeight="1" x14ac:dyDescent="0.25">
      <c r="A141" s="187"/>
      <c r="B141" s="223"/>
      <c r="C141" s="197" t="s">
        <v>910</v>
      </c>
      <c r="D141" s="326" t="s">
        <v>911</v>
      </c>
      <c r="E141" s="326"/>
      <c r="F141" s="192" t="s">
        <v>195</v>
      </c>
      <c r="G141" s="193">
        <v>1</v>
      </c>
      <c r="H141" s="198"/>
      <c r="I141" s="192">
        <f t="shared" si="7"/>
        <v>0</v>
      </c>
      <c r="J141" s="194">
        <f t="shared" si="8"/>
        <v>0</v>
      </c>
      <c r="K141" s="195">
        <f t="shared" si="9"/>
        <v>0</v>
      </c>
      <c r="L141" s="195">
        <f t="shared" si="10"/>
        <v>0</v>
      </c>
      <c r="M141" s="195">
        <f t="shared" si="11"/>
        <v>0</v>
      </c>
      <c r="N141" s="195">
        <v>0</v>
      </c>
      <c r="O141" s="195"/>
      <c r="P141" s="199"/>
      <c r="Q141" s="199"/>
      <c r="R141" s="199"/>
      <c r="S141" s="196">
        <f t="shared" si="12"/>
        <v>0</v>
      </c>
      <c r="T141" s="196"/>
      <c r="U141" s="196"/>
      <c r="V141" s="207"/>
      <c r="W141" s="59"/>
      <c r="Z141">
        <f t="shared" si="13"/>
        <v>0</v>
      </c>
    </row>
    <row r="142" spans="1:26" ht="24.95" customHeight="1" x14ac:dyDescent="0.25">
      <c r="A142" s="187"/>
      <c r="B142" s="223"/>
      <c r="C142" s="197" t="s">
        <v>912</v>
      </c>
      <c r="D142" s="326" t="s">
        <v>913</v>
      </c>
      <c r="E142" s="326"/>
      <c r="F142" s="192" t="s">
        <v>195</v>
      </c>
      <c r="G142" s="193">
        <v>1</v>
      </c>
      <c r="H142" s="198"/>
      <c r="I142" s="192">
        <f t="shared" si="7"/>
        <v>0</v>
      </c>
      <c r="J142" s="194">
        <f t="shared" si="8"/>
        <v>0</v>
      </c>
      <c r="K142" s="195">
        <f t="shared" si="9"/>
        <v>0</v>
      </c>
      <c r="L142" s="195">
        <f t="shared" si="10"/>
        <v>0</v>
      </c>
      <c r="M142" s="195">
        <f t="shared" si="11"/>
        <v>0</v>
      </c>
      <c r="N142" s="195">
        <v>0</v>
      </c>
      <c r="O142" s="195"/>
      <c r="P142" s="199"/>
      <c r="Q142" s="199"/>
      <c r="R142" s="199"/>
      <c r="S142" s="196">
        <f t="shared" si="12"/>
        <v>0</v>
      </c>
      <c r="T142" s="196"/>
      <c r="U142" s="196"/>
      <c r="V142" s="207"/>
      <c r="W142" s="59"/>
      <c r="Z142">
        <f t="shared" si="13"/>
        <v>0</v>
      </c>
    </row>
    <row r="143" spans="1:26" ht="24.95" customHeight="1" x14ac:dyDescent="0.25">
      <c r="A143" s="187"/>
      <c r="B143" s="223"/>
      <c r="C143" s="197" t="s">
        <v>914</v>
      </c>
      <c r="D143" s="326" t="s">
        <v>915</v>
      </c>
      <c r="E143" s="326"/>
      <c r="F143" s="192" t="s">
        <v>195</v>
      </c>
      <c r="G143" s="193">
        <v>1</v>
      </c>
      <c r="H143" s="198"/>
      <c r="I143" s="192">
        <f t="shared" si="7"/>
        <v>0</v>
      </c>
      <c r="J143" s="194">
        <f t="shared" si="8"/>
        <v>0</v>
      </c>
      <c r="K143" s="195">
        <f t="shared" si="9"/>
        <v>0</v>
      </c>
      <c r="L143" s="195">
        <f t="shared" si="10"/>
        <v>0</v>
      </c>
      <c r="M143" s="195">
        <f t="shared" si="11"/>
        <v>0</v>
      </c>
      <c r="N143" s="195">
        <v>0</v>
      </c>
      <c r="O143" s="195"/>
      <c r="P143" s="199"/>
      <c r="Q143" s="199"/>
      <c r="R143" s="199"/>
      <c r="S143" s="196">
        <f t="shared" si="12"/>
        <v>0</v>
      </c>
      <c r="T143" s="196"/>
      <c r="U143" s="196"/>
      <c r="V143" s="207"/>
      <c r="W143" s="59"/>
      <c r="Z143">
        <f t="shared" si="13"/>
        <v>0</v>
      </c>
    </row>
    <row r="144" spans="1:26" ht="24.95" customHeight="1" x14ac:dyDescent="0.25">
      <c r="A144" s="187"/>
      <c r="B144" s="223"/>
      <c r="C144" s="197" t="s">
        <v>916</v>
      </c>
      <c r="D144" s="326" t="s">
        <v>917</v>
      </c>
      <c r="E144" s="326"/>
      <c r="F144" s="192" t="s">
        <v>195</v>
      </c>
      <c r="G144" s="193">
        <v>1</v>
      </c>
      <c r="H144" s="198"/>
      <c r="I144" s="192">
        <f t="shared" si="7"/>
        <v>0</v>
      </c>
      <c r="J144" s="194">
        <f t="shared" si="8"/>
        <v>0</v>
      </c>
      <c r="K144" s="195">
        <f t="shared" si="9"/>
        <v>0</v>
      </c>
      <c r="L144" s="195">
        <f t="shared" si="10"/>
        <v>0</v>
      </c>
      <c r="M144" s="195">
        <f t="shared" si="11"/>
        <v>0</v>
      </c>
      <c r="N144" s="195">
        <v>0</v>
      </c>
      <c r="O144" s="195"/>
      <c r="P144" s="199"/>
      <c r="Q144" s="199"/>
      <c r="R144" s="199"/>
      <c r="S144" s="196">
        <f t="shared" si="12"/>
        <v>0</v>
      </c>
      <c r="T144" s="196"/>
      <c r="U144" s="196"/>
      <c r="V144" s="207"/>
      <c r="W144" s="59"/>
      <c r="Z144">
        <f t="shared" si="13"/>
        <v>0</v>
      </c>
    </row>
    <row r="145" spans="1:26" ht="24.95" customHeight="1" x14ac:dyDescent="0.25">
      <c r="A145" s="187"/>
      <c r="B145" s="223"/>
      <c r="C145" s="197" t="s">
        <v>918</v>
      </c>
      <c r="D145" s="326" t="s">
        <v>919</v>
      </c>
      <c r="E145" s="326"/>
      <c r="F145" s="192" t="s">
        <v>195</v>
      </c>
      <c r="G145" s="193">
        <v>1</v>
      </c>
      <c r="H145" s="198"/>
      <c r="I145" s="192">
        <f t="shared" ref="I145:I176" si="14">ROUND(G145*(H145),2)</f>
        <v>0</v>
      </c>
      <c r="J145" s="194">
        <f t="shared" ref="J145:J176" si="15">ROUND(G145*(N145),2)</f>
        <v>0</v>
      </c>
      <c r="K145" s="195">
        <f t="shared" ref="K145:K176" si="16">ROUND(G145*(O145),2)</f>
        <v>0</v>
      </c>
      <c r="L145" s="195">
        <f t="shared" ref="L145:L176" si="17">ROUND(G145*(H145),2)</f>
        <v>0</v>
      </c>
      <c r="M145" s="195">
        <f t="shared" ref="M145:M176" si="18">ROUND(G145*(H145),2)</f>
        <v>0</v>
      </c>
      <c r="N145" s="195">
        <v>0</v>
      </c>
      <c r="O145" s="195"/>
      <c r="P145" s="199"/>
      <c r="Q145" s="199"/>
      <c r="R145" s="199"/>
      <c r="S145" s="196">
        <f t="shared" ref="S145:S176" si="19">ROUND(G145*(P145),3)</f>
        <v>0</v>
      </c>
      <c r="T145" s="196"/>
      <c r="U145" s="196"/>
      <c r="V145" s="207"/>
      <c r="W145" s="59"/>
      <c r="Z145">
        <f t="shared" ref="Z145:Z176" si="20">0.058844*POWER(I145,0.952797)</f>
        <v>0</v>
      </c>
    </row>
    <row r="146" spans="1:26" ht="24.95" customHeight="1" x14ac:dyDescent="0.25">
      <c r="A146" s="187"/>
      <c r="B146" s="223"/>
      <c r="C146" s="197" t="s">
        <v>920</v>
      </c>
      <c r="D146" s="326" t="s">
        <v>921</v>
      </c>
      <c r="E146" s="326"/>
      <c r="F146" s="192" t="s">
        <v>195</v>
      </c>
      <c r="G146" s="193">
        <v>1</v>
      </c>
      <c r="H146" s="198"/>
      <c r="I146" s="192">
        <f t="shared" si="14"/>
        <v>0</v>
      </c>
      <c r="J146" s="194">
        <f t="shared" si="15"/>
        <v>0</v>
      </c>
      <c r="K146" s="195">
        <f t="shared" si="16"/>
        <v>0</v>
      </c>
      <c r="L146" s="195">
        <f t="shared" si="17"/>
        <v>0</v>
      </c>
      <c r="M146" s="195">
        <f t="shared" si="18"/>
        <v>0</v>
      </c>
      <c r="N146" s="195">
        <v>0</v>
      </c>
      <c r="O146" s="195"/>
      <c r="P146" s="199"/>
      <c r="Q146" s="199"/>
      <c r="R146" s="199"/>
      <c r="S146" s="196">
        <f t="shared" si="19"/>
        <v>0</v>
      </c>
      <c r="T146" s="196"/>
      <c r="U146" s="196"/>
      <c r="V146" s="207"/>
      <c r="W146" s="59"/>
      <c r="Z146">
        <f t="shared" si="20"/>
        <v>0</v>
      </c>
    </row>
    <row r="147" spans="1:26" ht="24.95" customHeight="1" x14ac:dyDescent="0.25">
      <c r="A147" s="187"/>
      <c r="B147" s="223"/>
      <c r="C147" s="197" t="s">
        <v>922</v>
      </c>
      <c r="D147" s="326" t="s">
        <v>923</v>
      </c>
      <c r="E147" s="326"/>
      <c r="F147" s="192" t="s">
        <v>195</v>
      </c>
      <c r="G147" s="193">
        <v>1</v>
      </c>
      <c r="H147" s="198"/>
      <c r="I147" s="192">
        <f t="shared" si="14"/>
        <v>0</v>
      </c>
      <c r="J147" s="194">
        <f t="shared" si="15"/>
        <v>0</v>
      </c>
      <c r="K147" s="195">
        <f t="shared" si="16"/>
        <v>0</v>
      </c>
      <c r="L147" s="195">
        <f t="shared" si="17"/>
        <v>0</v>
      </c>
      <c r="M147" s="195">
        <f t="shared" si="18"/>
        <v>0</v>
      </c>
      <c r="N147" s="195">
        <v>0</v>
      </c>
      <c r="O147" s="195"/>
      <c r="P147" s="199"/>
      <c r="Q147" s="199"/>
      <c r="R147" s="199"/>
      <c r="S147" s="196">
        <f t="shared" si="19"/>
        <v>0</v>
      </c>
      <c r="T147" s="196"/>
      <c r="U147" s="196"/>
      <c r="V147" s="207"/>
      <c r="W147" s="59"/>
      <c r="Z147">
        <f t="shared" si="20"/>
        <v>0</v>
      </c>
    </row>
    <row r="148" spans="1:26" ht="24.95" customHeight="1" x14ac:dyDescent="0.25">
      <c r="A148" s="187"/>
      <c r="B148" s="223"/>
      <c r="C148" s="197" t="s">
        <v>924</v>
      </c>
      <c r="D148" s="326" t="s">
        <v>925</v>
      </c>
      <c r="E148" s="326"/>
      <c r="F148" s="192" t="s">
        <v>195</v>
      </c>
      <c r="G148" s="193">
        <v>1</v>
      </c>
      <c r="H148" s="198"/>
      <c r="I148" s="192">
        <f t="shared" si="14"/>
        <v>0</v>
      </c>
      <c r="J148" s="194">
        <f t="shared" si="15"/>
        <v>0</v>
      </c>
      <c r="K148" s="195">
        <f t="shared" si="16"/>
        <v>0</v>
      </c>
      <c r="L148" s="195">
        <f t="shared" si="17"/>
        <v>0</v>
      </c>
      <c r="M148" s="195">
        <f t="shared" si="18"/>
        <v>0</v>
      </c>
      <c r="N148" s="195">
        <v>0</v>
      </c>
      <c r="O148" s="195"/>
      <c r="P148" s="199"/>
      <c r="Q148" s="199"/>
      <c r="R148" s="199"/>
      <c r="S148" s="196">
        <f t="shared" si="19"/>
        <v>0</v>
      </c>
      <c r="T148" s="196"/>
      <c r="U148" s="196"/>
      <c r="V148" s="207"/>
      <c r="W148" s="59"/>
      <c r="Z148">
        <f t="shared" si="20"/>
        <v>0</v>
      </c>
    </row>
    <row r="149" spans="1:26" ht="24.95" customHeight="1" x14ac:dyDescent="0.25">
      <c r="A149" s="187"/>
      <c r="B149" s="223"/>
      <c r="C149" s="197" t="s">
        <v>926</v>
      </c>
      <c r="D149" s="326" t="s">
        <v>927</v>
      </c>
      <c r="E149" s="326"/>
      <c r="F149" s="192" t="s">
        <v>195</v>
      </c>
      <c r="G149" s="193">
        <v>1</v>
      </c>
      <c r="H149" s="198"/>
      <c r="I149" s="192">
        <f t="shared" si="14"/>
        <v>0</v>
      </c>
      <c r="J149" s="194">
        <f t="shared" si="15"/>
        <v>0</v>
      </c>
      <c r="K149" s="195">
        <f t="shared" si="16"/>
        <v>0</v>
      </c>
      <c r="L149" s="195">
        <f t="shared" si="17"/>
        <v>0</v>
      </c>
      <c r="M149" s="195">
        <f t="shared" si="18"/>
        <v>0</v>
      </c>
      <c r="N149" s="195">
        <v>0</v>
      </c>
      <c r="O149" s="195"/>
      <c r="P149" s="199"/>
      <c r="Q149" s="199"/>
      <c r="R149" s="199"/>
      <c r="S149" s="196">
        <f t="shared" si="19"/>
        <v>0</v>
      </c>
      <c r="T149" s="196"/>
      <c r="U149" s="196"/>
      <c r="V149" s="207"/>
      <c r="W149" s="59"/>
      <c r="Z149">
        <f t="shared" si="20"/>
        <v>0</v>
      </c>
    </row>
    <row r="150" spans="1:26" ht="24.95" customHeight="1" x14ac:dyDescent="0.25">
      <c r="A150" s="187"/>
      <c r="B150" s="223"/>
      <c r="C150" s="197" t="s">
        <v>928</v>
      </c>
      <c r="D150" s="326" t="s">
        <v>929</v>
      </c>
      <c r="E150" s="326"/>
      <c r="F150" s="192" t="s">
        <v>195</v>
      </c>
      <c r="G150" s="193">
        <v>1</v>
      </c>
      <c r="H150" s="198"/>
      <c r="I150" s="192">
        <f t="shared" si="14"/>
        <v>0</v>
      </c>
      <c r="J150" s="194">
        <f t="shared" si="15"/>
        <v>0</v>
      </c>
      <c r="K150" s="195">
        <f t="shared" si="16"/>
        <v>0</v>
      </c>
      <c r="L150" s="195">
        <f t="shared" si="17"/>
        <v>0</v>
      </c>
      <c r="M150" s="195">
        <f t="shared" si="18"/>
        <v>0</v>
      </c>
      <c r="N150" s="195">
        <v>0</v>
      </c>
      <c r="O150" s="195"/>
      <c r="P150" s="199"/>
      <c r="Q150" s="199"/>
      <c r="R150" s="199"/>
      <c r="S150" s="196">
        <f t="shared" si="19"/>
        <v>0</v>
      </c>
      <c r="T150" s="196"/>
      <c r="U150" s="196"/>
      <c r="V150" s="207"/>
      <c r="W150" s="59"/>
      <c r="Z150">
        <f t="shared" si="20"/>
        <v>0</v>
      </c>
    </row>
    <row r="151" spans="1:26" ht="24.95" customHeight="1" x14ac:dyDescent="0.25">
      <c r="A151" s="187"/>
      <c r="B151" s="223"/>
      <c r="C151" s="197" t="s">
        <v>930</v>
      </c>
      <c r="D151" s="326" t="s">
        <v>931</v>
      </c>
      <c r="E151" s="326"/>
      <c r="F151" s="192" t="s">
        <v>195</v>
      </c>
      <c r="G151" s="193">
        <v>1</v>
      </c>
      <c r="H151" s="198"/>
      <c r="I151" s="192">
        <f t="shared" si="14"/>
        <v>0</v>
      </c>
      <c r="J151" s="194">
        <f t="shared" si="15"/>
        <v>0</v>
      </c>
      <c r="K151" s="195">
        <f t="shared" si="16"/>
        <v>0</v>
      </c>
      <c r="L151" s="195">
        <f t="shared" si="17"/>
        <v>0</v>
      </c>
      <c r="M151" s="195">
        <f t="shared" si="18"/>
        <v>0</v>
      </c>
      <c r="N151" s="195">
        <v>0</v>
      </c>
      <c r="O151" s="195"/>
      <c r="P151" s="199"/>
      <c r="Q151" s="199"/>
      <c r="R151" s="199"/>
      <c r="S151" s="196">
        <f t="shared" si="19"/>
        <v>0</v>
      </c>
      <c r="T151" s="196"/>
      <c r="U151" s="196"/>
      <c r="V151" s="207"/>
      <c r="W151" s="59"/>
      <c r="Z151">
        <f t="shared" si="20"/>
        <v>0</v>
      </c>
    </row>
    <row r="152" spans="1:26" ht="24.95" customHeight="1" x14ac:dyDescent="0.25">
      <c r="A152" s="187"/>
      <c r="B152" s="223"/>
      <c r="C152" s="197" t="s">
        <v>932</v>
      </c>
      <c r="D152" s="326" t="s">
        <v>933</v>
      </c>
      <c r="E152" s="326"/>
      <c r="F152" s="192" t="s">
        <v>195</v>
      </c>
      <c r="G152" s="193">
        <v>1</v>
      </c>
      <c r="H152" s="198"/>
      <c r="I152" s="192">
        <f t="shared" si="14"/>
        <v>0</v>
      </c>
      <c r="J152" s="194">
        <f t="shared" si="15"/>
        <v>0</v>
      </c>
      <c r="K152" s="195">
        <f t="shared" si="16"/>
        <v>0</v>
      </c>
      <c r="L152" s="195">
        <f t="shared" si="17"/>
        <v>0</v>
      </c>
      <c r="M152" s="195">
        <f t="shared" si="18"/>
        <v>0</v>
      </c>
      <c r="N152" s="195">
        <v>0</v>
      </c>
      <c r="O152" s="195"/>
      <c r="P152" s="199"/>
      <c r="Q152" s="199"/>
      <c r="R152" s="199"/>
      <c r="S152" s="196">
        <f t="shared" si="19"/>
        <v>0</v>
      </c>
      <c r="T152" s="196"/>
      <c r="U152" s="196"/>
      <c r="V152" s="207"/>
      <c r="W152" s="59"/>
      <c r="Z152">
        <f t="shared" si="20"/>
        <v>0</v>
      </c>
    </row>
    <row r="153" spans="1:26" ht="24.95" customHeight="1" x14ac:dyDescent="0.25">
      <c r="A153" s="187"/>
      <c r="B153" s="223"/>
      <c r="C153" s="197" t="s">
        <v>934</v>
      </c>
      <c r="D153" s="326" t="s">
        <v>935</v>
      </c>
      <c r="E153" s="326"/>
      <c r="F153" s="192" t="s">
        <v>195</v>
      </c>
      <c r="G153" s="193">
        <v>1</v>
      </c>
      <c r="H153" s="198"/>
      <c r="I153" s="192">
        <f t="shared" si="14"/>
        <v>0</v>
      </c>
      <c r="J153" s="194">
        <f t="shared" si="15"/>
        <v>0</v>
      </c>
      <c r="K153" s="195">
        <f t="shared" si="16"/>
        <v>0</v>
      </c>
      <c r="L153" s="195">
        <f t="shared" si="17"/>
        <v>0</v>
      </c>
      <c r="M153" s="195">
        <f t="shared" si="18"/>
        <v>0</v>
      </c>
      <c r="N153" s="195">
        <v>0</v>
      </c>
      <c r="O153" s="195"/>
      <c r="P153" s="199"/>
      <c r="Q153" s="199"/>
      <c r="R153" s="199"/>
      <c r="S153" s="196">
        <f t="shared" si="19"/>
        <v>0</v>
      </c>
      <c r="T153" s="196"/>
      <c r="U153" s="196"/>
      <c r="V153" s="207"/>
      <c r="W153" s="59"/>
      <c r="Z153">
        <f t="shared" si="20"/>
        <v>0</v>
      </c>
    </row>
    <row r="154" spans="1:26" ht="24.95" customHeight="1" x14ac:dyDescent="0.25">
      <c r="A154" s="187"/>
      <c r="B154" s="223"/>
      <c r="C154" s="197" t="s">
        <v>936</v>
      </c>
      <c r="D154" s="326" t="s">
        <v>937</v>
      </c>
      <c r="E154" s="326"/>
      <c r="F154" s="192" t="s">
        <v>195</v>
      </c>
      <c r="G154" s="193">
        <v>1</v>
      </c>
      <c r="H154" s="198"/>
      <c r="I154" s="192">
        <f t="shared" si="14"/>
        <v>0</v>
      </c>
      <c r="J154" s="194">
        <f t="shared" si="15"/>
        <v>0</v>
      </c>
      <c r="K154" s="195">
        <f t="shared" si="16"/>
        <v>0</v>
      </c>
      <c r="L154" s="195">
        <f t="shared" si="17"/>
        <v>0</v>
      </c>
      <c r="M154" s="195">
        <f t="shared" si="18"/>
        <v>0</v>
      </c>
      <c r="N154" s="195">
        <v>0</v>
      </c>
      <c r="O154" s="195"/>
      <c r="P154" s="199"/>
      <c r="Q154" s="199"/>
      <c r="R154" s="199"/>
      <c r="S154" s="196">
        <f t="shared" si="19"/>
        <v>0</v>
      </c>
      <c r="T154" s="196"/>
      <c r="U154" s="196"/>
      <c r="V154" s="207"/>
      <c r="W154" s="59"/>
      <c r="Z154">
        <f t="shared" si="20"/>
        <v>0</v>
      </c>
    </row>
    <row r="155" spans="1:26" ht="24.95" customHeight="1" x14ac:dyDescent="0.25">
      <c r="A155" s="187"/>
      <c r="B155" s="223"/>
      <c r="C155" s="197" t="s">
        <v>938</v>
      </c>
      <c r="D155" s="326" t="s">
        <v>939</v>
      </c>
      <c r="E155" s="326"/>
      <c r="F155" s="192" t="s">
        <v>195</v>
      </c>
      <c r="G155" s="193">
        <v>1</v>
      </c>
      <c r="H155" s="198"/>
      <c r="I155" s="192">
        <f t="shared" si="14"/>
        <v>0</v>
      </c>
      <c r="J155" s="194">
        <f t="shared" si="15"/>
        <v>0</v>
      </c>
      <c r="K155" s="195">
        <f t="shared" si="16"/>
        <v>0</v>
      </c>
      <c r="L155" s="195">
        <f t="shared" si="17"/>
        <v>0</v>
      </c>
      <c r="M155" s="195">
        <f t="shared" si="18"/>
        <v>0</v>
      </c>
      <c r="N155" s="195">
        <v>0</v>
      </c>
      <c r="O155" s="195"/>
      <c r="P155" s="199"/>
      <c r="Q155" s="199"/>
      <c r="R155" s="199"/>
      <c r="S155" s="196">
        <f t="shared" si="19"/>
        <v>0</v>
      </c>
      <c r="T155" s="196"/>
      <c r="U155" s="196"/>
      <c r="V155" s="207"/>
      <c r="W155" s="59"/>
      <c r="Z155">
        <f t="shared" si="20"/>
        <v>0</v>
      </c>
    </row>
    <row r="156" spans="1:26" ht="24.95" customHeight="1" x14ac:dyDescent="0.25">
      <c r="A156" s="187"/>
      <c r="B156" s="223"/>
      <c r="C156" s="197" t="s">
        <v>940</v>
      </c>
      <c r="D156" s="326" t="s">
        <v>941</v>
      </c>
      <c r="E156" s="326"/>
      <c r="F156" s="192" t="s">
        <v>195</v>
      </c>
      <c r="G156" s="193">
        <v>1</v>
      </c>
      <c r="H156" s="198"/>
      <c r="I156" s="192">
        <f t="shared" si="14"/>
        <v>0</v>
      </c>
      <c r="J156" s="194">
        <f t="shared" si="15"/>
        <v>0</v>
      </c>
      <c r="K156" s="195">
        <f t="shared" si="16"/>
        <v>0</v>
      </c>
      <c r="L156" s="195">
        <f t="shared" si="17"/>
        <v>0</v>
      </c>
      <c r="M156" s="195">
        <f t="shared" si="18"/>
        <v>0</v>
      </c>
      <c r="N156" s="195">
        <v>0</v>
      </c>
      <c r="O156" s="195"/>
      <c r="P156" s="199"/>
      <c r="Q156" s="199"/>
      <c r="R156" s="199"/>
      <c r="S156" s="196">
        <f t="shared" si="19"/>
        <v>0</v>
      </c>
      <c r="T156" s="196"/>
      <c r="U156" s="196"/>
      <c r="V156" s="207"/>
      <c r="W156" s="59"/>
      <c r="Z156">
        <f t="shared" si="20"/>
        <v>0</v>
      </c>
    </row>
    <row r="157" spans="1:26" ht="24.95" customHeight="1" x14ac:dyDescent="0.25">
      <c r="A157" s="187"/>
      <c r="B157" s="223"/>
      <c r="C157" s="197" t="s">
        <v>942</v>
      </c>
      <c r="D157" s="326" t="s">
        <v>943</v>
      </c>
      <c r="E157" s="326"/>
      <c r="F157" s="192" t="s">
        <v>195</v>
      </c>
      <c r="G157" s="193">
        <v>1</v>
      </c>
      <c r="H157" s="198"/>
      <c r="I157" s="192">
        <f t="shared" si="14"/>
        <v>0</v>
      </c>
      <c r="J157" s="194">
        <f t="shared" si="15"/>
        <v>0</v>
      </c>
      <c r="K157" s="195">
        <f t="shared" si="16"/>
        <v>0</v>
      </c>
      <c r="L157" s="195">
        <f t="shared" si="17"/>
        <v>0</v>
      </c>
      <c r="M157" s="195">
        <f t="shared" si="18"/>
        <v>0</v>
      </c>
      <c r="N157" s="195">
        <v>0</v>
      </c>
      <c r="O157" s="195"/>
      <c r="P157" s="199"/>
      <c r="Q157" s="199"/>
      <c r="R157" s="199"/>
      <c r="S157" s="196">
        <f t="shared" si="19"/>
        <v>0</v>
      </c>
      <c r="T157" s="196"/>
      <c r="U157" s="196"/>
      <c r="V157" s="207"/>
      <c r="W157" s="59"/>
      <c r="Z157">
        <f t="shared" si="20"/>
        <v>0</v>
      </c>
    </row>
    <row r="158" spans="1:26" ht="24.95" customHeight="1" x14ac:dyDescent="0.25">
      <c r="A158" s="187"/>
      <c r="B158" s="223"/>
      <c r="C158" s="197" t="s">
        <v>944</v>
      </c>
      <c r="D158" s="326" t="s">
        <v>945</v>
      </c>
      <c r="E158" s="326"/>
      <c r="F158" s="192" t="s">
        <v>195</v>
      </c>
      <c r="G158" s="193">
        <v>1</v>
      </c>
      <c r="H158" s="198"/>
      <c r="I158" s="192">
        <f t="shared" si="14"/>
        <v>0</v>
      </c>
      <c r="J158" s="194">
        <f t="shared" si="15"/>
        <v>0</v>
      </c>
      <c r="K158" s="195">
        <f t="shared" si="16"/>
        <v>0</v>
      </c>
      <c r="L158" s="195">
        <f t="shared" si="17"/>
        <v>0</v>
      </c>
      <c r="M158" s="195">
        <f t="shared" si="18"/>
        <v>0</v>
      </c>
      <c r="N158" s="195">
        <v>0</v>
      </c>
      <c r="O158" s="195"/>
      <c r="P158" s="199"/>
      <c r="Q158" s="199"/>
      <c r="R158" s="199"/>
      <c r="S158" s="196">
        <f t="shared" si="19"/>
        <v>0</v>
      </c>
      <c r="T158" s="196"/>
      <c r="U158" s="196"/>
      <c r="V158" s="207"/>
      <c r="W158" s="59"/>
      <c r="Z158">
        <f t="shared" si="20"/>
        <v>0</v>
      </c>
    </row>
    <row r="159" spans="1:26" ht="24.95" customHeight="1" x14ac:dyDescent="0.25">
      <c r="A159" s="187"/>
      <c r="B159" s="223"/>
      <c r="C159" s="197" t="s">
        <v>946</v>
      </c>
      <c r="D159" s="326" t="s">
        <v>947</v>
      </c>
      <c r="E159" s="326"/>
      <c r="F159" s="192" t="s">
        <v>195</v>
      </c>
      <c r="G159" s="193">
        <v>1</v>
      </c>
      <c r="H159" s="198"/>
      <c r="I159" s="192">
        <f t="shared" si="14"/>
        <v>0</v>
      </c>
      <c r="J159" s="194">
        <f t="shared" si="15"/>
        <v>0</v>
      </c>
      <c r="K159" s="195">
        <f t="shared" si="16"/>
        <v>0</v>
      </c>
      <c r="L159" s="195">
        <f t="shared" si="17"/>
        <v>0</v>
      </c>
      <c r="M159" s="195">
        <f t="shared" si="18"/>
        <v>0</v>
      </c>
      <c r="N159" s="195">
        <v>0</v>
      </c>
      <c r="O159" s="195"/>
      <c r="P159" s="199"/>
      <c r="Q159" s="199"/>
      <c r="R159" s="199"/>
      <c r="S159" s="196">
        <f t="shared" si="19"/>
        <v>0</v>
      </c>
      <c r="T159" s="196"/>
      <c r="U159" s="196"/>
      <c r="V159" s="207"/>
      <c r="W159" s="59"/>
      <c r="Z159">
        <f t="shared" si="20"/>
        <v>0</v>
      </c>
    </row>
    <row r="160" spans="1:26" ht="24.95" customHeight="1" x14ac:dyDescent="0.25">
      <c r="A160" s="187"/>
      <c r="B160" s="223"/>
      <c r="C160" s="197" t="s">
        <v>948</v>
      </c>
      <c r="D160" s="326" t="s">
        <v>949</v>
      </c>
      <c r="E160" s="326"/>
      <c r="F160" s="192" t="s">
        <v>195</v>
      </c>
      <c r="G160" s="193">
        <v>1</v>
      </c>
      <c r="H160" s="198"/>
      <c r="I160" s="192">
        <f t="shared" si="14"/>
        <v>0</v>
      </c>
      <c r="J160" s="194">
        <f t="shared" si="15"/>
        <v>0</v>
      </c>
      <c r="K160" s="195">
        <f t="shared" si="16"/>
        <v>0</v>
      </c>
      <c r="L160" s="195">
        <f t="shared" si="17"/>
        <v>0</v>
      </c>
      <c r="M160" s="195">
        <f t="shared" si="18"/>
        <v>0</v>
      </c>
      <c r="N160" s="195">
        <v>0</v>
      </c>
      <c r="O160" s="195"/>
      <c r="P160" s="199"/>
      <c r="Q160" s="199"/>
      <c r="R160" s="199"/>
      <c r="S160" s="196">
        <f t="shared" si="19"/>
        <v>0</v>
      </c>
      <c r="T160" s="196"/>
      <c r="U160" s="196"/>
      <c r="V160" s="207"/>
      <c r="W160" s="59"/>
      <c r="Z160">
        <f t="shared" si="20"/>
        <v>0</v>
      </c>
    </row>
    <row r="161" spans="1:26" ht="24.95" customHeight="1" x14ac:dyDescent="0.25">
      <c r="A161" s="187"/>
      <c r="B161" s="223"/>
      <c r="C161" s="197" t="s">
        <v>950</v>
      </c>
      <c r="D161" s="326" t="s">
        <v>951</v>
      </c>
      <c r="E161" s="326"/>
      <c r="F161" s="192" t="s">
        <v>195</v>
      </c>
      <c r="G161" s="193">
        <v>1</v>
      </c>
      <c r="H161" s="198"/>
      <c r="I161" s="192">
        <f t="shared" si="14"/>
        <v>0</v>
      </c>
      <c r="J161" s="194">
        <f t="shared" si="15"/>
        <v>0</v>
      </c>
      <c r="K161" s="195">
        <f t="shared" si="16"/>
        <v>0</v>
      </c>
      <c r="L161" s="195">
        <f t="shared" si="17"/>
        <v>0</v>
      </c>
      <c r="M161" s="195">
        <f t="shared" si="18"/>
        <v>0</v>
      </c>
      <c r="N161" s="195">
        <v>0</v>
      </c>
      <c r="O161" s="195"/>
      <c r="P161" s="199"/>
      <c r="Q161" s="199"/>
      <c r="R161" s="199"/>
      <c r="S161" s="196">
        <f t="shared" si="19"/>
        <v>0</v>
      </c>
      <c r="T161" s="196"/>
      <c r="U161" s="196"/>
      <c r="V161" s="207"/>
      <c r="W161" s="59"/>
      <c r="Z161">
        <f t="shared" si="20"/>
        <v>0</v>
      </c>
    </row>
    <row r="162" spans="1:26" ht="24.95" customHeight="1" x14ac:dyDescent="0.25">
      <c r="A162" s="187"/>
      <c r="B162" s="223"/>
      <c r="C162" s="197" t="s">
        <v>952</v>
      </c>
      <c r="D162" s="326" t="s">
        <v>953</v>
      </c>
      <c r="E162" s="326"/>
      <c r="F162" s="192" t="s">
        <v>195</v>
      </c>
      <c r="G162" s="193">
        <v>1</v>
      </c>
      <c r="H162" s="198"/>
      <c r="I162" s="192">
        <f t="shared" si="14"/>
        <v>0</v>
      </c>
      <c r="J162" s="194">
        <f t="shared" si="15"/>
        <v>0</v>
      </c>
      <c r="K162" s="195">
        <f t="shared" si="16"/>
        <v>0</v>
      </c>
      <c r="L162" s="195">
        <f t="shared" si="17"/>
        <v>0</v>
      </c>
      <c r="M162" s="195">
        <f t="shared" si="18"/>
        <v>0</v>
      </c>
      <c r="N162" s="195">
        <v>0</v>
      </c>
      <c r="O162" s="195"/>
      <c r="P162" s="199"/>
      <c r="Q162" s="199"/>
      <c r="R162" s="199"/>
      <c r="S162" s="196">
        <f t="shared" si="19"/>
        <v>0</v>
      </c>
      <c r="T162" s="196"/>
      <c r="U162" s="196"/>
      <c r="V162" s="207"/>
      <c r="W162" s="59"/>
      <c r="Z162">
        <f t="shared" si="20"/>
        <v>0</v>
      </c>
    </row>
    <row r="163" spans="1:26" ht="24.95" customHeight="1" x14ac:dyDescent="0.25">
      <c r="A163" s="187"/>
      <c r="B163" s="223"/>
      <c r="C163" s="197" t="s">
        <v>954</v>
      </c>
      <c r="D163" s="326" t="s">
        <v>955</v>
      </c>
      <c r="E163" s="326"/>
      <c r="F163" s="192" t="s">
        <v>195</v>
      </c>
      <c r="G163" s="193">
        <v>1</v>
      </c>
      <c r="H163" s="198"/>
      <c r="I163" s="192">
        <f t="shared" si="14"/>
        <v>0</v>
      </c>
      <c r="J163" s="194">
        <f t="shared" si="15"/>
        <v>0</v>
      </c>
      <c r="K163" s="195">
        <f t="shared" si="16"/>
        <v>0</v>
      </c>
      <c r="L163" s="195">
        <f t="shared" si="17"/>
        <v>0</v>
      </c>
      <c r="M163" s="195">
        <f t="shared" si="18"/>
        <v>0</v>
      </c>
      <c r="N163" s="195">
        <v>0</v>
      </c>
      <c r="O163" s="195"/>
      <c r="P163" s="199"/>
      <c r="Q163" s="199"/>
      <c r="R163" s="199"/>
      <c r="S163" s="196">
        <f t="shared" si="19"/>
        <v>0</v>
      </c>
      <c r="T163" s="196"/>
      <c r="U163" s="196"/>
      <c r="V163" s="207"/>
      <c r="W163" s="59"/>
      <c r="Z163">
        <f t="shared" si="20"/>
        <v>0</v>
      </c>
    </row>
    <row r="164" spans="1:26" ht="24.95" customHeight="1" x14ac:dyDescent="0.25">
      <c r="A164" s="187"/>
      <c r="B164" s="223"/>
      <c r="C164" s="197" t="s">
        <v>956</v>
      </c>
      <c r="D164" s="326" t="s">
        <v>957</v>
      </c>
      <c r="E164" s="326"/>
      <c r="F164" s="192" t="s">
        <v>195</v>
      </c>
      <c r="G164" s="193">
        <v>1</v>
      </c>
      <c r="H164" s="198"/>
      <c r="I164" s="192">
        <f t="shared" si="14"/>
        <v>0</v>
      </c>
      <c r="J164" s="194">
        <f t="shared" si="15"/>
        <v>0</v>
      </c>
      <c r="K164" s="195">
        <f t="shared" si="16"/>
        <v>0</v>
      </c>
      <c r="L164" s="195">
        <f t="shared" si="17"/>
        <v>0</v>
      </c>
      <c r="M164" s="195">
        <f t="shared" si="18"/>
        <v>0</v>
      </c>
      <c r="N164" s="195">
        <v>0</v>
      </c>
      <c r="O164" s="195"/>
      <c r="P164" s="199"/>
      <c r="Q164" s="199"/>
      <c r="R164" s="199"/>
      <c r="S164" s="196">
        <f t="shared" si="19"/>
        <v>0</v>
      </c>
      <c r="T164" s="196"/>
      <c r="U164" s="196"/>
      <c r="V164" s="207"/>
      <c r="W164" s="59"/>
      <c r="Z164">
        <f t="shared" si="20"/>
        <v>0</v>
      </c>
    </row>
    <row r="165" spans="1:26" ht="24.95" customHeight="1" x14ac:dyDescent="0.25">
      <c r="A165" s="187"/>
      <c r="B165" s="223"/>
      <c r="C165" s="197" t="s">
        <v>958</v>
      </c>
      <c r="D165" s="326" t="s">
        <v>959</v>
      </c>
      <c r="E165" s="326"/>
      <c r="F165" s="192" t="s">
        <v>195</v>
      </c>
      <c r="G165" s="193">
        <v>1</v>
      </c>
      <c r="H165" s="198"/>
      <c r="I165" s="192">
        <f t="shared" si="14"/>
        <v>0</v>
      </c>
      <c r="J165" s="194">
        <f t="shared" si="15"/>
        <v>0</v>
      </c>
      <c r="K165" s="195">
        <f t="shared" si="16"/>
        <v>0</v>
      </c>
      <c r="L165" s="195">
        <f t="shared" si="17"/>
        <v>0</v>
      </c>
      <c r="M165" s="195">
        <f t="shared" si="18"/>
        <v>0</v>
      </c>
      <c r="N165" s="195">
        <v>0</v>
      </c>
      <c r="O165" s="195"/>
      <c r="P165" s="199"/>
      <c r="Q165" s="199"/>
      <c r="R165" s="199"/>
      <c r="S165" s="196">
        <f t="shared" si="19"/>
        <v>0</v>
      </c>
      <c r="T165" s="196"/>
      <c r="U165" s="196"/>
      <c r="V165" s="207"/>
      <c r="W165" s="59"/>
      <c r="Z165">
        <f t="shared" si="20"/>
        <v>0</v>
      </c>
    </row>
    <row r="166" spans="1:26" ht="24.95" customHeight="1" x14ac:dyDescent="0.25">
      <c r="A166" s="187"/>
      <c r="B166" s="223"/>
      <c r="C166" s="197" t="s">
        <v>960</v>
      </c>
      <c r="D166" s="326" t="s">
        <v>961</v>
      </c>
      <c r="E166" s="326"/>
      <c r="F166" s="192" t="s">
        <v>195</v>
      </c>
      <c r="G166" s="193">
        <v>1</v>
      </c>
      <c r="H166" s="198"/>
      <c r="I166" s="192">
        <f t="shared" si="14"/>
        <v>0</v>
      </c>
      <c r="J166" s="194">
        <f t="shared" si="15"/>
        <v>0</v>
      </c>
      <c r="K166" s="195">
        <f t="shared" si="16"/>
        <v>0</v>
      </c>
      <c r="L166" s="195">
        <f t="shared" si="17"/>
        <v>0</v>
      </c>
      <c r="M166" s="195">
        <f t="shared" si="18"/>
        <v>0</v>
      </c>
      <c r="N166" s="195">
        <v>0</v>
      </c>
      <c r="O166" s="195"/>
      <c r="P166" s="199"/>
      <c r="Q166" s="199"/>
      <c r="R166" s="199"/>
      <c r="S166" s="196">
        <f t="shared" si="19"/>
        <v>0</v>
      </c>
      <c r="T166" s="196"/>
      <c r="U166" s="196"/>
      <c r="V166" s="207"/>
      <c r="W166" s="59"/>
      <c r="Z166">
        <f t="shared" si="20"/>
        <v>0</v>
      </c>
    </row>
    <row r="167" spans="1:26" ht="24.95" customHeight="1" x14ac:dyDescent="0.25">
      <c r="A167" s="187"/>
      <c r="B167" s="223"/>
      <c r="C167" s="197" t="s">
        <v>962</v>
      </c>
      <c r="D167" s="326" t="s">
        <v>963</v>
      </c>
      <c r="E167" s="326"/>
      <c r="F167" s="192" t="s">
        <v>195</v>
      </c>
      <c r="G167" s="193">
        <v>1</v>
      </c>
      <c r="H167" s="198"/>
      <c r="I167" s="192">
        <f t="shared" si="14"/>
        <v>0</v>
      </c>
      <c r="J167" s="194">
        <f t="shared" si="15"/>
        <v>0</v>
      </c>
      <c r="K167" s="195">
        <f t="shared" si="16"/>
        <v>0</v>
      </c>
      <c r="L167" s="195">
        <f t="shared" si="17"/>
        <v>0</v>
      </c>
      <c r="M167" s="195">
        <f t="shared" si="18"/>
        <v>0</v>
      </c>
      <c r="N167" s="195">
        <v>0</v>
      </c>
      <c r="O167" s="195"/>
      <c r="P167" s="199"/>
      <c r="Q167" s="199"/>
      <c r="R167" s="199"/>
      <c r="S167" s="196">
        <f t="shared" si="19"/>
        <v>0</v>
      </c>
      <c r="T167" s="196"/>
      <c r="U167" s="196"/>
      <c r="V167" s="207"/>
      <c r="W167" s="59"/>
      <c r="Z167">
        <f t="shared" si="20"/>
        <v>0</v>
      </c>
    </row>
    <row r="168" spans="1:26" ht="24.95" customHeight="1" x14ac:dyDescent="0.25">
      <c r="A168" s="187"/>
      <c r="B168" s="223"/>
      <c r="C168" s="197" t="s">
        <v>964</v>
      </c>
      <c r="D168" s="326" t="s">
        <v>965</v>
      </c>
      <c r="E168" s="326"/>
      <c r="F168" s="192" t="s">
        <v>195</v>
      </c>
      <c r="G168" s="193">
        <v>1</v>
      </c>
      <c r="H168" s="198"/>
      <c r="I168" s="192">
        <f t="shared" si="14"/>
        <v>0</v>
      </c>
      <c r="J168" s="194">
        <f t="shared" si="15"/>
        <v>0</v>
      </c>
      <c r="K168" s="195">
        <f t="shared" si="16"/>
        <v>0</v>
      </c>
      <c r="L168" s="195">
        <f t="shared" si="17"/>
        <v>0</v>
      </c>
      <c r="M168" s="195">
        <f t="shared" si="18"/>
        <v>0</v>
      </c>
      <c r="N168" s="195">
        <v>0</v>
      </c>
      <c r="O168" s="195"/>
      <c r="P168" s="199"/>
      <c r="Q168" s="199"/>
      <c r="R168" s="199"/>
      <c r="S168" s="196">
        <f t="shared" si="19"/>
        <v>0</v>
      </c>
      <c r="T168" s="196"/>
      <c r="U168" s="196"/>
      <c r="V168" s="207"/>
      <c r="W168" s="59"/>
      <c r="Z168">
        <f t="shared" si="20"/>
        <v>0</v>
      </c>
    </row>
    <row r="169" spans="1:26" ht="24.95" customHeight="1" x14ac:dyDescent="0.25">
      <c r="A169" s="187"/>
      <c r="B169" s="223"/>
      <c r="C169" s="197" t="s">
        <v>966</v>
      </c>
      <c r="D169" s="326" t="s">
        <v>967</v>
      </c>
      <c r="E169" s="326"/>
      <c r="F169" s="192" t="s">
        <v>195</v>
      </c>
      <c r="G169" s="193">
        <v>1</v>
      </c>
      <c r="H169" s="198"/>
      <c r="I169" s="192">
        <f t="shared" si="14"/>
        <v>0</v>
      </c>
      <c r="J169" s="194">
        <f t="shared" si="15"/>
        <v>0</v>
      </c>
      <c r="K169" s="195">
        <f t="shared" si="16"/>
        <v>0</v>
      </c>
      <c r="L169" s="195">
        <f t="shared" si="17"/>
        <v>0</v>
      </c>
      <c r="M169" s="195">
        <f t="shared" si="18"/>
        <v>0</v>
      </c>
      <c r="N169" s="195">
        <v>0</v>
      </c>
      <c r="O169" s="195"/>
      <c r="P169" s="199"/>
      <c r="Q169" s="199"/>
      <c r="R169" s="199"/>
      <c r="S169" s="196">
        <f t="shared" si="19"/>
        <v>0</v>
      </c>
      <c r="T169" s="196"/>
      <c r="U169" s="196"/>
      <c r="V169" s="207"/>
      <c r="W169" s="59"/>
      <c r="Z169">
        <f t="shared" si="20"/>
        <v>0</v>
      </c>
    </row>
    <row r="170" spans="1:26" ht="24.95" customHeight="1" x14ac:dyDescent="0.25">
      <c r="A170" s="187"/>
      <c r="B170" s="223"/>
      <c r="C170" s="197" t="s">
        <v>968</v>
      </c>
      <c r="D170" s="326" t="s">
        <v>969</v>
      </c>
      <c r="E170" s="326"/>
      <c r="F170" s="192" t="s">
        <v>195</v>
      </c>
      <c r="G170" s="193">
        <v>1</v>
      </c>
      <c r="H170" s="198"/>
      <c r="I170" s="192">
        <f t="shared" si="14"/>
        <v>0</v>
      </c>
      <c r="J170" s="194">
        <f t="shared" si="15"/>
        <v>0</v>
      </c>
      <c r="K170" s="195">
        <f t="shared" si="16"/>
        <v>0</v>
      </c>
      <c r="L170" s="195">
        <f t="shared" si="17"/>
        <v>0</v>
      </c>
      <c r="M170" s="195">
        <f t="shared" si="18"/>
        <v>0</v>
      </c>
      <c r="N170" s="195">
        <v>0</v>
      </c>
      <c r="O170" s="195"/>
      <c r="P170" s="199"/>
      <c r="Q170" s="199"/>
      <c r="R170" s="199"/>
      <c r="S170" s="196">
        <f t="shared" si="19"/>
        <v>0</v>
      </c>
      <c r="T170" s="196"/>
      <c r="U170" s="196"/>
      <c r="V170" s="207"/>
      <c r="W170" s="59"/>
      <c r="Z170">
        <f t="shared" si="20"/>
        <v>0</v>
      </c>
    </row>
    <row r="171" spans="1:26" ht="24.95" customHeight="1" x14ac:dyDescent="0.25">
      <c r="A171" s="187"/>
      <c r="B171" s="223"/>
      <c r="C171" s="197" t="s">
        <v>970</v>
      </c>
      <c r="D171" s="326" t="s">
        <v>971</v>
      </c>
      <c r="E171" s="326"/>
      <c r="F171" s="192" t="s">
        <v>195</v>
      </c>
      <c r="G171" s="193">
        <v>1</v>
      </c>
      <c r="H171" s="198"/>
      <c r="I171" s="192">
        <f t="shared" si="14"/>
        <v>0</v>
      </c>
      <c r="J171" s="194">
        <f t="shared" si="15"/>
        <v>0</v>
      </c>
      <c r="K171" s="195">
        <f t="shared" si="16"/>
        <v>0</v>
      </c>
      <c r="L171" s="195">
        <f t="shared" si="17"/>
        <v>0</v>
      </c>
      <c r="M171" s="195">
        <f t="shared" si="18"/>
        <v>0</v>
      </c>
      <c r="N171" s="195">
        <v>0</v>
      </c>
      <c r="O171" s="195"/>
      <c r="P171" s="199"/>
      <c r="Q171" s="199"/>
      <c r="R171" s="199"/>
      <c r="S171" s="196">
        <f t="shared" si="19"/>
        <v>0</v>
      </c>
      <c r="T171" s="196"/>
      <c r="U171" s="196"/>
      <c r="V171" s="207"/>
      <c r="W171" s="59"/>
      <c r="Z171">
        <f t="shared" si="20"/>
        <v>0</v>
      </c>
    </row>
    <row r="172" spans="1:26" ht="24.95" customHeight="1" x14ac:dyDescent="0.25">
      <c r="A172" s="187"/>
      <c r="B172" s="223"/>
      <c r="C172" s="197" t="s">
        <v>972</v>
      </c>
      <c r="D172" s="326" t="s">
        <v>973</v>
      </c>
      <c r="E172" s="326"/>
      <c r="F172" s="192" t="s">
        <v>195</v>
      </c>
      <c r="G172" s="193">
        <v>1</v>
      </c>
      <c r="H172" s="198"/>
      <c r="I172" s="192">
        <f t="shared" si="14"/>
        <v>0</v>
      </c>
      <c r="J172" s="194">
        <f t="shared" si="15"/>
        <v>0</v>
      </c>
      <c r="K172" s="195">
        <f t="shared" si="16"/>
        <v>0</v>
      </c>
      <c r="L172" s="195">
        <f t="shared" si="17"/>
        <v>0</v>
      </c>
      <c r="M172" s="195">
        <f t="shared" si="18"/>
        <v>0</v>
      </c>
      <c r="N172" s="195">
        <v>0</v>
      </c>
      <c r="O172" s="195"/>
      <c r="P172" s="199"/>
      <c r="Q172" s="199"/>
      <c r="R172" s="199"/>
      <c r="S172" s="196">
        <f t="shared" si="19"/>
        <v>0</v>
      </c>
      <c r="T172" s="196"/>
      <c r="U172" s="196"/>
      <c r="V172" s="207"/>
      <c r="W172" s="59"/>
      <c r="Z172">
        <f t="shared" si="20"/>
        <v>0</v>
      </c>
    </row>
    <row r="173" spans="1:26" ht="24.95" customHeight="1" x14ac:dyDescent="0.25">
      <c r="A173" s="187"/>
      <c r="B173" s="223"/>
      <c r="C173" s="197" t="s">
        <v>974</v>
      </c>
      <c r="D173" s="326" t="s">
        <v>975</v>
      </c>
      <c r="E173" s="326"/>
      <c r="F173" s="192" t="s">
        <v>195</v>
      </c>
      <c r="G173" s="193">
        <v>1</v>
      </c>
      <c r="H173" s="198"/>
      <c r="I173" s="192">
        <f t="shared" si="14"/>
        <v>0</v>
      </c>
      <c r="J173" s="194">
        <f t="shared" si="15"/>
        <v>0</v>
      </c>
      <c r="K173" s="195">
        <f t="shared" si="16"/>
        <v>0</v>
      </c>
      <c r="L173" s="195">
        <f t="shared" si="17"/>
        <v>0</v>
      </c>
      <c r="M173" s="195">
        <f t="shared" si="18"/>
        <v>0</v>
      </c>
      <c r="N173" s="195">
        <v>0</v>
      </c>
      <c r="O173" s="195"/>
      <c r="P173" s="199"/>
      <c r="Q173" s="199"/>
      <c r="R173" s="199"/>
      <c r="S173" s="196">
        <f t="shared" si="19"/>
        <v>0</v>
      </c>
      <c r="T173" s="196"/>
      <c r="U173" s="196"/>
      <c r="V173" s="207"/>
      <c r="W173" s="59"/>
      <c r="Z173">
        <f t="shared" si="20"/>
        <v>0</v>
      </c>
    </row>
    <row r="174" spans="1:26" ht="24.95" customHeight="1" x14ac:dyDescent="0.25">
      <c r="A174" s="187"/>
      <c r="B174" s="223"/>
      <c r="C174" s="197" t="s">
        <v>976</v>
      </c>
      <c r="D174" s="326" t="s">
        <v>977</v>
      </c>
      <c r="E174" s="326"/>
      <c r="F174" s="192" t="s">
        <v>195</v>
      </c>
      <c r="G174" s="193">
        <v>2</v>
      </c>
      <c r="H174" s="198"/>
      <c r="I174" s="192">
        <f t="shared" si="14"/>
        <v>0</v>
      </c>
      <c r="J174" s="194">
        <f t="shared" si="15"/>
        <v>0</v>
      </c>
      <c r="K174" s="195">
        <f t="shared" si="16"/>
        <v>0</v>
      </c>
      <c r="L174" s="195">
        <f t="shared" si="17"/>
        <v>0</v>
      </c>
      <c r="M174" s="195">
        <f t="shared" si="18"/>
        <v>0</v>
      </c>
      <c r="N174" s="195">
        <v>0</v>
      </c>
      <c r="O174" s="195"/>
      <c r="P174" s="199"/>
      <c r="Q174" s="199"/>
      <c r="R174" s="199"/>
      <c r="S174" s="196">
        <f t="shared" si="19"/>
        <v>0</v>
      </c>
      <c r="T174" s="196"/>
      <c r="U174" s="196"/>
      <c r="V174" s="207"/>
      <c r="W174" s="59"/>
      <c r="Z174">
        <f t="shared" si="20"/>
        <v>0</v>
      </c>
    </row>
    <row r="175" spans="1:26" ht="24.95" customHeight="1" x14ac:dyDescent="0.25">
      <c r="A175" s="187"/>
      <c r="B175" s="223"/>
      <c r="C175" s="197" t="s">
        <v>978</v>
      </c>
      <c r="D175" s="326" t="s">
        <v>979</v>
      </c>
      <c r="E175" s="326"/>
      <c r="F175" s="192" t="s">
        <v>195</v>
      </c>
      <c r="G175" s="193">
        <v>4</v>
      </c>
      <c r="H175" s="198"/>
      <c r="I175" s="192">
        <f t="shared" si="14"/>
        <v>0</v>
      </c>
      <c r="J175" s="194">
        <f t="shared" si="15"/>
        <v>0</v>
      </c>
      <c r="K175" s="195">
        <f t="shared" si="16"/>
        <v>0</v>
      </c>
      <c r="L175" s="195">
        <f t="shared" si="17"/>
        <v>0</v>
      </c>
      <c r="M175" s="195">
        <f t="shared" si="18"/>
        <v>0</v>
      </c>
      <c r="N175" s="195">
        <v>0</v>
      </c>
      <c r="O175" s="195"/>
      <c r="P175" s="199"/>
      <c r="Q175" s="199"/>
      <c r="R175" s="199"/>
      <c r="S175" s="196">
        <f t="shared" si="19"/>
        <v>0</v>
      </c>
      <c r="T175" s="196"/>
      <c r="U175" s="196"/>
      <c r="V175" s="207"/>
      <c r="W175" s="59"/>
      <c r="Z175">
        <f t="shared" si="20"/>
        <v>0</v>
      </c>
    </row>
    <row r="176" spans="1:26" ht="24.95" customHeight="1" x14ac:dyDescent="0.25">
      <c r="A176" s="187"/>
      <c r="B176" s="223"/>
      <c r="C176" s="197" t="s">
        <v>980</v>
      </c>
      <c r="D176" s="326" t="s">
        <v>981</v>
      </c>
      <c r="E176" s="326"/>
      <c r="F176" s="192" t="s">
        <v>195</v>
      </c>
      <c r="G176" s="193">
        <v>1</v>
      </c>
      <c r="H176" s="198"/>
      <c r="I176" s="192">
        <f t="shared" si="14"/>
        <v>0</v>
      </c>
      <c r="J176" s="194">
        <f t="shared" si="15"/>
        <v>0</v>
      </c>
      <c r="K176" s="195">
        <f t="shared" si="16"/>
        <v>0</v>
      </c>
      <c r="L176" s="195">
        <f t="shared" si="17"/>
        <v>0</v>
      </c>
      <c r="M176" s="195">
        <f t="shared" si="18"/>
        <v>0</v>
      </c>
      <c r="N176" s="195">
        <v>0</v>
      </c>
      <c r="O176" s="195"/>
      <c r="P176" s="199"/>
      <c r="Q176" s="199"/>
      <c r="R176" s="199"/>
      <c r="S176" s="196">
        <f t="shared" si="19"/>
        <v>0</v>
      </c>
      <c r="T176" s="196"/>
      <c r="U176" s="196"/>
      <c r="V176" s="207"/>
      <c r="W176" s="59"/>
      <c r="Z176">
        <f t="shared" si="20"/>
        <v>0</v>
      </c>
    </row>
    <row r="177" spans="1:26" ht="24.95" customHeight="1" x14ac:dyDescent="0.25">
      <c r="A177" s="187"/>
      <c r="B177" s="223"/>
      <c r="C177" s="197" t="s">
        <v>982</v>
      </c>
      <c r="D177" s="326" t="s">
        <v>983</v>
      </c>
      <c r="E177" s="326"/>
      <c r="F177" s="192" t="s">
        <v>195</v>
      </c>
      <c r="G177" s="193">
        <v>2</v>
      </c>
      <c r="H177" s="198"/>
      <c r="I177" s="192">
        <f t="shared" ref="I177:I208" si="21">ROUND(G177*(H177),2)</f>
        <v>0</v>
      </c>
      <c r="J177" s="194">
        <f t="shared" ref="J177:J185" si="22">ROUND(G177*(N177),2)</f>
        <v>0</v>
      </c>
      <c r="K177" s="195">
        <f t="shared" ref="K177:K185" si="23">ROUND(G177*(O177),2)</f>
        <v>0</v>
      </c>
      <c r="L177" s="195">
        <f t="shared" ref="L177:L185" si="24">ROUND(G177*(H177),2)</f>
        <v>0</v>
      </c>
      <c r="M177" s="195">
        <f t="shared" ref="M177:M185" si="25">ROUND(G177*(H177),2)</f>
        <v>0</v>
      </c>
      <c r="N177" s="195">
        <v>0</v>
      </c>
      <c r="O177" s="195"/>
      <c r="P177" s="199"/>
      <c r="Q177" s="199"/>
      <c r="R177" s="199"/>
      <c r="S177" s="196">
        <f t="shared" ref="S177:S185" si="26">ROUND(G177*(P177),3)</f>
        <v>0</v>
      </c>
      <c r="T177" s="196"/>
      <c r="U177" s="196"/>
      <c r="V177" s="207"/>
      <c r="W177" s="59"/>
      <c r="Z177">
        <f t="shared" ref="Z177:Z185" si="27">0.058844*POWER(I177,0.952797)</f>
        <v>0</v>
      </c>
    </row>
    <row r="178" spans="1:26" ht="24.95" customHeight="1" x14ac:dyDescent="0.25">
      <c r="A178" s="187"/>
      <c r="B178" s="223"/>
      <c r="C178" s="197" t="s">
        <v>984</v>
      </c>
      <c r="D178" s="326" t="s">
        <v>985</v>
      </c>
      <c r="E178" s="326"/>
      <c r="F178" s="192" t="s">
        <v>195</v>
      </c>
      <c r="G178" s="193">
        <v>1</v>
      </c>
      <c r="H178" s="198"/>
      <c r="I178" s="192">
        <f t="shared" si="21"/>
        <v>0</v>
      </c>
      <c r="J178" s="194">
        <f t="shared" si="22"/>
        <v>0</v>
      </c>
      <c r="K178" s="195">
        <f t="shared" si="23"/>
        <v>0</v>
      </c>
      <c r="L178" s="195">
        <f t="shared" si="24"/>
        <v>0</v>
      </c>
      <c r="M178" s="195">
        <f t="shared" si="25"/>
        <v>0</v>
      </c>
      <c r="N178" s="195">
        <v>0</v>
      </c>
      <c r="O178" s="195"/>
      <c r="P178" s="199"/>
      <c r="Q178" s="199"/>
      <c r="R178" s="199"/>
      <c r="S178" s="196">
        <f t="shared" si="26"/>
        <v>0</v>
      </c>
      <c r="T178" s="196"/>
      <c r="U178" s="196"/>
      <c r="V178" s="207"/>
      <c r="W178" s="59"/>
      <c r="Z178">
        <f t="shared" si="27"/>
        <v>0</v>
      </c>
    </row>
    <row r="179" spans="1:26" ht="24.95" customHeight="1" x14ac:dyDescent="0.25">
      <c r="A179" s="187"/>
      <c r="B179" s="223"/>
      <c r="C179" s="197" t="s">
        <v>986</v>
      </c>
      <c r="D179" s="326" t="s">
        <v>987</v>
      </c>
      <c r="E179" s="326"/>
      <c r="F179" s="192" t="s">
        <v>195</v>
      </c>
      <c r="G179" s="193">
        <v>1</v>
      </c>
      <c r="H179" s="198"/>
      <c r="I179" s="192">
        <f t="shared" si="21"/>
        <v>0</v>
      </c>
      <c r="J179" s="194">
        <f t="shared" si="22"/>
        <v>0</v>
      </c>
      <c r="K179" s="195">
        <f t="shared" si="23"/>
        <v>0</v>
      </c>
      <c r="L179" s="195">
        <f t="shared" si="24"/>
        <v>0</v>
      </c>
      <c r="M179" s="195">
        <f t="shared" si="25"/>
        <v>0</v>
      </c>
      <c r="N179" s="195">
        <v>0</v>
      </c>
      <c r="O179" s="195"/>
      <c r="P179" s="199"/>
      <c r="Q179" s="199"/>
      <c r="R179" s="199"/>
      <c r="S179" s="196">
        <f t="shared" si="26"/>
        <v>0</v>
      </c>
      <c r="T179" s="196"/>
      <c r="U179" s="196"/>
      <c r="V179" s="207"/>
      <c r="W179" s="59"/>
      <c r="Z179">
        <f t="shared" si="27"/>
        <v>0</v>
      </c>
    </row>
    <row r="180" spans="1:26" ht="24.95" customHeight="1" x14ac:dyDescent="0.25">
      <c r="A180" s="187"/>
      <c r="B180" s="223"/>
      <c r="C180" s="197" t="s">
        <v>988</v>
      </c>
      <c r="D180" s="326" t="s">
        <v>989</v>
      </c>
      <c r="E180" s="326"/>
      <c r="F180" s="192" t="s">
        <v>195</v>
      </c>
      <c r="G180" s="193">
        <v>2</v>
      </c>
      <c r="H180" s="198"/>
      <c r="I180" s="192">
        <f t="shared" si="21"/>
        <v>0</v>
      </c>
      <c r="J180" s="194">
        <f t="shared" si="22"/>
        <v>0</v>
      </c>
      <c r="K180" s="195">
        <f t="shared" si="23"/>
        <v>0</v>
      </c>
      <c r="L180" s="195">
        <f t="shared" si="24"/>
        <v>0</v>
      </c>
      <c r="M180" s="195">
        <f t="shared" si="25"/>
        <v>0</v>
      </c>
      <c r="N180" s="195">
        <v>0</v>
      </c>
      <c r="O180" s="195"/>
      <c r="P180" s="199"/>
      <c r="Q180" s="199"/>
      <c r="R180" s="199"/>
      <c r="S180" s="196">
        <f t="shared" si="26"/>
        <v>0</v>
      </c>
      <c r="T180" s="196"/>
      <c r="U180" s="196"/>
      <c r="V180" s="207"/>
      <c r="W180" s="59"/>
      <c r="Z180">
        <f t="shared" si="27"/>
        <v>0</v>
      </c>
    </row>
    <row r="181" spans="1:26" ht="24.95" customHeight="1" x14ac:dyDescent="0.25">
      <c r="A181" s="187"/>
      <c r="B181" s="223"/>
      <c r="C181" s="197" t="s">
        <v>990</v>
      </c>
      <c r="D181" s="326" t="s">
        <v>991</v>
      </c>
      <c r="E181" s="326"/>
      <c r="F181" s="192" t="s">
        <v>195</v>
      </c>
      <c r="G181" s="193">
        <v>1</v>
      </c>
      <c r="H181" s="198"/>
      <c r="I181" s="192">
        <f t="shared" si="21"/>
        <v>0</v>
      </c>
      <c r="J181" s="194">
        <f t="shared" si="22"/>
        <v>0</v>
      </c>
      <c r="K181" s="195">
        <f t="shared" si="23"/>
        <v>0</v>
      </c>
      <c r="L181" s="195">
        <f t="shared" si="24"/>
        <v>0</v>
      </c>
      <c r="M181" s="195">
        <f t="shared" si="25"/>
        <v>0</v>
      </c>
      <c r="N181" s="195">
        <v>0</v>
      </c>
      <c r="O181" s="195"/>
      <c r="P181" s="199"/>
      <c r="Q181" s="199"/>
      <c r="R181" s="199"/>
      <c r="S181" s="196">
        <f t="shared" si="26"/>
        <v>0</v>
      </c>
      <c r="T181" s="196"/>
      <c r="U181" s="196"/>
      <c r="V181" s="207"/>
      <c r="W181" s="59"/>
      <c r="Z181">
        <f t="shared" si="27"/>
        <v>0</v>
      </c>
    </row>
    <row r="182" spans="1:26" ht="24.95" customHeight="1" x14ac:dyDescent="0.25">
      <c r="A182" s="187"/>
      <c r="B182" s="223"/>
      <c r="C182" s="197" t="s">
        <v>992</v>
      </c>
      <c r="D182" s="326" t="s">
        <v>993</v>
      </c>
      <c r="E182" s="326"/>
      <c r="F182" s="192" t="s">
        <v>195</v>
      </c>
      <c r="G182" s="193">
        <v>1</v>
      </c>
      <c r="H182" s="198"/>
      <c r="I182" s="192">
        <f t="shared" si="21"/>
        <v>0</v>
      </c>
      <c r="J182" s="194">
        <f t="shared" si="22"/>
        <v>0</v>
      </c>
      <c r="K182" s="195">
        <f t="shared" si="23"/>
        <v>0</v>
      </c>
      <c r="L182" s="195">
        <f t="shared" si="24"/>
        <v>0</v>
      </c>
      <c r="M182" s="195">
        <f t="shared" si="25"/>
        <v>0</v>
      </c>
      <c r="N182" s="195">
        <v>0</v>
      </c>
      <c r="O182" s="195"/>
      <c r="P182" s="199"/>
      <c r="Q182" s="199"/>
      <c r="R182" s="199"/>
      <c r="S182" s="196">
        <f t="shared" si="26"/>
        <v>0</v>
      </c>
      <c r="T182" s="196"/>
      <c r="U182" s="196"/>
      <c r="V182" s="207"/>
      <c r="W182" s="59"/>
      <c r="Z182">
        <f t="shared" si="27"/>
        <v>0</v>
      </c>
    </row>
    <row r="183" spans="1:26" ht="24.95" customHeight="1" x14ac:dyDescent="0.25">
      <c r="A183" s="187"/>
      <c r="B183" s="223"/>
      <c r="C183" s="197" t="s">
        <v>994</v>
      </c>
      <c r="D183" s="326" t="s">
        <v>995</v>
      </c>
      <c r="E183" s="326"/>
      <c r="F183" s="192" t="s">
        <v>195</v>
      </c>
      <c r="G183" s="193">
        <v>1</v>
      </c>
      <c r="H183" s="198"/>
      <c r="I183" s="192">
        <f t="shared" si="21"/>
        <v>0</v>
      </c>
      <c r="J183" s="194">
        <f t="shared" si="22"/>
        <v>0</v>
      </c>
      <c r="K183" s="195">
        <f t="shared" si="23"/>
        <v>0</v>
      </c>
      <c r="L183" s="195">
        <f t="shared" si="24"/>
        <v>0</v>
      </c>
      <c r="M183" s="195">
        <f t="shared" si="25"/>
        <v>0</v>
      </c>
      <c r="N183" s="195">
        <v>0</v>
      </c>
      <c r="O183" s="195"/>
      <c r="P183" s="199"/>
      <c r="Q183" s="199"/>
      <c r="R183" s="199"/>
      <c r="S183" s="196">
        <f t="shared" si="26"/>
        <v>0</v>
      </c>
      <c r="T183" s="196"/>
      <c r="U183" s="196"/>
      <c r="V183" s="207"/>
      <c r="W183" s="59"/>
      <c r="Z183">
        <f t="shared" si="27"/>
        <v>0</v>
      </c>
    </row>
    <row r="184" spans="1:26" ht="24.95" customHeight="1" x14ac:dyDescent="0.25">
      <c r="A184" s="187"/>
      <c r="B184" s="223"/>
      <c r="C184" s="197" t="s">
        <v>996</v>
      </c>
      <c r="D184" s="326" t="s">
        <v>997</v>
      </c>
      <c r="E184" s="326"/>
      <c r="F184" s="192" t="s">
        <v>195</v>
      </c>
      <c r="G184" s="193">
        <v>1</v>
      </c>
      <c r="H184" s="198"/>
      <c r="I184" s="192">
        <f t="shared" si="21"/>
        <v>0</v>
      </c>
      <c r="J184" s="194">
        <f t="shared" si="22"/>
        <v>0</v>
      </c>
      <c r="K184" s="195">
        <f t="shared" si="23"/>
        <v>0</v>
      </c>
      <c r="L184" s="195">
        <f t="shared" si="24"/>
        <v>0</v>
      </c>
      <c r="M184" s="195">
        <f t="shared" si="25"/>
        <v>0</v>
      </c>
      <c r="N184" s="195">
        <v>0</v>
      </c>
      <c r="O184" s="195"/>
      <c r="P184" s="199"/>
      <c r="Q184" s="199"/>
      <c r="R184" s="199"/>
      <c r="S184" s="196">
        <f t="shared" si="26"/>
        <v>0</v>
      </c>
      <c r="T184" s="196"/>
      <c r="U184" s="196"/>
      <c r="V184" s="207"/>
      <c r="W184" s="59"/>
      <c r="Z184">
        <f t="shared" si="27"/>
        <v>0</v>
      </c>
    </row>
    <row r="185" spans="1:26" ht="24.95" customHeight="1" x14ac:dyDescent="0.25">
      <c r="A185" s="187"/>
      <c r="B185" s="223"/>
      <c r="C185" s="197" t="s">
        <v>998</v>
      </c>
      <c r="D185" s="326" t="s">
        <v>999</v>
      </c>
      <c r="E185" s="326"/>
      <c r="F185" s="192" t="s">
        <v>195</v>
      </c>
      <c r="G185" s="193">
        <v>1</v>
      </c>
      <c r="H185" s="198"/>
      <c r="I185" s="192">
        <f t="shared" si="21"/>
        <v>0</v>
      </c>
      <c r="J185" s="194">
        <f t="shared" si="22"/>
        <v>0</v>
      </c>
      <c r="K185" s="195">
        <f t="shared" si="23"/>
        <v>0</v>
      </c>
      <c r="L185" s="195">
        <f t="shared" si="24"/>
        <v>0</v>
      </c>
      <c r="M185" s="195">
        <f t="shared" si="25"/>
        <v>0</v>
      </c>
      <c r="N185" s="195">
        <v>0</v>
      </c>
      <c r="O185" s="195"/>
      <c r="P185" s="199"/>
      <c r="Q185" s="199"/>
      <c r="R185" s="199"/>
      <c r="S185" s="196">
        <f t="shared" si="26"/>
        <v>0</v>
      </c>
      <c r="T185" s="196"/>
      <c r="U185" s="196"/>
      <c r="V185" s="207"/>
      <c r="W185" s="59"/>
      <c r="Z185">
        <f t="shared" si="27"/>
        <v>0</v>
      </c>
    </row>
    <row r="186" spans="1:26" x14ac:dyDescent="0.25">
      <c r="A186" s="13"/>
      <c r="B186" s="221"/>
      <c r="C186" s="180">
        <v>1</v>
      </c>
      <c r="D186" s="322" t="s">
        <v>78</v>
      </c>
      <c r="E186" s="322"/>
      <c r="F186" s="146"/>
      <c r="G186" s="179"/>
      <c r="H186" s="146"/>
      <c r="I186" s="148">
        <f>ROUND((SUM(I80:I185))/1,2)</f>
        <v>0</v>
      </c>
      <c r="J186" s="147"/>
      <c r="K186" s="147"/>
      <c r="L186" s="147">
        <f>ROUND((SUM(L80:L185))/1,2)</f>
        <v>0</v>
      </c>
      <c r="M186" s="147">
        <f>ROUND((SUM(M80:M185))/1,2)</f>
        <v>0</v>
      </c>
      <c r="N186" s="147"/>
      <c r="O186" s="147"/>
      <c r="P186" s="147"/>
      <c r="Q186" s="13"/>
      <c r="R186" s="13"/>
      <c r="S186" s="13">
        <f>ROUND((SUM(S80:S185))/1,2)</f>
        <v>0</v>
      </c>
      <c r="T186" s="13"/>
      <c r="U186" s="13"/>
      <c r="V186" s="208">
        <f>ROUND((SUM(V80:V185))/1,2)</f>
        <v>0</v>
      </c>
      <c r="W186" s="226"/>
      <c r="X186" s="145"/>
      <c r="Y186" s="145"/>
      <c r="Z186" s="145"/>
    </row>
    <row r="187" spans="1:26" x14ac:dyDescent="0.25">
      <c r="A187" s="1"/>
      <c r="B187" s="217"/>
      <c r="C187" s="1"/>
      <c r="D187" s="1"/>
      <c r="E187" s="139"/>
      <c r="F187" s="139"/>
      <c r="G187" s="173"/>
      <c r="H187" s="139"/>
      <c r="I187" s="139"/>
      <c r="J187" s="140"/>
      <c r="K187" s="140"/>
      <c r="L187" s="140"/>
      <c r="M187" s="140"/>
      <c r="N187" s="140"/>
      <c r="O187" s="140"/>
      <c r="P187" s="140"/>
      <c r="Q187" s="1"/>
      <c r="R187" s="1"/>
      <c r="S187" s="1"/>
      <c r="T187" s="1"/>
      <c r="U187" s="1"/>
      <c r="V187" s="209"/>
      <c r="W187" s="59"/>
    </row>
    <row r="188" spans="1:26" x14ac:dyDescent="0.25">
      <c r="A188" s="13"/>
      <c r="B188" s="221"/>
      <c r="C188" s="180">
        <v>2</v>
      </c>
      <c r="D188" s="322" t="s">
        <v>79</v>
      </c>
      <c r="E188" s="322"/>
      <c r="F188" s="146"/>
      <c r="G188" s="179"/>
      <c r="H188" s="146"/>
      <c r="I188" s="146"/>
      <c r="J188" s="147"/>
      <c r="K188" s="147"/>
      <c r="L188" s="147"/>
      <c r="M188" s="147"/>
      <c r="N188" s="147"/>
      <c r="O188" s="147"/>
      <c r="P188" s="147"/>
      <c r="Q188" s="13"/>
      <c r="R188" s="13"/>
      <c r="S188" s="13"/>
      <c r="T188" s="13"/>
      <c r="U188" s="13"/>
      <c r="V188" s="205"/>
      <c r="W188" s="226"/>
      <c r="X188" s="145"/>
      <c r="Y188" s="145"/>
      <c r="Z188" s="145"/>
    </row>
    <row r="189" spans="1:26" ht="24.95" customHeight="1" x14ac:dyDescent="0.25">
      <c r="A189" s="187"/>
      <c r="B189" s="223"/>
      <c r="C189" s="197" t="s">
        <v>1000</v>
      </c>
      <c r="D189" s="326" t="s">
        <v>1001</v>
      </c>
      <c r="E189" s="326"/>
      <c r="F189" s="192" t="s">
        <v>195</v>
      </c>
      <c r="G189" s="193">
        <v>1</v>
      </c>
      <c r="H189" s="198"/>
      <c r="I189" s="192">
        <f t="shared" ref="I189:I220" si="28">ROUND(G189*(H189),2)</f>
        <v>0</v>
      </c>
      <c r="J189" s="194">
        <f t="shared" ref="J189:J220" si="29">ROUND(G189*(N189),2)</f>
        <v>0</v>
      </c>
      <c r="K189" s="195">
        <f t="shared" ref="K189:K220" si="30">ROUND(G189*(O189),2)</f>
        <v>0</v>
      </c>
      <c r="L189" s="195">
        <f t="shared" ref="L189:L220" si="31">ROUND(G189*(H189),2)</f>
        <v>0</v>
      </c>
      <c r="M189" s="195">
        <f t="shared" ref="M189:M220" si="32">ROUND(G189*(H189),2)</f>
        <v>0</v>
      </c>
      <c r="N189" s="195">
        <v>0</v>
      </c>
      <c r="O189" s="195"/>
      <c r="P189" s="199"/>
      <c r="Q189" s="199"/>
      <c r="R189" s="199"/>
      <c r="S189" s="196">
        <f t="shared" ref="S189:S220" si="33">ROUND(G189*(P189),3)</f>
        <v>0</v>
      </c>
      <c r="T189" s="196"/>
      <c r="U189" s="196"/>
      <c r="V189" s="207"/>
      <c r="W189" s="59"/>
      <c r="Z189">
        <f t="shared" ref="Z189:Z220" si="34">0.058844*POWER(I189,0.952797)</f>
        <v>0</v>
      </c>
    </row>
    <row r="190" spans="1:26" ht="24.95" customHeight="1" x14ac:dyDescent="0.25">
      <c r="A190" s="187"/>
      <c r="B190" s="223"/>
      <c r="C190" s="197" t="s">
        <v>1002</v>
      </c>
      <c r="D190" s="326" t="s">
        <v>1003</v>
      </c>
      <c r="E190" s="326"/>
      <c r="F190" s="192" t="s">
        <v>195</v>
      </c>
      <c r="G190" s="193">
        <v>1</v>
      </c>
      <c r="H190" s="198"/>
      <c r="I190" s="192">
        <f t="shared" si="28"/>
        <v>0</v>
      </c>
      <c r="J190" s="194">
        <f t="shared" si="29"/>
        <v>0</v>
      </c>
      <c r="K190" s="195">
        <f t="shared" si="30"/>
        <v>0</v>
      </c>
      <c r="L190" s="195">
        <f t="shared" si="31"/>
        <v>0</v>
      </c>
      <c r="M190" s="195">
        <f t="shared" si="32"/>
        <v>0</v>
      </c>
      <c r="N190" s="195">
        <v>0</v>
      </c>
      <c r="O190" s="195"/>
      <c r="P190" s="199"/>
      <c r="Q190" s="199"/>
      <c r="R190" s="199"/>
      <c r="S190" s="196">
        <f t="shared" si="33"/>
        <v>0</v>
      </c>
      <c r="T190" s="196"/>
      <c r="U190" s="196"/>
      <c r="V190" s="207"/>
      <c r="W190" s="59"/>
      <c r="Z190">
        <f t="shared" si="34"/>
        <v>0</v>
      </c>
    </row>
    <row r="191" spans="1:26" ht="24.95" customHeight="1" x14ac:dyDescent="0.25">
      <c r="A191" s="187"/>
      <c r="B191" s="223"/>
      <c r="C191" s="197" t="s">
        <v>1004</v>
      </c>
      <c r="D191" s="326" t="s">
        <v>1005</v>
      </c>
      <c r="E191" s="326"/>
      <c r="F191" s="192" t="s">
        <v>195</v>
      </c>
      <c r="G191" s="193">
        <v>3</v>
      </c>
      <c r="H191" s="198"/>
      <c r="I191" s="192">
        <f t="shared" si="28"/>
        <v>0</v>
      </c>
      <c r="J191" s="194">
        <f t="shared" si="29"/>
        <v>0</v>
      </c>
      <c r="K191" s="195">
        <f t="shared" si="30"/>
        <v>0</v>
      </c>
      <c r="L191" s="195">
        <f t="shared" si="31"/>
        <v>0</v>
      </c>
      <c r="M191" s="195">
        <f t="shared" si="32"/>
        <v>0</v>
      </c>
      <c r="N191" s="195">
        <v>0</v>
      </c>
      <c r="O191" s="195"/>
      <c r="P191" s="199"/>
      <c r="Q191" s="199"/>
      <c r="R191" s="199"/>
      <c r="S191" s="196">
        <f t="shared" si="33"/>
        <v>0</v>
      </c>
      <c r="T191" s="196"/>
      <c r="U191" s="196"/>
      <c r="V191" s="207"/>
      <c r="W191" s="59"/>
      <c r="Z191">
        <f t="shared" si="34"/>
        <v>0</v>
      </c>
    </row>
    <row r="192" spans="1:26" ht="24.95" customHeight="1" x14ac:dyDescent="0.25">
      <c r="A192" s="187"/>
      <c r="B192" s="223"/>
      <c r="C192" s="197" t="s">
        <v>1006</v>
      </c>
      <c r="D192" s="326" t="s">
        <v>1007</v>
      </c>
      <c r="E192" s="326"/>
      <c r="F192" s="192" t="s">
        <v>195</v>
      </c>
      <c r="G192" s="193">
        <v>1</v>
      </c>
      <c r="H192" s="198"/>
      <c r="I192" s="192">
        <f t="shared" si="28"/>
        <v>0</v>
      </c>
      <c r="J192" s="194">
        <f t="shared" si="29"/>
        <v>0</v>
      </c>
      <c r="K192" s="195">
        <f t="shared" si="30"/>
        <v>0</v>
      </c>
      <c r="L192" s="195">
        <f t="shared" si="31"/>
        <v>0</v>
      </c>
      <c r="M192" s="195">
        <f t="shared" si="32"/>
        <v>0</v>
      </c>
      <c r="N192" s="195">
        <v>0</v>
      </c>
      <c r="O192" s="195"/>
      <c r="P192" s="199"/>
      <c r="Q192" s="199"/>
      <c r="R192" s="199"/>
      <c r="S192" s="196">
        <f t="shared" si="33"/>
        <v>0</v>
      </c>
      <c r="T192" s="196"/>
      <c r="U192" s="196"/>
      <c r="V192" s="207"/>
      <c r="W192" s="59"/>
      <c r="Z192">
        <f t="shared" si="34"/>
        <v>0</v>
      </c>
    </row>
    <row r="193" spans="1:26" ht="24.95" customHeight="1" x14ac:dyDescent="0.25">
      <c r="A193" s="187"/>
      <c r="B193" s="223"/>
      <c r="C193" s="197" t="s">
        <v>1008</v>
      </c>
      <c r="D193" s="326" t="s">
        <v>1009</v>
      </c>
      <c r="E193" s="326"/>
      <c r="F193" s="192" t="s">
        <v>195</v>
      </c>
      <c r="G193" s="193">
        <v>1</v>
      </c>
      <c r="H193" s="198"/>
      <c r="I193" s="192">
        <f t="shared" si="28"/>
        <v>0</v>
      </c>
      <c r="J193" s="194">
        <f t="shared" si="29"/>
        <v>0</v>
      </c>
      <c r="K193" s="195">
        <f t="shared" si="30"/>
        <v>0</v>
      </c>
      <c r="L193" s="195">
        <f t="shared" si="31"/>
        <v>0</v>
      </c>
      <c r="M193" s="195">
        <f t="shared" si="32"/>
        <v>0</v>
      </c>
      <c r="N193" s="195">
        <v>0</v>
      </c>
      <c r="O193" s="195"/>
      <c r="P193" s="199"/>
      <c r="Q193" s="199"/>
      <c r="R193" s="199"/>
      <c r="S193" s="196">
        <f t="shared" si="33"/>
        <v>0</v>
      </c>
      <c r="T193" s="196"/>
      <c r="U193" s="196"/>
      <c r="V193" s="207"/>
      <c r="W193" s="59"/>
      <c r="Z193">
        <f t="shared" si="34"/>
        <v>0</v>
      </c>
    </row>
    <row r="194" spans="1:26" ht="24.95" customHeight="1" x14ac:dyDescent="0.25">
      <c r="A194" s="187"/>
      <c r="B194" s="223"/>
      <c r="C194" s="197" t="s">
        <v>1010</v>
      </c>
      <c r="D194" s="326" t="s">
        <v>1011</v>
      </c>
      <c r="E194" s="326"/>
      <c r="F194" s="192" t="s">
        <v>195</v>
      </c>
      <c r="G194" s="193">
        <v>2</v>
      </c>
      <c r="H194" s="198"/>
      <c r="I194" s="192">
        <f t="shared" si="28"/>
        <v>0</v>
      </c>
      <c r="J194" s="194">
        <f t="shared" si="29"/>
        <v>0</v>
      </c>
      <c r="K194" s="195">
        <f t="shared" si="30"/>
        <v>0</v>
      </c>
      <c r="L194" s="195">
        <f t="shared" si="31"/>
        <v>0</v>
      </c>
      <c r="M194" s="195">
        <f t="shared" si="32"/>
        <v>0</v>
      </c>
      <c r="N194" s="195">
        <v>0</v>
      </c>
      <c r="O194" s="195"/>
      <c r="P194" s="199"/>
      <c r="Q194" s="199"/>
      <c r="R194" s="199"/>
      <c r="S194" s="196">
        <f t="shared" si="33"/>
        <v>0</v>
      </c>
      <c r="T194" s="196"/>
      <c r="U194" s="196"/>
      <c r="V194" s="207"/>
      <c r="W194" s="59"/>
      <c r="Z194">
        <f t="shared" si="34"/>
        <v>0</v>
      </c>
    </row>
    <row r="195" spans="1:26" ht="24.95" customHeight="1" x14ac:dyDescent="0.25">
      <c r="A195" s="187"/>
      <c r="B195" s="223"/>
      <c r="C195" s="197" t="s">
        <v>1012</v>
      </c>
      <c r="D195" s="326" t="s">
        <v>1013</v>
      </c>
      <c r="E195" s="326"/>
      <c r="F195" s="192" t="s">
        <v>195</v>
      </c>
      <c r="G195" s="193">
        <v>1</v>
      </c>
      <c r="H195" s="198"/>
      <c r="I195" s="192">
        <f t="shared" si="28"/>
        <v>0</v>
      </c>
      <c r="J195" s="194">
        <f t="shared" si="29"/>
        <v>0</v>
      </c>
      <c r="K195" s="195">
        <f t="shared" si="30"/>
        <v>0</v>
      </c>
      <c r="L195" s="195">
        <f t="shared" si="31"/>
        <v>0</v>
      </c>
      <c r="M195" s="195">
        <f t="shared" si="32"/>
        <v>0</v>
      </c>
      <c r="N195" s="195">
        <v>0</v>
      </c>
      <c r="O195" s="195"/>
      <c r="P195" s="199"/>
      <c r="Q195" s="199"/>
      <c r="R195" s="199"/>
      <c r="S195" s="196">
        <f t="shared" si="33"/>
        <v>0</v>
      </c>
      <c r="T195" s="196"/>
      <c r="U195" s="196"/>
      <c r="V195" s="207"/>
      <c r="W195" s="59"/>
      <c r="Z195">
        <f t="shared" si="34"/>
        <v>0</v>
      </c>
    </row>
    <row r="196" spans="1:26" ht="24.95" customHeight="1" x14ac:dyDescent="0.25">
      <c r="A196" s="187"/>
      <c r="B196" s="223"/>
      <c r="C196" s="197" t="s">
        <v>1014</v>
      </c>
      <c r="D196" s="326" t="s">
        <v>1015</v>
      </c>
      <c r="E196" s="326"/>
      <c r="F196" s="192" t="s">
        <v>195</v>
      </c>
      <c r="G196" s="193">
        <v>1</v>
      </c>
      <c r="H196" s="198"/>
      <c r="I196" s="192">
        <f t="shared" si="28"/>
        <v>0</v>
      </c>
      <c r="J196" s="194">
        <f t="shared" si="29"/>
        <v>0</v>
      </c>
      <c r="K196" s="195">
        <f t="shared" si="30"/>
        <v>0</v>
      </c>
      <c r="L196" s="195">
        <f t="shared" si="31"/>
        <v>0</v>
      </c>
      <c r="M196" s="195">
        <f t="shared" si="32"/>
        <v>0</v>
      </c>
      <c r="N196" s="195">
        <v>0</v>
      </c>
      <c r="O196" s="195"/>
      <c r="P196" s="199"/>
      <c r="Q196" s="199"/>
      <c r="R196" s="199"/>
      <c r="S196" s="196">
        <f t="shared" si="33"/>
        <v>0</v>
      </c>
      <c r="T196" s="196"/>
      <c r="U196" s="196"/>
      <c r="V196" s="207"/>
      <c r="W196" s="59"/>
      <c r="Z196">
        <f t="shared" si="34"/>
        <v>0</v>
      </c>
    </row>
    <row r="197" spans="1:26" ht="24.95" customHeight="1" x14ac:dyDescent="0.25">
      <c r="A197" s="187"/>
      <c r="B197" s="223"/>
      <c r="C197" s="197" t="s">
        <v>1016</v>
      </c>
      <c r="D197" s="326" t="s">
        <v>1017</v>
      </c>
      <c r="E197" s="326"/>
      <c r="F197" s="192" t="s">
        <v>195</v>
      </c>
      <c r="G197" s="193">
        <v>7</v>
      </c>
      <c r="H197" s="198"/>
      <c r="I197" s="192">
        <f t="shared" si="28"/>
        <v>0</v>
      </c>
      <c r="J197" s="194">
        <f t="shared" si="29"/>
        <v>0</v>
      </c>
      <c r="K197" s="195">
        <f t="shared" si="30"/>
        <v>0</v>
      </c>
      <c r="L197" s="195">
        <f t="shared" si="31"/>
        <v>0</v>
      </c>
      <c r="M197" s="195">
        <f t="shared" si="32"/>
        <v>0</v>
      </c>
      <c r="N197" s="195">
        <v>0</v>
      </c>
      <c r="O197" s="195"/>
      <c r="P197" s="199"/>
      <c r="Q197" s="199"/>
      <c r="R197" s="199"/>
      <c r="S197" s="196">
        <f t="shared" si="33"/>
        <v>0</v>
      </c>
      <c r="T197" s="196"/>
      <c r="U197" s="196"/>
      <c r="V197" s="207"/>
      <c r="W197" s="59"/>
      <c r="Z197">
        <f t="shared" si="34"/>
        <v>0</v>
      </c>
    </row>
    <row r="198" spans="1:26" ht="24.95" customHeight="1" x14ac:dyDescent="0.25">
      <c r="A198" s="187"/>
      <c r="B198" s="223"/>
      <c r="C198" s="197" t="s">
        <v>1018</v>
      </c>
      <c r="D198" s="326" t="s">
        <v>1019</v>
      </c>
      <c r="E198" s="326"/>
      <c r="F198" s="192" t="s">
        <v>195</v>
      </c>
      <c r="G198" s="193">
        <v>1</v>
      </c>
      <c r="H198" s="198"/>
      <c r="I198" s="192">
        <f t="shared" si="28"/>
        <v>0</v>
      </c>
      <c r="J198" s="194">
        <f t="shared" si="29"/>
        <v>0</v>
      </c>
      <c r="K198" s="195">
        <f t="shared" si="30"/>
        <v>0</v>
      </c>
      <c r="L198" s="195">
        <f t="shared" si="31"/>
        <v>0</v>
      </c>
      <c r="M198" s="195">
        <f t="shared" si="32"/>
        <v>0</v>
      </c>
      <c r="N198" s="195">
        <v>0</v>
      </c>
      <c r="O198" s="195"/>
      <c r="P198" s="199"/>
      <c r="Q198" s="199"/>
      <c r="R198" s="199"/>
      <c r="S198" s="196">
        <f t="shared" si="33"/>
        <v>0</v>
      </c>
      <c r="T198" s="196"/>
      <c r="U198" s="196"/>
      <c r="V198" s="207"/>
      <c r="W198" s="59"/>
      <c r="Z198">
        <f t="shared" si="34"/>
        <v>0</v>
      </c>
    </row>
    <row r="199" spans="1:26" ht="24.95" customHeight="1" x14ac:dyDescent="0.25">
      <c r="A199" s="187"/>
      <c r="B199" s="223"/>
      <c r="C199" s="197" t="s">
        <v>1020</v>
      </c>
      <c r="D199" s="326" t="s">
        <v>1021</v>
      </c>
      <c r="E199" s="326"/>
      <c r="F199" s="192" t="s">
        <v>195</v>
      </c>
      <c r="G199" s="193">
        <v>1</v>
      </c>
      <c r="H199" s="198"/>
      <c r="I199" s="192">
        <f t="shared" si="28"/>
        <v>0</v>
      </c>
      <c r="J199" s="194">
        <f t="shared" si="29"/>
        <v>0</v>
      </c>
      <c r="K199" s="195">
        <f t="shared" si="30"/>
        <v>0</v>
      </c>
      <c r="L199" s="195">
        <f t="shared" si="31"/>
        <v>0</v>
      </c>
      <c r="M199" s="195">
        <f t="shared" si="32"/>
        <v>0</v>
      </c>
      <c r="N199" s="195">
        <v>0</v>
      </c>
      <c r="O199" s="195"/>
      <c r="P199" s="199"/>
      <c r="Q199" s="199"/>
      <c r="R199" s="199"/>
      <c r="S199" s="196">
        <f t="shared" si="33"/>
        <v>0</v>
      </c>
      <c r="T199" s="196"/>
      <c r="U199" s="196"/>
      <c r="V199" s="207"/>
      <c r="W199" s="59"/>
      <c r="Z199">
        <f t="shared" si="34"/>
        <v>0</v>
      </c>
    </row>
    <row r="200" spans="1:26" ht="24.95" customHeight="1" x14ac:dyDescent="0.25">
      <c r="A200" s="187"/>
      <c r="B200" s="223"/>
      <c r="C200" s="197" t="s">
        <v>1022</v>
      </c>
      <c r="D200" s="326" t="s">
        <v>1023</v>
      </c>
      <c r="E200" s="326"/>
      <c r="F200" s="192" t="s">
        <v>195</v>
      </c>
      <c r="G200" s="193">
        <v>1</v>
      </c>
      <c r="H200" s="198"/>
      <c r="I200" s="192">
        <f t="shared" si="28"/>
        <v>0</v>
      </c>
      <c r="J200" s="194">
        <f t="shared" si="29"/>
        <v>0</v>
      </c>
      <c r="K200" s="195">
        <f t="shared" si="30"/>
        <v>0</v>
      </c>
      <c r="L200" s="195">
        <f t="shared" si="31"/>
        <v>0</v>
      </c>
      <c r="M200" s="195">
        <f t="shared" si="32"/>
        <v>0</v>
      </c>
      <c r="N200" s="195">
        <v>0</v>
      </c>
      <c r="O200" s="195"/>
      <c r="P200" s="199"/>
      <c r="Q200" s="199"/>
      <c r="R200" s="199"/>
      <c r="S200" s="196">
        <f t="shared" si="33"/>
        <v>0</v>
      </c>
      <c r="T200" s="196"/>
      <c r="U200" s="196"/>
      <c r="V200" s="207"/>
      <c r="W200" s="59"/>
      <c r="Z200">
        <f t="shared" si="34"/>
        <v>0</v>
      </c>
    </row>
    <row r="201" spans="1:26" ht="24.95" customHeight="1" x14ac:dyDescent="0.25">
      <c r="A201" s="187"/>
      <c r="B201" s="223"/>
      <c r="C201" s="197" t="s">
        <v>1024</v>
      </c>
      <c r="D201" s="326" t="s">
        <v>1025</v>
      </c>
      <c r="E201" s="326"/>
      <c r="F201" s="192" t="s">
        <v>195</v>
      </c>
      <c r="G201" s="193">
        <v>1</v>
      </c>
      <c r="H201" s="198"/>
      <c r="I201" s="192">
        <f t="shared" si="28"/>
        <v>0</v>
      </c>
      <c r="J201" s="194">
        <f t="shared" si="29"/>
        <v>0</v>
      </c>
      <c r="K201" s="195">
        <f t="shared" si="30"/>
        <v>0</v>
      </c>
      <c r="L201" s="195">
        <f t="shared" si="31"/>
        <v>0</v>
      </c>
      <c r="M201" s="195">
        <f t="shared" si="32"/>
        <v>0</v>
      </c>
      <c r="N201" s="195">
        <v>0</v>
      </c>
      <c r="O201" s="195"/>
      <c r="P201" s="199"/>
      <c r="Q201" s="199"/>
      <c r="R201" s="199"/>
      <c r="S201" s="196">
        <f t="shared" si="33"/>
        <v>0</v>
      </c>
      <c r="T201" s="196"/>
      <c r="U201" s="196"/>
      <c r="V201" s="207"/>
      <c r="W201" s="59"/>
      <c r="Z201">
        <f t="shared" si="34"/>
        <v>0</v>
      </c>
    </row>
    <row r="202" spans="1:26" ht="24.95" customHeight="1" x14ac:dyDescent="0.25">
      <c r="A202" s="187"/>
      <c r="B202" s="223"/>
      <c r="C202" s="197" t="s">
        <v>1026</v>
      </c>
      <c r="D202" s="326" t="s">
        <v>1027</v>
      </c>
      <c r="E202" s="326"/>
      <c r="F202" s="192" t="s">
        <v>195</v>
      </c>
      <c r="G202" s="193">
        <v>1</v>
      </c>
      <c r="H202" s="198"/>
      <c r="I202" s="192">
        <f t="shared" si="28"/>
        <v>0</v>
      </c>
      <c r="J202" s="194">
        <f t="shared" si="29"/>
        <v>0</v>
      </c>
      <c r="K202" s="195">
        <f t="shared" si="30"/>
        <v>0</v>
      </c>
      <c r="L202" s="195">
        <f t="shared" si="31"/>
        <v>0</v>
      </c>
      <c r="M202" s="195">
        <f t="shared" si="32"/>
        <v>0</v>
      </c>
      <c r="N202" s="195">
        <v>0</v>
      </c>
      <c r="O202" s="195"/>
      <c r="P202" s="199"/>
      <c r="Q202" s="199"/>
      <c r="R202" s="199"/>
      <c r="S202" s="196">
        <f t="shared" si="33"/>
        <v>0</v>
      </c>
      <c r="T202" s="196"/>
      <c r="U202" s="196"/>
      <c r="V202" s="207"/>
      <c r="W202" s="59"/>
      <c r="Z202">
        <f t="shared" si="34"/>
        <v>0</v>
      </c>
    </row>
    <row r="203" spans="1:26" ht="24.95" customHeight="1" x14ac:dyDescent="0.25">
      <c r="A203" s="187"/>
      <c r="B203" s="223"/>
      <c r="C203" s="197" t="s">
        <v>1028</v>
      </c>
      <c r="D203" s="326" t="s">
        <v>1029</v>
      </c>
      <c r="E203" s="326"/>
      <c r="F203" s="192" t="s">
        <v>195</v>
      </c>
      <c r="G203" s="193">
        <v>1</v>
      </c>
      <c r="H203" s="198"/>
      <c r="I203" s="192">
        <f t="shared" si="28"/>
        <v>0</v>
      </c>
      <c r="J203" s="194">
        <f t="shared" si="29"/>
        <v>0</v>
      </c>
      <c r="K203" s="195">
        <f t="shared" si="30"/>
        <v>0</v>
      </c>
      <c r="L203" s="195">
        <f t="shared" si="31"/>
        <v>0</v>
      </c>
      <c r="M203" s="195">
        <f t="shared" si="32"/>
        <v>0</v>
      </c>
      <c r="N203" s="195">
        <v>0</v>
      </c>
      <c r="O203" s="195"/>
      <c r="P203" s="199"/>
      <c r="Q203" s="199"/>
      <c r="R203" s="199"/>
      <c r="S203" s="196">
        <f t="shared" si="33"/>
        <v>0</v>
      </c>
      <c r="T203" s="196"/>
      <c r="U203" s="196"/>
      <c r="V203" s="207"/>
      <c r="W203" s="59"/>
      <c r="Z203">
        <f t="shared" si="34"/>
        <v>0</v>
      </c>
    </row>
    <row r="204" spans="1:26" ht="24.95" customHeight="1" x14ac:dyDescent="0.25">
      <c r="A204" s="187"/>
      <c r="B204" s="223"/>
      <c r="C204" s="197" t="s">
        <v>1030</v>
      </c>
      <c r="D204" s="326" t="s">
        <v>1031</v>
      </c>
      <c r="E204" s="326"/>
      <c r="F204" s="192" t="s">
        <v>195</v>
      </c>
      <c r="G204" s="193">
        <v>1</v>
      </c>
      <c r="H204" s="198"/>
      <c r="I204" s="192">
        <f t="shared" si="28"/>
        <v>0</v>
      </c>
      <c r="J204" s="194">
        <f t="shared" si="29"/>
        <v>0</v>
      </c>
      <c r="K204" s="195">
        <f t="shared" si="30"/>
        <v>0</v>
      </c>
      <c r="L204" s="195">
        <f t="shared" si="31"/>
        <v>0</v>
      </c>
      <c r="M204" s="195">
        <f t="shared" si="32"/>
        <v>0</v>
      </c>
      <c r="N204" s="195">
        <v>0</v>
      </c>
      <c r="O204" s="195"/>
      <c r="P204" s="199"/>
      <c r="Q204" s="199"/>
      <c r="R204" s="199"/>
      <c r="S204" s="196">
        <f t="shared" si="33"/>
        <v>0</v>
      </c>
      <c r="T204" s="196"/>
      <c r="U204" s="196"/>
      <c r="V204" s="207"/>
      <c r="W204" s="59"/>
      <c r="Z204">
        <f t="shared" si="34"/>
        <v>0</v>
      </c>
    </row>
    <row r="205" spans="1:26" ht="24.95" customHeight="1" x14ac:dyDescent="0.25">
      <c r="A205" s="187"/>
      <c r="B205" s="223"/>
      <c r="C205" s="197" t="s">
        <v>1032</v>
      </c>
      <c r="D205" s="326" t="s">
        <v>1033</v>
      </c>
      <c r="E205" s="326"/>
      <c r="F205" s="192" t="s">
        <v>195</v>
      </c>
      <c r="G205" s="193">
        <v>1</v>
      </c>
      <c r="H205" s="198"/>
      <c r="I205" s="192">
        <f t="shared" si="28"/>
        <v>0</v>
      </c>
      <c r="J205" s="194">
        <f t="shared" si="29"/>
        <v>0</v>
      </c>
      <c r="K205" s="195">
        <f t="shared" si="30"/>
        <v>0</v>
      </c>
      <c r="L205" s="195">
        <f t="shared" si="31"/>
        <v>0</v>
      </c>
      <c r="M205" s="195">
        <f t="shared" si="32"/>
        <v>0</v>
      </c>
      <c r="N205" s="195">
        <v>0</v>
      </c>
      <c r="O205" s="195"/>
      <c r="P205" s="199"/>
      <c r="Q205" s="199"/>
      <c r="R205" s="199"/>
      <c r="S205" s="196">
        <f t="shared" si="33"/>
        <v>0</v>
      </c>
      <c r="T205" s="196"/>
      <c r="U205" s="196"/>
      <c r="V205" s="207"/>
      <c r="W205" s="59"/>
      <c r="Z205">
        <f t="shared" si="34"/>
        <v>0</v>
      </c>
    </row>
    <row r="206" spans="1:26" ht="24.95" customHeight="1" x14ac:dyDescent="0.25">
      <c r="A206" s="187"/>
      <c r="B206" s="223"/>
      <c r="C206" s="197" t="s">
        <v>1034</v>
      </c>
      <c r="D206" s="326" t="s">
        <v>1035</v>
      </c>
      <c r="E206" s="326"/>
      <c r="F206" s="191" t="s">
        <v>195</v>
      </c>
      <c r="G206" s="193">
        <v>1</v>
      </c>
      <c r="H206" s="198"/>
      <c r="I206" s="192">
        <f t="shared" si="28"/>
        <v>0</v>
      </c>
      <c r="J206" s="191">
        <f t="shared" si="29"/>
        <v>0</v>
      </c>
      <c r="K206" s="196">
        <f t="shared" si="30"/>
        <v>0</v>
      </c>
      <c r="L206" s="196">
        <f t="shared" si="31"/>
        <v>0</v>
      </c>
      <c r="M206" s="196">
        <f t="shared" si="32"/>
        <v>0</v>
      </c>
      <c r="N206" s="196">
        <v>0</v>
      </c>
      <c r="O206" s="196"/>
      <c r="P206" s="199"/>
      <c r="Q206" s="199"/>
      <c r="R206" s="199"/>
      <c r="S206" s="196">
        <f t="shared" si="33"/>
        <v>0</v>
      </c>
      <c r="T206" s="196"/>
      <c r="U206" s="196"/>
      <c r="V206" s="207"/>
      <c r="W206" s="59"/>
      <c r="Z206">
        <f t="shared" si="34"/>
        <v>0</v>
      </c>
    </row>
    <row r="207" spans="1:26" ht="24.95" customHeight="1" x14ac:dyDescent="0.25">
      <c r="A207" s="187"/>
      <c r="B207" s="223"/>
      <c r="C207" s="197" t="s">
        <v>1036</v>
      </c>
      <c r="D207" s="326" t="s">
        <v>1037</v>
      </c>
      <c r="E207" s="326"/>
      <c r="F207" s="191" t="s">
        <v>195</v>
      </c>
      <c r="G207" s="193">
        <v>1</v>
      </c>
      <c r="H207" s="198"/>
      <c r="I207" s="192">
        <f t="shared" si="28"/>
        <v>0</v>
      </c>
      <c r="J207" s="191">
        <f t="shared" si="29"/>
        <v>0</v>
      </c>
      <c r="K207" s="196">
        <f t="shared" si="30"/>
        <v>0</v>
      </c>
      <c r="L207" s="196">
        <f t="shared" si="31"/>
        <v>0</v>
      </c>
      <c r="M207" s="196">
        <f t="shared" si="32"/>
        <v>0</v>
      </c>
      <c r="N207" s="196">
        <v>0</v>
      </c>
      <c r="O207" s="196"/>
      <c r="P207" s="199"/>
      <c r="Q207" s="199"/>
      <c r="R207" s="199"/>
      <c r="S207" s="196">
        <f t="shared" si="33"/>
        <v>0</v>
      </c>
      <c r="T207" s="196"/>
      <c r="U207" s="196"/>
      <c r="V207" s="207"/>
      <c r="W207" s="59"/>
      <c r="Z207">
        <f t="shared" si="34"/>
        <v>0</v>
      </c>
    </row>
    <row r="208" spans="1:26" ht="24.95" customHeight="1" x14ac:dyDescent="0.25">
      <c r="A208" s="187"/>
      <c r="B208" s="223"/>
      <c r="C208" s="197" t="s">
        <v>1038</v>
      </c>
      <c r="D208" s="326" t="s">
        <v>1039</v>
      </c>
      <c r="E208" s="326"/>
      <c r="F208" s="191" t="s">
        <v>195</v>
      </c>
      <c r="G208" s="193">
        <v>1</v>
      </c>
      <c r="H208" s="198"/>
      <c r="I208" s="192">
        <f t="shared" si="28"/>
        <v>0</v>
      </c>
      <c r="J208" s="191">
        <f t="shared" si="29"/>
        <v>0</v>
      </c>
      <c r="K208" s="196">
        <f t="shared" si="30"/>
        <v>0</v>
      </c>
      <c r="L208" s="196">
        <f t="shared" si="31"/>
        <v>0</v>
      </c>
      <c r="M208" s="196">
        <f t="shared" si="32"/>
        <v>0</v>
      </c>
      <c r="N208" s="196">
        <v>0</v>
      </c>
      <c r="O208" s="196"/>
      <c r="P208" s="199"/>
      <c r="Q208" s="199"/>
      <c r="R208" s="199"/>
      <c r="S208" s="196">
        <f t="shared" si="33"/>
        <v>0</v>
      </c>
      <c r="T208" s="196"/>
      <c r="U208" s="196"/>
      <c r="V208" s="207"/>
      <c r="W208" s="59"/>
      <c r="Z208">
        <f t="shared" si="34"/>
        <v>0</v>
      </c>
    </row>
    <row r="209" spans="1:26" ht="24.95" customHeight="1" x14ac:dyDescent="0.25">
      <c r="A209" s="187"/>
      <c r="B209" s="223"/>
      <c r="C209" s="197" t="s">
        <v>1040</v>
      </c>
      <c r="D209" s="326" t="s">
        <v>1041</v>
      </c>
      <c r="E209" s="326"/>
      <c r="F209" s="191" t="s">
        <v>195</v>
      </c>
      <c r="G209" s="193">
        <v>1</v>
      </c>
      <c r="H209" s="198"/>
      <c r="I209" s="192">
        <f t="shared" si="28"/>
        <v>0</v>
      </c>
      <c r="J209" s="191">
        <f t="shared" si="29"/>
        <v>0</v>
      </c>
      <c r="K209" s="196">
        <f t="shared" si="30"/>
        <v>0</v>
      </c>
      <c r="L209" s="196">
        <f t="shared" si="31"/>
        <v>0</v>
      </c>
      <c r="M209" s="196">
        <f t="shared" si="32"/>
        <v>0</v>
      </c>
      <c r="N209" s="196">
        <v>0</v>
      </c>
      <c r="O209" s="196"/>
      <c r="P209" s="199"/>
      <c r="Q209" s="199"/>
      <c r="R209" s="199"/>
      <c r="S209" s="196">
        <f t="shared" si="33"/>
        <v>0</v>
      </c>
      <c r="T209" s="196"/>
      <c r="U209" s="196"/>
      <c r="V209" s="207"/>
      <c r="W209" s="59"/>
      <c r="Z209">
        <f t="shared" si="34"/>
        <v>0</v>
      </c>
    </row>
    <row r="210" spans="1:26" ht="24.95" customHeight="1" x14ac:dyDescent="0.25">
      <c r="A210" s="187"/>
      <c r="B210" s="223"/>
      <c r="C210" s="197" t="s">
        <v>1042</v>
      </c>
      <c r="D210" s="326" t="s">
        <v>1043</v>
      </c>
      <c r="E210" s="326"/>
      <c r="F210" s="191" t="s">
        <v>195</v>
      </c>
      <c r="G210" s="193">
        <v>1</v>
      </c>
      <c r="H210" s="198"/>
      <c r="I210" s="192">
        <f t="shared" si="28"/>
        <v>0</v>
      </c>
      <c r="J210" s="191">
        <f t="shared" si="29"/>
        <v>0</v>
      </c>
      <c r="K210" s="196">
        <f t="shared" si="30"/>
        <v>0</v>
      </c>
      <c r="L210" s="196">
        <f t="shared" si="31"/>
        <v>0</v>
      </c>
      <c r="M210" s="196">
        <f t="shared" si="32"/>
        <v>0</v>
      </c>
      <c r="N210" s="196">
        <v>0</v>
      </c>
      <c r="O210" s="196"/>
      <c r="P210" s="199"/>
      <c r="Q210" s="199"/>
      <c r="R210" s="199"/>
      <c r="S210" s="196">
        <f t="shared" si="33"/>
        <v>0</v>
      </c>
      <c r="T210" s="196"/>
      <c r="U210" s="196"/>
      <c r="V210" s="207"/>
      <c r="W210" s="59"/>
      <c r="Z210">
        <f t="shared" si="34"/>
        <v>0</v>
      </c>
    </row>
    <row r="211" spans="1:26" ht="24.95" customHeight="1" x14ac:dyDescent="0.25">
      <c r="A211" s="187"/>
      <c r="B211" s="223"/>
      <c r="C211" s="197" t="s">
        <v>1044</v>
      </c>
      <c r="D211" s="326" t="s">
        <v>1045</v>
      </c>
      <c r="E211" s="326"/>
      <c r="F211" s="191" t="s">
        <v>195</v>
      </c>
      <c r="G211" s="193">
        <v>1</v>
      </c>
      <c r="H211" s="198"/>
      <c r="I211" s="192">
        <f t="shared" si="28"/>
        <v>0</v>
      </c>
      <c r="J211" s="191">
        <f t="shared" si="29"/>
        <v>0</v>
      </c>
      <c r="K211" s="196">
        <f t="shared" si="30"/>
        <v>0</v>
      </c>
      <c r="L211" s="196">
        <f t="shared" si="31"/>
        <v>0</v>
      </c>
      <c r="M211" s="196">
        <f t="shared" si="32"/>
        <v>0</v>
      </c>
      <c r="N211" s="196">
        <v>0</v>
      </c>
      <c r="O211" s="196"/>
      <c r="P211" s="199"/>
      <c r="Q211" s="199"/>
      <c r="R211" s="199"/>
      <c r="S211" s="196">
        <f t="shared" si="33"/>
        <v>0</v>
      </c>
      <c r="T211" s="196"/>
      <c r="U211" s="196"/>
      <c r="V211" s="207"/>
      <c r="W211" s="59"/>
      <c r="Z211">
        <f t="shared" si="34"/>
        <v>0</v>
      </c>
    </row>
    <row r="212" spans="1:26" ht="24.95" customHeight="1" x14ac:dyDescent="0.25">
      <c r="A212" s="187"/>
      <c r="B212" s="223"/>
      <c r="C212" s="197" t="s">
        <v>1046</v>
      </c>
      <c r="D212" s="326" t="s">
        <v>1047</v>
      </c>
      <c r="E212" s="326"/>
      <c r="F212" s="191" t="s">
        <v>195</v>
      </c>
      <c r="G212" s="193">
        <v>1</v>
      </c>
      <c r="H212" s="198"/>
      <c r="I212" s="192">
        <f t="shared" si="28"/>
        <v>0</v>
      </c>
      <c r="J212" s="191">
        <f t="shared" si="29"/>
        <v>0</v>
      </c>
      <c r="K212" s="196">
        <f t="shared" si="30"/>
        <v>0</v>
      </c>
      <c r="L212" s="196">
        <f t="shared" si="31"/>
        <v>0</v>
      </c>
      <c r="M212" s="196">
        <f t="shared" si="32"/>
        <v>0</v>
      </c>
      <c r="N212" s="196">
        <v>0</v>
      </c>
      <c r="O212" s="196"/>
      <c r="P212" s="199"/>
      <c r="Q212" s="199"/>
      <c r="R212" s="199"/>
      <c r="S212" s="196">
        <f t="shared" si="33"/>
        <v>0</v>
      </c>
      <c r="T212" s="196"/>
      <c r="U212" s="196"/>
      <c r="V212" s="207"/>
      <c r="W212" s="59"/>
      <c r="Z212">
        <f t="shared" si="34"/>
        <v>0</v>
      </c>
    </row>
    <row r="213" spans="1:26" ht="24.95" customHeight="1" x14ac:dyDescent="0.25">
      <c r="A213" s="187"/>
      <c r="B213" s="223"/>
      <c r="C213" s="197" t="s">
        <v>1048</v>
      </c>
      <c r="D213" s="326" t="s">
        <v>1049</v>
      </c>
      <c r="E213" s="326"/>
      <c r="F213" s="191" t="s">
        <v>195</v>
      </c>
      <c r="G213" s="193">
        <v>1</v>
      </c>
      <c r="H213" s="198"/>
      <c r="I213" s="192">
        <f t="shared" si="28"/>
        <v>0</v>
      </c>
      <c r="J213" s="191">
        <f t="shared" si="29"/>
        <v>0</v>
      </c>
      <c r="K213" s="196">
        <f t="shared" si="30"/>
        <v>0</v>
      </c>
      <c r="L213" s="196">
        <f t="shared" si="31"/>
        <v>0</v>
      </c>
      <c r="M213" s="196">
        <f t="shared" si="32"/>
        <v>0</v>
      </c>
      <c r="N213" s="196">
        <v>0</v>
      </c>
      <c r="O213" s="196"/>
      <c r="P213" s="199"/>
      <c r="Q213" s="199"/>
      <c r="R213" s="199"/>
      <c r="S213" s="196">
        <f t="shared" si="33"/>
        <v>0</v>
      </c>
      <c r="T213" s="196"/>
      <c r="U213" s="196"/>
      <c r="V213" s="207"/>
      <c r="W213" s="59"/>
      <c r="Z213">
        <f t="shared" si="34"/>
        <v>0</v>
      </c>
    </row>
    <row r="214" spans="1:26" ht="24.95" customHeight="1" x14ac:dyDescent="0.25">
      <c r="A214" s="187"/>
      <c r="B214" s="223"/>
      <c r="C214" s="197" t="s">
        <v>1050</v>
      </c>
      <c r="D214" s="326" t="s">
        <v>1051</v>
      </c>
      <c r="E214" s="326"/>
      <c r="F214" s="191" t="s">
        <v>195</v>
      </c>
      <c r="G214" s="193">
        <v>1</v>
      </c>
      <c r="H214" s="198"/>
      <c r="I214" s="192">
        <f t="shared" si="28"/>
        <v>0</v>
      </c>
      <c r="J214" s="191">
        <f t="shared" si="29"/>
        <v>0</v>
      </c>
      <c r="K214" s="196">
        <f t="shared" si="30"/>
        <v>0</v>
      </c>
      <c r="L214" s="196">
        <f t="shared" si="31"/>
        <v>0</v>
      </c>
      <c r="M214" s="196">
        <f t="shared" si="32"/>
        <v>0</v>
      </c>
      <c r="N214" s="196">
        <v>0</v>
      </c>
      <c r="O214" s="196"/>
      <c r="P214" s="199"/>
      <c r="Q214" s="199"/>
      <c r="R214" s="199"/>
      <c r="S214" s="196">
        <f t="shared" si="33"/>
        <v>0</v>
      </c>
      <c r="T214" s="196"/>
      <c r="U214" s="196"/>
      <c r="V214" s="207"/>
      <c r="W214" s="59"/>
      <c r="Z214">
        <f t="shared" si="34"/>
        <v>0</v>
      </c>
    </row>
    <row r="215" spans="1:26" ht="24.95" customHeight="1" x14ac:dyDescent="0.25">
      <c r="A215" s="187"/>
      <c r="B215" s="223"/>
      <c r="C215" s="197" t="s">
        <v>1052</v>
      </c>
      <c r="D215" s="326" t="s">
        <v>1053</v>
      </c>
      <c r="E215" s="326"/>
      <c r="F215" s="191" t="s">
        <v>195</v>
      </c>
      <c r="G215" s="193">
        <v>1</v>
      </c>
      <c r="H215" s="198"/>
      <c r="I215" s="192">
        <f t="shared" si="28"/>
        <v>0</v>
      </c>
      <c r="J215" s="191">
        <f t="shared" si="29"/>
        <v>0</v>
      </c>
      <c r="K215" s="196">
        <f t="shared" si="30"/>
        <v>0</v>
      </c>
      <c r="L215" s="196">
        <f t="shared" si="31"/>
        <v>0</v>
      </c>
      <c r="M215" s="196">
        <f t="shared" si="32"/>
        <v>0</v>
      </c>
      <c r="N215" s="196">
        <v>0</v>
      </c>
      <c r="O215" s="196"/>
      <c r="P215" s="199"/>
      <c r="Q215" s="199"/>
      <c r="R215" s="199"/>
      <c r="S215" s="196">
        <f t="shared" si="33"/>
        <v>0</v>
      </c>
      <c r="T215" s="196"/>
      <c r="U215" s="196"/>
      <c r="V215" s="207"/>
      <c r="W215" s="59"/>
      <c r="Z215">
        <f t="shared" si="34"/>
        <v>0</v>
      </c>
    </row>
    <row r="216" spans="1:26" ht="24.95" customHeight="1" x14ac:dyDescent="0.25">
      <c r="A216" s="187"/>
      <c r="B216" s="223"/>
      <c r="C216" s="197" t="s">
        <v>1054</v>
      </c>
      <c r="D216" s="326" t="s">
        <v>1055</v>
      </c>
      <c r="E216" s="326"/>
      <c r="F216" s="191" t="s">
        <v>195</v>
      </c>
      <c r="G216" s="193">
        <v>1</v>
      </c>
      <c r="H216" s="198"/>
      <c r="I216" s="192">
        <f t="shared" si="28"/>
        <v>0</v>
      </c>
      <c r="J216" s="191">
        <f t="shared" si="29"/>
        <v>0</v>
      </c>
      <c r="K216" s="196">
        <f t="shared" si="30"/>
        <v>0</v>
      </c>
      <c r="L216" s="196">
        <f t="shared" si="31"/>
        <v>0</v>
      </c>
      <c r="M216" s="196">
        <f t="shared" si="32"/>
        <v>0</v>
      </c>
      <c r="N216" s="196">
        <v>0</v>
      </c>
      <c r="O216" s="196"/>
      <c r="P216" s="199"/>
      <c r="Q216" s="199"/>
      <c r="R216" s="199"/>
      <c r="S216" s="196">
        <f t="shared" si="33"/>
        <v>0</v>
      </c>
      <c r="T216" s="196"/>
      <c r="U216" s="196"/>
      <c r="V216" s="207"/>
      <c r="W216" s="59"/>
      <c r="Z216">
        <f t="shared" si="34"/>
        <v>0</v>
      </c>
    </row>
    <row r="217" spans="1:26" ht="24.95" customHeight="1" x14ac:dyDescent="0.25">
      <c r="A217" s="187"/>
      <c r="B217" s="223"/>
      <c r="C217" s="197" t="s">
        <v>1056</v>
      </c>
      <c r="D217" s="326" t="s">
        <v>1057</v>
      </c>
      <c r="E217" s="326"/>
      <c r="F217" s="191" t="s">
        <v>195</v>
      </c>
      <c r="G217" s="193">
        <v>1</v>
      </c>
      <c r="H217" s="198"/>
      <c r="I217" s="192">
        <f t="shared" si="28"/>
        <v>0</v>
      </c>
      <c r="J217" s="191">
        <f t="shared" si="29"/>
        <v>0</v>
      </c>
      <c r="K217" s="196">
        <f t="shared" si="30"/>
        <v>0</v>
      </c>
      <c r="L217" s="196">
        <f t="shared" si="31"/>
        <v>0</v>
      </c>
      <c r="M217" s="196">
        <f t="shared" si="32"/>
        <v>0</v>
      </c>
      <c r="N217" s="196">
        <v>0</v>
      </c>
      <c r="O217" s="196"/>
      <c r="P217" s="199"/>
      <c r="Q217" s="199"/>
      <c r="R217" s="199"/>
      <c r="S217" s="196">
        <f t="shared" si="33"/>
        <v>0</v>
      </c>
      <c r="T217" s="196"/>
      <c r="U217" s="196"/>
      <c r="V217" s="207"/>
      <c r="W217" s="59"/>
      <c r="Z217">
        <f t="shared" si="34"/>
        <v>0</v>
      </c>
    </row>
    <row r="218" spans="1:26" ht="24.95" customHeight="1" x14ac:dyDescent="0.25">
      <c r="A218" s="187"/>
      <c r="B218" s="223"/>
      <c r="C218" s="197" t="s">
        <v>1058</v>
      </c>
      <c r="D218" s="326" t="s">
        <v>1059</v>
      </c>
      <c r="E218" s="326"/>
      <c r="F218" s="191" t="s">
        <v>195</v>
      </c>
      <c r="G218" s="193">
        <v>1</v>
      </c>
      <c r="H218" s="198"/>
      <c r="I218" s="192">
        <f t="shared" si="28"/>
        <v>0</v>
      </c>
      <c r="J218" s="191">
        <f t="shared" si="29"/>
        <v>0</v>
      </c>
      <c r="K218" s="196">
        <f t="shared" si="30"/>
        <v>0</v>
      </c>
      <c r="L218" s="196">
        <f t="shared" si="31"/>
        <v>0</v>
      </c>
      <c r="M218" s="196">
        <f t="shared" si="32"/>
        <v>0</v>
      </c>
      <c r="N218" s="196">
        <v>0</v>
      </c>
      <c r="O218" s="196"/>
      <c r="P218" s="199"/>
      <c r="Q218" s="199"/>
      <c r="R218" s="199"/>
      <c r="S218" s="196">
        <f t="shared" si="33"/>
        <v>0</v>
      </c>
      <c r="T218" s="196"/>
      <c r="U218" s="196"/>
      <c r="V218" s="207"/>
      <c r="W218" s="59"/>
      <c r="Z218">
        <f t="shared" si="34"/>
        <v>0</v>
      </c>
    </row>
    <row r="219" spans="1:26" ht="24.95" customHeight="1" x14ac:dyDescent="0.25">
      <c r="A219" s="187"/>
      <c r="B219" s="223"/>
      <c r="C219" s="197" t="s">
        <v>1060</v>
      </c>
      <c r="D219" s="326" t="s">
        <v>1061</v>
      </c>
      <c r="E219" s="326"/>
      <c r="F219" s="191" t="s">
        <v>195</v>
      </c>
      <c r="G219" s="193">
        <v>1</v>
      </c>
      <c r="H219" s="198"/>
      <c r="I219" s="192">
        <f t="shared" si="28"/>
        <v>0</v>
      </c>
      <c r="J219" s="191">
        <f t="shared" si="29"/>
        <v>0</v>
      </c>
      <c r="K219" s="196">
        <f t="shared" si="30"/>
        <v>0</v>
      </c>
      <c r="L219" s="196">
        <f t="shared" si="31"/>
        <v>0</v>
      </c>
      <c r="M219" s="196">
        <f t="shared" si="32"/>
        <v>0</v>
      </c>
      <c r="N219" s="196">
        <v>0</v>
      </c>
      <c r="O219" s="196"/>
      <c r="P219" s="199"/>
      <c r="Q219" s="199"/>
      <c r="R219" s="199"/>
      <c r="S219" s="196">
        <f t="shared" si="33"/>
        <v>0</v>
      </c>
      <c r="T219" s="196"/>
      <c r="U219" s="196"/>
      <c r="V219" s="207"/>
      <c r="W219" s="59"/>
      <c r="Z219">
        <f t="shared" si="34"/>
        <v>0</v>
      </c>
    </row>
    <row r="220" spans="1:26" ht="24.95" customHeight="1" x14ac:dyDescent="0.25">
      <c r="A220" s="187"/>
      <c r="B220" s="223"/>
      <c r="C220" s="197" t="s">
        <v>1062</v>
      </c>
      <c r="D220" s="326" t="s">
        <v>1063</v>
      </c>
      <c r="E220" s="326"/>
      <c r="F220" s="191" t="s">
        <v>195</v>
      </c>
      <c r="G220" s="193">
        <v>1</v>
      </c>
      <c r="H220" s="198"/>
      <c r="I220" s="192">
        <f t="shared" si="28"/>
        <v>0</v>
      </c>
      <c r="J220" s="191">
        <f t="shared" si="29"/>
        <v>0</v>
      </c>
      <c r="K220" s="196">
        <f t="shared" si="30"/>
        <v>0</v>
      </c>
      <c r="L220" s="196">
        <f t="shared" si="31"/>
        <v>0</v>
      </c>
      <c r="M220" s="196">
        <f t="shared" si="32"/>
        <v>0</v>
      </c>
      <c r="N220" s="196">
        <v>0</v>
      </c>
      <c r="O220" s="196"/>
      <c r="P220" s="199"/>
      <c r="Q220" s="199"/>
      <c r="R220" s="199"/>
      <c r="S220" s="196">
        <f t="shared" si="33"/>
        <v>0</v>
      </c>
      <c r="T220" s="196"/>
      <c r="U220" s="196"/>
      <c r="V220" s="207"/>
      <c r="W220" s="59"/>
      <c r="Z220">
        <f t="shared" si="34"/>
        <v>0</v>
      </c>
    </row>
    <row r="221" spans="1:26" ht="24.95" customHeight="1" x14ac:dyDescent="0.25">
      <c r="A221" s="187"/>
      <c r="B221" s="223"/>
      <c r="C221" s="197" t="s">
        <v>1064</v>
      </c>
      <c r="D221" s="326" t="s">
        <v>1065</v>
      </c>
      <c r="E221" s="326"/>
      <c r="F221" s="191" t="s">
        <v>195</v>
      </c>
      <c r="G221" s="193">
        <v>1</v>
      </c>
      <c r="H221" s="198"/>
      <c r="I221" s="192">
        <f t="shared" ref="I221:I252" si="35">ROUND(G221*(H221),2)</f>
        <v>0</v>
      </c>
      <c r="J221" s="191">
        <f t="shared" ref="J221:J252" si="36">ROUND(G221*(N221),2)</f>
        <v>0</v>
      </c>
      <c r="K221" s="196">
        <f t="shared" ref="K221:K252" si="37">ROUND(G221*(O221),2)</f>
        <v>0</v>
      </c>
      <c r="L221" s="196">
        <f t="shared" ref="L221:L252" si="38">ROUND(G221*(H221),2)</f>
        <v>0</v>
      </c>
      <c r="M221" s="196">
        <f t="shared" ref="M221:M252" si="39">ROUND(G221*(H221),2)</f>
        <v>0</v>
      </c>
      <c r="N221" s="196">
        <v>0</v>
      </c>
      <c r="O221" s="196"/>
      <c r="P221" s="199"/>
      <c r="Q221" s="199"/>
      <c r="R221" s="199"/>
      <c r="S221" s="196">
        <f t="shared" ref="S221:S252" si="40">ROUND(G221*(P221),3)</f>
        <v>0</v>
      </c>
      <c r="T221" s="196"/>
      <c r="U221" s="196"/>
      <c r="V221" s="207"/>
      <c r="W221" s="59"/>
      <c r="Z221">
        <f t="shared" ref="Z221:Z252" si="41">0.058844*POWER(I221,0.952797)</f>
        <v>0</v>
      </c>
    </row>
    <row r="222" spans="1:26" ht="24.95" customHeight="1" x14ac:dyDescent="0.25">
      <c r="A222" s="187"/>
      <c r="B222" s="223"/>
      <c r="C222" s="197" t="s">
        <v>1066</v>
      </c>
      <c r="D222" s="326" t="s">
        <v>1067</v>
      </c>
      <c r="E222" s="326"/>
      <c r="F222" s="191" t="s">
        <v>195</v>
      </c>
      <c r="G222" s="193">
        <v>1</v>
      </c>
      <c r="H222" s="198"/>
      <c r="I222" s="192">
        <f t="shared" si="35"/>
        <v>0</v>
      </c>
      <c r="J222" s="191">
        <f t="shared" si="36"/>
        <v>0</v>
      </c>
      <c r="K222" s="196">
        <f t="shared" si="37"/>
        <v>0</v>
      </c>
      <c r="L222" s="196">
        <f t="shared" si="38"/>
        <v>0</v>
      </c>
      <c r="M222" s="196">
        <f t="shared" si="39"/>
        <v>0</v>
      </c>
      <c r="N222" s="196">
        <v>0</v>
      </c>
      <c r="O222" s="196"/>
      <c r="P222" s="199"/>
      <c r="Q222" s="199"/>
      <c r="R222" s="199"/>
      <c r="S222" s="196">
        <f t="shared" si="40"/>
        <v>0</v>
      </c>
      <c r="T222" s="196"/>
      <c r="U222" s="196"/>
      <c r="V222" s="207"/>
      <c r="W222" s="59"/>
      <c r="Z222">
        <f t="shared" si="41"/>
        <v>0</v>
      </c>
    </row>
    <row r="223" spans="1:26" ht="24.95" customHeight="1" x14ac:dyDescent="0.25">
      <c r="A223" s="187"/>
      <c r="B223" s="223"/>
      <c r="C223" s="197" t="s">
        <v>1068</v>
      </c>
      <c r="D223" s="326" t="s">
        <v>1069</v>
      </c>
      <c r="E223" s="326"/>
      <c r="F223" s="191" t="s">
        <v>195</v>
      </c>
      <c r="G223" s="193">
        <v>1</v>
      </c>
      <c r="H223" s="198"/>
      <c r="I223" s="192">
        <f t="shared" si="35"/>
        <v>0</v>
      </c>
      <c r="J223" s="191">
        <f t="shared" si="36"/>
        <v>0</v>
      </c>
      <c r="K223" s="196">
        <f t="shared" si="37"/>
        <v>0</v>
      </c>
      <c r="L223" s="196">
        <f t="shared" si="38"/>
        <v>0</v>
      </c>
      <c r="M223" s="196">
        <f t="shared" si="39"/>
        <v>0</v>
      </c>
      <c r="N223" s="196">
        <v>0</v>
      </c>
      <c r="O223" s="196"/>
      <c r="P223" s="199"/>
      <c r="Q223" s="199"/>
      <c r="R223" s="199"/>
      <c r="S223" s="196">
        <f t="shared" si="40"/>
        <v>0</v>
      </c>
      <c r="T223" s="196"/>
      <c r="U223" s="196"/>
      <c r="V223" s="207"/>
      <c r="W223" s="59"/>
      <c r="Z223">
        <f t="shared" si="41"/>
        <v>0</v>
      </c>
    </row>
    <row r="224" spans="1:26" ht="24.95" customHeight="1" x14ac:dyDescent="0.25">
      <c r="A224" s="187"/>
      <c r="B224" s="223"/>
      <c r="C224" s="197" t="s">
        <v>1070</v>
      </c>
      <c r="D224" s="326" t="s">
        <v>1071</v>
      </c>
      <c r="E224" s="326"/>
      <c r="F224" s="191" t="s">
        <v>195</v>
      </c>
      <c r="G224" s="193">
        <v>1</v>
      </c>
      <c r="H224" s="198"/>
      <c r="I224" s="192">
        <f t="shared" si="35"/>
        <v>0</v>
      </c>
      <c r="J224" s="191">
        <f t="shared" si="36"/>
        <v>0</v>
      </c>
      <c r="K224" s="196">
        <f t="shared" si="37"/>
        <v>0</v>
      </c>
      <c r="L224" s="196">
        <f t="shared" si="38"/>
        <v>0</v>
      </c>
      <c r="M224" s="196">
        <f t="shared" si="39"/>
        <v>0</v>
      </c>
      <c r="N224" s="196">
        <v>0</v>
      </c>
      <c r="O224" s="196"/>
      <c r="P224" s="199"/>
      <c r="Q224" s="199"/>
      <c r="R224" s="199"/>
      <c r="S224" s="196">
        <f t="shared" si="40"/>
        <v>0</v>
      </c>
      <c r="T224" s="196"/>
      <c r="U224" s="196"/>
      <c r="V224" s="207"/>
      <c r="W224" s="59"/>
      <c r="Z224">
        <f t="shared" si="41"/>
        <v>0</v>
      </c>
    </row>
    <row r="225" spans="1:26" ht="24.95" customHeight="1" x14ac:dyDescent="0.25">
      <c r="A225" s="187"/>
      <c r="B225" s="223"/>
      <c r="C225" s="197" t="s">
        <v>1072</v>
      </c>
      <c r="D225" s="326" t="s">
        <v>1073</v>
      </c>
      <c r="E225" s="326"/>
      <c r="F225" s="191" t="s">
        <v>195</v>
      </c>
      <c r="G225" s="193">
        <v>1</v>
      </c>
      <c r="H225" s="198"/>
      <c r="I225" s="192">
        <f t="shared" si="35"/>
        <v>0</v>
      </c>
      <c r="J225" s="191">
        <f t="shared" si="36"/>
        <v>0</v>
      </c>
      <c r="K225" s="196">
        <f t="shared" si="37"/>
        <v>0</v>
      </c>
      <c r="L225" s="196">
        <f t="shared" si="38"/>
        <v>0</v>
      </c>
      <c r="M225" s="196">
        <f t="shared" si="39"/>
        <v>0</v>
      </c>
      <c r="N225" s="196">
        <v>0</v>
      </c>
      <c r="O225" s="196"/>
      <c r="P225" s="199"/>
      <c r="Q225" s="199"/>
      <c r="R225" s="199"/>
      <c r="S225" s="196">
        <f t="shared" si="40"/>
        <v>0</v>
      </c>
      <c r="T225" s="196"/>
      <c r="U225" s="196"/>
      <c r="V225" s="207"/>
      <c r="W225" s="59"/>
      <c r="Z225">
        <f t="shared" si="41"/>
        <v>0</v>
      </c>
    </row>
    <row r="226" spans="1:26" ht="24.95" customHeight="1" x14ac:dyDescent="0.25">
      <c r="A226" s="187"/>
      <c r="B226" s="223"/>
      <c r="C226" s="197" t="s">
        <v>1074</v>
      </c>
      <c r="D226" s="326" t="s">
        <v>1075</v>
      </c>
      <c r="E226" s="326"/>
      <c r="F226" s="191" t="s">
        <v>195</v>
      </c>
      <c r="G226" s="193">
        <v>1</v>
      </c>
      <c r="H226" s="198"/>
      <c r="I226" s="192">
        <f t="shared" si="35"/>
        <v>0</v>
      </c>
      <c r="J226" s="191">
        <f t="shared" si="36"/>
        <v>0</v>
      </c>
      <c r="K226" s="196">
        <f t="shared" si="37"/>
        <v>0</v>
      </c>
      <c r="L226" s="196">
        <f t="shared" si="38"/>
        <v>0</v>
      </c>
      <c r="M226" s="196">
        <f t="shared" si="39"/>
        <v>0</v>
      </c>
      <c r="N226" s="196">
        <v>0</v>
      </c>
      <c r="O226" s="196"/>
      <c r="P226" s="199"/>
      <c r="Q226" s="199"/>
      <c r="R226" s="199"/>
      <c r="S226" s="196">
        <f t="shared" si="40"/>
        <v>0</v>
      </c>
      <c r="T226" s="196"/>
      <c r="U226" s="196"/>
      <c r="V226" s="207"/>
      <c r="W226" s="59"/>
      <c r="Z226">
        <f t="shared" si="41"/>
        <v>0</v>
      </c>
    </row>
    <row r="227" spans="1:26" ht="24.95" customHeight="1" x14ac:dyDescent="0.25">
      <c r="A227" s="187"/>
      <c r="B227" s="223"/>
      <c r="C227" s="197" t="s">
        <v>1076</v>
      </c>
      <c r="D227" s="326" t="s">
        <v>1077</v>
      </c>
      <c r="E227" s="326"/>
      <c r="F227" s="191" t="s">
        <v>195</v>
      </c>
      <c r="G227" s="193">
        <v>1</v>
      </c>
      <c r="H227" s="198"/>
      <c r="I227" s="192">
        <f t="shared" si="35"/>
        <v>0</v>
      </c>
      <c r="J227" s="191">
        <f t="shared" si="36"/>
        <v>0</v>
      </c>
      <c r="K227" s="196">
        <f t="shared" si="37"/>
        <v>0</v>
      </c>
      <c r="L227" s="196">
        <f t="shared" si="38"/>
        <v>0</v>
      </c>
      <c r="M227" s="196">
        <f t="shared" si="39"/>
        <v>0</v>
      </c>
      <c r="N227" s="196">
        <v>0</v>
      </c>
      <c r="O227" s="196"/>
      <c r="P227" s="199"/>
      <c r="Q227" s="199"/>
      <c r="R227" s="199"/>
      <c r="S227" s="196">
        <f t="shared" si="40"/>
        <v>0</v>
      </c>
      <c r="T227" s="196"/>
      <c r="U227" s="196"/>
      <c r="V227" s="207"/>
      <c r="W227" s="59"/>
      <c r="Z227">
        <f t="shared" si="41"/>
        <v>0</v>
      </c>
    </row>
    <row r="228" spans="1:26" ht="24.95" customHeight="1" x14ac:dyDescent="0.25">
      <c r="A228" s="187"/>
      <c r="B228" s="223"/>
      <c r="C228" s="197" t="s">
        <v>1078</v>
      </c>
      <c r="D228" s="326" t="s">
        <v>1079</v>
      </c>
      <c r="E228" s="326"/>
      <c r="F228" s="191" t="s">
        <v>195</v>
      </c>
      <c r="G228" s="193">
        <v>1</v>
      </c>
      <c r="H228" s="198"/>
      <c r="I228" s="192">
        <f t="shared" si="35"/>
        <v>0</v>
      </c>
      <c r="J228" s="191">
        <f t="shared" si="36"/>
        <v>0</v>
      </c>
      <c r="K228" s="196">
        <f t="shared" si="37"/>
        <v>0</v>
      </c>
      <c r="L228" s="196">
        <f t="shared" si="38"/>
        <v>0</v>
      </c>
      <c r="M228" s="196">
        <f t="shared" si="39"/>
        <v>0</v>
      </c>
      <c r="N228" s="196">
        <v>0</v>
      </c>
      <c r="O228" s="196"/>
      <c r="P228" s="199"/>
      <c r="Q228" s="199"/>
      <c r="R228" s="199"/>
      <c r="S228" s="196">
        <f t="shared" si="40"/>
        <v>0</v>
      </c>
      <c r="T228" s="196"/>
      <c r="U228" s="196"/>
      <c r="V228" s="207"/>
      <c r="W228" s="59"/>
      <c r="Z228">
        <f t="shared" si="41"/>
        <v>0</v>
      </c>
    </row>
    <row r="229" spans="1:26" ht="24.95" customHeight="1" x14ac:dyDescent="0.25">
      <c r="A229" s="187"/>
      <c r="B229" s="223"/>
      <c r="C229" s="197" t="s">
        <v>1080</v>
      </c>
      <c r="D229" s="326" t="s">
        <v>1081</v>
      </c>
      <c r="E229" s="326"/>
      <c r="F229" s="191" t="s">
        <v>195</v>
      </c>
      <c r="G229" s="193">
        <v>1</v>
      </c>
      <c r="H229" s="198"/>
      <c r="I229" s="192">
        <f t="shared" si="35"/>
        <v>0</v>
      </c>
      <c r="J229" s="191">
        <f t="shared" si="36"/>
        <v>0</v>
      </c>
      <c r="K229" s="196">
        <f t="shared" si="37"/>
        <v>0</v>
      </c>
      <c r="L229" s="196">
        <f t="shared" si="38"/>
        <v>0</v>
      </c>
      <c r="M229" s="196">
        <f t="shared" si="39"/>
        <v>0</v>
      </c>
      <c r="N229" s="196">
        <v>0</v>
      </c>
      <c r="O229" s="196"/>
      <c r="P229" s="199"/>
      <c r="Q229" s="199"/>
      <c r="R229" s="199"/>
      <c r="S229" s="196">
        <f t="shared" si="40"/>
        <v>0</v>
      </c>
      <c r="T229" s="196"/>
      <c r="U229" s="196"/>
      <c r="V229" s="207"/>
      <c r="W229" s="59"/>
      <c r="Z229">
        <f t="shared" si="41"/>
        <v>0</v>
      </c>
    </row>
    <row r="230" spans="1:26" ht="24.95" customHeight="1" x14ac:dyDescent="0.25">
      <c r="A230" s="187"/>
      <c r="B230" s="223"/>
      <c r="C230" s="197" t="s">
        <v>1082</v>
      </c>
      <c r="D230" s="326" t="s">
        <v>1083</v>
      </c>
      <c r="E230" s="326"/>
      <c r="F230" s="191" t="s">
        <v>195</v>
      </c>
      <c r="G230" s="193">
        <v>1</v>
      </c>
      <c r="H230" s="198"/>
      <c r="I230" s="192">
        <f t="shared" si="35"/>
        <v>0</v>
      </c>
      <c r="J230" s="191">
        <f t="shared" si="36"/>
        <v>0</v>
      </c>
      <c r="K230" s="196">
        <f t="shared" si="37"/>
        <v>0</v>
      </c>
      <c r="L230" s="196">
        <f t="shared" si="38"/>
        <v>0</v>
      </c>
      <c r="M230" s="196">
        <f t="shared" si="39"/>
        <v>0</v>
      </c>
      <c r="N230" s="196">
        <v>0</v>
      </c>
      <c r="O230" s="196"/>
      <c r="P230" s="199"/>
      <c r="Q230" s="199"/>
      <c r="R230" s="199"/>
      <c r="S230" s="196">
        <f t="shared" si="40"/>
        <v>0</v>
      </c>
      <c r="T230" s="196"/>
      <c r="U230" s="196"/>
      <c r="V230" s="207"/>
      <c r="W230" s="59"/>
      <c r="Z230">
        <f t="shared" si="41"/>
        <v>0</v>
      </c>
    </row>
    <row r="231" spans="1:26" ht="24.95" customHeight="1" x14ac:dyDescent="0.25">
      <c r="A231" s="187"/>
      <c r="B231" s="223"/>
      <c r="C231" s="197" t="s">
        <v>1084</v>
      </c>
      <c r="D231" s="326" t="s">
        <v>1085</v>
      </c>
      <c r="E231" s="326"/>
      <c r="F231" s="191" t="s">
        <v>195</v>
      </c>
      <c r="G231" s="193">
        <v>1</v>
      </c>
      <c r="H231" s="198"/>
      <c r="I231" s="192">
        <f t="shared" si="35"/>
        <v>0</v>
      </c>
      <c r="J231" s="191">
        <f t="shared" si="36"/>
        <v>0</v>
      </c>
      <c r="K231" s="196">
        <f t="shared" si="37"/>
        <v>0</v>
      </c>
      <c r="L231" s="196">
        <f t="shared" si="38"/>
        <v>0</v>
      </c>
      <c r="M231" s="196">
        <f t="shared" si="39"/>
        <v>0</v>
      </c>
      <c r="N231" s="196">
        <v>0</v>
      </c>
      <c r="O231" s="196"/>
      <c r="P231" s="199"/>
      <c r="Q231" s="199"/>
      <c r="R231" s="199"/>
      <c r="S231" s="196">
        <f t="shared" si="40"/>
        <v>0</v>
      </c>
      <c r="T231" s="196"/>
      <c r="U231" s="196"/>
      <c r="V231" s="207"/>
      <c r="W231" s="59"/>
      <c r="Z231">
        <f t="shared" si="41"/>
        <v>0</v>
      </c>
    </row>
    <row r="232" spans="1:26" ht="24.95" customHeight="1" x14ac:dyDescent="0.25">
      <c r="A232" s="187"/>
      <c r="B232" s="223"/>
      <c r="C232" s="197" t="s">
        <v>1086</v>
      </c>
      <c r="D232" s="326" t="s">
        <v>1087</v>
      </c>
      <c r="E232" s="326"/>
      <c r="F232" s="191" t="s">
        <v>195</v>
      </c>
      <c r="G232" s="193">
        <v>1</v>
      </c>
      <c r="H232" s="198"/>
      <c r="I232" s="192">
        <f t="shared" si="35"/>
        <v>0</v>
      </c>
      <c r="J232" s="191">
        <f t="shared" si="36"/>
        <v>0</v>
      </c>
      <c r="K232" s="196">
        <f t="shared" si="37"/>
        <v>0</v>
      </c>
      <c r="L232" s="196">
        <f t="shared" si="38"/>
        <v>0</v>
      </c>
      <c r="M232" s="196">
        <f t="shared" si="39"/>
        <v>0</v>
      </c>
      <c r="N232" s="196">
        <v>0</v>
      </c>
      <c r="O232" s="196"/>
      <c r="P232" s="199"/>
      <c r="Q232" s="199"/>
      <c r="R232" s="199"/>
      <c r="S232" s="196">
        <f t="shared" si="40"/>
        <v>0</v>
      </c>
      <c r="T232" s="196"/>
      <c r="U232" s="196"/>
      <c r="V232" s="207"/>
      <c r="W232" s="59"/>
      <c r="Z232">
        <f t="shared" si="41"/>
        <v>0</v>
      </c>
    </row>
    <row r="233" spans="1:26" ht="24.95" customHeight="1" x14ac:dyDescent="0.25">
      <c r="A233" s="187"/>
      <c r="B233" s="223"/>
      <c r="C233" s="197" t="s">
        <v>1088</v>
      </c>
      <c r="D233" s="326" t="s">
        <v>1089</v>
      </c>
      <c r="E233" s="326"/>
      <c r="F233" s="191" t="s">
        <v>195</v>
      </c>
      <c r="G233" s="193">
        <v>1</v>
      </c>
      <c r="H233" s="198"/>
      <c r="I233" s="192">
        <f t="shared" si="35"/>
        <v>0</v>
      </c>
      <c r="J233" s="191">
        <f t="shared" si="36"/>
        <v>0</v>
      </c>
      <c r="K233" s="196">
        <f t="shared" si="37"/>
        <v>0</v>
      </c>
      <c r="L233" s="196">
        <f t="shared" si="38"/>
        <v>0</v>
      </c>
      <c r="M233" s="196">
        <f t="shared" si="39"/>
        <v>0</v>
      </c>
      <c r="N233" s="196">
        <v>0</v>
      </c>
      <c r="O233" s="196"/>
      <c r="P233" s="199"/>
      <c r="Q233" s="199"/>
      <c r="R233" s="199"/>
      <c r="S233" s="196">
        <f t="shared" si="40"/>
        <v>0</v>
      </c>
      <c r="T233" s="196"/>
      <c r="U233" s="196"/>
      <c r="V233" s="207"/>
      <c r="W233" s="59"/>
      <c r="Z233">
        <f t="shared" si="41"/>
        <v>0</v>
      </c>
    </row>
    <row r="234" spans="1:26" ht="24.95" customHeight="1" x14ac:dyDescent="0.25">
      <c r="A234" s="187"/>
      <c r="B234" s="223"/>
      <c r="C234" s="197" t="s">
        <v>1090</v>
      </c>
      <c r="D234" s="326" t="s">
        <v>1091</v>
      </c>
      <c r="E234" s="326"/>
      <c r="F234" s="191" t="s">
        <v>195</v>
      </c>
      <c r="G234" s="193">
        <v>1</v>
      </c>
      <c r="H234" s="198"/>
      <c r="I234" s="192">
        <f t="shared" si="35"/>
        <v>0</v>
      </c>
      <c r="J234" s="191">
        <f t="shared" si="36"/>
        <v>0</v>
      </c>
      <c r="K234" s="196">
        <f t="shared" si="37"/>
        <v>0</v>
      </c>
      <c r="L234" s="196">
        <f t="shared" si="38"/>
        <v>0</v>
      </c>
      <c r="M234" s="196">
        <f t="shared" si="39"/>
        <v>0</v>
      </c>
      <c r="N234" s="196">
        <v>0</v>
      </c>
      <c r="O234" s="196"/>
      <c r="P234" s="199"/>
      <c r="Q234" s="199"/>
      <c r="R234" s="199"/>
      <c r="S234" s="196">
        <f t="shared" si="40"/>
        <v>0</v>
      </c>
      <c r="T234" s="196"/>
      <c r="U234" s="196"/>
      <c r="V234" s="207"/>
      <c r="W234" s="59"/>
      <c r="Z234">
        <f t="shared" si="41"/>
        <v>0</v>
      </c>
    </row>
    <row r="235" spans="1:26" ht="24.95" customHeight="1" x14ac:dyDescent="0.25">
      <c r="A235" s="187"/>
      <c r="B235" s="223"/>
      <c r="C235" s="197" t="s">
        <v>1092</v>
      </c>
      <c r="D235" s="326" t="s">
        <v>1093</v>
      </c>
      <c r="E235" s="326"/>
      <c r="F235" s="191" t="s">
        <v>195</v>
      </c>
      <c r="G235" s="193">
        <v>1</v>
      </c>
      <c r="H235" s="198"/>
      <c r="I235" s="192">
        <f t="shared" si="35"/>
        <v>0</v>
      </c>
      <c r="J235" s="191">
        <f t="shared" si="36"/>
        <v>0</v>
      </c>
      <c r="K235" s="196">
        <f t="shared" si="37"/>
        <v>0</v>
      </c>
      <c r="L235" s="196">
        <f t="shared" si="38"/>
        <v>0</v>
      </c>
      <c r="M235" s="196">
        <f t="shared" si="39"/>
        <v>0</v>
      </c>
      <c r="N235" s="196">
        <v>0</v>
      </c>
      <c r="O235" s="196"/>
      <c r="P235" s="199"/>
      <c r="Q235" s="199"/>
      <c r="R235" s="199"/>
      <c r="S235" s="196">
        <f t="shared" si="40"/>
        <v>0</v>
      </c>
      <c r="T235" s="196"/>
      <c r="U235" s="196"/>
      <c r="V235" s="207"/>
      <c r="W235" s="59"/>
      <c r="Z235">
        <f t="shared" si="41"/>
        <v>0</v>
      </c>
    </row>
    <row r="236" spans="1:26" ht="24.95" customHeight="1" x14ac:dyDescent="0.25">
      <c r="A236" s="187"/>
      <c r="B236" s="223"/>
      <c r="C236" s="197" t="s">
        <v>1094</v>
      </c>
      <c r="D236" s="326" t="s">
        <v>1095</v>
      </c>
      <c r="E236" s="326"/>
      <c r="F236" s="191" t="s">
        <v>195</v>
      </c>
      <c r="G236" s="193">
        <v>1</v>
      </c>
      <c r="H236" s="198"/>
      <c r="I236" s="192">
        <f t="shared" si="35"/>
        <v>0</v>
      </c>
      <c r="J236" s="191">
        <f t="shared" si="36"/>
        <v>0</v>
      </c>
      <c r="K236" s="196">
        <f t="shared" si="37"/>
        <v>0</v>
      </c>
      <c r="L236" s="196">
        <f t="shared" si="38"/>
        <v>0</v>
      </c>
      <c r="M236" s="196">
        <f t="shared" si="39"/>
        <v>0</v>
      </c>
      <c r="N236" s="196">
        <v>0</v>
      </c>
      <c r="O236" s="196"/>
      <c r="P236" s="199"/>
      <c r="Q236" s="199"/>
      <c r="R236" s="199"/>
      <c r="S236" s="196">
        <f t="shared" si="40"/>
        <v>0</v>
      </c>
      <c r="T236" s="196"/>
      <c r="U236" s="196"/>
      <c r="V236" s="207"/>
      <c r="W236" s="59"/>
      <c r="Z236">
        <f t="shared" si="41"/>
        <v>0</v>
      </c>
    </row>
    <row r="237" spans="1:26" ht="24.95" customHeight="1" x14ac:dyDescent="0.25">
      <c r="A237" s="187"/>
      <c r="B237" s="223"/>
      <c r="C237" s="197" t="s">
        <v>1096</v>
      </c>
      <c r="D237" s="326" t="s">
        <v>1097</v>
      </c>
      <c r="E237" s="326"/>
      <c r="F237" s="191" t="s">
        <v>195</v>
      </c>
      <c r="G237" s="193">
        <v>1</v>
      </c>
      <c r="H237" s="198"/>
      <c r="I237" s="192">
        <f t="shared" si="35"/>
        <v>0</v>
      </c>
      <c r="J237" s="191">
        <f t="shared" si="36"/>
        <v>0</v>
      </c>
      <c r="K237" s="196">
        <f t="shared" si="37"/>
        <v>0</v>
      </c>
      <c r="L237" s="196">
        <f t="shared" si="38"/>
        <v>0</v>
      </c>
      <c r="M237" s="196">
        <f t="shared" si="39"/>
        <v>0</v>
      </c>
      <c r="N237" s="196">
        <v>0</v>
      </c>
      <c r="O237" s="196"/>
      <c r="P237" s="199"/>
      <c r="Q237" s="199"/>
      <c r="R237" s="199"/>
      <c r="S237" s="196">
        <f t="shared" si="40"/>
        <v>0</v>
      </c>
      <c r="T237" s="196"/>
      <c r="U237" s="196"/>
      <c r="V237" s="207"/>
      <c r="W237" s="59"/>
      <c r="Z237">
        <f t="shared" si="41"/>
        <v>0</v>
      </c>
    </row>
    <row r="238" spans="1:26" ht="24.95" customHeight="1" x14ac:dyDescent="0.25">
      <c r="A238" s="187"/>
      <c r="B238" s="223"/>
      <c r="C238" s="197" t="s">
        <v>1098</v>
      </c>
      <c r="D238" s="326" t="s">
        <v>1099</v>
      </c>
      <c r="E238" s="326"/>
      <c r="F238" s="191" t="s">
        <v>195</v>
      </c>
      <c r="G238" s="193">
        <v>1</v>
      </c>
      <c r="H238" s="198"/>
      <c r="I238" s="192">
        <f t="shared" si="35"/>
        <v>0</v>
      </c>
      <c r="J238" s="191">
        <f t="shared" si="36"/>
        <v>0</v>
      </c>
      <c r="K238" s="196">
        <f t="shared" si="37"/>
        <v>0</v>
      </c>
      <c r="L238" s="196">
        <f t="shared" si="38"/>
        <v>0</v>
      </c>
      <c r="M238" s="196">
        <f t="shared" si="39"/>
        <v>0</v>
      </c>
      <c r="N238" s="196">
        <v>0</v>
      </c>
      <c r="O238" s="196"/>
      <c r="P238" s="199"/>
      <c r="Q238" s="199"/>
      <c r="R238" s="199"/>
      <c r="S238" s="196">
        <f t="shared" si="40"/>
        <v>0</v>
      </c>
      <c r="T238" s="196"/>
      <c r="U238" s="196"/>
      <c r="V238" s="207"/>
      <c r="W238" s="59"/>
      <c r="Z238">
        <f t="shared" si="41"/>
        <v>0</v>
      </c>
    </row>
    <row r="239" spans="1:26" ht="24.95" customHeight="1" x14ac:dyDescent="0.25">
      <c r="A239" s="187"/>
      <c r="B239" s="223"/>
      <c r="C239" s="197" t="s">
        <v>1100</v>
      </c>
      <c r="D239" s="326" t="s">
        <v>1101</v>
      </c>
      <c r="E239" s="326"/>
      <c r="F239" s="191" t="s">
        <v>195</v>
      </c>
      <c r="G239" s="193">
        <v>1</v>
      </c>
      <c r="H239" s="198"/>
      <c r="I239" s="192">
        <f t="shared" si="35"/>
        <v>0</v>
      </c>
      <c r="J239" s="191">
        <f t="shared" si="36"/>
        <v>0</v>
      </c>
      <c r="K239" s="196">
        <f t="shared" si="37"/>
        <v>0</v>
      </c>
      <c r="L239" s="196">
        <f t="shared" si="38"/>
        <v>0</v>
      </c>
      <c r="M239" s="196">
        <f t="shared" si="39"/>
        <v>0</v>
      </c>
      <c r="N239" s="196">
        <v>0</v>
      </c>
      <c r="O239" s="196"/>
      <c r="P239" s="199"/>
      <c r="Q239" s="199"/>
      <c r="R239" s="199"/>
      <c r="S239" s="196">
        <f t="shared" si="40"/>
        <v>0</v>
      </c>
      <c r="T239" s="196"/>
      <c r="U239" s="196"/>
      <c r="V239" s="207"/>
      <c r="W239" s="59"/>
      <c r="Z239">
        <f t="shared" si="41"/>
        <v>0</v>
      </c>
    </row>
    <row r="240" spans="1:26" ht="24.95" customHeight="1" x14ac:dyDescent="0.25">
      <c r="A240" s="187"/>
      <c r="B240" s="223"/>
      <c r="C240" s="197" t="s">
        <v>1102</v>
      </c>
      <c r="D240" s="326" t="s">
        <v>1103</v>
      </c>
      <c r="E240" s="326"/>
      <c r="F240" s="191" t="s">
        <v>195</v>
      </c>
      <c r="G240" s="193">
        <v>1</v>
      </c>
      <c r="H240" s="198"/>
      <c r="I240" s="192">
        <f t="shared" si="35"/>
        <v>0</v>
      </c>
      <c r="J240" s="191">
        <f t="shared" si="36"/>
        <v>0</v>
      </c>
      <c r="K240" s="196">
        <f t="shared" si="37"/>
        <v>0</v>
      </c>
      <c r="L240" s="196">
        <f t="shared" si="38"/>
        <v>0</v>
      </c>
      <c r="M240" s="196">
        <f t="shared" si="39"/>
        <v>0</v>
      </c>
      <c r="N240" s="196">
        <v>0</v>
      </c>
      <c r="O240" s="196"/>
      <c r="P240" s="199"/>
      <c r="Q240" s="199"/>
      <c r="R240" s="199"/>
      <c r="S240" s="196">
        <f t="shared" si="40"/>
        <v>0</v>
      </c>
      <c r="T240" s="196"/>
      <c r="U240" s="196"/>
      <c r="V240" s="207"/>
      <c r="W240" s="59"/>
      <c r="Z240">
        <f t="shared" si="41"/>
        <v>0</v>
      </c>
    </row>
    <row r="241" spans="1:26" ht="24.95" customHeight="1" x14ac:dyDescent="0.25">
      <c r="A241" s="187"/>
      <c r="B241" s="223"/>
      <c r="C241" s="197" t="s">
        <v>1104</v>
      </c>
      <c r="D241" s="326" t="s">
        <v>1105</v>
      </c>
      <c r="E241" s="326"/>
      <c r="F241" s="191" t="s">
        <v>195</v>
      </c>
      <c r="G241" s="193">
        <v>1</v>
      </c>
      <c r="H241" s="198"/>
      <c r="I241" s="192">
        <f t="shared" si="35"/>
        <v>0</v>
      </c>
      <c r="J241" s="191">
        <f t="shared" si="36"/>
        <v>0</v>
      </c>
      <c r="K241" s="196">
        <f t="shared" si="37"/>
        <v>0</v>
      </c>
      <c r="L241" s="196">
        <f t="shared" si="38"/>
        <v>0</v>
      </c>
      <c r="M241" s="196">
        <f t="shared" si="39"/>
        <v>0</v>
      </c>
      <c r="N241" s="196">
        <v>0</v>
      </c>
      <c r="O241" s="196"/>
      <c r="P241" s="199"/>
      <c r="Q241" s="199"/>
      <c r="R241" s="199"/>
      <c r="S241" s="196">
        <f t="shared" si="40"/>
        <v>0</v>
      </c>
      <c r="T241" s="196"/>
      <c r="U241" s="196"/>
      <c r="V241" s="207"/>
      <c r="W241" s="59"/>
      <c r="Z241">
        <f t="shared" si="41"/>
        <v>0</v>
      </c>
    </row>
    <row r="242" spans="1:26" ht="24.95" customHeight="1" x14ac:dyDescent="0.25">
      <c r="A242" s="187"/>
      <c r="B242" s="223"/>
      <c r="C242" s="197" t="s">
        <v>1106</v>
      </c>
      <c r="D242" s="326" t="s">
        <v>1107</v>
      </c>
      <c r="E242" s="326"/>
      <c r="F242" s="191" t="s">
        <v>195</v>
      </c>
      <c r="G242" s="193">
        <v>22</v>
      </c>
      <c r="H242" s="198"/>
      <c r="I242" s="192">
        <f t="shared" si="35"/>
        <v>0</v>
      </c>
      <c r="J242" s="191">
        <f t="shared" si="36"/>
        <v>0</v>
      </c>
      <c r="K242" s="196">
        <f t="shared" si="37"/>
        <v>0</v>
      </c>
      <c r="L242" s="196">
        <f t="shared" si="38"/>
        <v>0</v>
      </c>
      <c r="M242" s="196">
        <f t="shared" si="39"/>
        <v>0</v>
      </c>
      <c r="N242" s="196">
        <v>0</v>
      </c>
      <c r="O242" s="196"/>
      <c r="P242" s="199"/>
      <c r="Q242" s="199"/>
      <c r="R242" s="199"/>
      <c r="S242" s="196">
        <f t="shared" si="40"/>
        <v>0</v>
      </c>
      <c r="T242" s="196"/>
      <c r="U242" s="196"/>
      <c r="V242" s="207"/>
      <c r="W242" s="59"/>
      <c r="Z242">
        <f t="shared" si="41"/>
        <v>0</v>
      </c>
    </row>
    <row r="243" spans="1:26" ht="24.95" customHeight="1" x14ac:dyDescent="0.25">
      <c r="A243" s="187"/>
      <c r="B243" s="223"/>
      <c r="C243" s="197" t="s">
        <v>1108</v>
      </c>
      <c r="D243" s="326" t="s">
        <v>1109</v>
      </c>
      <c r="E243" s="326"/>
      <c r="F243" s="191" t="s">
        <v>195</v>
      </c>
      <c r="G243" s="193">
        <v>2</v>
      </c>
      <c r="H243" s="198"/>
      <c r="I243" s="192">
        <f t="shared" si="35"/>
        <v>0</v>
      </c>
      <c r="J243" s="191">
        <f t="shared" si="36"/>
        <v>0</v>
      </c>
      <c r="K243" s="196">
        <f t="shared" si="37"/>
        <v>0</v>
      </c>
      <c r="L243" s="196">
        <f t="shared" si="38"/>
        <v>0</v>
      </c>
      <c r="M243" s="196">
        <f t="shared" si="39"/>
        <v>0</v>
      </c>
      <c r="N243" s="196">
        <v>0</v>
      </c>
      <c r="O243" s="196"/>
      <c r="P243" s="199"/>
      <c r="Q243" s="199"/>
      <c r="R243" s="199"/>
      <c r="S243" s="196">
        <f t="shared" si="40"/>
        <v>0</v>
      </c>
      <c r="T243" s="196"/>
      <c r="U243" s="196"/>
      <c r="V243" s="207"/>
      <c r="W243" s="59"/>
      <c r="Z243">
        <f t="shared" si="41"/>
        <v>0</v>
      </c>
    </row>
    <row r="244" spans="1:26" ht="24.95" customHeight="1" x14ac:dyDescent="0.25">
      <c r="A244" s="187"/>
      <c r="B244" s="223"/>
      <c r="C244" s="197" t="s">
        <v>1110</v>
      </c>
      <c r="D244" s="326" t="s">
        <v>1111</v>
      </c>
      <c r="E244" s="326"/>
      <c r="F244" s="191" t="s">
        <v>195</v>
      </c>
      <c r="G244" s="193">
        <v>2</v>
      </c>
      <c r="H244" s="198"/>
      <c r="I244" s="192">
        <f t="shared" si="35"/>
        <v>0</v>
      </c>
      <c r="J244" s="191">
        <f t="shared" si="36"/>
        <v>0</v>
      </c>
      <c r="K244" s="196">
        <f t="shared" si="37"/>
        <v>0</v>
      </c>
      <c r="L244" s="196">
        <f t="shared" si="38"/>
        <v>0</v>
      </c>
      <c r="M244" s="196">
        <f t="shared" si="39"/>
        <v>0</v>
      </c>
      <c r="N244" s="196">
        <v>0</v>
      </c>
      <c r="O244" s="196"/>
      <c r="P244" s="199"/>
      <c r="Q244" s="199"/>
      <c r="R244" s="199"/>
      <c r="S244" s="196">
        <f t="shared" si="40"/>
        <v>0</v>
      </c>
      <c r="T244" s="196"/>
      <c r="U244" s="196"/>
      <c r="V244" s="207"/>
      <c r="W244" s="59"/>
      <c r="Z244">
        <f t="shared" si="41"/>
        <v>0</v>
      </c>
    </row>
    <row r="245" spans="1:26" ht="24.95" customHeight="1" x14ac:dyDescent="0.25">
      <c r="A245" s="187"/>
      <c r="B245" s="223"/>
      <c r="C245" s="197" t="s">
        <v>1112</v>
      </c>
      <c r="D245" s="326" t="s">
        <v>1113</v>
      </c>
      <c r="E245" s="326"/>
      <c r="F245" s="191" t="s">
        <v>195</v>
      </c>
      <c r="G245" s="193">
        <v>2</v>
      </c>
      <c r="H245" s="198"/>
      <c r="I245" s="192">
        <f t="shared" si="35"/>
        <v>0</v>
      </c>
      <c r="J245" s="191">
        <f t="shared" si="36"/>
        <v>0</v>
      </c>
      <c r="K245" s="196">
        <f t="shared" si="37"/>
        <v>0</v>
      </c>
      <c r="L245" s="196">
        <f t="shared" si="38"/>
        <v>0</v>
      </c>
      <c r="M245" s="196">
        <f t="shared" si="39"/>
        <v>0</v>
      </c>
      <c r="N245" s="196">
        <v>0</v>
      </c>
      <c r="O245" s="196"/>
      <c r="P245" s="199"/>
      <c r="Q245" s="199"/>
      <c r="R245" s="199"/>
      <c r="S245" s="196">
        <f t="shared" si="40"/>
        <v>0</v>
      </c>
      <c r="T245" s="196"/>
      <c r="U245" s="196"/>
      <c r="V245" s="207"/>
      <c r="W245" s="59"/>
      <c r="Z245">
        <f t="shared" si="41"/>
        <v>0</v>
      </c>
    </row>
    <row r="246" spans="1:26" ht="24.95" customHeight="1" x14ac:dyDescent="0.25">
      <c r="A246" s="187"/>
      <c r="B246" s="223"/>
      <c r="C246" s="197" t="s">
        <v>1114</v>
      </c>
      <c r="D246" s="326" t="s">
        <v>1115</v>
      </c>
      <c r="E246" s="326"/>
      <c r="F246" s="191" t="s">
        <v>195</v>
      </c>
      <c r="G246" s="193">
        <v>2</v>
      </c>
      <c r="H246" s="198"/>
      <c r="I246" s="192">
        <f t="shared" si="35"/>
        <v>0</v>
      </c>
      <c r="J246" s="191">
        <f t="shared" si="36"/>
        <v>0</v>
      </c>
      <c r="K246" s="196">
        <f t="shared" si="37"/>
        <v>0</v>
      </c>
      <c r="L246" s="196">
        <f t="shared" si="38"/>
        <v>0</v>
      </c>
      <c r="M246" s="196">
        <f t="shared" si="39"/>
        <v>0</v>
      </c>
      <c r="N246" s="196">
        <v>0</v>
      </c>
      <c r="O246" s="196"/>
      <c r="P246" s="199"/>
      <c r="Q246" s="199"/>
      <c r="R246" s="199"/>
      <c r="S246" s="196">
        <f t="shared" si="40"/>
        <v>0</v>
      </c>
      <c r="T246" s="196"/>
      <c r="U246" s="196"/>
      <c r="V246" s="207"/>
      <c r="W246" s="59"/>
      <c r="Z246">
        <f t="shared" si="41"/>
        <v>0</v>
      </c>
    </row>
    <row r="247" spans="1:26" ht="24.95" customHeight="1" x14ac:dyDescent="0.25">
      <c r="A247" s="187"/>
      <c r="B247" s="223"/>
      <c r="C247" s="197" t="s">
        <v>1116</v>
      </c>
      <c r="D247" s="326" t="s">
        <v>1117</v>
      </c>
      <c r="E247" s="326"/>
      <c r="F247" s="191" t="s">
        <v>195</v>
      </c>
      <c r="G247" s="193">
        <v>1</v>
      </c>
      <c r="H247" s="198"/>
      <c r="I247" s="192">
        <f t="shared" si="35"/>
        <v>0</v>
      </c>
      <c r="J247" s="191">
        <f t="shared" si="36"/>
        <v>0</v>
      </c>
      <c r="K247" s="196">
        <f t="shared" si="37"/>
        <v>0</v>
      </c>
      <c r="L247" s="196">
        <f t="shared" si="38"/>
        <v>0</v>
      </c>
      <c r="M247" s="196">
        <f t="shared" si="39"/>
        <v>0</v>
      </c>
      <c r="N247" s="196">
        <v>0</v>
      </c>
      <c r="O247" s="196"/>
      <c r="P247" s="199"/>
      <c r="Q247" s="199"/>
      <c r="R247" s="199"/>
      <c r="S247" s="196">
        <f t="shared" si="40"/>
        <v>0</v>
      </c>
      <c r="T247" s="196"/>
      <c r="U247" s="196"/>
      <c r="V247" s="207"/>
      <c r="W247" s="59"/>
      <c r="Z247">
        <f t="shared" si="41"/>
        <v>0</v>
      </c>
    </row>
    <row r="248" spans="1:26" ht="24.95" customHeight="1" x14ac:dyDescent="0.25">
      <c r="A248" s="187"/>
      <c r="B248" s="223"/>
      <c r="C248" s="197" t="s">
        <v>1118</v>
      </c>
      <c r="D248" s="326" t="s">
        <v>1119</v>
      </c>
      <c r="E248" s="326"/>
      <c r="F248" s="191" t="s">
        <v>195</v>
      </c>
      <c r="G248" s="193">
        <v>1</v>
      </c>
      <c r="H248" s="198"/>
      <c r="I248" s="192">
        <f t="shared" si="35"/>
        <v>0</v>
      </c>
      <c r="J248" s="191">
        <f t="shared" si="36"/>
        <v>0</v>
      </c>
      <c r="K248" s="196">
        <f t="shared" si="37"/>
        <v>0</v>
      </c>
      <c r="L248" s="196">
        <f t="shared" si="38"/>
        <v>0</v>
      </c>
      <c r="M248" s="196">
        <f t="shared" si="39"/>
        <v>0</v>
      </c>
      <c r="N248" s="196">
        <v>0</v>
      </c>
      <c r="O248" s="196"/>
      <c r="P248" s="199"/>
      <c r="Q248" s="199"/>
      <c r="R248" s="199"/>
      <c r="S248" s="196">
        <f t="shared" si="40"/>
        <v>0</v>
      </c>
      <c r="T248" s="196"/>
      <c r="U248" s="196"/>
      <c r="V248" s="207"/>
      <c r="W248" s="59"/>
      <c r="Z248">
        <f t="shared" si="41"/>
        <v>0</v>
      </c>
    </row>
    <row r="249" spans="1:26" ht="24.95" customHeight="1" x14ac:dyDescent="0.25">
      <c r="A249" s="187"/>
      <c r="B249" s="223"/>
      <c r="C249" s="197" t="s">
        <v>1120</v>
      </c>
      <c r="D249" s="326" t="s">
        <v>1121</v>
      </c>
      <c r="E249" s="326"/>
      <c r="F249" s="191" t="s">
        <v>195</v>
      </c>
      <c r="G249" s="193">
        <v>1</v>
      </c>
      <c r="H249" s="198"/>
      <c r="I249" s="192">
        <f t="shared" si="35"/>
        <v>0</v>
      </c>
      <c r="J249" s="191">
        <f t="shared" si="36"/>
        <v>0</v>
      </c>
      <c r="K249" s="196">
        <f t="shared" si="37"/>
        <v>0</v>
      </c>
      <c r="L249" s="196">
        <f t="shared" si="38"/>
        <v>0</v>
      </c>
      <c r="M249" s="196">
        <f t="shared" si="39"/>
        <v>0</v>
      </c>
      <c r="N249" s="196">
        <v>0</v>
      </c>
      <c r="O249" s="196"/>
      <c r="P249" s="199"/>
      <c r="Q249" s="199"/>
      <c r="R249" s="199"/>
      <c r="S249" s="196">
        <f t="shared" si="40"/>
        <v>0</v>
      </c>
      <c r="T249" s="196"/>
      <c r="U249" s="196"/>
      <c r="V249" s="207"/>
      <c r="W249" s="59"/>
      <c r="Z249">
        <f t="shared" si="41"/>
        <v>0</v>
      </c>
    </row>
    <row r="250" spans="1:26" ht="24.95" customHeight="1" x14ac:dyDescent="0.25">
      <c r="A250" s="187"/>
      <c r="B250" s="223"/>
      <c r="C250" s="197" t="s">
        <v>1122</v>
      </c>
      <c r="D250" s="326" t="s">
        <v>1123</v>
      </c>
      <c r="E250" s="326"/>
      <c r="F250" s="191" t="s">
        <v>195</v>
      </c>
      <c r="G250" s="193">
        <v>1</v>
      </c>
      <c r="H250" s="198"/>
      <c r="I250" s="192">
        <f t="shared" si="35"/>
        <v>0</v>
      </c>
      <c r="J250" s="191">
        <f t="shared" si="36"/>
        <v>0</v>
      </c>
      <c r="K250" s="196">
        <f t="shared" si="37"/>
        <v>0</v>
      </c>
      <c r="L250" s="196">
        <f t="shared" si="38"/>
        <v>0</v>
      </c>
      <c r="M250" s="196">
        <f t="shared" si="39"/>
        <v>0</v>
      </c>
      <c r="N250" s="196">
        <v>0</v>
      </c>
      <c r="O250" s="196"/>
      <c r="P250" s="199"/>
      <c r="Q250" s="199"/>
      <c r="R250" s="199"/>
      <c r="S250" s="196">
        <f t="shared" si="40"/>
        <v>0</v>
      </c>
      <c r="T250" s="196"/>
      <c r="U250" s="196"/>
      <c r="V250" s="207"/>
      <c r="W250" s="59"/>
      <c r="Z250">
        <f t="shared" si="41"/>
        <v>0</v>
      </c>
    </row>
    <row r="251" spans="1:26" ht="24.95" customHeight="1" x14ac:dyDescent="0.25">
      <c r="A251" s="187"/>
      <c r="B251" s="223"/>
      <c r="C251" s="197" t="s">
        <v>1124</v>
      </c>
      <c r="D251" s="326" t="s">
        <v>1125</v>
      </c>
      <c r="E251" s="326"/>
      <c r="F251" s="191" t="s">
        <v>195</v>
      </c>
      <c r="G251" s="193">
        <v>1</v>
      </c>
      <c r="H251" s="198"/>
      <c r="I251" s="192">
        <f t="shared" si="35"/>
        <v>0</v>
      </c>
      <c r="J251" s="191">
        <f t="shared" si="36"/>
        <v>0</v>
      </c>
      <c r="K251" s="196">
        <f t="shared" si="37"/>
        <v>0</v>
      </c>
      <c r="L251" s="196">
        <f t="shared" si="38"/>
        <v>0</v>
      </c>
      <c r="M251" s="196">
        <f t="shared" si="39"/>
        <v>0</v>
      </c>
      <c r="N251" s="196">
        <v>0</v>
      </c>
      <c r="O251" s="196"/>
      <c r="P251" s="199"/>
      <c r="Q251" s="199"/>
      <c r="R251" s="199"/>
      <c r="S251" s="196">
        <f t="shared" si="40"/>
        <v>0</v>
      </c>
      <c r="T251" s="196"/>
      <c r="U251" s="196"/>
      <c r="V251" s="207"/>
      <c r="W251" s="59"/>
      <c r="Z251">
        <f t="shared" si="41"/>
        <v>0</v>
      </c>
    </row>
    <row r="252" spans="1:26" ht="24.95" customHeight="1" x14ac:dyDescent="0.25">
      <c r="A252" s="187"/>
      <c r="B252" s="223"/>
      <c r="C252" s="197" t="s">
        <v>1126</v>
      </c>
      <c r="D252" s="326" t="s">
        <v>1127</v>
      </c>
      <c r="E252" s="326"/>
      <c r="F252" s="191" t="s">
        <v>195</v>
      </c>
      <c r="G252" s="193">
        <v>1</v>
      </c>
      <c r="H252" s="198"/>
      <c r="I252" s="192">
        <f t="shared" si="35"/>
        <v>0</v>
      </c>
      <c r="J252" s="191">
        <f t="shared" si="36"/>
        <v>0</v>
      </c>
      <c r="K252" s="196">
        <f t="shared" si="37"/>
        <v>0</v>
      </c>
      <c r="L252" s="196">
        <f t="shared" si="38"/>
        <v>0</v>
      </c>
      <c r="M252" s="196">
        <f t="shared" si="39"/>
        <v>0</v>
      </c>
      <c r="N252" s="196">
        <v>0</v>
      </c>
      <c r="O252" s="196"/>
      <c r="P252" s="199"/>
      <c r="Q252" s="199"/>
      <c r="R252" s="199"/>
      <c r="S252" s="196">
        <f t="shared" si="40"/>
        <v>0</v>
      </c>
      <c r="T252" s="196"/>
      <c r="U252" s="196"/>
      <c r="V252" s="207"/>
      <c r="W252" s="59"/>
      <c r="Z252">
        <f t="shared" si="41"/>
        <v>0</v>
      </c>
    </row>
    <row r="253" spans="1:26" ht="24.95" customHeight="1" x14ac:dyDescent="0.25">
      <c r="A253" s="187"/>
      <c r="B253" s="223"/>
      <c r="C253" s="197" t="s">
        <v>1128</v>
      </c>
      <c r="D253" s="326" t="s">
        <v>1129</v>
      </c>
      <c r="E253" s="326"/>
      <c r="F253" s="191" t="s">
        <v>195</v>
      </c>
      <c r="G253" s="193">
        <v>1</v>
      </c>
      <c r="H253" s="198"/>
      <c r="I253" s="192">
        <f t="shared" ref="I253:I284" si="42">ROUND(G253*(H253),2)</f>
        <v>0</v>
      </c>
      <c r="J253" s="191">
        <f t="shared" ref="J253:J267" si="43">ROUND(G253*(N253),2)</f>
        <v>0</v>
      </c>
      <c r="K253" s="196">
        <f t="shared" ref="K253:K267" si="44">ROUND(G253*(O253),2)</f>
        <v>0</v>
      </c>
      <c r="L253" s="196">
        <f t="shared" ref="L253:L267" si="45">ROUND(G253*(H253),2)</f>
        <v>0</v>
      </c>
      <c r="M253" s="196">
        <f t="shared" ref="M253:M267" si="46">ROUND(G253*(H253),2)</f>
        <v>0</v>
      </c>
      <c r="N253" s="196">
        <v>0</v>
      </c>
      <c r="O253" s="196"/>
      <c r="P253" s="199"/>
      <c r="Q253" s="199"/>
      <c r="R253" s="199"/>
      <c r="S253" s="196">
        <f t="shared" ref="S253:S267" si="47">ROUND(G253*(P253),3)</f>
        <v>0</v>
      </c>
      <c r="T253" s="196"/>
      <c r="U253" s="196"/>
      <c r="V253" s="207"/>
      <c r="W253" s="59"/>
      <c r="Z253">
        <f t="shared" ref="Z253:Z267" si="48">0.058844*POWER(I253,0.952797)</f>
        <v>0</v>
      </c>
    </row>
    <row r="254" spans="1:26" ht="24.95" customHeight="1" x14ac:dyDescent="0.25">
      <c r="A254" s="187"/>
      <c r="B254" s="223"/>
      <c r="C254" s="197" t="s">
        <v>1130</v>
      </c>
      <c r="D254" s="326" t="s">
        <v>1131</v>
      </c>
      <c r="E254" s="326"/>
      <c r="F254" s="191" t="s">
        <v>195</v>
      </c>
      <c r="G254" s="193">
        <v>1</v>
      </c>
      <c r="H254" s="198"/>
      <c r="I254" s="192">
        <f t="shared" si="42"/>
        <v>0</v>
      </c>
      <c r="J254" s="191">
        <f t="shared" si="43"/>
        <v>0</v>
      </c>
      <c r="K254" s="196">
        <f t="shared" si="44"/>
        <v>0</v>
      </c>
      <c r="L254" s="196">
        <f t="shared" si="45"/>
        <v>0</v>
      </c>
      <c r="M254" s="196">
        <f t="shared" si="46"/>
        <v>0</v>
      </c>
      <c r="N254" s="196">
        <v>0</v>
      </c>
      <c r="O254" s="196"/>
      <c r="P254" s="199"/>
      <c r="Q254" s="199"/>
      <c r="R254" s="199"/>
      <c r="S254" s="196">
        <f t="shared" si="47"/>
        <v>0</v>
      </c>
      <c r="T254" s="196"/>
      <c r="U254" s="196"/>
      <c r="V254" s="207"/>
      <c r="W254" s="59"/>
      <c r="Z254">
        <f t="shared" si="48"/>
        <v>0</v>
      </c>
    </row>
    <row r="255" spans="1:26" ht="24.95" customHeight="1" x14ac:dyDescent="0.25">
      <c r="A255" s="187"/>
      <c r="B255" s="223"/>
      <c r="C255" s="197" t="s">
        <v>1132</v>
      </c>
      <c r="D255" s="326" t="s">
        <v>1133</v>
      </c>
      <c r="E255" s="326"/>
      <c r="F255" s="191" t="s">
        <v>195</v>
      </c>
      <c r="G255" s="193">
        <v>1</v>
      </c>
      <c r="H255" s="198"/>
      <c r="I255" s="192">
        <f t="shared" si="42"/>
        <v>0</v>
      </c>
      <c r="J255" s="191">
        <f t="shared" si="43"/>
        <v>0</v>
      </c>
      <c r="K255" s="196">
        <f t="shared" si="44"/>
        <v>0</v>
      </c>
      <c r="L255" s="196">
        <f t="shared" si="45"/>
        <v>0</v>
      </c>
      <c r="M255" s="196">
        <f t="shared" si="46"/>
        <v>0</v>
      </c>
      <c r="N255" s="196">
        <v>0</v>
      </c>
      <c r="O255" s="196"/>
      <c r="P255" s="199"/>
      <c r="Q255" s="199"/>
      <c r="R255" s="199"/>
      <c r="S255" s="196">
        <f t="shared" si="47"/>
        <v>0</v>
      </c>
      <c r="T255" s="196"/>
      <c r="U255" s="196"/>
      <c r="V255" s="207"/>
      <c r="W255" s="59"/>
      <c r="Z255">
        <f t="shared" si="48"/>
        <v>0</v>
      </c>
    </row>
    <row r="256" spans="1:26" ht="24.95" customHeight="1" x14ac:dyDescent="0.25">
      <c r="A256" s="187"/>
      <c r="B256" s="223"/>
      <c r="C256" s="197" t="s">
        <v>1134</v>
      </c>
      <c r="D256" s="326" t="s">
        <v>1135</v>
      </c>
      <c r="E256" s="326"/>
      <c r="F256" s="191" t="s">
        <v>195</v>
      </c>
      <c r="G256" s="193">
        <v>1</v>
      </c>
      <c r="H256" s="198"/>
      <c r="I256" s="192">
        <f t="shared" si="42"/>
        <v>0</v>
      </c>
      <c r="J256" s="191">
        <f t="shared" si="43"/>
        <v>0</v>
      </c>
      <c r="K256" s="196">
        <f t="shared" si="44"/>
        <v>0</v>
      </c>
      <c r="L256" s="196">
        <f t="shared" si="45"/>
        <v>0</v>
      </c>
      <c r="M256" s="196">
        <f t="shared" si="46"/>
        <v>0</v>
      </c>
      <c r="N256" s="196">
        <v>0</v>
      </c>
      <c r="O256" s="196"/>
      <c r="P256" s="199"/>
      <c r="Q256" s="199"/>
      <c r="R256" s="199"/>
      <c r="S256" s="196">
        <f t="shared" si="47"/>
        <v>0</v>
      </c>
      <c r="T256" s="196"/>
      <c r="U256" s="196"/>
      <c r="V256" s="207"/>
      <c r="W256" s="59"/>
      <c r="Z256">
        <f t="shared" si="48"/>
        <v>0</v>
      </c>
    </row>
    <row r="257" spans="1:26" ht="24.95" customHeight="1" x14ac:dyDescent="0.25">
      <c r="A257" s="187"/>
      <c r="B257" s="223"/>
      <c r="C257" s="197" t="s">
        <v>1136</v>
      </c>
      <c r="D257" s="326" t="s">
        <v>1137</v>
      </c>
      <c r="E257" s="326"/>
      <c r="F257" s="191" t="s">
        <v>195</v>
      </c>
      <c r="G257" s="193">
        <v>1</v>
      </c>
      <c r="H257" s="198"/>
      <c r="I257" s="192">
        <f t="shared" si="42"/>
        <v>0</v>
      </c>
      <c r="J257" s="191">
        <f t="shared" si="43"/>
        <v>0</v>
      </c>
      <c r="K257" s="196">
        <f t="shared" si="44"/>
        <v>0</v>
      </c>
      <c r="L257" s="196">
        <f t="shared" si="45"/>
        <v>0</v>
      </c>
      <c r="M257" s="196">
        <f t="shared" si="46"/>
        <v>0</v>
      </c>
      <c r="N257" s="196">
        <v>0</v>
      </c>
      <c r="O257" s="196"/>
      <c r="P257" s="199"/>
      <c r="Q257" s="199"/>
      <c r="R257" s="199"/>
      <c r="S257" s="196">
        <f t="shared" si="47"/>
        <v>0</v>
      </c>
      <c r="T257" s="196"/>
      <c r="U257" s="196"/>
      <c r="V257" s="207"/>
      <c r="W257" s="59"/>
      <c r="Z257">
        <f t="shared" si="48"/>
        <v>0</v>
      </c>
    </row>
    <row r="258" spans="1:26" ht="24.95" customHeight="1" x14ac:dyDescent="0.25">
      <c r="A258" s="187"/>
      <c r="B258" s="223"/>
      <c r="C258" s="197" t="s">
        <v>1138</v>
      </c>
      <c r="D258" s="326" t="s">
        <v>1139</v>
      </c>
      <c r="E258" s="326"/>
      <c r="F258" s="191" t="s">
        <v>195</v>
      </c>
      <c r="G258" s="193">
        <v>1</v>
      </c>
      <c r="H258" s="198"/>
      <c r="I258" s="192">
        <f t="shared" si="42"/>
        <v>0</v>
      </c>
      <c r="J258" s="191">
        <f t="shared" si="43"/>
        <v>0</v>
      </c>
      <c r="K258" s="196">
        <f t="shared" si="44"/>
        <v>0</v>
      </c>
      <c r="L258" s="196">
        <f t="shared" si="45"/>
        <v>0</v>
      </c>
      <c r="M258" s="196">
        <f t="shared" si="46"/>
        <v>0</v>
      </c>
      <c r="N258" s="196">
        <v>0</v>
      </c>
      <c r="O258" s="196"/>
      <c r="P258" s="199"/>
      <c r="Q258" s="199"/>
      <c r="R258" s="199"/>
      <c r="S258" s="196">
        <f t="shared" si="47"/>
        <v>0</v>
      </c>
      <c r="T258" s="196"/>
      <c r="U258" s="196"/>
      <c r="V258" s="207"/>
      <c r="W258" s="59"/>
      <c r="Z258">
        <f t="shared" si="48"/>
        <v>0</v>
      </c>
    </row>
    <row r="259" spans="1:26" ht="24.95" customHeight="1" x14ac:dyDescent="0.25">
      <c r="A259" s="187"/>
      <c r="B259" s="223"/>
      <c r="C259" s="197" t="s">
        <v>1140</v>
      </c>
      <c r="D259" s="326" t="s">
        <v>1141</v>
      </c>
      <c r="E259" s="326"/>
      <c r="F259" s="191" t="s">
        <v>195</v>
      </c>
      <c r="G259" s="193">
        <v>1</v>
      </c>
      <c r="H259" s="198"/>
      <c r="I259" s="192">
        <f t="shared" si="42"/>
        <v>0</v>
      </c>
      <c r="J259" s="191">
        <f t="shared" si="43"/>
        <v>0</v>
      </c>
      <c r="K259" s="196">
        <f t="shared" si="44"/>
        <v>0</v>
      </c>
      <c r="L259" s="196">
        <f t="shared" si="45"/>
        <v>0</v>
      </c>
      <c r="M259" s="196">
        <f t="shared" si="46"/>
        <v>0</v>
      </c>
      <c r="N259" s="196">
        <v>0</v>
      </c>
      <c r="O259" s="196"/>
      <c r="P259" s="199"/>
      <c r="Q259" s="199"/>
      <c r="R259" s="199"/>
      <c r="S259" s="196">
        <f t="shared" si="47"/>
        <v>0</v>
      </c>
      <c r="T259" s="196"/>
      <c r="U259" s="196"/>
      <c r="V259" s="207"/>
      <c r="W259" s="59"/>
      <c r="Z259">
        <f t="shared" si="48"/>
        <v>0</v>
      </c>
    </row>
    <row r="260" spans="1:26" ht="24.95" customHeight="1" x14ac:dyDescent="0.25">
      <c r="A260" s="187"/>
      <c r="B260" s="223"/>
      <c r="C260" s="197" t="s">
        <v>1142</v>
      </c>
      <c r="D260" s="326" t="s">
        <v>1143</v>
      </c>
      <c r="E260" s="326"/>
      <c r="F260" s="191" t="s">
        <v>195</v>
      </c>
      <c r="G260" s="193">
        <v>1</v>
      </c>
      <c r="H260" s="198"/>
      <c r="I260" s="192">
        <f t="shared" si="42"/>
        <v>0</v>
      </c>
      <c r="J260" s="191">
        <f t="shared" si="43"/>
        <v>0</v>
      </c>
      <c r="K260" s="196">
        <f t="shared" si="44"/>
        <v>0</v>
      </c>
      <c r="L260" s="196">
        <f t="shared" si="45"/>
        <v>0</v>
      </c>
      <c r="M260" s="196">
        <f t="shared" si="46"/>
        <v>0</v>
      </c>
      <c r="N260" s="196">
        <v>0</v>
      </c>
      <c r="O260" s="196"/>
      <c r="P260" s="199"/>
      <c r="Q260" s="199"/>
      <c r="R260" s="199"/>
      <c r="S260" s="196">
        <f t="shared" si="47"/>
        <v>0</v>
      </c>
      <c r="T260" s="196"/>
      <c r="U260" s="196"/>
      <c r="V260" s="207"/>
      <c r="W260" s="59"/>
      <c r="Z260">
        <f t="shared" si="48"/>
        <v>0</v>
      </c>
    </row>
    <row r="261" spans="1:26" ht="24.95" customHeight="1" x14ac:dyDescent="0.25">
      <c r="A261" s="187"/>
      <c r="B261" s="223"/>
      <c r="C261" s="197" t="s">
        <v>1144</v>
      </c>
      <c r="D261" s="326" t="s">
        <v>1145</v>
      </c>
      <c r="E261" s="326"/>
      <c r="F261" s="191" t="s">
        <v>195</v>
      </c>
      <c r="G261" s="193">
        <v>1</v>
      </c>
      <c r="H261" s="198"/>
      <c r="I261" s="192">
        <f t="shared" si="42"/>
        <v>0</v>
      </c>
      <c r="J261" s="191">
        <f t="shared" si="43"/>
        <v>0</v>
      </c>
      <c r="K261" s="196">
        <f t="shared" si="44"/>
        <v>0</v>
      </c>
      <c r="L261" s="196">
        <f t="shared" si="45"/>
        <v>0</v>
      </c>
      <c r="M261" s="196">
        <f t="shared" si="46"/>
        <v>0</v>
      </c>
      <c r="N261" s="196">
        <v>0</v>
      </c>
      <c r="O261" s="196"/>
      <c r="P261" s="199"/>
      <c r="Q261" s="199"/>
      <c r="R261" s="199"/>
      <c r="S261" s="196">
        <f t="shared" si="47"/>
        <v>0</v>
      </c>
      <c r="T261" s="196"/>
      <c r="U261" s="196"/>
      <c r="V261" s="207"/>
      <c r="W261" s="59"/>
      <c r="Z261">
        <f t="shared" si="48"/>
        <v>0</v>
      </c>
    </row>
    <row r="262" spans="1:26" ht="24.95" customHeight="1" x14ac:dyDescent="0.25">
      <c r="A262" s="187"/>
      <c r="B262" s="223"/>
      <c r="C262" s="197" t="s">
        <v>1146</v>
      </c>
      <c r="D262" s="326" t="s">
        <v>1147</v>
      </c>
      <c r="E262" s="326"/>
      <c r="F262" s="191" t="s">
        <v>195</v>
      </c>
      <c r="G262" s="193">
        <v>1</v>
      </c>
      <c r="H262" s="198"/>
      <c r="I262" s="192">
        <f t="shared" si="42"/>
        <v>0</v>
      </c>
      <c r="J262" s="191">
        <f t="shared" si="43"/>
        <v>0</v>
      </c>
      <c r="K262" s="196">
        <f t="shared" si="44"/>
        <v>0</v>
      </c>
      <c r="L262" s="196">
        <f t="shared" si="45"/>
        <v>0</v>
      </c>
      <c r="M262" s="196">
        <f t="shared" si="46"/>
        <v>0</v>
      </c>
      <c r="N262" s="196">
        <v>0</v>
      </c>
      <c r="O262" s="196"/>
      <c r="P262" s="199"/>
      <c r="Q262" s="199"/>
      <c r="R262" s="199"/>
      <c r="S262" s="196">
        <f t="shared" si="47"/>
        <v>0</v>
      </c>
      <c r="T262" s="196"/>
      <c r="U262" s="196"/>
      <c r="V262" s="207"/>
      <c r="W262" s="59"/>
      <c r="Z262">
        <f t="shared" si="48"/>
        <v>0</v>
      </c>
    </row>
    <row r="263" spans="1:26" ht="24.95" customHeight="1" x14ac:dyDescent="0.25">
      <c r="A263" s="187"/>
      <c r="B263" s="223"/>
      <c r="C263" s="197" t="s">
        <v>1148</v>
      </c>
      <c r="D263" s="326" t="s">
        <v>1149</v>
      </c>
      <c r="E263" s="326"/>
      <c r="F263" s="191" t="s">
        <v>195</v>
      </c>
      <c r="G263" s="193">
        <v>1</v>
      </c>
      <c r="H263" s="198"/>
      <c r="I263" s="192">
        <f t="shared" si="42"/>
        <v>0</v>
      </c>
      <c r="J263" s="191">
        <f t="shared" si="43"/>
        <v>0</v>
      </c>
      <c r="K263" s="196">
        <f t="shared" si="44"/>
        <v>0</v>
      </c>
      <c r="L263" s="196">
        <f t="shared" si="45"/>
        <v>0</v>
      </c>
      <c r="M263" s="196">
        <f t="shared" si="46"/>
        <v>0</v>
      </c>
      <c r="N263" s="196">
        <v>0</v>
      </c>
      <c r="O263" s="196"/>
      <c r="P263" s="199"/>
      <c r="Q263" s="199"/>
      <c r="R263" s="199"/>
      <c r="S263" s="196">
        <f t="shared" si="47"/>
        <v>0</v>
      </c>
      <c r="T263" s="196"/>
      <c r="U263" s="196"/>
      <c r="V263" s="207"/>
      <c r="W263" s="59"/>
      <c r="Z263">
        <f t="shared" si="48"/>
        <v>0</v>
      </c>
    </row>
    <row r="264" spans="1:26" ht="24.95" customHeight="1" x14ac:dyDescent="0.25">
      <c r="A264" s="187"/>
      <c r="B264" s="223"/>
      <c r="C264" s="197" t="s">
        <v>1150</v>
      </c>
      <c r="D264" s="326" t="s">
        <v>1151</v>
      </c>
      <c r="E264" s="326"/>
      <c r="F264" s="191" t="s">
        <v>195</v>
      </c>
      <c r="G264" s="193">
        <v>1</v>
      </c>
      <c r="H264" s="198"/>
      <c r="I264" s="192">
        <f t="shared" si="42"/>
        <v>0</v>
      </c>
      <c r="J264" s="191">
        <f t="shared" si="43"/>
        <v>0</v>
      </c>
      <c r="K264" s="196">
        <f t="shared" si="44"/>
        <v>0</v>
      </c>
      <c r="L264" s="196">
        <f t="shared" si="45"/>
        <v>0</v>
      </c>
      <c r="M264" s="196">
        <f t="shared" si="46"/>
        <v>0</v>
      </c>
      <c r="N264" s="196">
        <v>0</v>
      </c>
      <c r="O264" s="196"/>
      <c r="P264" s="199"/>
      <c r="Q264" s="199"/>
      <c r="R264" s="199"/>
      <c r="S264" s="196">
        <f t="shared" si="47"/>
        <v>0</v>
      </c>
      <c r="T264" s="196"/>
      <c r="U264" s="196"/>
      <c r="V264" s="207"/>
      <c r="W264" s="59"/>
      <c r="Z264">
        <f t="shared" si="48"/>
        <v>0</v>
      </c>
    </row>
    <row r="265" spans="1:26" ht="24.95" customHeight="1" x14ac:dyDescent="0.25">
      <c r="A265" s="187"/>
      <c r="B265" s="223"/>
      <c r="C265" s="197" t="s">
        <v>1152</v>
      </c>
      <c r="D265" s="326" t="s">
        <v>1153</v>
      </c>
      <c r="E265" s="326"/>
      <c r="F265" s="191" t="s">
        <v>195</v>
      </c>
      <c r="G265" s="193">
        <v>1</v>
      </c>
      <c r="H265" s="198"/>
      <c r="I265" s="192">
        <f t="shared" si="42"/>
        <v>0</v>
      </c>
      <c r="J265" s="191">
        <f t="shared" si="43"/>
        <v>0</v>
      </c>
      <c r="K265" s="196">
        <f t="shared" si="44"/>
        <v>0</v>
      </c>
      <c r="L265" s="196">
        <f t="shared" si="45"/>
        <v>0</v>
      </c>
      <c r="M265" s="196">
        <f t="shared" si="46"/>
        <v>0</v>
      </c>
      <c r="N265" s="196">
        <v>0</v>
      </c>
      <c r="O265" s="196"/>
      <c r="P265" s="199"/>
      <c r="Q265" s="199"/>
      <c r="R265" s="199"/>
      <c r="S265" s="196">
        <f t="shared" si="47"/>
        <v>0</v>
      </c>
      <c r="T265" s="196"/>
      <c r="U265" s="196"/>
      <c r="V265" s="207"/>
      <c r="W265" s="59"/>
      <c r="Z265">
        <f t="shared" si="48"/>
        <v>0</v>
      </c>
    </row>
    <row r="266" spans="1:26" ht="24.95" customHeight="1" x14ac:dyDescent="0.25">
      <c r="A266" s="187"/>
      <c r="B266" s="223"/>
      <c r="C266" s="197" t="s">
        <v>1154</v>
      </c>
      <c r="D266" s="326" t="s">
        <v>1155</v>
      </c>
      <c r="E266" s="326"/>
      <c r="F266" s="191" t="s">
        <v>195</v>
      </c>
      <c r="G266" s="193">
        <v>1</v>
      </c>
      <c r="H266" s="198"/>
      <c r="I266" s="192">
        <f t="shared" si="42"/>
        <v>0</v>
      </c>
      <c r="J266" s="191">
        <f t="shared" si="43"/>
        <v>0</v>
      </c>
      <c r="K266" s="196">
        <f t="shared" si="44"/>
        <v>0</v>
      </c>
      <c r="L266" s="196">
        <f t="shared" si="45"/>
        <v>0</v>
      </c>
      <c r="M266" s="196">
        <f t="shared" si="46"/>
        <v>0</v>
      </c>
      <c r="N266" s="196">
        <v>0</v>
      </c>
      <c r="O266" s="196"/>
      <c r="P266" s="199"/>
      <c r="Q266" s="199"/>
      <c r="R266" s="199"/>
      <c r="S266" s="196">
        <f t="shared" si="47"/>
        <v>0</v>
      </c>
      <c r="T266" s="196"/>
      <c r="U266" s="196"/>
      <c r="V266" s="207"/>
      <c r="W266" s="59"/>
      <c r="Z266">
        <f t="shared" si="48"/>
        <v>0</v>
      </c>
    </row>
    <row r="267" spans="1:26" ht="24.95" customHeight="1" x14ac:dyDescent="0.25">
      <c r="A267" s="187"/>
      <c r="B267" s="223"/>
      <c r="C267" s="197" t="s">
        <v>1156</v>
      </c>
      <c r="D267" s="326" t="s">
        <v>1157</v>
      </c>
      <c r="E267" s="326"/>
      <c r="F267" s="191" t="s">
        <v>195</v>
      </c>
      <c r="G267" s="193">
        <v>1</v>
      </c>
      <c r="H267" s="198"/>
      <c r="I267" s="192">
        <f t="shared" si="42"/>
        <v>0</v>
      </c>
      <c r="J267" s="191">
        <f t="shared" si="43"/>
        <v>0</v>
      </c>
      <c r="K267" s="196">
        <f t="shared" si="44"/>
        <v>0</v>
      </c>
      <c r="L267" s="196">
        <f t="shared" si="45"/>
        <v>0</v>
      </c>
      <c r="M267" s="196">
        <f t="shared" si="46"/>
        <v>0</v>
      </c>
      <c r="N267" s="196">
        <v>0</v>
      </c>
      <c r="O267" s="196"/>
      <c r="P267" s="199"/>
      <c r="Q267" s="199"/>
      <c r="R267" s="199"/>
      <c r="S267" s="196">
        <f t="shared" si="47"/>
        <v>0</v>
      </c>
      <c r="T267" s="196"/>
      <c r="U267" s="196"/>
      <c r="V267" s="207"/>
      <c r="W267" s="59"/>
      <c r="Z267">
        <f t="shared" si="48"/>
        <v>0</v>
      </c>
    </row>
    <row r="268" spans="1:26" x14ac:dyDescent="0.25">
      <c r="A268" s="13"/>
      <c r="B268" s="221"/>
      <c r="C268" s="180">
        <v>2</v>
      </c>
      <c r="D268" s="322" t="s">
        <v>79</v>
      </c>
      <c r="E268" s="322"/>
      <c r="F268" s="13"/>
      <c r="G268" s="179"/>
      <c r="H268" s="146"/>
      <c r="I268" s="148">
        <f>ROUND((SUM(I188:I267))/1,2)</f>
        <v>0</v>
      </c>
      <c r="J268" s="13"/>
      <c r="K268" s="13"/>
      <c r="L268" s="13">
        <f>ROUND((SUM(L188:L267))/1,2)</f>
        <v>0</v>
      </c>
      <c r="M268" s="13">
        <f>ROUND((SUM(M188:M267))/1,2)</f>
        <v>0</v>
      </c>
      <c r="N268" s="13"/>
      <c r="O268" s="13"/>
      <c r="P268" s="13"/>
      <c r="Q268" s="13"/>
      <c r="R268" s="13"/>
      <c r="S268" s="13">
        <f>ROUND((SUM(S188:S267))/1,2)</f>
        <v>0</v>
      </c>
      <c r="T268" s="13"/>
      <c r="U268" s="13"/>
      <c r="V268" s="208">
        <f>ROUND((SUM(V188:V267))/1,2)</f>
        <v>0</v>
      </c>
      <c r="W268" s="226"/>
      <c r="X268" s="145"/>
      <c r="Y268" s="145"/>
      <c r="Z268" s="145"/>
    </row>
    <row r="269" spans="1:26" x14ac:dyDescent="0.25">
      <c r="A269" s="1"/>
      <c r="B269" s="217"/>
      <c r="C269" s="1"/>
      <c r="D269" s="1"/>
      <c r="E269" s="1"/>
      <c r="F269" s="1"/>
      <c r="G269" s="173"/>
      <c r="H269" s="139"/>
      <c r="I269" s="13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09"/>
      <c r="W269" s="59"/>
    </row>
    <row r="270" spans="1:26" x14ac:dyDescent="0.25">
      <c r="A270" s="13"/>
      <c r="B270" s="221"/>
      <c r="C270" s="13"/>
      <c r="D270" s="324" t="s">
        <v>77</v>
      </c>
      <c r="E270" s="324"/>
      <c r="F270" s="13"/>
      <c r="G270" s="179"/>
      <c r="H270" s="146"/>
      <c r="I270" s="148">
        <f>ROUND((SUM(I79:I269))/2,2)</f>
        <v>0</v>
      </c>
      <c r="J270" s="13"/>
      <c r="K270" s="13"/>
      <c r="L270" s="146">
        <f>ROUND((SUM(L79:L269))/2,2)</f>
        <v>0</v>
      </c>
      <c r="M270" s="146">
        <f>ROUND((SUM(M79:M269))/2,2)</f>
        <v>0</v>
      </c>
      <c r="N270" s="13"/>
      <c r="O270" s="13"/>
      <c r="P270" s="200"/>
      <c r="Q270" s="13"/>
      <c r="R270" s="13"/>
      <c r="S270" s="200">
        <f>ROUND((SUM(S79:S269))/2,2)</f>
        <v>0</v>
      </c>
      <c r="T270" s="13"/>
      <c r="U270" s="13"/>
      <c r="V270" s="208">
        <f>ROUND((SUM(V79:V269))/2,2)</f>
        <v>0</v>
      </c>
      <c r="W270" s="59"/>
    </row>
    <row r="271" spans="1:26" x14ac:dyDescent="0.25">
      <c r="A271" s="1"/>
      <c r="B271" s="217"/>
      <c r="C271" s="1"/>
      <c r="D271" s="1"/>
      <c r="E271" s="1"/>
      <c r="F271" s="1"/>
      <c r="G271" s="173"/>
      <c r="H271" s="139"/>
      <c r="I271" s="13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09"/>
      <c r="W271" s="59"/>
    </row>
    <row r="272" spans="1:26" x14ac:dyDescent="0.25">
      <c r="A272" s="13"/>
      <c r="B272" s="221"/>
      <c r="C272" s="13"/>
      <c r="D272" s="324" t="s">
        <v>85</v>
      </c>
      <c r="E272" s="324"/>
      <c r="F272" s="13"/>
      <c r="G272" s="179"/>
      <c r="H272" s="146"/>
      <c r="I272" s="146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205"/>
      <c r="W272" s="226"/>
      <c r="X272" s="145"/>
      <c r="Y272" s="145"/>
      <c r="Z272" s="145"/>
    </row>
    <row r="273" spans="1:26" x14ac:dyDescent="0.25">
      <c r="A273" s="13"/>
      <c r="B273" s="221"/>
      <c r="C273" s="180">
        <v>767</v>
      </c>
      <c r="D273" s="322" t="s">
        <v>94</v>
      </c>
      <c r="E273" s="322"/>
      <c r="F273" s="13"/>
      <c r="G273" s="179"/>
      <c r="H273" s="146"/>
      <c r="I273" s="146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205"/>
      <c r="W273" s="226"/>
      <c r="X273" s="145"/>
      <c r="Y273" s="145"/>
      <c r="Z273" s="145"/>
    </row>
    <row r="274" spans="1:26" ht="24.95" customHeight="1" x14ac:dyDescent="0.25">
      <c r="A274" s="187"/>
      <c r="B274" s="222"/>
      <c r="C274" s="188" t="s">
        <v>1158</v>
      </c>
      <c r="D274" s="323" t="s">
        <v>1159</v>
      </c>
      <c r="E274" s="323"/>
      <c r="F274" s="181" t="s">
        <v>162</v>
      </c>
      <c r="G274" s="183">
        <v>1781.91</v>
      </c>
      <c r="H274" s="189"/>
      <c r="I274" s="182">
        <f t="shared" ref="I274:I288" si="49">ROUND(G274*(H274),2)</f>
        <v>0</v>
      </c>
      <c r="J274" s="181">
        <f t="shared" ref="J274:J288" si="50">ROUND(G274*(N274),2)</f>
        <v>0</v>
      </c>
      <c r="K274" s="186">
        <f t="shared" ref="K274:K288" si="51">ROUND(G274*(O274),2)</f>
        <v>0</v>
      </c>
      <c r="L274" s="186">
        <f t="shared" ref="L274:L288" si="52">ROUND(G274*(H274),2)</f>
        <v>0</v>
      </c>
      <c r="M274" s="186"/>
      <c r="N274" s="186">
        <v>0</v>
      </c>
      <c r="O274" s="186"/>
      <c r="P274" s="190"/>
      <c r="Q274" s="190"/>
      <c r="R274" s="190"/>
      <c r="S274" s="186">
        <f t="shared" ref="S274:S288" si="53">ROUND(G274*(P274),3)</f>
        <v>0</v>
      </c>
      <c r="T274" s="186"/>
      <c r="U274" s="186"/>
      <c r="V274" s="206"/>
      <c r="W274" s="59"/>
      <c r="Z274">
        <f t="shared" ref="Z274:Z288" si="54">0.058844*POWER(I274,0.952797)</f>
        <v>0</v>
      </c>
    </row>
    <row r="275" spans="1:26" ht="24.95" customHeight="1" x14ac:dyDescent="0.25">
      <c r="A275" s="187"/>
      <c r="B275" s="222"/>
      <c r="C275" s="188" t="s">
        <v>1160</v>
      </c>
      <c r="D275" s="323" t="s">
        <v>1161</v>
      </c>
      <c r="E275" s="323"/>
      <c r="F275" s="181" t="s">
        <v>162</v>
      </c>
      <c r="G275" s="183">
        <v>1252.7539999999999</v>
      </c>
      <c r="H275" s="189"/>
      <c r="I275" s="182">
        <f t="shared" si="49"/>
        <v>0</v>
      </c>
      <c r="J275" s="181">
        <f t="shared" si="50"/>
        <v>0</v>
      </c>
      <c r="K275" s="186">
        <f t="shared" si="51"/>
        <v>0</v>
      </c>
      <c r="L275" s="186">
        <f t="shared" si="52"/>
        <v>0</v>
      </c>
      <c r="M275" s="186"/>
      <c r="N275" s="186">
        <v>0</v>
      </c>
      <c r="O275" s="186"/>
      <c r="P275" s="190"/>
      <c r="Q275" s="190"/>
      <c r="R275" s="190"/>
      <c r="S275" s="186">
        <f t="shared" si="53"/>
        <v>0</v>
      </c>
      <c r="T275" s="186"/>
      <c r="U275" s="186"/>
      <c r="V275" s="206"/>
      <c r="W275" s="59"/>
      <c r="Z275">
        <f t="shared" si="54"/>
        <v>0</v>
      </c>
    </row>
    <row r="276" spans="1:26" ht="24.95" customHeight="1" x14ac:dyDescent="0.25">
      <c r="A276" s="187"/>
      <c r="B276" s="222"/>
      <c r="C276" s="188" t="s">
        <v>1162</v>
      </c>
      <c r="D276" s="323" t="s">
        <v>1163</v>
      </c>
      <c r="E276" s="323"/>
      <c r="F276" s="181" t="s">
        <v>162</v>
      </c>
      <c r="G276" s="183">
        <v>363.65600000000001</v>
      </c>
      <c r="H276" s="189"/>
      <c r="I276" s="182">
        <f t="shared" si="49"/>
        <v>0</v>
      </c>
      <c r="J276" s="181">
        <f t="shared" si="50"/>
        <v>0</v>
      </c>
      <c r="K276" s="186">
        <f t="shared" si="51"/>
        <v>0</v>
      </c>
      <c r="L276" s="186">
        <f t="shared" si="52"/>
        <v>0</v>
      </c>
      <c r="M276" s="186"/>
      <c r="N276" s="186">
        <v>0</v>
      </c>
      <c r="O276" s="186"/>
      <c r="P276" s="190"/>
      <c r="Q276" s="190"/>
      <c r="R276" s="190"/>
      <c r="S276" s="186">
        <f t="shared" si="53"/>
        <v>0</v>
      </c>
      <c r="T276" s="186"/>
      <c r="U276" s="186"/>
      <c r="V276" s="206"/>
      <c r="W276" s="59"/>
      <c r="Z276">
        <f t="shared" si="54"/>
        <v>0</v>
      </c>
    </row>
    <row r="277" spans="1:26" ht="24.95" customHeight="1" x14ac:dyDescent="0.25">
      <c r="A277" s="187"/>
      <c r="B277" s="223"/>
      <c r="C277" s="197" t="s">
        <v>1164</v>
      </c>
      <c r="D277" s="326" t="s">
        <v>1165</v>
      </c>
      <c r="E277" s="326"/>
      <c r="F277" s="191" t="s">
        <v>195</v>
      </c>
      <c r="G277" s="193">
        <v>4</v>
      </c>
      <c r="H277" s="198"/>
      <c r="I277" s="192">
        <f t="shared" si="49"/>
        <v>0</v>
      </c>
      <c r="J277" s="191">
        <f t="shared" si="50"/>
        <v>0</v>
      </c>
      <c r="K277" s="196">
        <f t="shared" si="51"/>
        <v>0</v>
      </c>
      <c r="L277" s="196">
        <f t="shared" si="52"/>
        <v>0</v>
      </c>
      <c r="M277" s="196">
        <f t="shared" ref="M277:M288" si="55">ROUND(G277*(H277),2)</f>
        <v>0</v>
      </c>
      <c r="N277" s="196">
        <v>0</v>
      </c>
      <c r="O277" s="196"/>
      <c r="P277" s="199"/>
      <c r="Q277" s="199"/>
      <c r="R277" s="199"/>
      <c r="S277" s="196">
        <f t="shared" si="53"/>
        <v>0</v>
      </c>
      <c r="T277" s="196"/>
      <c r="U277" s="196"/>
      <c r="V277" s="207"/>
      <c r="W277" s="59"/>
      <c r="Z277">
        <f t="shared" si="54"/>
        <v>0</v>
      </c>
    </row>
    <row r="278" spans="1:26" ht="24.95" customHeight="1" x14ac:dyDescent="0.25">
      <c r="A278" s="187"/>
      <c r="B278" s="223"/>
      <c r="C278" s="197" t="s">
        <v>1166</v>
      </c>
      <c r="D278" s="326" t="s">
        <v>1167</v>
      </c>
      <c r="E278" s="326"/>
      <c r="F278" s="191" t="s">
        <v>195</v>
      </c>
      <c r="G278" s="193">
        <v>4</v>
      </c>
      <c r="H278" s="198"/>
      <c r="I278" s="192">
        <f t="shared" si="49"/>
        <v>0</v>
      </c>
      <c r="J278" s="191">
        <f t="shared" si="50"/>
        <v>0</v>
      </c>
      <c r="K278" s="196">
        <f t="shared" si="51"/>
        <v>0</v>
      </c>
      <c r="L278" s="196">
        <f t="shared" si="52"/>
        <v>0</v>
      </c>
      <c r="M278" s="196">
        <f t="shared" si="55"/>
        <v>0</v>
      </c>
      <c r="N278" s="196">
        <v>0</v>
      </c>
      <c r="O278" s="196"/>
      <c r="P278" s="199"/>
      <c r="Q278" s="199"/>
      <c r="R278" s="199"/>
      <c r="S278" s="196">
        <f t="shared" si="53"/>
        <v>0</v>
      </c>
      <c r="T278" s="196"/>
      <c r="U278" s="196"/>
      <c r="V278" s="207"/>
      <c r="W278" s="59"/>
      <c r="Z278">
        <f t="shared" si="54"/>
        <v>0</v>
      </c>
    </row>
    <row r="279" spans="1:26" ht="24.95" customHeight="1" x14ac:dyDescent="0.25">
      <c r="A279" s="187"/>
      <c r="B279" s="223"/>
      <c r="C279" s="197" t="s">
        <v>1168</v>
      </c>
      <c r="D279" s="326" t="s">
        <v>1169</v>
      </c>
      <c r="E279" s="326"/>
      <c r="F279" s="191" t="s">
        <v>195</v>
      </c>
      <c r="G279" s="193">
        <v>2</v>
      </c>
      <c r="H279" s="198"/>
      <c r="I279" s="192">
        <f t="shared" si="49"/>
        <v>0</v>
      </c>
      <c r="J279" s="191">
        <f t="shared" si="50"/>
        <v>0</v>
      </c>
      <c r="K279" s="196">
        <f t="shared" si="51"/>
        <v>0</v>
      </c>
      <c r="L279" s="196">
        <f t="shared" si="52"/>
        <v>0</v>
      </c>
      <c r="M279" s="196">
        <f t="shared" si="55"/>
        <v>0</v>
      </c>
      <c r="N279" s="196">
        <v>0</v>
      </c>
      <c r="O279" s="196"/>
      <c r="P279" s="199"/>
      <c r="Q279" s="199"/>
      <c r="R279" s="199"/>
      <c r="S279" s="196">
        <f t="shared" si="53"/>
        <v>0</v>
      </c>
      <c r="T279" s="196"/>
      <c r="U279" s="196"/>
      <c r="V279" s="207"/>
      <c r="W279" s="59"/>
      <c r="Z279">
        <f t="shared" si="54"/>
        <v>0</v>
      </c>
    </row>
    <row r="280" spans="1:26" ht="24.95" customHeight="1" x14ac:dyDescent="0.25">
      <c r="A280" s="187"/>
      <c r="B280" s="223"/>
      <c r="C280" s="197" t="s">
        <v>1170</v>
      </c>
      <c r="D280" s="326" t="s">
        <v>1171</v>
      </c>
      <c r="E280" s="326"/>
      <c r="F280" s="191" t="s">
        <v>195</v>
      </c>
      <c r="G280" s="193">
        <v>2</v>
      </c>
      <c r="H280" s="198"/>
      <c r="I280" s="192">
        <f t="shared" si="49"/>
        <v>0</v>
      </c>
      <c r="J280" s="191">
        <f t="shared" si="50"/>
        <v>0</v>
      </c>
      <c r="K280" s="196">
        <f t="shared" si="51"/>
        <v>0</v>
      </c>
      <c r="L280" s="196">
        <f t="shared" si="52"/>
        <v>0</v>
      </c>
      <c r="M280" s="196">
        <f t="shared" si="55"/>
        <v>0</v>
      </c>
      <c r="N280" s="196">
        <v>0</v>
      </c>
      <c r="O280" s="196"/>
      <c r="P280" s="199"/>
      <c r="Q280" s="199"/>
      <c r="R280" s="199"/>
      <c r="S280" s="196">
        <f t="shared" si="53"/>
        <v>0</v>
      </c>
      <c r="T280" s="196"/>
      <c r="U280" s="196"/>
      <c r="V280" s="207"/>
      <c r="W280" s="59"/>
      <c r="Z280">
        <f t="shared" si="54"/>
        <v>0</v>
      </c>
    </row>
    <row r="281" spans="1:26" ht="24.95" customHeight="1" x14ac:dyDescent="0.25">
      <c r="A281" s="187"/>
      <c r="B281" s="223"/>
      <c r="C281" s="197" t="s">
        <v>1172</v>
      </c>
      <c r="D281" s="326" t="s">
        <v>1173</v>
      </c>
      <c r="E281" s="326"/>
      <c r="F281" s="191" t="s">
        <v>195</v>
      </c>
      <c r="G281" s="193">
        <v>2</v>
      </c>
      <c r="H281" s="198"/>
      <c r="I281" s="192">
        <f t="shared" si="49"/>
        <v>0</v>
      </c>
      <c r="J281" s="191">
        <f t="shared" si="50"/>
        <v>0</v>
      </c>
      <c r="K281" s="196">
        <f t="shared" si="51"/>
        <v>0</v>
      </c>
      <c r="L281" s="196">
        <f t="shared" si="52"/>
        <v>0</v>
      </c>
      <c r="M281" s="196">
        <f t="shared" si="55"/>
        <v>0</v>
      </c>
      <c r="N281" s="196">
        <v>0</v>
      </c>
      <c r="O281" s="196"/>
      <c r="P281" s="199"/>
      <c r="Q281" s="199"/>
      <c r="R281" s="199"/>
      <c r="S281" s="196">
        <f t="shared" si="53"/>
        <v>0</v>
      </c>
      <c r="T281" s="196"/>
      <c r="U281" s="196"/>
      <c r="V281" s="207"/>
      <c r="W281" s="59"/>
      <c r="Z281">
        <f t="shared" si="54"/>
        <v>0</v>
      </c>
    </row>
    <row r="282" spans="1:26" ht="24.95" customHeight="1" x14ac:dyDescent="0.25">
      <c r="A282" s="187"/>
      <c r="B282" s="223"/>
      <c r="C282" s="197" t="s">
        <v>1174</v>
      </c>
      <c r="D282" s="326" t="s">
        <v>1175</v>
      </c>
      <c r="E282" s="326"/>
      <c r="F282" s="191" t="s">
        <v>195</v>
      </c>
      <c r="G282" s="193">
        <v>2</v>
      </c>
      <c r="H282" s="198"/>
      <c r="I282" s="192">
        <f t="shared" si="49"/>
        <v>0</v>
      </c>
      <c r="J282" s="191">
        <f t="shared" si="50"/>
        <v>0</v>
      </c>
      <c r="K282" s="196">
        <f t="shared" si="51"/>
        <v>0</v>
      </c>
      <c r="L282" s="196">
        <f t="shared" si="52"/>
        <v>0</v>
      </c>
      <c r="M282" s="196">
        <f t="shared" si="55"/>
        <v>0</v>
      </c>
      <c r="N282" s="196">
        <v>0</v>
      </c>
      <c r="O282" s="196"/>
      <c r="P282" s="199"/>
      <c r="Q282" s="199"/>
      <c r="R282" s="199"/>
      <c r="S282" s="196">
        <f t="shared" si="53"/>
        <v>0</v>
      </c>
      <c r="T282" s="196"/>
      <c r="U282" s="196"/>
      <c r="V282" s="207"/>
      <c r="W282" s="59"/>
      <c r="Z282">
        <f t="shared" si="54"/>
        <v>0</v>
      </c>
    </row>
    <row r="283" spans="1:26" ht="24.95" customHeight="1" x14ac:dyDescent="0.25">
      <c r="A283" s="187"/>
      <c r="B283" s="223"/>
      <c r="C283" s="197" t="s">
        <v>1176</v>
      </c>
      <c r="D283" s="326" t="s">
        <v>1177</v>
      </c>
      <c r="E283" s="326"/>
      <c r="F283" s="191" t="s">
        <v>195</v>
      </c>
      <c r="G283" s="193">
        <v>4</v>
      </c>
      <c r="H283" s="198"/>
      <c r="I283" s="192">
        <f t="shared" si="49"/>
        <v>0</v>
      </c>
      <c r="J283" s="191">
        <f t="shared" si="50"/>
        <v>0</v>
      </c>
      <c r="K283" s="196">
        <f t="shared" si="51"/>
        <v>0</v>
      </c>
      <c r="L283" s="196">
        <f t="shared" si="52"/>
        <v>0</v>
      </c>
      <c r="M283" s="196">
        <f t="shared" si="55"/>
        <v>0</v>
      </c>
      <c r="N283" s="196">
        <v>0</v>
      </c>
      <c r="O283" s="196"/>
      <c r="P283" s="199"/>
      <c r="Q283" s="199"/>
      <c r="R283" s="199"/>
      <c r="S283" s="196">
        <f t="shared" si="53"/>
        <v>0</v>
      </c>
      <c r="T283" s="196"/>
      <c r="U283" s="196"/>
      <c r="V283" s="207"/>
      <c r="W283" s="59"/>
      <c r="Z283">
        <f t="shared" si="54"/>
        <v>0</v>
      </c>
    </row>
    <row r="284" spans="1:26" ht="24.95" customHeight="1" x14ac:dyDescent="0.25">
      <c r="A284" s="187"/>
      <c r="B284" s="223"/>
      <c r="C284" s="197" t="s">
        <v>1178</v>
      </c>
      <c r="D284" s="326" t="s">
        <v>1179</v>
      </c>
      <c r="E284" s="326"/>
      <c r="F284" s="191" t="s">
        <v>195</v>
      </c>
      <c r="G284" s="193">
        <v>2</v>
      </c>
      <c r="H284" s="198"/>
      <c r="I284" s="192">
        <f t="shared" si="49"/>
        <v>0</v>
      </c>
      <c r="J284" s="191">
        <f t="shared" si="50"/>
        <v>0</v>
      </c>
      <c r="K284" s="196">
        <f t="shared" si="51"/>
        <v>0</v>
      </c>
      <c r="L284" s="196">
        <f t="shared" si="52"/>
        <v>0</v>
      </c>
      <c r="M284" s="196">
        <f t="shared" si="55"/>
        <v>0</v>
      </c>
      <c r="N284" s="196">
        <v>0</v>
      </c>
      <c r="O284" s="196"/>
      <c r="P284" s="199"/>
      <c r="Q284" s="199"/>
      <c r="R284" s="199"/>
      <c r="S284" s="196">
        <f t="shared" si="53"/>
        <v>0</v>
      </c>
      <c r="T284" s="196"/>
      <c r="U284" s="196"/>
      <c r="V284" s="207"/>
      <c r="W284" s="59"/>
      <c r="Z284">
        <f t="shared" si="54"/>
        <v>0</v>
      </c>
    </row>
    <row r="285" spans="1:26" ht="24.95" customHeight="1" x14ac:dyDescent="0.25">
      <c r="A285" s="187"/>
      <c r="B285" s="223"/>
      <c r="C285" s="197" t="s">
        <v>1180</v>
      </c>
      <c r="D285" s="326" t="s">
        <v>1181</v>
      </c>
      <c r="E285" s="326"/>
      <c r="F285" s="191" t="s">
        <v>195</v>
      </c>
      <c r="G285" s="193">
        <v>2</v>
      </c>
      <c r="H285" s="198"/>
      <c r="I285" s="192">
        <f t="shared" si="49"/>
        <v>0</v>
      </c>
      <c r="J285" s="191">
        <f t="shared" si="50"/>
        <v>0</v>
      </c>
      <c r="K285" s="196">
        <f t="shared" si="51"/>
        <v>0</v>
      </c>
      <c r="L285" s="196">
        <f t="shared" si="52"/>
        <v>0</v>
      </c>
      <c r="M285" s="196">
        <f t="shared" si="55"/>
        <v>0</v>
      </c>
      <c r="N285" s="196">
        <v>0</v>
      </c>
      <c r="O285" s="196"/>
      <c r="P285" s="199"/>
      <c r="Q285" s="199"/>
      <c r="R285" s="199"/>
      <c r="S285" s="196">
        <f t="shared" si="53"/>
        <v>0</v>
      </c>
      <c r="T285" s="196"/>
      <c r="U285" s="196"/>
      <c r="V285" s="207"/>
      <c r="W285" s="59"/>
      <c r="Z285">
        <f t="shared" si="54"/>
        <v>0</v>
      </c>
    </row>
    <row r="286" spans="1:26" ht="24.95" customHeight="1" x14ac:dyDescent="0.25">
      <c r="A286" s="187"/>
      <c r="B286" s="223"/>
      <c r="C286" s="197" t="s">
        <v>1182</v>
      </c>
      <c r="D286" s="326" t="s">
        <v>1183</v>
      </c>
      <c r="E286" s="326"/>
      <c r="F286" s="191" t="s">
        <v>195</v>
      </c>
      <c r="G286" s="193">
        <v>2</v>
      </c>
      <c r="H286" s="198"/>
      <c r="I286" s="192">
        <f t="shared" si="49"/>
        <v>0</v>
      </c>
      <c r="J286" s="191">
        <f t="shared" si="50"/>
        <v>0</v>
      </c>
      <c r="K286" s="196">
        <f t="shared" si="51"/>
        <v>0</v>
      </c>
      <c r="L286" s="196">
        <f t="shared" si="52"/>
        <v>0</v>
      </c>
      <c r="M286" s="196">
        <f t="shared" si="55"/>
        <v>0</v>
      </c>
      <c r="N286" s="196">
        <v>0</v>
      </c>
      <c r="O286" s="196"/>
      <c r="P286" s="199"/>
      <c r="Q286" s="199"/>
      <c r="R286" s="199"/>
      <c r="S286" s="196">
        <f t="shared" si="53"/>
        <v>0</v>
      </c>
      <c r="T286" s="196"/>
      <c r="U286" s="196"/>
      <c r="V286" s="207"/>
      <c r="W286" s="59"/>
      <c r="Z286">
        <f t="shared" si="54"/>
        <v>0</v>
      </c>
    </row>
    <row r="287" spans="1:26" ht="24.95" customHeight="1" x14ac:dyDescent="0.25">
      <c r="A287" s="187"/>
      <c r="B287" s="223"/>
      <c r="C287" s="197" t="s">
        <v>1184</v>
      </c>
      <c r="D287" s="326" t="s">
        <v>1185</v>
      </c>
      <c r="E287" s="326"/>
      <c r="F287" s="191" t="s">
        <v>195</v>
      </c>
      <c r="G287" s="193">
        <v>4</v>
      </c>
      <c r="H287" s="198"/>
      <c r="I287" s="192">
        <f t="shared" si="49"/>
        <v>0</v>
      </c>
      <c r="J287" s="191">
        <f t="shared" si="50"/>
        <v>0</v>
      </c>
      <c r="K287" s="196">
        <f t="shared" si="51"/>
        <v>0</v>
      </c>
      <c r="L287" s="196">
        <f t="shared" si="52"/>
        <v>0</v>
      </c>
      <c r="M287" s="196">
        <f t="shared" si="55"/>
        <v>0</v>
      </c>
      <c r="N287" s="196">
        <v>0</v>
      </c>
      <c r="O287" s="196"/>
      <c r="P287" s="199"/>
      <c r="Q287" s="199"/>
      <c r="R287" s="199"/>
      <c r="S287" s="196">
        <f t="shared" si="53"/>
        <v>0</v>
      </c>
      <c r="T287" s="196"/>
      <c r="U287" s="196"/>
      <c r="V287" s="207"/>
      <c r="W287" s="59"/>
      <c r="Z287">
        <f t="shared" si="54"/>
        <v>0</v>
      </c>
    </row>
    <row r="288" spans="1:26" ht="24.95" customHeight="1" x14ac:dyDescent="0.25">
      <c r="A288" s="187"/>
      <c r="B288" s="223"/>
      <c r="C288" s="197" t="s">
        <v>1186</v>
      </c>
      <c r="D288" s="326" t="s">
        <v>1187</v>
      </c>
      <c r="E288" s="326"/>
      <c r="F288" s="191" t="s">
        <v>195</v>
      </c>
      <c r="G288" s="193">
        <v>2</v>
      </c>
      <c r="H288" s="198"/>
      <c r="I288" s="192">
        <f t="shared" si="49"/>
        <v>0</v>
      </c>
      <c r="J288" s="191">
        <f t="shared" si="50"/>
        <v>0</v>
      </c>
      <c r="K288" s="196">
        <f t="shared" si="51"/>
        <v>0</v>
      </c>
      <c r="L288" s="196">
        <f t="shared" si="52"/>
        <v>0</v>
      </c>
      <c r="M288" s="196">
        <f t="shared" si="55"/>
        <v>0</v>
      </c>
      <c r="N288" s="196">
        <v>0</v>
      </c>
      <c r="O288" s="196"/>
      <c r="P288" s="199"/>
      <c r="Q288" s="199"/>
      <c r="R288" s="199"/>
      <c r="S288" s="196">
        <f t="shared" si="53"/>
        <v>0</v>
      </c>
      <c r="T288" s="196"/>
      <c r="U288" s="196"/>
      <c r="V288" s="207"/>
      <c r="W288" s="59"/>
      <c r="Z288">
        <f t="shared" si="54"/>
        <v>0</v>
      </c>
    </row>
    <row r="289" spans="1:26" x14ac:dyDescent="0.25">
      <c r="A289" s="13"/>
      <c r="B289" s="221"/>
      <c r="C289" s="180">
        <v>767</v>
      </c>
      <c r="D289" s="322" t="s">
        <v>94</v>
      </c>
      <c r="E289" s="322"/>
      <c r="F289" s="13"/>
      <c r="G289" s="179"/>
      <c r="H289" s="146"/>
      <c r="I289" s="148">
        <f>ROUND((SUM(I273:I288))/1,2)</f>
        <v>0</v>
      </c>
      <c r="J289" s="13"/>
      <c r="K289" s="13"/>
      <c r="L289" s="13">
        <f>ROUND((SUM(L273:L288))/1,2)</f>
        <v>0</v>
      </c>
      <c r="M289" s="13">
        <f>ROUND((SUM(M273:M288))/1,2)</f>
        <v>0</v>
      </c>
      <c r="N289" s="13"/>
      <c r="O289" s="13"/>
      <c r="P289" s="200"/>
      <c r="Q289" s="1"/>
      <c r="R289" s="1"/>
      <c r="S289" s="200">
        <f>ROUND((SUM(S273:S288))/1,2)</f>
        <v>0</v>
      </c>
      <c r="T289" s="2"/>
      <c r="U289" s="2"/>
      <c r="V289" s="208">
        <f>ROUND((SUM(V273:V288))/1,2)</f>
        <v>0</v>
      </c>
      <c r="W289" s="59"/>
    </row>
    <row r="290" spans="1:26" x14ac:dyDescent="0.25">
      <c r="A290" s="1"/>
      <c r="B290" s="217"/>
      <c r="C290" s="1"/>
      <c r="D290" s="1"/>
      <c r="E290" s="1"/>
      <c r="F290" s="1"/>
      <c r="G290" s="173"/>
      <c r="H290" s="139"/>
      <c r="I290" s="13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09"/>
      <c r="W290" s="59"/>
    </row>
    <row r="291" spans="1:26" x14ac:dyDescent="0.25">
      <c r="A291" s="13"/>
      <c r="B291" s="221"/>
      <c r="C291" s="13"/>
      <c r="D291" s="324" t="s">
        <v>85</v>
      </c>
      <c r="E291" s="324"/>
      <c r="F291" s="13"/>
      <c r="G291" s="179"/>
      <c r="H291" s="146"/>
      <c r="I291" s="148">
        <f>ROUND((SUM(I272:I290))/2,2)</f>
        <v>0</v>
      </c>
      <c r="J291" s="13"/>
      <c r="K291" s="13"/>
      <c r="L291" s="13">
        <f>ROUND((SUM(L272:L290))/2,2)</f>
        <v>0</v>
      </c>
      <c r="M291" s="13">
        <f>ROUND((SUM(M272:M290))/2,2)</f>
        <v>0</v>
      </c>
      <c r="N291" s="13"/>
      <c r="O291" s="13"/>
      <c r="P291" s="200"/>
      <c r="Q291" s="1"/>
      <c r="R291" s="1"/>
      <c r="S291" s="200">
        <f>ROUND((SUM(S272:S290))/2,2)</f>
        <v>0</v>
      </c>
      <c r="T291" s="1"/>
      <c r="U291" s="1"/>
      <c r="V291" s="208">
        <f>ROUND((SUM(V272:V290))/2,2)</f>
        <v>0</v>
      </c>
      <c r="W291" s="59"/>
    </row>
    <row r="292" spans="1:26" x14ac:dyDescent="0.25">
      <c r="A292" s="1"/>
      <c r="B292" s="224"/>
      <c r="C292" s="201"/>
      <c r="D292" s="325" t="s">
        <v>107</v>
      </c>
      <c r="E292" s="325"/>
      <c r="F292" s="201"/>
      <c r="G292" s="202"/>
      <c r="H292" s="203"/>
      <c r="I292" s="203">
        <f>ROUND((SUM(I79:I291))/3,2)</f>
        <v>0</v>
      </c>
      <c r="J292" s="201"/>
      <c r="K292" s="201">
        <f>ROUND((SUM(K79:K291))/3,2)</f>
        <v>0</v>
      </c>
      <c r="L292" s="201">
        <f>ROUND((SUM(L79:L291))/3,2)</f>
        <v>0</v>
      </c>
      <c r="M292" s="201">
        <f>ROUND((SUM(M79:M291))/3,2)</f>
        <v>0</v>
      </c>
      <c r="N292" s="201"/>
      <c r="O292" s="201"/>
      <c r="P292" s="202"/>
      <c r="Q292" s="201"/>
      <c r="R292" s="201"/>
      <c r="S292" s="202">
        <f>ROUND((SUM(S79:S291))/3,2)</f>
        <v>0</v>
      </c>
      <c r="T292" s="201"/>
      <c r="U292" s="201"/>
      <c r="V292" s="210">
        <f>ROUND((SUM(V79:V291))/3,2)</f>
        <v>0</v>
      </c>
      <c r="W292" s="59"/>
      <c r="Z292">
        <f>(SUM(Z79:Z291))</f>
        <v>0</v>
      </c>
    </row>
  </sheetData>
  <mergeCells count="258"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71:E7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B72:E72"/>
    <mergeCell ref="I70:P70"/>
    <mergeCell ref="D79:E79"/>
    <mergeCell ref="D80:E80"/>
    <mergeCell ref="D81:E81"/>
    <mergeCell ref="D82:E82"/>
    <mergeCell ref="B62:D62"/>
    <mergeCell ref="B64:D64"/>
    <mergeCell ref="B68:V68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8:E188"/>
    <mergeCell ref="D189:E189"/>
    <mergeCell ref="D190:E190"/>
    <mergeCell ref="D191:E191"/>
    <mergeCell ref="D179:E179"/>
    <mergeCell ref="D180:E180"/>
    <mergeCell ref="D181:E181"/>
    <mergeCell ref="D182:E182"/>
    <mergeCell ref="D183:E183"/>
    <mergeCell ref="D184:E184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222:E222"/>
    <mergeCell ref="D223:E223"/>
    <mergeCell ref="D224:E224"/>
    <mergeCell ref="D225:E225"/>
    <mergeCell ref="D226:E226"/>
    <mergeCell ref="D227:E227"/>
    <mergeCell ref="D216:E216"/>
    <mergeCell ref="D217:E217"/>
    <mergeCell ref="D218:E218"/>
    <mergeCell ref="D219:E219"/>
    <mergeCell ref="D220:E220"/>
    <mergeCell ref="D221:E221"/>
    <mergeCell ref="D234:E234"/>
    <mergeCell ref="D235:E235"/>
    <mergeCell ref="D236:E236"/>
    <mergeCell ref="D237:E237"/>
    <mergeCell ref="D238:E238"/>
    <mergeCell ref="D239:E239"/>
    <mergeCell ref="D228:E228"/>
    <mergeCell ref="D229:E229"/>
    <mergeCell ref="D230:E230"/>
    <mergeCell ref="D231:E231"/>
    <mergeCell ref="D232:E232"/>
    <mergeCell ref="D233:E233"/>
    <mergeCell ref="D246:E246"/>
    <mergeCell ref="D247:E247"/>
    <mergeCell ref="D248:E248"/>
    <mergeCell ref="D249:E249"/>
    <mergeCell ref="D250:E250"/>
    <mergeCell ref="D251:E251"/>
    <mergeCell ref="D240:E240"/>
    <mergeCell ref="D241:E241"/>
    <mergeCell ref="D242:E242"/>
    <mergeCell ref="D243:E243"/>
    <mergeCell ref="D244:E244"/>
    <mergeCell ref="D245:E245"/>
    <mergeCell ref="D258:E258"/>
    <mergeCell ref="D259:E259"/>
    <mergeCell ref="D260:E260"/>
    <mergeCell ref="D261:E261"/>
    <mergeCell ref="D262:E262"/>
    <mergeCell ref="D263:E263"/>
    <mergeCell ref="D252:E252"/>
    <mergeCell ref="D253:E253"/>
    <mergeCell ref="D254:E254"/>
    <mergeCell ref="D255:E255"/>
    <mergeCell ref="D256:E256"/>
    <mergeCell ref="D257:E257"/>
    <mergeCell ref="D272:E272"/>
    <mergeCell ref="D273:E273"/>
    <mergeCell ref="D274:E274"/>
    <mergeCell ref="D275:E275"/>
    <mergeCell ref="D276:E276"/>
    <mergeCell ref="D277:E277"/>
    <mergeCell ref="D264:E264"/>
    <mergeCell ref="D265:E265"/>
    <mergeCell ref="D266:E266"/>
    <mergeCell ref="D267:E267"/>
    <mergeCell ref="D268:E268"/>
    <mergeCell ref="D270:E270"/>
    <mergeCell ref="D291:E291"/>
    <mergeCell ref="D292:E292"/>
    <mergeCell ref="D284:E284"/>
    <mergeCell ref="D285:E285"/>
    <mergeCell ref="D286:E286"/>
    <mergeCell ref="D287:E287"/>
    <mergeCell ref="D288:E288"/>
    <mergeCell ref="D289:E289"/>
    <mergeCell ref="D278:E278"/>
    <mergeCell ref="D279:E279"/>
    <mergeCell ref="D280:E280"/>
    <mergeCell ref="D281:E281"/>
    <mergeCell ref="D282:E282"/>
    <mergeCell ref="D283:E283"/>
  </mergeCells>
  <hyperlinks>
    <hyperlink ref="B1:C1" location="A2:A2" tooltip="Klikni na prechod ku Kryciemu listu..." display="Krycí list rozpočtu" xr:uid="{D3BE9E38-9B29-444B-8BD2-34AC9FFEF241}"/>
    <hyperlink ref="E1:F1" location="A54:A54" tooltip="Klikni na prechod ku rekapitulácii..." display="Rekapitulácia rozpočtu" xr:uid="{84C336F0-731F-487C-B968-30EA070B2DCD}"/>
    <hyperlink ref="H1:I1" location="B78:B78" tooltip="Klikni na prechod ku Rozpočet..." display="Rozpočet" xr:uid="{B147C201-236F-409B-A954-63A73A1F8831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Architekonicko stavebná časť_Prefabrikované obvodove, nosné a stropné konštrukcie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29A9-BB7C-43A5-B787-77F2DDF24A0E}">
  <dimension ref="A1:AA413"/>
  <sheetViews>
    <sheetView workbookViewId="0">
      <pane ySplit="1" topLeftCell="A60" activePane="bottomLeft" state="frozen"/>
      <selection pane="bottomLeft" activeCell="A93" sqref="A93:XFD93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1188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7898'!E59</f>
        <v>0</v>
      </c>
      <c r="D15" s="64">
        <f>'SO 7898'!F59</f>
        <v>0</v>
      </c>
      <c r="E15" s="73">
        <f>'SO 7898'!G59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7898'!E69</f>
        <v>0</v>
      </c>
      <c r="D16" s="99">
        <f>'SO 7898'!F69</f>
        <v>0</v>
      </c>
      <c r="E16" s="100">
        <f>'SO 7898'!G69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(SUM(Z94:Z412))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7898'!E73</f>
        <v>0</v>
      </c>
      <c r="D17" s="64">
        <f>'SO 7898'!F73</f>
        <v>0</v>
      </c>
      <c r="E17" s="73">
        <f>'SO 7898'!G73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7898'!K94:'SO 7898'!K412)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7898'!K94:'SO 7898'!K412)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1188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7898'!L104</f>
        <v>0</v>
      </c>
      <c r="F56" s="146">
        <f>'SO 7898'!M104</f>
        <v>0</v>
      </c>
      <c r="G56" s="146">
        <f>'SO 7898'!I104</f>
        <v>0</v>
      </c>
      <c r="H56" s="147">
        <f>'SO 7898'!S104</f>
        <v>0</v>
      </c>
      <c r="I56" s="147">
        <f>'SO 7898'!V104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7898'!L108</f>
        <v>0</v>
      </c>
      <c r="F57" s="146">
        <f>'SO 7898'!M108</f>
        <v>0</v>
      </c>
      <c r="G57" s="146">
        <f>'SO 7898'!I108</f>
        <v>0</v>
      </c>
      <c r="H57" s="147">
        <f>'SO 7898'!S108</f>
        <v>0</v>
      </c>
      <c r="I57" s="147">
        <f>'SO 7898'!V108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7898'!L116</f>
        <v>0</v>
      </c>
      <c r="F58" s="146">
        <f>'SO 7898'!M116</f>
        <v>0</v>
      </c>
      <c r="G58" s="146">
        <f>'SO 7898'!I116</f>
        <v>0</v>
      </c>
      <c r="H58" s="147">
        <f>'SO 7898'!S116</f>
        <v>0</v>
      </c>
      <c r="I58" s="147">
        <f>'SO 7898'!V116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34" t="s">
        <v>77</v>
      </c>
      <c r="C59" s="324"/>
      <c r="D59" s="324"/>
      <c r="E59" s="148">
        <f>'SO 7898'!L118</f>
        <v>0</v>
      </c>
      <c r="F59" s="148">
        <f>'SO 7898'!M118</f>
        <v>0</v>
      </c>
      <c r="G59" s="148">
        <f>'SO 7898'!I118</f>
        <v>0</v>
      </c>
      <c r="H59" s="149">
        <f>'SO 7898'!S118</f>
        <v>0</v>
      </c>
      <c r="I59" s="149">
        <f>'SO 7898'!V118</f>
        <v>0</v>
      </c>
      <c r="J59" s="149"/>
      <c r="K59" s="149"/>
      <c r="L59" s="149"/>
      <c r="M59" s="149"/>
      <c r="N59" s="149"/>
      <c r="O59" s="149"/>
      <c r="P59" s="149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"/>
      <c r="B60" s="217"/>
      <c r="C60" s="1"/>
      <c r="D60" s="1"/>
      <c r="E60" s="139"/>
      <c r="F60" s="139"/>
      <c r="G60" s="139"/>
      <c r="H60" s="140"/>
      <c r="I60" s="140"/>
      <c r="J60" s="140"/>
      <c r="K60" s="140"/>
      <c r="L60" s="140"/>
      <c r="M60" s="140"/>
      <c r="N60" s="140"/>
      <c r="O60" s="140"/>
      <c r="P60" s="140"/>
      <c r="V60" s="159"/>
      <c r="W60" s="59"/>
    </row>
    <row r="61" spans="1:26" x14ac:dyDescent="0.25">
      <c r="A61" s="13"/>
      <c r="B61" s="334" t="s">
        <v>85</v>
      </c>
      <c r="C61" s="324"/>
      <c r="D61" s="324"/>
      <c r="E61" s="146"/>
      <c r="F61" s="146"/>
      <c r="G61" s="146"/>
      <c r="H61" s="147"/>
      <c r="I61" s="147"/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44" t="s">
        <v>88</v>
      </c>
      <c r="C62" s="345"/>
      <c r="D62" s="345"/>
      <c r="E62" s="146">
        <f>'SO 7898'!L142</f>
        <v>0</v>
      </c>
      <c r="F62" s="146">
        <f>'SO 7898'!M142</f>
        <v>0</v>
      </c>
      <c r="G62" s="146">
        <f>'SO 7898'!I142</f>
        <v>0</v>
      </c>
      <c r="H62" s="147">
        <f>'SO 7898'!S142</f>
        <v>0.02</v>
      </c>
      <c r="I62" s="147">
        <f>'SO 7898'!V142</f>
        <v>0</v>
      </c>
      <c r="J62" s="147"/>
      <c r="K62" s="147"/>
      <c r="L62" s="147"/>
      <c r="M62" s="147"/>
      <c r="N62" s="147"/>
      <c r="O62" s="147"/>
      <c r="P62" s="147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3"/>
      <c r="B63" s="344" t="s">
        <v>1191</v>
      </c>
      <c r="C63" s="345"/>
      <c r="D63" s="345"/>
      <c r="E63" s="146">
        <f>'SO 7898'!L153</f>
        <v>0</v>
      </c>
      <c r="F63" s="146">
        <f>'SO 7898'!M153</f>
        <v>0</v>
      </c>
      <c r="G63" s="146">
        <f>'SO 7898'!I153</f>
        <v>0</v>
      </c>
      <c r="H63" s="147">
        <f>'SO 7898'!S153</f>
        <v>0</v>
      </c>
      <c r="I63" s="147">
        <f>'SO 7898'!V153</f>
        <v>0</v>
      </c>
      <c r="J63" s="147"/>
      <c r="K63" s="147"/>
      <c r="L63" s="147"/>
      <c r="M63" s="147"/>
      <c r="N63" s="147"/>
      <c r="O63" s="147"/>
      <c r="P63" s="147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3"/>
      <c r="B64" s="344" t="s">
        <v>1192</v>
      </c>
      <c r="C64" s="345"/>
      <c r="D64" s="345"/>
      <c r="E64" s="146">
        <f>'SO 7898'!L218</f>
        <v>0</v>
      </c>
      <c r="F64" s="146">
        <f>'SO 7898'!M218</f>
        <v>0</v>
      </c>
      <c r="G64" s="146">
        <f>'SO 7898'!I218</f>
        <v>0</v>
      </c>
      <c r="H64" s="147">
        <f>'SO 7898'!S218</f>
        <v>0.01</v>
      </c>
      <c r="I64" s="147">
        <f>'SO 7898'!V218</f>
        <v>0</v>
      </c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44" t="s">
        <v>1193</v>
      </c>
      <c r="C65" s="345"/>
      <c r="D65" s="345"/>
      <c r="E65" s="146">
        <f>'SO 7898'!L233</f>
        <v>0</v>
      </c>
      <c r="F65" s="146">
        <f>'SO 7898'!M233</f>
        <v>0</v>
      </c>
      <c r="G65" s="146">
        <f>'SO 7898'!I233</f>
        <v>0</v>
      </c>
      <c r="H65" s="147">
        <f>'SO 7898'!S233</f>
        <v>1.08</v>
      </c>
      <c r="I65" s="147">
        <f>'SO 7898'!V233</f>
        <v>0</v>
      </c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44" t="s">
        <v>1194</v>
      </c>
      <c r="C66" s="345"/>
      <c r="D66" s="345"/>
      <c r="E66" s="146">
        <f>'SO 7898'!L285</f>
        <v>0</v>
      </c>
      <c r="F66" s="146">
        <f>'SO 7898'!M285</f>
        <v>0</v>
      </c>
      <c r="G66" s="146">
        <f>'SO 7898'!I285</f>
        <v>0</v>
      </c>
      <c r="H66" s="147">
        <f>'SO 7898'!S285</f>
        <v>0.03</v>
      </c>
      <c r="I66" s="147">
        <f>'SO 7898'!V285</f>
        <v>0</v>
      </c>
      <c r="J66" s="147"/>
      <c r="K66" s="147"/>
      <c r="L66" s="147"/>
      <c r="M66" s="147"/>
      <c r="N66" s="147"/>
      <c r="O66" s="147"/>
      <c r="P66" s="147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3"/>
      <c r="B67" s="344" t="s">
        <v>1195</v>
      </c>
      <c r="C67" s="345"/>
      <c r="D67" s="345"/>
      <c r="E67" s="146">
        <f>'SO 7898'!L386</f>
        <v>0</v>
      </c>
      <c r="F67" s="146">
        <f>'SO 7898'!M386</f>
        <v>0</v>
      </c>
      <c r="G67" s="146">
        <f>'SO 7898'!I386</f>
        <v>0</v>
      </c>
      <c r="H67" s="147">
        <f>'SO 7898'!S386</f>
        <v>0</v>
      </c>
      <c r="I67" s="147">
        <f>'SO 7898'!V386</f>
        <v>0</v>
      </c>
      <c r="J67" s="147"/>
      <c r="K67" s="147"/>
      <c r="L67" s="147"/>
      <c r="M67" s="147"/>
      <c r="N67" s="147"/>
      <c r="O67" s="147"/>
      <c r="P67" s="147"/>
      <c r="Q67" s="145"/>
      <c r="R67" s="145"/>
      <c r="S67" s="145"/>
      <c r="T67" s="145"/>
      <c r="U67" s="145"/>
      <c r="V67" s="158"/>
      <c r="W67" s="226"/>
      <c r="X67" s="145"/>
      <c r="Y67" s="145"/>
      <c r="Z67" s="145"/>
    </row>
    <row r="68" spans="1:26" x14ac:dyDescent="0.25">
      <c r="A68" s="13"/>
      <c r="B68" s="344" t="s">
        <v>1196</v>
      </c>
      <c r="C68" s="345"/>
      <c r="D68" s="345"/>
      <c r="E68" s="146">
        <f>'SO 7898'!L390</f>
        <v>0</v>
      </c>
      <c r="F68" s="146">
        <f>'SO 7898'!M390</f>
        <v>0</v>
      </c>
      <c r="G68" s="146">
        <f>'SO 7898'!I390</f>
        <v>0</v>
      </c>
      <c r="H68" s="147">
        <f>'SO 7898'!S390</f>
        <v>0</v>
      </c>
      <c r="I68" s="147">
        <f>'SO 7898'!V390</f>
        <v>0</v>
      </c>
      <c r="J68" s="147"/>
      <c r="K68" s="147"/>
      <c r="L68" s="147"/>
      <c r="M68" s="147"/>
      <c r="N68" s="147"/>
      <c r="O68" s="147"/>
      <c r="P68" s="147"/>
      <c r="Q68" s="145"/>
      <c r="R68" s="145"/>
      <c r="S68" s="145"/>
      <c r="T68" s="145"/>
      <c r="U68" s="145"/>
      <c r="V68" s="158"/>
      <c r="W68" s="226"/>
      <c r="X68" s="145"/>
      <c r="Y68" s="145"/>
      <c r="Z68" s="145"/>
    </row>
    <row r="69" spans="1:26" x14ac:dyDescent="0.25">
      <c r="A69" s="13"/>
      <c r="B69" s="334" t="s">
        <v>85</v>
      </c>
      <c r="C69" s="324"/>
      <c r="D69" s="324"/>
      <c r="E69" s="148">
        <f>'SO 7898'!L392</f>
        <v>0</v>
      </c>
      <c r="F69" s="148">
        <f>'SO 7898'!M392</f>
        <v>0</v>
      </c>
      <c r="G69" s="148">
        <f>'SO 7898'!I392</f>
        <v>0</v>
      </c>
      <c r="H69" s="149">
        <f>'SO 7898'!S392</f>
        <v>1.1399999999999999</v>
      </c>
      <c r="I69" s="149">
        <f>'SO 7898'!V392</f>
        <v>0</v>
      </c>
      <c r="J69" s="149"/>
      <c r="K69" s="149"/>
      <c r="L69" s="149"/>
      <c r="M69" s="149"/>
      <c r="N69" s="149"/>
      <c r="O69" s="149"/>
      <c r="P69" s="149"/>
      <c r="Q69" s="145"/>
      <c r="R69" s="145"/>
      <c r="S69" s="145"/>
      <c r="T69" s="145"/>
      <c r="U69" s="145"/>
      <c r="V69" s="158"/>
      <c r="W69" s="226"/>
      <c r="X69" s="145"/>
      <c r="Y69" s="145"/>
      <c r="Z69" s="145"/>
    </row>
    <row r="70" spans="1:26" x14ac:dyDescent="0.25">
      <c r="A70" s="1"/>
      <c r="B70" s="217"/>
      <c r="C70" s="1"/>
      <c r="D70" s="1"/>
      <c r="E70" s="139"/>
      <c r="F70" s="139"/>
      <c r="G70" s="139"/>
      <c r="H70" s="140"/>
      <c r="I70" s="140"/>
      <c r="J70" s="140"/>
      <c r="K70" s="140"/>
      <c r="L70" s="140"/>
      <c r="M70" s="140"/>
      <c r="N70" s="140"/>
      <c r="O70" s="140"/>
      <c r="P70" s="140"/>
      <c r="V70" s="159"/>
      <c r="W70" s="59"/>
    </row>
    <row r="71" spans="1:26" x14ac:dyDescent="0.25">
      <c r="A71" s="13"/>
      <c r="B71" s="334" t="s">
        <v>102</v>
      </c>
      <c r="C71" s="324"/>
      <c r="D71" s="324"/>
      <c r="E71" s="146"/>
      <c r="F71" s="146"/>
      <c r="G71" s="146"/>
      <c r="H71" s="147"/>
      <c r="I71" s="147"/>
      <c r="J71" s="147"/>
      <c r="K71" s="147"/>
      <c r="L71" s="147"/>
      <c r="M71" s="147"/>
      <c r="N71" s="147"/>
      <c r="O71" s="147"/>
      <c r="P71" s="147"/>
      <c r="Q71" s="145"/>
      <c r="R71" s="145"/>
      <c r="S71" s="145"/>
      <c r="T71" s="145"/>
      <c r="U71" s="145"/>
      <c r="V71" s="158"/>
      <c r="W71" s="226"/>
      <c r="X71" s="145"/>
      <c r="Y71" s="145"/>
      <c r="Z71" s="145"/>
    </row>
    <row r="72" spans="1:26" x14ac:dyDescent="0.25">
      <c r="A72" s="13"/>
      <c r="B72" s="344" t="s">
        <v>1197</v>
      </c>
      <c r="C72" s="345"/>
      <c r="D72" s="345"/>
      <c r="E72" s="146">
        <f>'SO 7898'!L402</f>
        <v>0</v>
      </c>
      <c r="F72" s="146">
        <f>'SO 7898'!M402</f>
        <v>0</v>
      </c>
      <c r="G72" s="146">
        <f>'SO 7898'!I402</f>
        <v>0</v>
      </c>
      <c r="H72" s="147">
        <f>'SO 7898'!S402</f>
        <v>0.1</v>
      </c>
      <c r="I72" s="147">
        <f>'SO 7898'!V402</f>
        <v>0</v>
      </c>
      <c r="J72" s="147"/>
      <c r="K72" s="147"/>
      <c r="L72" s="147"/>
      <c r="M72" s="147"/>
      <c r="N72" s="147"/>
      <c r="O72" s="147"/>
      <c r="P72" s="147"/>
      <c r="Q72" s="145"/>
      <c r="R72" s="145"/>
      <c r="S72" s="145"/>
      <c r="T72" s="145"/>
      <c r="U72" s="145"/>
      <c r="V72" s="158"/>
      <c r="W72" s="226"/>
      <c r="X72" s="145"/>
      <c r="Y72" s="145"/>
      <c r="Z72" s="145"/>
    </row>
    <row r="73" spans="1:26" x14ac:dyDescent="0.25">
      <c r="A73" s="13"/>
      <c r="B73" s="334" t="s">
        <v>102</v>
      </c>
      <c r="C73" s="324"/>
      <c r="D73" s="324"/>
      <c r="E73" s="148">
        <f>'SO 7898'!L404</f>
        <v>0</v>
      </c>
      <c r="F73" s="148">
        <f>'SO 7898'!M404</f>
        <v>0</v>
      </c>
      <c r="G73" s="148">
        <f>'SO 7898'!I404</f>
        <v>0</v>
      </c>
      <c r="H73" s="149">
        <f>'SO 7898'!S404</f>
        <v>0.1</v>
      </c>
      <c r="I73" s="149">
        <f>'SO 7898'!V404</f>
        <v>0</v>
      </c>
      <c r="J73" s="149"/>
      <c r="K73" s="149"/>
      <c r="L73" s="149"/>
      <c r="M73" s="149"/>
      <c r="N73" s="149"/>
      <c r="O73" s="149"/>
      <c r="P73" s="149"/>
      <c r="Q73" s="145"/>
      <c r="R73" s="145"/>
      <c r="S73" s="145"/>
      <c r="T73" s="145"/>
      <c r="U73" s="145"/>
      <c r="V73" s="158"/>
      <c r="W73" s="226"/>
      <c r="X73" s="145"/>
      <c r="Y73" s="145"/>
      <c r="Z73" s="145"/>
    </row>
    <row r="74" spans="1:26" x14ac:dyDescent="0.25">
      <c r="A74" s="1"/>
      <c r="B74" s="217"/>
      <c r="C74" s="1"/>
      <c r="D74" s="1"/>
      <c r="E74" s="139"/>
      <c r="F74" s="139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V74" s="159"/>
      <c r="W74" s="59"/>
    </row>
    <row r="75" spans="1:26" x14ac:dyDescent="0.25">
      <c r="A75" s="13"/>
      <c r="B75" s="334" t="s">
        <v>8</v>
      </c>
      <c r="C75" s="324"/>
      <c r="D75" s="324"/>
      <c r="E75" s="146"/>
      <c r="F75" s="146"/>
      <c r="G75" s="146"/>
      <c r="H75" s="147"/>
      <c r="I75" s="147"/>
      <c r="J75" s="147"/>
      <c r="K75" s="147"/>
      <c r="L75" s="147"/>
      <c r="M75" s="147"/>
      <c r="N75" s="147"/>
      <c r="O75" s="147"/>
      <c r="P75" s="147"/>
      <c r="Q75" s="145"/>
      <c r="R75" s="145"/>
      <c r="S75" s="145"/>
      <c r="T75" s="145"/>
      <c r="U75" s="145"/>
      <c r="V75" s="158"/>
      <c r="W75" s="226"/>
      <c r="X75" s="145"/>
      <c r="Y75" s="145"/>
      <c r="Z75" s="145"/>
    </row>
    <row r="76" spans="1:26" x14ac:dyDescent="0.25">
      <c r="A76" s="13"/>
      <c r="B76" s="344" t="s">
        <v>105</v>
      </c>
      <c r="C76" s="345"/>
      <c r="D76" s="345"/>
      <c r="E76" s="146">
        <f>'SO 7898'!L410</f>
        <v>0</v>
      </c>
      <c r="F76" s="146">
        <f>'SO 7898'!M410</f>
        <v>0</v>
      </c>
      <c r="G76" s="146">
        <f>'SO 7898'!I410</f>
        <v>0</v>
      </c>
      <c r="H76" s="147">
        <f>'SO 7898'!S410</f>
        <v>0</v>
      </c>
      <c r="I76" s="147">
        <f>'SO 7898'!V410</f>
        <v>0</v>
      </c>
      <c r="J76" s="147"/>
      <c r="K76" s="147"/>
      <c r="L76" s="147"/>
      <c r="M76" s="147"/>
      <c r="N76" s="147"/>
      <c r="O76" s="147"/>
      <c r="P76" s="147"/>
      <c r="Q76" s="145"/>
      <c r="R76" s="145"/>
      <c r="S76" s="145"/>
      <c r="T76" s="145"/>
      <c r="U76" s="145"/>
      <c r="V76" s="158"/>
      <c r="W76" s="226"/>
      <c r="X76" s="145"/>
      <c r="Y76" s="145"/>
      <c r="Z76" s="145"/>
    </row>
    <row r="77" spans="1:26" x14ac:dyDescent="0.25">
      <c r="A77" s="13"/>
      <c r="B77" s="334" t="s">
        <v>8</v>
      </c>
      <c r="C77" s="324"/>
      <c r="D77" s="324"/>
      <c r="E77" s="148">
        <f>'SO 7898'!L412</f>
        <v>0</v>
      </c>
      <c r="F77" s="148">
        <f>'SO 7898'!M412</f>
        <v>0</v>
      </c>
      <c r="G77" s="148">
        <f>'SO 7898'!I412</f>
        <v>0</v>
      </c>
      <c r="H77" s="149">
        <f>'SO 7898'!S412</f>
        <v>0</v>
      </c>
      <c r="I77" s="149">
        <f>'SO 7898'!V412</f>
        <v>0</v>
      </c>
      <c r="J77" s="149"/>
      <c r="K77" s="149"/>
      <c r="L77" s="149"/>
      <c r="M77" s="149"/>
      <c r="N77" s="149"/>
      <c r="O77" s="149"/>
      <c r="P77" s="149"/>
      <c r="Q77" s="145"/>
      <c r="R77" s="145"/>
      <c r="S77" s="145"/>
      <c r="T77" s="145"/>
      <c r="U77" s="145"/>
      <c r="V77" s="158"/>
      <c r="W77" s="226"/>
      <c r="X77" s="145"/>
      <c r="Y77" s="145"/>
      <c r="Z77" s="145"/>
    </row>
    <row r="78" spans="1:26" x14ac:dyDescent="0.25">
      <c r="A78" s="1"/>
      <c r="B78" s="217"/>
      <c r="C78" s="1"/>
      <c r="D78" s="1"/>
      <c r="E78" s="139"/>
      <c r="F78" s="139"/>
      <c r="G78" s="139"/>
      <c r="H78" s="140"/>
      <c r="I78" s="140"/>
      <c r="J78" s="140"/>
      <c r="K78" s="140"/>
      <c r="L78" s="140"/>
      <c r="M78" s="140"/>
      <c r="N78" s="140"/>
      <c r="O78" s="140"/>
      <c r="P78" s="140"/>
      <c r="V78" s="159"/>
      <c r="W78" s="59"/>
    </row>
    <row r="79" spans="1:26" x14ac:dyDescent="0.25">
      <c r="A79" s="150"/>
      <c r="B79" s="335" t="s">
        <v>107</v>
      </c>
      <c r="C79" s="336"/>
      <c r="D79" s="336"/>
      <c r="E79" s="152">
        <f>'SO 7898'!L413</f>
        <v>0</v>
      </c>
      <c r="F79" s="152">
        <f>'SO 7898'!M413</f>
        <v>0</v>
      </c>
      <c r="G79" s="152">
        <f>'SO 7898'!I413</f>
        <v>0</v>
      </c>
      <c r="H79" s="153">
        <f>'SO 7898'!S413</f>
        <v>1.24</v>
      </c>
      <c r="I79" s="153">
        <f>'SO 7898'!V413</f>
        <v>0</v>
      </c>
      <c r="J79" s="154"/>
      <c r="K79" s="154"/>
      <c r="L79" s="154"/>
      <c r="M79" s="154"/>
      <c r="N79" s="154"/>
      <c r="O79" s="154"/>
      <c r="P79" s="154"/>
      <c r="Q79" s="155"/>
      <c r="R79" s="155"/>
      <c r="S79" s="155"/>
      <c r="T79" s="155"/>
      <c r="U79" s="155"/>
      <c r="V79" s="160"/>
      <c r="W79" s="226"/>
      <c r="X79" s="151"/>
      <c r="Y79" s="151"/>
      <c r="Z79" s="151"/>
    </row>
    <row r="80" spans="1:26" x14ac:dyDescent="0.25">
      <c r="A80" s="18"/>
      <c r="B80" s="45"/>
      <c r="C80" s="3"/>
      <c r="D80" s="3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x14ac:dyDescent="0.25">
      <c r="A81" s="18"/>
      <c r="B81" s="45"/>
      <c r="C81" s="3"/>
      <c r="D81" s="3"/>
      <c r="E81" s="17"/>
      <c r="F81" s="17"/>
      <c r="G81" s="17"/>
      <c r="H81" s="161"/>
      <c r="I81" s="161"/>
      <c r="J81" s="161"/>
      <c r="K81" s="161"/>
      <c r="L81" s="161"/>
      <c r="M81" s="161"/>
      <c r="N81" s="161"/>
      <c r="O81" s="161"/>
      <c r="P81" s="161"/>
      <c r="Q81" s="14"/>
      <c r="R81" s="14"/>
      <c r="S81" s="14"/>
      <c r="T81" s="14"/>
      <c r="U81" s="14"/>
      <c r="V81" s="14"/>
      <c r="W81" s="59"/>
    </row>
    <row r="82" spans="1:26" x14ac:dyDescent="0.25">
      <c r="A82" s="18"/>
      <c r="B82" s="41"/>
      <c r="C82" s="8"/>
      <c r="D82" s="8"/>
      <c r="E82" s="30"/>
      <c r="F82" s="30"/>
      <c r="G82" s="30"/>
      <c r="H82" s="162"/>
      <c r="I82" s="162"/>
      <c r="J82" s="162"/>
      <c r="K82" s="162"/>
      <c r="L82" s="162"/>
      <c r="M82" s="162"/>
      <c r="N82" s="162"/>
      <c r="O82" s="162"/>
      <c r="P82" s="162"/>
      <c r="Q82" s="19"/>
      <c r="R82" s="19"/>
      <c r="S82" s="19"/>
      <c r="T82" s="19"/>
      <c r="U82" s="19"/>
      <c r="V82" s="19"/>
      <c r="W82" s="59"/>
    </row>
    <row r="83" spans="1:26" ht="35.1" customHeight="1" x14ac:dyDescent="0.25">
      <c r="A83" s="1"/>
      <c r="B83" s="337" t="s">
        <v>108</v>
      </c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59"/>
    </row>
    <row r="84" spans="1:26" x14ac:dyDescent="0.25">
      <c r="A84" s="18"/>
      <c r="B84" s="103"/>
      <c r="C84" s="22"/>
      <c r="D84" s="22"/>
      <c r="E84" s="105"/>
      <c r="F84" s="105"/>
      <c r="G84" s="105"/>
      <c r="H84" s="176"/>
      <c r="I84" s="176"/>
      <c r="J84" s="176"/>
      <c r="K84" s="176"/>
      <c r="L84" s="176"/>
      <c r="M84" s="176"/>
      <c r="N84" s="176"/>
      <c r="O84" s="176"/>
      <c r="P84" s="176"/>
      <c r="Q84" s="23"/>
      <c r="R84" s="23"/>
      <c r="S84" s="23"/>
      <c r="T84" s="23"/>
      <c r="U84" s="23"/>
      <c r="V84" s="23"/>
      <c r="W84" s="59"/>
    </row>
    <row r="85" spans="1:26" ht="20.100000000000001" customHeight="1" x14ac:dyDescent="0.25">
      <c r="A85" s="211"/>
      <c r="B85" s="341" t="s">
        <v>39</v>
      </c>
      <c r="C85" s="342"/>
      <c r="D85" s="342"/>
      <c r="E85" s="343"/>
      <c r="F85" s="174"/>
      <c r="G85" s="174"/>
      <c r="H85" s="175" t="s">
        <v>36</v>
      </c>
      <c r="I85" s="330"/>
      <c r="J85" s="331"/>
      <c r="K85" s="331"/>
      <c r="L85" s="331"/>
      <c r="M85" s="331"/>
      <c r="N85" s="331"/>
      <c r="O85" s="331"/>
      <c r="P85" s="332"/>
      <c r="Q85" s="21"/>
      <c r="R85" s="21"/>
      <c r="S85" s="21"/>
      <c r="T85" s="21"/>
      <c r="U85" s="21"/>
      <c r="V85" s="21"/>
      <c r="W85" s="59"/>
    </row>
    <row r="86" spans="1:26" ht="20.100000000000001" customHeight="1" x14ac:dyDescent="0.25">
      <c r="A86" s="211"/>
      <c r="B86" s="327" t="s">
        <v>40</v>
      </c>
      <c r="C86" s="328"/>
      <c r="D86" s="328"/>
      <c r="E86" s="329"/>
      <c r="F86" s="170"/>
      <c r="G86" s="170"/>
      <c r="H86" s="171" t="s">
        <v>119</v>
      </c>
      <c r="I86" s="171" t="s">
        <v>120</v>
      </c>
      <c r="J86" s="161"/>
      <c r="K86" s="161"/>
      <c r="L86" s="161"/>
      <c r="M86" s="161"/>
      <c r="N86" s="161"/>
      <c r="O86" s="161"/>
      <c r="P86" s="161"/>
      <c r="Q86" s="14"/>
      <c r="R86" s="14"/>
      <c r="S86" s="14"/>
      <c r="T86" s="14"/>
      <c r="U86" s="14"/>
      <c r="V86" s="14"/>
      <c r="W86" s="59"/>
    </row>
    <row r="87" spans="1:26" ht="20.100000000000001" customHeight="1" x14ac:dyDescent="0.25">
      <c r="A87" s="211"/>
      <c r="B87" s="327" t="s">
        <v>41</v>
      </c>
      <c r="C87" s="328"/>
      <c r="D87" s="328"/>
      <c r="E87" s="329"/>
      <c r="F87" s="170"/>
      <c r="G87" s="170"/>
      <c r="H87" s="171" t="s">
        <v>121</v>
      </c>
      <c r="I87" s="171" t="s">
        <v>38</v>
      </c>
      <c r="J87" s="161"/>
      <c r="K87" s="161"/>
      <c r="L87" s="161"/>
      <c r="M87" s="161"/>
      <c r="N87" s="161"/>
      <c r="O87" s="161"/>
      <c r="P87" s="161"/>
      <c r="Q87" s="14"/>
      <c r="R87" s="14"/>
      <c r="S87" s="14"/>
      <c r="T87" s="14"/>
      <c r="U87" s="14"/>
      <c r="V87" s="14"/>
      <c r="W87" s="59"/>
    </row>
    <row r="88" spans="1:26" ht="20.100000000000001" customHeight="1" x14ac:dyDescent="0.25">
      <c r="A88" s="18"/>
      <c r="B88" s="215" t="s">
        <v>122</v>
      </c>
      <c r="C88" s="3"/>
      <c r="D88" s="3"/>
      <c r="E88" s="17"/>
      <c r="F88" s="17"/>
      <c r="G88" s="17"/>
      <c r="H88" s="161"/>
      <c r="I88" s="161"/>
      <c r="J88" s="161"/>
      <c r="K88" s="161"/>
      <c r="L88" s="161"/>
      <c r="M88" s="161"/>
      <c r="N88" s="161"/>
      <c r="O88" s="161"/>
      <c r="P88" s="161"/>
      <c r="Q88" s="14"/>
      <c r="R88" s="14"/>
      <c r="S88" s="14"/>
      <c r="T88" s="14"/>
      <c r="U88" s="14"/>
      <c r="V88" s="14"/>
      <c r="W88" s="59"/>
    </row>
    <row r="89" spans="1:26" ht="20.100000000000001" customHeight="1" x14ac:dyDescent="0.25">
      <c r="A89" s="18"/>
      <c r="B89" s="215" t="s">
        <v>31</v>
      </c>
      <c r="C89" s="3"/>
      <c r="D89" s="3"/>
      <c r="E89" s="17"/>
      <c r="F89" s="17"/>
      <c r="G89" s="17"/>
      <c r="H89" s="161"/>
      <c r="I89" s="161"/>
      <c r="J89" s="161"/>
      <c r="K89" s="161"/>
      <c r="L89" s="161"/>
      <c r="M89" s="161"/>
      <c r="N89" s="161"/>
      <c r="O89" s="161"/>
      <c r="P89" s="161"/>
      <c r="Q89" s="14"/>
      <c r="R89" s="14"/>
      <c r="S89" s="14"/>
      <c r="T89" s="14"/>
      <c r="U89" s="14"/>
      <c r="V89" s="14"/>
      <c r="W89" s="59"/>
    </row>
    <row r="90" spans="1:26" ht="20.100000000000001" customHeight="1" x14ac:dyDescent="0.25">
      <c r="A90" s="18"/>
      <c r="B90" s="216" t="s">
        <v>1188</v>
      </c>
      <c r="C90" s="3"/>
      <c r="D90" s="3"/>
      <c r="E90" s="17"/>
      <c r="F90" s="17"/>
      <c r="G90" s="17"/>
      <c r="H90" s="161"/>
      <c r="I90" s="161"/>
      <c r="J90" s="161"/>
      <c r="K90" s="161"/>
      <c r="L90" s="161"/>
      <c r="M90" s="161"/>
      <c r="N90" s="161"/>
      <c r="O90" s="161"/>
      <c r="P90" s="161"/>
      <c r="Q90" s="14"/>
      <c r="R90" s="14"/>
      <c r="S90" s="14"/>
      <c r="T90" s="14"/>
      <c r="U90" s="14"/>
      <c r="V90" s="14"/>
      <c r="W90" s="59"/>
    </row>
    <row r="91" spans="1:26" ht="20.100000000000001" customHeight="1" x14ac:dyDescent="0.25">
      <c r="A91" s="18"/>
      <c r="B91" s="45"/>
      <c r="C91" s="3"/>
      <c r="D91" s="3"/>
      <c r="E91" s="17"/>
      <c r="F91" s="17"/>
      <c r="G91" s="17"/>
      <c r="H91" s="161"/>
      <c r="I91" s="161"/>
      <c r="J91" s="161"/>
      <c r="K91" s="161"/>
      <c r="L91" s="161"/>
      <c r="M91" s="161"/>
      <c r="N91" s="161"/>
      <c r="O91" s="161"/>
      <c r="P91" s="161"/>
      <c r="Q91" s="14"/>
      <c r="R91" s="14"/>
      <c r="S91" s="14"/>
      <c r="T91" s="14"/>
      <c r="U91" s="14"/>
      <c r="V91" s="14"/>
      <c r="W91" s="59"/>
    </row>
    <row r="92" spans="1:26" ht="20.100000000000001" customHeight="1" x14ac:dyDescent="0.25">
      <c r="A92" s="18"/>
      <c r="B92" s="218" t="s">
        <v>76</v>
      </c>
      <c r="C92" s="172"/>
      <c r="D92" s="172"/>
      <c r="E92" s="17"/>
      <c r="F92" s="17"/>
      <c r="G92" s="17"/>
      <c r="H92" s="161"/>
      <c r="I92" s="161"/>
      <c r="J92" s="161"/>
      <c r="K92" s="161"/>
      <c r="L92" s="161"/>
      <c r="M92" s="161"/>
      <c r="N92" s="161"/>
      <c r="O92" s="161"/>
      <c r="P92" s="161"/>
      <c r="Q92" s="14"/>
      <c r="R92" s="14"/>
      <c r="S92" s="14"/>
      <c r="T92" s="14"/>
      <c r="U92" s="14"/>
      <c r="V92" s="14"/>
      <c r="W92" s="59"/>
    </row>
    <row r="93" spans="1:26" x14ac:dyDescent="0.25">
      <c r="A93" s="2"/>
      <c r="B93" s="219" t="s">
        <v>109</v>
      </c>
      <c r="C93" s="135" t="s">
        <v>110</v>
      </c>
      <c r="D93" s="135" t="s">
        <v>111</v>
      </c>
      <c r="E93" s="163"/>
      <c r="F93" s="163" t="s">
        <v>112</v>
      </c>
      <c r="G93" s="163" t="s">
        <v>113</v>
      </c>
      <c r="H93" s="164" t="s">
        <v>114</v>
      </c>
      <c r="I93" s="164" t="s">
        <v>115</v>
      </c>
      <c r="J93" s="164"/>
      <c r="K93" s="164"/>
      <c r="L93" s="164"/>
      <c r="M93" s="164"/>
      <c r="N93" s="164"/>
      <c r="O93" s="164"/>
      <c r="P93" s="164" t="s">
        <v>116</v>
      </c>
      <c r="Q93" s="165"/>
      <c r="R93" s="165"/>
      <c r="S93" s="135" t="s">
        <v>117</v>
      </c>
      <c r="T93" s="166"/>
      <c r="U93" s="166"/>
      <c r="V93" s="135" t="s">
        <v>118</v>
      </c>
      <c r="W93" s="59"/>
    </row>
    <row r="94" spans="1:26" x14ac:dyDescent="0.25">
      <c r="A94" s="13"/>
      <c r="B94" s="220"/>
      <c r="C94" s="177"/>
      <c r="D94" s="333" t="s">
        <v>77</v>
      </c>
      <c r="E94" s="333"/>
      <c r="F94" s="142"/>
      <c r="G94" s="178"/>
      <c r="H94" s="142"/>
      <c r="I94" s="142"/>
      <c r="J94" s="143"/>
      <c r="K94" s="143"/>
      <c r="L94" s="143"/>
      <c r="M94" s="143"/>
      <c r="N94" s="143"/>
      <c r="O94" s="143"/>
      <c r="P94" s="143"/>
      <c r="Q94" s="141"/>
      <c r="R94" s="141"/>
      <c r="S94" s="141"/>
      <c r="T94" s="141"/>
      <c r="U94" s="141"/>
      <c r="V94" s="204"/>
      <c r="W94" s="226"/>
      <c r="X94" s="145"/>
      <c r="Y94" s="145"/>
      <c r="Z94" s="145"/>
    </row>
    <row r="95" spans="1:26" x14ac:dyDescent="0.25">
      <c r="A95" s="13"/>
      <c r="B95" s="221"/>
      <c r="C95" s="180">
        <v>1</v>
      </c>
      <c r="D95" s="322" t="s">
        <v>78</v>
      </c>
      <c r="E95" s="322"/>
      <c r="F95" s="146"/>
      <c r="G95" s="179"/>
      <c r="H95" s="146"/>
      <c r="I95" s="146"/>
      <c r="J95" s="147"/>
      <c r="K95" s="147"/>
      <c r="L95" s="147"/>
      <c r="M95" s="147"/>
      <c r="N95" s="147"/>
      <c r="O95" s="147"/>
      <c r="P95" s="147"/>
      <c r="Q95" s="13"/>
      <c r="R95" s="13"/>
      <c r="S95" s="13"/>
      <c r="T95" s="13"/>
      <c r="U95" s="13"/>
      <c r="V95" s="205"/>
      <c r="W95" s="226"/>
      <c r="X95" s="145"/>
      <c r="Y95" s="145"/>
      <c r="Z95" s="145"/>
    </row>
    <row r="96" spans="1:26" ht="24.95" customHeight="1" x14ac:dyDescent="0.25">
      <c r="A96" s="187"/>
      <c r="B96" s="223"/>
      <c r="C96" s="197" t="s">
        <v>1198</v>
      </c>
      <c r="D96" s="326" t="s">
        <v>1199</v>
      </c>
      <c r="E96" s="326"/>
      <c r="F96" s="192" t="s">
        <v>157</v>
      </c>
      <c r="G96" s="193">
        <v>5.0000000000000001E-3</v>
      </c>
      <c r="H96" s="198"/>
      <c r="I96" s="192">
        <f t="shared" ref="I96:I103" si="0">ROUND(G96*(H96),2)</f>
        <v>0</v>
      </c>
      <c r="J96" s="194">
        <f t="shared" ref="J96:J103" si="1">ROUND(G96*(N96),2)</f>
        <v>0</v>
      </c>
      <c r="K96" s="195">
        <f t="shared" ref="K96:K103" si="2">ROUND(G96*(O96),2)</f>
        <v>0</v>
      </c>
      <c r="L96" s="195">
        <f t="shared" ref="L96:L103" si="3">ROUND(G96*(H96),2)</f>
        <v>0</v>
      </c>
      <c r="M96" s="195">
        <f>ROUND(G96*(H96),2)</f>
        <v>0</v>
      </c>
      <c r="N96" s="195">
        <v>0</v>
      </c>
      <c r="O96" s="195"/>
      <c r="P96" s="199"/>
      <c r="Q96" s="199"/>
      <c r="R96" s="199"/>
      <c r="S96" s="196">
        <f t="shared" ref="S96:S103" si="4">ROUND(G96*(P96),3)</f>
        <v>0</v>
      </c>
      <c r="T96" s="196"/>
      <c r="U96" s="196"/>
      <c r="V96" s="207"/>
      <c r="W96" s="59"/>
      <c r="Z96">
        <f t="shared" ref="Z96:Z103" si="5">0.058844*POWER(I96,0.952797)</f>
        <v>0</v>
      </c>
    </row>
    <row r="97" spans="1:26" ht="24.95" customHeight="1" x14ac:dyDescent="0.25">
      <c r="A97" s="187"/>
      <c r="B97" s="222"/>
      <c r="C97" s="188" t="s">
        <v>1200</v>
      </c>
      <c r="D97" s="323" t="s">
        <v>1201</v>
      </c>
      <c r="E97" s="323"/>
      <c r="F97" s="182" t="s">
        <v>195</v>
      </c>
      <c r="G97" s="183">
        <v>1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2"/>
      <c r="C98" s="188" t="s">
        <v>1202</v>
      </c>
      <c r="D98" s="323" t="s">
        <v>1203</v>
      </c>
      <c r="E98" s="323"/>
      <c r="F98" s="182" t="s">
        <v>195</v>
      </c>
      <c r="G98" s="183">
        <v>1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1204</v>
      </c>
      <c r="D99" s="323" t="s">
        <v>1205</v>
      </c>
      <c r="E99" s="323"/>
      <c r="F99" s="182" t="s">
        <v>195</v>
      </c>
      <c r="G99" s="183">
        <v>1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2"/>
      <c r="C100" s="188" t="s">
        <v>1206</v>
      </c>
      <c r="D100" s="323" t="s">
        <v>1207</v>
      </c>
      <c r="E100" s="323"/>
      <c r="F100" s="182" t="s">
        <v>195</v>
      </c>
      <c r="G100" s="183">
        <v>2</v>
      </c>
      <c r="H100" s="189"/>
      <c r="I100" s="182">
        <f t="shared" si="0"/>
        <v>0</v>
      </c>
      <c r="J100" s="184">
        <f t="shared" si="1"/>
        <v>0</v>
      </c>
      <c r="K100" s="185">
        <f t="shared" si="2"/>
        <v>0</v>
      </c>
      <c r="L100" s="185">
        <f t="shared" si="3"/>
        <v>0</v>
      </c>
      <c r="M100" s="185"/>
      <c r="N100" s="185">
        <v>0</v>
      </c>
      <c r="O100" s="185"/>
      <c r="P100" s="190"/>
      <c r="Q100" s="190"/>
      <c r="R100" s="190"/>
      <c r="S100" s="186">
        <f t="shared" si="4"/>
        <v>0</v>
      </c>
      <c r="T100" s="186"/>
      <c r="U100" s="186"/>
      <c r="V100" s="206"/>
      <c r="W100" s="59"/>
      <c r="Z100">
        <f t="shared" si="5"/>
        <v>0</v>
      </c>
    </row>
    <row r="101" spans="1:26" ht="24.95" customHeight="1" x14ac:dyDescent="0.25">
      <c r="A101" s="187"/>
      <c r="B101" s="222"/>
      <c r="C101" s="188" t="s">
        <v>1208</v>
      </c>
      <c r="D101" s="323" t="s">
        <v>1209</v>
      </c>
      <c r="E101" s="323"/>
      <c r="F101" s="182" t="s">
        <v>195</v>
      </c>
      <c r="G101" s="183">
        <v>1</v>
      </c>
      <c r="H101" s="189"/>
      <c r="I101" s="182">
        <f t="shared" si="0"/>
        <v>0</v>
      </c>
      <c r="J101" s="184">
        <f t="shared" si="1"/>
        <v>0</v>
      </c>
      <c r="K101" s="185">
        <f t="shared" si="2"/>
        <v>0</v>
      </c>
      <c r="L101" s="185">
        <f t="shared" si="3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4"/>
        <v>0</v>
      </c>
      <c r="T101" s="186"/>
      <c r="U101" s="186"/>
      <c r="V101" s="206"/>
      <c r="W101" s="59"/>
      <c r="Z101">
        <f t="shared" si="5"/>
        <v>0</v>
      </c>
    </row>
    <row r="102" spans="1:26" ht="24.95" customHeight="1" x14ac:dyDescent="0.25">
      <c r="A102" s="187"/>
      <c r="B102" s="222"/>
      <c r="C102" s="188" t="s">
        <v>1210</v>
      </c>
      <c r="D102" s="323" t="s">
        <v>1211</v>
      </c>
      <c r="E102" s="323"/>
      <c r="F102" s="182" t="s">
        <v>195</v>
      </c>
      <c r="G102" s="183">
        <v>1</v>
      </c>
      <c r="H102" s="189"/>
      <c r="I102" s="182">
        <f t="shared" si="0"/>
        <v>0</v>
      </c>
      <c r="J102" s="184">
        <f t="shared" si="1"/>
        <v>0</v>
      </c>
      <c r="K102" s="185">
        <f t="shared" si="2"/>
        <v>0</v>
      </c>
      <c r="L102" s="185">
        <f t="shared" si="3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4"/>
        <v>0</v>
      </c>
      <c r="T102" s="186"/>
      <c r="U102" s="186"/>
      <c r="V102" s="206"/>
      <c r="W102" s="59"/>
      <c r="Z102">
        <f t="shared" si="5"/>
        <v>0</v>
      </c>
    </row>
    <row r="103" spans="1:26" ht="24.95" customHeight="1" x14ac:dyDescent="0.25">
      <c r="A103" s="187"/>
      <c r="B103" s="222"/>
      <c r="C103" s="188" t="s">
        <v>1212</v>
      </c>
      <c r="D103" s="323" t="s">
        <v>1213</v>
      </c>
      <c r="E103" s="323"/>
      <c r="F103" s="182" t="s">
        <v>195</v>
      </c>
      <c r="G103" s="183">
        <v>1</v>
      </c>
      <c r="H103" s="189"/>
      <c r="I103" s="182">
        <f t="shared" si="0"/>
        <v>0</v>
      </c>
      <c r="J103" s="184">
        <f t="shared" si="1"/>
        <v>0</v>
      </c>
      <c r="K103" s="185">
        <f t="shared" si="2"/>
        <v>0</v>
      </c>
      <c r="L103" s="185">
        <f t="shared" si="3"/>
        <v>0</v>
      </c>
      <c r="M103" s="185"/>
      <c r="N103" s="185">
        <v>0</v>
      </c>
      <c r="O103" s="185"/>
      <c r="P103" s="190"/>
      <c r="Q103" s="190"/>
      <c r="R103" s="190"/>
      <c r="S103" s="186">
        <f t="shared" si="4"/>
        <v>0</v>
      </c>
      <c r="T103" s="186"/>
      <c r="U103" s="186"/>
      <c r="V103" s="206"/>
      <c r="W103" s="59"/>
      <c r="Z103">
        <f t="shared" si="5"/>
        <v>0</v>
      </c>
    </row>
    <row r="104" spans="1:26" x14ac:dyDescent="0.25">
      <c r="A104" s="13"/>
      <c r="B104" s="221"/>
      <c r="C104" s="180">
        <v>1</v>
      </c>
      <c r="D104" s="322" t="s">
        <v>78</v>
      </c>
      <c r="E104" s="322"/>
      <c r="F104" s="146"/>
      <c r="G104" s="179"/>
      <c r="H104" s="146"/>
      <c r="I104" s="148">
        <f>ROUND((SUM(I95:I103))/1,2)</f>
        <v>0</v>
      </c>
      <c r="J104" s="147"/>
      <c r="K104" s="147"/>
      <c r="L104" s="147">
        <f>ROUND((SUM(L95:L103))/1,2)</f>
        <v>0</v>
      </c>
      <c r="M104" s="147">
        <f>ROUND((SUM(M95:M103))/1,2)</f>
        <v>0</v>
      </c>
      <c r="N104" s="147"/>
      <c r="O104" s="147"/>
      <c r="P104" s="147"/>
      <c r="Q104" s="13"/>
      <c r="R104" s="13"/>
      <c r="S104" s="13">
        <f>ROUND((SUM(S95:S103))/1,2)</f>
        <v>0</v>
      </c>
      <c r="T104" s="13"/>
      <c r="U104" s="13"/>
      <c r="V104" s="208">
        <f>ROUND((SUM(V95:V103))/1,2)</f>
        <v>0</v>
      </c>
      <c r="W104" s="226"/>
      <c r="X104" s="145"/>
      <c r="Y104" s="145"/>
      <c r="Z104" s="145"/>
    </row>
    <row r="105" spans="1:26" x14ac:dyDescent="0.25">
      <c r="A105" s="1"/>
      <c r="B105" s="217"/>
      <c r="C105" s="1"/>
      <c r="D105" s="1"/>
      <c r="E105" s="139"/>
      <c r="F105" s="139"/>
      <c r="G105" s="173"/>
      <c r="H105" s="139"/>
      <c r="I105" s="139"/>
      <c r="J105" s="140"/>
      <c r="K105" s="140"/>
      <c r="L105" s="140"/>
      <c r="M105" s="140"/>
      <c r="N105" s="140"/>
      <c r="O105" s="140"/>
      <c r="P105" s="140"/>
      <c r="Q105" s="1"/>
      <c r="R105" s="1"/>
      <c r="S105" s="1"/>
      <c r="T105" s="1"/>
      <c r="U105" s="1"/>
      <c r="V105" s="209"/>
      <c r="W105" s="59"/>
    </row>
    <row r="106" spans="1:26" x14ac:dyDescent="0.25">
      <c r="A106" s="13"/>
      <c r="B106" s="221"/>
      <c r="C106" s="180">
        <v>2</v>
      </c>
      <c r="D106" s="322" t="s">
        <v>79</v>
      </c>
      <c r="E106" s="322"/>
      <c r="F106" s="146"/>
      <c r="G106" s="179"/>
      <c r="H106" s="146"/>
      <c r="I106" s="146"/>
      <c r="J106" s="147"/>
      <c r="K106" s="147"/>
      <c r="L106" s="147"/>
      <c r="M106" s="147"/>
      <c r="N106" s="147"/>
      <c r="O106" s="147"/>
      <c r="P106" s="147"/>
      <c r="Q106" s="13"/>
      <c r="R106" s="13"/>
      <c r="S106" s="13"/>
      <c r="T106" s="13"/>
      <c r="U106" s="13"/>
      <c r="V106" s="205"/>
      <c r="W106" s="226"/>
      <c r="X106" s="145"/>
      <c r="Y106" s="145"/>
      <c r="Z106" s="145"/>
    </row>
    <row r="107" spans="1:26" ht="24.95" customHeight="1" x14ac:dyDescent="0.25">
      <c r="A107" s="187"/>
      <c r="B107" s="222"/>
      <c r="C107" s="188" t="s">
        <v>1214</v>
      </c>
      <c r="D107" s="323" t="s">
        <v>1215</v>
      </c>
      <c r="E107" s="323"/>
      <c r="F107" s="182" t="s">
        <v>195</v>
      </c>
      <c r="G107" s="183">
        <v>1</v>
      </c>
      <c r="H107" s="189"/>
      <c r="I107" s="182">
        <f>ROUND(G107*(H107),2)</f>
        <v>0</v>
      </c>
      <c r="J107" s="184">
        <f>ROUND(G107*(N107),2)</f>
        <v>0</v>
      </c>
      <c r="K107" s="185">
        <f>ROUND(G107*(O107),2)</f>
        <v>0</v>
      </c>
      <c r="L107" s="185">
        <f>ROUND(G107*(H107),2)</f>
        <v>0</v>
      </c>
      <c r="M107" s="185"/>
      <c r="N107" s="185">
        <v>0</v>
      </c>
      <c r="O107" s="185"/>
      <c r="P107" s="190"/>
      <c r="Q107" s="190"/>
      <c r="R107" s="190"/>
      <c r="S107" s="186">
        <f>ROUND(G107*(P107),3)</f>
        <v>0</v>
      </c>
      <c r="T107" s="186"/>
      <c r="U107" s="186"/>
      <c r="V107" s="206"/>
      <c r="W107" s="59"/>
      <c r="Z107">
        <f>0.058844*POWER(I107,0.952797)</f>
        <v>0</v>
      </c>
    </row>
    <row r="108" spans="1:26" x14ac:dyDescent="0.25">
      <c r="A108" s="13"/>
      <c r="B108" s="221"/>
      <c r="C108" s="180">
        <v>2</v>
      </c>
      <c r="D108" s="322" t="s">
        <v>79</v>
      </c>
      <c r="E108" s="322"/>
      <c r="F108" s="146"/>
      <c r="G108" s="179"/>
      <c r="H108" s="146"/>
      <c r="I108" s="148">
        <f>ROUND((SUM(I106:I107))/1,2)</f>
        <v>0</v>
      </c>
      <c r="J108" s="147"/>
      <c r="K108" s="147"/>
      <c r="L108" s="147">
        <f>ROUND((SUM(L106:L107))/1,2)</f>
        <v>0</v>
      </c>
      <c r="M108" s="147">
        <f>ROUND((SUM(M106:M107))/1,2)</f>
        <v>0</v>
      </c>
      <c r="N108" s="147"/>
      <c r="O108" s="147"/>
      <c r="P108" s="147"/>
      <c r="Q108" s="13"/>
      <c r="R108" s="13"/>
      <c r="S108" s="13">
        <f>ROUND((SUM(S106:S107))/1,2)</f>
        <v>0</v>
      </c>
      <c r="T108" s="13"/>
      <c r="U108" s="13"/>
      <c r="V108" s="208">
        <f>ROUND((SUM(V106:V107))/1,2)</f>
        <v>0</v>
      </c>
      <c r="W108" s="226"/>
      <c r="X108" s="145"/>
      <c r="Y108" s="145"/>
      <c r="Z108" s="145"/>
    </row>
    <row r="109" spans="1:26" x14ac:dyDescent="0.25">
      <c r="A109" s="1"/>
      <c r="B109" s="217"/>
      <c r="C109" s="1"/>
      <c r="D109" s="1"/>
      <c r="E109" s="139"/>
      <c r="F109" s="139"/>
      <c r="G109" s="173"/>
      <c r="H109" s="139"/>
      <c r="I109" s="139"/>
      <c r="J109" s="140"/>
      <c r="K109" s="140"/>
      <c r="L109" s="140"/>
      <c r="M109" s="140"/>
      <c r="N109" s="140"/>
      <c r="O109" s="140"/>
      <c r="P109" s="140"/>
      <c r="Q109" s="1"/>
      <c r="R109" s="1"/>
      <c r="S109" s="1"/>
      <c r="T109" s="1"/>
      <c r="U109" s="1"/>
      <c r="V109" s="209"/>
      <c r="W109" s="59"/>
    </row>
    <row r="110" spans="1:26" x14ac:dyDescent="0.25">
      <c r="A110" s="13"/>
      <c r="B110" s="221"/>
      <c r="C110" s="180">
        <v>3</v>
      </c>
      <c r="D110" s="322" t="s">
        <v>80</v>
      </c>
      <c r="E110" s="322"/>
      <c r="F110" s="146"/>
      <c r="G110" s="179"/>
      <c r="H110" s="146"/>
      <c r="I110" s="146"/>
      <c r="J110" s="147"/>
      <c r="K110" s="147"/>
      <c r="L110" s="147"/>
      <c r="M110" s="147"/>
      <c r="N110" s="147"/>
      <c r="O110" s="147"/>
      <c r="P110" s="147"/>
      <c r="Q110" s="13"/>
      <c r="R110" s="13"/>
      <c r="S110" s="13"/>
      <c r="T110" s="13"/>
      <c r="U110" s="13"/>
      <c r="V110" s="205"/>
      <c r="W110" s="226"/>
      <c r="X110" s="145"/>
      <c r="Y110" s="145"/>
      <c r="Z110" s="145"/>
    </row>
    <row r="111" spans="1:26" ht="24.95" customHeight="1" x14ac:dyDescent="0.25">
      <c r="A111" s="187"/>
      <c r="B111" s="223"/>
      <c r="C111" s="197" t="s">
        <v>1216</v>
      </c>
      <c r="D111" s="326" t="s">
        <v>1217</v>
      </c>
      <c r="E111" s="326"/>
      <c r="F111" s="192" t="s">
        <v>195</v>
      </c>
      <c r="G111" s="193">
        <v>42</v>
      </c>
      <c r="H111" s="198"/>
      <c r="I111" s="192">
        <f>ROUND(G111*(H111),2)</f>
        <v>0</v>
      </c>
      <c r="J111" s="194">
        <f>ROUND(G111*(N111),2)</f>
        <v>0</v>
      </c>
      <c r="K111" s="195">
        <f>ROUND(G111*(O111),2)</f>
        <v>0</v>
      </c>
      <c r="L111" s="195">
        <f>ROUND(G111*(H111),2)</f>
        <v>0</v>
      </c>
      <c r="M111" s="195">
        <f>ROUND(G111*(H111),2)</f>
        <v>0</v>
      </c>
      <c r="N111" s="195">
        <v>0</v>
      </c>
      <c r="O111" s="195"/>
      <c r="P111" s="199"/>
      <c r="Q111" s="199"/>
      <c r="R111" s="199"/>
      <c r="S111" s="196">
        <f>ROUND(G111*(P111),3)</f>
        <v>0</v>
      </c>
      <c r="T111" s="196"/>
      <c r="U111" s="196"/>
      <c r="V111" s="207"/>
      <c r="W111" s="59"/>
      <c r="Z111">
        <f>0.058844*POWER(I111,0.952797)</f>
        <v>0</v>
      </c>
    </row>
    <row r="112" spans="1:26" ht="24.95" customHeight="1" x14ac:dyDescent="0.25">
      <c r="A112" s="187"/>
      <c r="B112" s="223"/>
      <c r="C112" s="197" t="s">
        <v>1218</v>
      </c>
      <c r="D112" s="326" t="s">
        <v>1219</v>
      </c>
      <c r="E112" s="326"/>
      <c r="F112" s="192" t="s">
        <v>195</v>
      </c>
      <c r="G112" s="193">
        <v>54</v>
      </c>
      <c r="H112" s="198"/>
      <c r="I112" s="192">
        <f>ROUND(G112*(H112),2)</f>
        <v>0</v>
      </c>
      <c r="J112" s="194">
        <f>ROUND(G112*(N112),2)</f>
        <v>0</v>
      </c>
      <c r="K112" s="195">
        <f>ROUND(G112*(O112),2)</f>
        <v>0</v>
      </c>
      <c r="L112" s="195">
        <f>ROUND(G112*(H112),2)</f>
        <v>0</v>
      </c>
      <c r="M112" s="195">
        <f>ROUND(G112*(H112),2)</f>
        <v>0</v>
      </c>
      <c r="N112" s="195">
        <v>0</v>
      </c>
      <c r="O112" s="195"/>
      <c r="P112" s="199"/>
      <c r="Q112" s="199"/>
      <c r="R112" s="199"/>
      <c r="S112" s="196">
        <f>ROUND(G112*(P112),3)</f>
        <v>0</v>
      </c>
      <c r="T112" s="196"/>
      <c r="U112" s="196"/>
      <c r="V112" s="207"/>
      <c r="W112" s="59"/>
      <c r="Z112">
        <f>0.058844*POWER(I112,0.952797)</f>
        <v>0</v>
      </c>
    </row>
    <row r="113" spans="1:26" ht="24.95" customHeight="1" x14ac:dyDescent="0.25">
      <c r="A113" s="187"/>
      <c r="B113" s="223"/>
      <c r="C113" s="197" t="s">
        <v>1220</v>
      </c>
      <c r="D113" s="326" t="s">
        <v>1221</v>
      </c>
      <c r="E113" s="326"/>
      <c r="F113" s="192" t="s">
        <v>195</v>
      </c>
      <c r="G113" s="193">
        <v>40</v>
      </c>
      <c r="H113" s="198"/>
      <c r="I113" s="192">
        <f>ROUND(G113*(H113),2)</f>
        <v>0</v>
      </c>
      <c r="J113" s="194">
        <f>ROUND(G113*(N113),2)</f>
        <v>0</v>
      </c>
      <c r="K113" s="195">
        <f>ROUND(G113*(O113),2)</f>
        <v>0</v>
      </c>
      <c r="L113" s="195">
        <f>ROUND(G113*(H113),2)</f>
        <v>0</v>
      </c>
      <c r="M113" s="195">
        <f>ROUND(G113*(H113),2)</f>
        <v>0</v>
      </c>
      <c r="N113" s="195">
        <v>0</v>
      </c>
      <c r="O113" s="195"/>
      <c r="P113" s="199"/>
      <c r="Q113" s="199"/>
      <c r="R113" s="199"/>
      <c r="S113" s="196">
        <f>ROUND(G113*(P113),3)</f>
        <v>0</v>
      </c>
      <c r="T113" s="196"/>
      <c r="U113" s="196"/>
      <c r="V113" s="207"/>
      <c r="W113" s="59"/>
      <c r="Z113">
        <f>0.058844*POWER(I113,0.952797)</f>
        <v>0</v>
      </c>
    </row>
    <row r="114" spans="1:26" ht="24.95" customHeight="1" x14ac:dyDescent="0.25">
      <c r="A114" s="187"/>
      <c r="B114" s="223"/>
      <c r="C114" s="197" t="s">
        <v>1222</v>
      </c>
      <c r="D114" s="326" t="s">
        <v>1223</v>
      </c>
      <c r="E114" s="326"/>
      <c r="F114" s="192" t="s">
        <v>195</v>
      </c>
      <c r="G114" s="193">
        <v>64</v>
      </c>
      <c r="H114" s="198"/>
      <c r="I114" s="192">
        <f>ROUND(G114*(H114),2)</f>
        <v>0</v>
      </c>
      <c r="J114" s="194">
        <f>ROUND(G114*(N114),2)</f>
        <v>0</v>
      </c>
      <c r="K114" s="195">
        <f>ROUND(G114*(O114),2)</f>
        <v>0</v>
      </c>
      <c r="L114" s="195">
        <f>ROUND(G114*(H114),2)</f>
        <v>0</v>
      </c>
      <c r="M114" s="195">
        <f>ROUND(G114*(H114),2)</f>
        <v>0</v>
      </c>
      <c r="N114" s="195">
        <v>0</v>
      </c>
      <c r="O114" s="195"/>
      <c r="P114" s="199"/>
      <c r="Q114" s="199"/>
      <c r="R114" s="199"/>
      <c r="S114" s="196">
        <f>ROUND(G114*(P114),3)</f>
        <v>0</v>
      </c>
      <c r="T114" s="196"/>
      <c r="U114" s="196"/>
      <c r="V114" s="207"/>
      <c r="W114" s="59"/>
      <c r="Z114">
        <f>0.058844*POWER(I114,0.952797)</f>
        <v>0</v>
      </c>
    </row>
    <row r="115" spans="1:26" ht="24.95" customHeight="1" x14ac:dyDescent="0.25">
      <c r="A115" s="187"/>
      <c r="B115" s="223"/>
      <c r="C115" s="197" t="s">
        <v>1224</v>
      </c>
      <c r="D115" s="326" t="s">
        <v>1225</v>
      </c>
      <c r="E115" s="326"/>
      <c r="F115" s="192" t="s">
        <v>195</v>
      </c>
      <c r="G115" s="193">
        <v>20</v>
      </c>
      <c r="H115" s="198"/>
      <c r="I115" s="192">
        <f>ROUND(G115*(H115),2)</f>
        <v>0</v>
      </c>
      <c r="J115" s="194">
        <f>ROUND(G115*(N115),2)</f>
        <v>0</v>
      </c>
      <c r="K115" s="195">
        <f>ROUND(G115*(O115),2)</f>
        <v>0</v>
      </c>
      <c r="L115" s="195">
        <f>ROUND(G115*(H115),2)</f>
        <v>0</v>
      </c>
      <c r="M115" s="195">
        <f>ROUND(G115*(H115),2)</f>
        <v>0</v>
      </c>
      <c r="N115" s="195">
        <v>0</v>
      </c>
      <c r="O115" s="195"/>
      <c r="P115" s="199"/>
      <c r="Q115" s="199"/>
      <c r="R115" s="199"/>
      <c r="S115" s="196">
        <f>ROUND(G115*(P115),3)</f>
        <v>0</v>
      </c>
      <c r="T115" s="196"/>
      <c r="U115" s="196"/>
      <c r="V115" s="207"/>
      <c r="W115" s="59"/>
      <c r="Z115">
        <f>0.058844*POWER(I115,0.952797)</f>
        <v>0</v>
      </c>
    </row>
    <row r="116" spans="1:26" x14ac:dyDescent="0.25">
      <c r="A116" s="13"/>
      <c r="B116" s="221"/>
      <c r="C116" s="180">
        <v>3</v>
      </c>
      <c r="D116" s="322" t="s">
        <v>80</v>
      </c>
      <c r="E116" s="322"/>
      <c r="F116" s="146"/>
      <c r="G116" s="179"/>
      <c r="H116" s="146"/>
      <c r="I116" s="148">
        <f>ROUND((SUM(I110:I115))/1,2)</f>
        <v>0</v>
      </c>
      <c r="J116" s="147"/>
      <c r="K116" s="147"/>
      <c r="L116" s="147">
        <f>ROUND((SUM(L110:L115))/1,2)</f>
        <v>0</v>
      </c>
      <c r="M116" s="147">
        <f>ROUND((SUM(M110:M115))/1,2)</f>
        <v>0</v>
      </c>
      <c r="N116" s="147"/>
      <c r="O116" s="147"/>
      <c r="P116" s="147"/>
      <c r="Q116" s="13"/>
      <c r="R116" s="13"/>
      <c r="S116" s="13">
        <f>ROUND((SUM(S110:S115))/1,2)</f>
        <v>0</v>
      </c>
      <c r="T116" s="13"/>
      <c r="U116" s="13"/>
      <c r="V116" s="208">
        <f>ROUND((SUM(V110:V115))/1,2)</f>
        <v>0</v>
      </c>
      <c r="W116" s="226"/>
      <c r="X116" s="145"/>
      <c r="Y116" s="145"/>
      <c r="Z116" s="145"/>
    </row>
    <row r="117" spans="1:26" x14ac:dyDescent="0.25">
      <c r="A117" s="1"/>
      <c r="B117" s="217"/>
      <c r="C117" s="1"/>
      <c r="D117" s="1"/>
      <c r="E117" s="139"/>
      <c r="F117" s="139"/>
      <c r="G117" s="173"/>
      <c r="H117" s="139"/>
      <c r="I117" s="139"/>
      <c r="J117" s="140"/>
      <c r="K117" s="140"/>
      <c r="L117" s="140"/>
      <c r="M117" s="140"/>
      <c r="N117" s="140"/>
      <c r="O117" s="140"/>
      <c r="P117" s="140"/>
      <c r="Q117" s="1"/>
      <c r="R117" s="1"/>
      <c r="S117" s="1"/>
      <c r="T117" s="1"/>
      <c r="U117" s="1"/>
      <c r="V117" s="209"/>
      <c r="W117" s="59"/>
    </row>
    <row r="118" spans="1:26" x14ac:dyDescent="0.25">
      <c r="A118" s="13"/>
      <c r="B118" s="221"/>
      <c r="C118" s="13"/>
      <c r="D118" s="324" t="s">
        <v>77</v>
      </c>
      <c r="E118" s="324"/>
      <c r="F118" s="146"/>
      <c r="G118" s="179"/>
      <c r="H118" s="146"/>
      <c r="I118" s="148">
        <f>ROUND((SUM(I94:I117))/2,2)</f>
        <v>0</v>
      </c>
      <c r="J118" s="147"/>
      <c r="K118" s="147"/>
      <c r="L118" s="146">
        <f>ROUND((SUM(L94:L117))/2,2)</f>
        <v>0</v>
      </c>
      <c r="M118" s="146">
        <f>ROUND((SUM(M94:M117))/2,2)</f>
        <v>0</v>
      </c>
      <c r="N118" s="147"/>
      <c r="O118" s="147"/>
      <c r="P118" s="200"/>
      <c r="Q118" s="13"/>
      <c r="R118" s="13"/>
      <c r="S118" s="200">
        <f>ROUND((SUM(S94:S117))/2,2)</f>
        <v>0</v>
      </c>
      <c r="T118" s="13"/>
      <c r="U118" s="13"/>
      <c r="V118" s="208">
        <f>ROUND((SUM(V94:V117))/2,2)</f>
        <v>0</v>
      </c>
      <c r="W118" s="59"/>
    </row>
    <row r="119" spans="1:26" x14ac:dyDescent="0.25">
      <c r="A119" s="1"/>
      <c r="B119" s="217"/>
      <c r="C119" s="1"/>
      <c r="D119" s="1"/>
      <c r="E119" s="139"/>
      <c r="F119" s="139"/>
      <c r="G119" s="173"/>
      <c r="H119" s="139"/>
      <c r="I119" s="139"/>
      <c r="J119" s="140"/>
      <c r="K119" s="140"/>
      <c r="L119" s="140"/>
      <c r="M119" s="140"/>
      <c r="N119" s="140"/>
      <c r="O119" s="140"/>
      <c r="P119" s="140"/>
      <c r="Q119" s="1"/>
      <c r="R119" s="1"/>
      <c r="S119" s="1"/>
      <c r="T119" s="1"/>
      <c r="U119" s="1"/>
      <c r="V119" s="209"/>
      <c r="W119" s="59"/>
    </row>
    <row r="120" spans="1:26" x14ac:dyDescent="0.25">
      <c r="A120" s="13"/>
      <c r="B120" s="221"/>
      <c r="C120" s="13"/>
      <c r="D120" s="324" t="s">
        <v>85</v>
      </c>
      <c r="E120" s="324"/>
      <c r="F120" s="146"/>
      <c r="G120" s="179"/>
      <c r="H120" s="146"/>
      <c r="I120" s="146"/>
      <c r="J120" s="147"/>
      <c r="K120" s="147"/>
      <c r="L120" s="147"/>
      <c r="M120" s="147"/>
      <c r="N120" s="147"/>
      <c r="O120" s="147"/>
      <c r="P120" s="147"/>
      <c r="Q120" s="13"/>
      <c r="R120" s="13"/>
      <c r="S120" s="13"/>
      <c r="T120" s="13"/>
      <c r="U120" s="13"/>
      <c r="V120" s="205"/>
      <c r="W120" s="226"/>
      <c r="X120" s="145"/>
      <c r="Y120" s="145"/>
      <c r="Z120" s="145"/>
    </row>
    <row r="121" spans="1:26" x14ac:dyDescent="0.25">
      <c r="A121" s="13"/>
      <c r="B121" s="221"/>
      <c r="C121" s="180">
        <v>713</v>
      </c>
      <c r="D121" s="322" t="s">
        <v>88</v>
      </c>
      <c r="E121" s="322"/>
      <c r="F121" s="146"/>
      <c r="G121" s="179"/>
      <c r="H121" s="146"/>
      <c r="I121" s="146"/>
      <c r="J121" s="147"/>
      <c r="K121" s="147"/>
      <c r="L121" s="147"/>
      <c r="M121" s="147"/>
      <c r="N121" s="147"/>
      <c r="O121" s="147"/>
      <c r="P121" s="147"/>
      <c r="Q121" s="13"/>
      <c r="R121" s="13"/>
      <c r="S121" s="13"/>
      <c r="T121" s="13"/>
      <c r="U121" s="13"/>
      <c r="V121" s="205"/>
      <c r="W121" s="226"/>
      <c r="X121" s="145"/>
      <c r="Y121" s="145"/>
      <c r="Z121" s="145"/>
    </row>
    <row r="122" spans="1:26" ht="24.95" customHeight="1" x14ac:dyDescent="0.25">
      <c r="A122" s="187"/>
      <c r="B122" s="222"/>
      <c r="C122" s="188" t="s">
        <v>1226</v>
      </c>
      <c r="D122" s="323" t="s">
        <v>1227</v>
      </c>
      <c r="E122" s="323"/>
      <c r="F122" s="182" t="s">
        <v>178</v>
      </c>
      <c r="G122" s="183">
        <v>105</v>
      </c>
      <c r="H122" s="189"/>
      <c r="I122" s="182">
        <f t="shared" ref="I122:I141" si="6">ROUND(G122*(H122),2)</f>
        <v>0</v>
      </c>
      <c r="J122" s="184">
        <f t="shared" ref="J122:J141" si="7">ROUND(G122*(N122),2)</f>
        <v>0</v>
      </c>
      <c r="K122" s="185">
        <f t="shared" ref="K122:K141" si="8">ROUND(G122*(O122),2)</f>
        <v>0</v>
      </c>
      <c r="L122" s="185">
        <f t="shared" ref="L122:L141" si="9">ROUND(G122*(H122),2)</f>
        <v>0</v>
      </c>
      <c r="M122" s="185"/>
      <c r="N122" s="185">
        <v>0</v>
      </c>
      <c r="O122" s="185"/>
      <c r="P122" s="190">
        <v>4.0000000000000003E-5</v>
      </c>
      <c r="Q122" s="190"/>
      <c r="R122" s="190">
        <v>4.0000000000000003E-5</v>
      </c>
      <c r="S122" s="186">
        <f t="shared" ref="S122:S141" si="10">ROUND(G122*(P122),3)</f>
        <v>4.0000000000000001E-3</v>
      </c>
      <c r="T122" s="186"/>
      <c r="U122" s="186"/>
      <c r="V122" s="206"/>
      <c r="W122" s="59"/>
      <c r="Z122">
        <f t="shared" ref="Z122:Z141" si="11">0.058844*POWER(I122,0.952797)</f>
        <v>0</v>
      </c>
    </row>
    <row r="123" spans="1:26" ht="24.95" customHeight="1" x14ac:dyDescent="0.25">
      <c r="A123" s="187"/>
      <c r="B123" s="223"/>
      <c r="C123" s="197" t="s">
        <v>1228</v>
      </c>
      <c r="D123" s="326" t="s">
        <v>1229</v>
      </c>
      <c r="E123" s="326"/>
      <c r="F123" s="192" t="s">
        <v>178</v>
      </c>
      <c r="G123" s="193">
        <v>50</v>
      </c>
      <c r="H123" s="198"/>
      <c r="I123" s="192">
        <f t="shared" si="6"/>
        <v>0</v>
      </c>
      <c r="J123" s="194">
        <f t="shared" si="7"/>
        <v>0</v>
      </c>
      <c r="K123" s="195">
        <f t="shared" si="8"/>
        <v>0</v>
      </c>
      <c r="L123" s="195">
        <f t="shared" si="9"/>
        <v>0</v>
      </c>
      <c r="M123" s="195">
        <f>ROUND(G123*(H123),2)</f>
        <v>0</v>
      </c>
      <c r="N123" s="195">
        <v>0</v>
      </c>
      <c r="O123" s="195"/>
      <c r="P123" s="199"/>
      <c r="Q123" s="199"/>
      <c r="R123" s="199"/>
      <c r="S123" s="196">
        <f t="shared" si="10"/>
        <v>0</v>
      </c>
      <c r="T123" s="196"/>
      <c r="U123" s="196"/>
      <c r="V123" s="207"/>
      <c r="W123" s="59"/>
      <c r="Z123">
        <f t="shared" si="11"/>
        <v>0</v>
      </c>
    </row>
    <row r="124" spans="1:26" ht="24.95" customHeight="1" x14ac:dyDescent="0.25">
      <c r="A124" s="187"/>
      <c r="B124" s="223"/>
      <c r="C124" s="197" t="s">
        <v>1230</v>
      </c>
      <c r="D124" s="326" t="s">
        <v>1231</v>
      </c>
      <c r="E124" s="326"/>
      <c r="F124" s="192" t="s">
        <v>178</v>
      </c>
      <c r="G124" s="193">
        <v>49</v>
      </c>
      <c r="H124" s="198"/>
      <c r="I124" s="192">
        <f t="shared" si="6"/>
        <v>0</v>
      </c>
      <c r="J124" s="194">
        <f t="shared" si="7"/>
        <v>0</v>
      </c>
      <c r="K124" s="195">
        <f t="shared" si="8"/>
        <v>0</v>
      </c>
      <c r="L124" s="195">
        <f t="shared" si="9"/>
        <v>0</v>
      </c>
      <c r="M124" s="195">
        <f>ROUND(G124*(H124),2)</f>
        <v>0</v>
      </c>
      <c r="N124" s="195">
        <v>0</v>
      </c>
      <c r="O124" s="195"/>
      <c r="P124" s="199"/>
      <c r="Q124" s="199"/>
      <c r="R124" s="199"/>
      <c r="S124" s="196">
        <f t="shared" si="10"/>
        <v>0</v>
      </c>
      <c r="T124" s="196"/>
      <c r="U124" s="196"/>
      <c r="V124" s="207"/>
      <c r="W124" s="59"/>
      <c r="Z124">
        <f t="shared" si="11"/>
        <v>0</v>
      </c>
    </row>
    <row r="125" spans="1:26" ht="24.95" customHeight="1" x14ac:dyDescent="0.25">
      <c r="A125" s="187"/>
      <c r="B125" s="223"/>
      <c r="C125" s="197" t="s">
        <v>1232</v>
      </c>
      <c r="D125" s="326" t="s">
        <v>1233</v>
      </c>
      <c r="E125" s="326"/>
      <c r="F125" s="192" t="s">
        <v>178</v>
      </c>
      <c r="G125" s="193">
        <v>6</v>
      </c>
      <c r="H125" s="198"/>
      <c r="I125" s="192">
        <f t="shared" si="6"/>
        <v>0</v>
      </c>
      <c r="J125" s="194">
        <f t="shared" si="7"/>
        <v>0</v>
      </c>
      <c r="K125" s="195">
        <f t="shared" si="8"/>
        <v>0</v>
      </c>
      <c r="L125" s="195">
        <f t="shared" si="9"/>
        <v>0</v>
      </c>
      <c r="M125" s="195">
        <f>ROUND(G125*(H125),2)</f>
        <v>0</v>
      </c>
      <c r="N125" s="195">
        <v>0</v>
      </c>
      <c r="O125" s="195"/>
      <c r="P125" s="199"/>
      <c r="Q125" s="199"/>
      <c r="R125" s="199"/>
      <c r="S125" s="196">
        <f t="shared" si="10"/>
        <v>0</v>
      </c>
      <c r="T125" s="196"/>
      <c r="U125" s="196"/>
      <c r="V125" s="207"/>
      <c r="W125" s="59"/>
      <c r="Z125">
        <f t="shared" si="11"/>
        <v>0</v>
      </c>
    </row>
    <row r="126" spans="1:26" ht="24.95" customHeight="1" x14ac:dyDescent="0.25">
      <c r="A126" s="187"/>
      <c r="B126" s="222"/>
      <c r="C126" s="188" t="s">
        <v>1234</v>
      </c>
      <c r="D126" s="323" t="s">
        <v>1235</v>
      </c>
      <c r="E126" s="323"/>
      <c r="F126" s="182" t="s">
        <v>178</v>
      </c>
      <c r="G126" s="183">
        <v>220</v>
      </c>
      <c r="H126" s="189"/>
      <c r="I126" s="182">
        <f t="shared" si="6"/>
        <v>0</v>
      </c>
      <c r="J126" s="184">
        <f t="shared" si="7"/>
        <v>0</v>
      </c>
      <c r="K126" s="185">
        <f t="shared" si="8"/>
        <v>0</v>
      </c>
      <c r="L126" s="185">
        <f t="shared" si="9"/>
        <v>0</v>
      </c>
      <c r="M126" s="185"/>
      <c r="N126" s="185">
        <v>0</v>
      </c>
      <c r="O126" s="185"/>
      <c r="P126" s="190">
        <v>4.0000000000000003E-5</v>
      </c>
      <c r="Q126" s="190"/>
      <c r="R126" s="190">
        <v>4.0000000000000003E-5</v>
      </c>
      <c r="S126" s="186">
        <f t="shared" si="10"/>
        <v>8.9999999999999993E-3</v>
      </c>
      <c r="T126" s="186"/>
      <c r="U126" s="186"/>
      <c r="V126" s="206"/>
      <c r="W126" s="59"/>
      <c r="Z126">
        <f t="shared" si="11"/>
        <v>0</v>
      </c>
    </row>
    <row r="127" spans="1:26" ht="24.95" customHeight="1" x14ac:dyDescent="0.25">
      <c r="A127" s="187"/>
      <c r="B127" s="223"/>
      <c r="C127" s="197" t="s">
        <v>1236</v>
      </c>
      <c r="D127" s="326" t="s">
        <v>1237</v>
      </c>
      <c r="E127" s="326"/>
      <c r="F127" s="192" t="s">
        <v>178</v>
      </c>
      <c r="G127" s="193">
        <v>48</v>
      </c>
      <c r="H127" s="198"/>
      <c r="I127" s="192">
        <f t="shared" si="6"/>
        <v>0</v>
      </c>
      <c r="J127" s="194">
        <f t="shared" si="7"/>
        <v>0</v>
      </c>
      <c r="K127" s="195">
        <f t="shared" si="8"/>
        <v>0</v>
      </c>
      <c r="L127" s="195">
        <f t="shared" si="9"/>
        <v>0</v>
      </c>
      <c r="M127" s="195">
        <f>ROUND(G127*(H127),2)</f>
        <v>0</v>
      </c>
      <c r="N127" s="195">
        <v>0</v>
      </c>
      <c r="O127" s="195"/>
      <c r="P127" s="199"/>
      <c r="Q127" s="199"/>
      <c r="R127" s="199"/>
      <c r="S127" s="196">
        <f t="shared" si="10"/>
        <v>0</v>
      </c>
      <c r="T127" s="196"/>
      <c r="U127" s="196"/>
      <c r="V127" s="207"/>
      <c r="W127" s="59"/>
      <c r="Z127">
        <f t="shared" si="11"/>
        <v>0</v>
      </c>
    </row>
    <row r="128" spans="1:26" ht="24.95" customHeight="1" x14ac:dyDescent="0.25">
      <c r="A128" s="187"/>
      <c r="B128" s="223"/>
      <c r="C128" s="197" t="s">
        <v>1238</v>
      </c>
      <c r="D128" s="326" t="s">
        <v>1239</v>
      </c>
      <c r="E128" s="326"/>
      <c r="F128" s="192" t="s">
        <v>178</v>
      </c>
      <c r="G128" s="193">
        <v>70</v>
      </c>
      <c r="H128" s="198"/>
      <c r="I128" s="192">
        <f t="shared" si="6"/>
        <v>0</v>
      </c>
      <c r="J128" s="194">
        <f t="shared" si="7"/>
        <v>0</v>
      </c>
      <c r="K128" s="195">
        <f t="shared" si="8"/>
        <v>0</v>
      </c>
      <c r="L128" s="195">
        <f t="shared" si="9"/>
        <v>0</v>
      </c>
      <c r="M128" s="195">
        <f>ROUND(G128*(H128),2)</f>
        <v>0</v>
      </c>
      <c r="N128" s="195">
        <v>0</v>
      </c>
      <c r="O128" s="195"/>
      <c r="P128" s="199"/>
      <c r="Q128" s="199"/>
      <c r="R128" s="199"/>
      <c r="S128" s="196">
        <f t="shared" si="10"/>
        <v>0</v>
      </c>
      <c r="T128" s="196"/>
      <c r="U128" s="196"/>
      <c r="V128" s="207"/>
      <c r="W128" s="59"/>
      <c r="Z128">
        <f t="shared" si="11"/>
        <v>0</v>
      </c>
    </row>
    <row r="129" spans="1:26" ht="24.95" customHeight="1" x14ac:dyDescent="0.25">
      <c r="A129" s="187"/>
      <c r="B129" s="223"/>
      <c r="C129" s="197" t="s">
        <v>1240</v>
      </c>
      <c r="D129" s="326" t="s">
        <v>1241</v>
      </c>
      <c r="E129" s="326"/>
      <c r="F129" s="192" t="s">
        <v>178</v>
      </c>
      <c r="G129" s="193">
        <v>102</v>
      </c>
      <c r="H129" s="198"/>
      <c r="I129" s="192">
        <f t="shared" si="6"/>
        <v>0</v>
      </c>
      <c r="J129" s="194">
        <f t="shared" si="7"/>
        <v>0</v>
      </c>
      <c r="K129" s="195">
        <f t="shared" si="8"/>
        <v>0</v>
      </c>
      <c r="L129" s="195">
        <f t="shared" si="9"/>
        <v>0</v>
      </c>
      <c r="M129" s="195">
        <f>ROUND(G129*(H129),2)</f>
        <v>0</v>
      </c>
      <c r="N129" s="195">
        <v>0</v>
      </c>
      <c r="O129" s="195"/>
      <c r="P129" s="199"/>
      <c r="Q129" s="199"/>
      <c r="R129" s="199"/>
      <c r="S129" s="196">
        <f t="shared" si="10"/>
        <v>0</v>
      </c>
      <c r="T129" s="196"/>
      <c r="U129" s="196"/>
      <c r="V129" s="207"/>
      <c r="W129" s="59"/>
      <c r="Z129">
        <f t="shared" si="11"/>
        <v>0</v>
      </c>
    </row>
    <row r="130" spans="1:26" ht="24.95" customHeight="1" x14ac:dyDescent="0.25">
      <c r="A130" s="187"/>
      <c r="B130" s="222"/>
      <c r="C130" s="188" t="s">
        <v>1242</v>
      </c>
      <c r="D130" s="323" t="s">
        <v>1243</v>
      </c>
      <c r="E130" s="323"/>
      <c r="F130" s="182" t="s">
        <v>178</v>
      </c>
      <c r="G130" s="183">
        <v>20</v>
      </c>
      <c r="H130" s="189"/>
      <c r="I130" s="182">
        <f t="shared" si="6"/>
        <v>0</v>
      </c>
      <c r="J130" s="184">
        <f t="shared" si="7"/>
        <v>0</v>
      </c>
      <c r="K130" s="185">
        <f t="shared" si="8"/>
        <v>0</v>
      </c>
      <c r="L130" s="185">
        <f t="shared" si="9"/>
        <v>0</v>
      </c>
      <c r="M130" s="185"/>
      <c r="N130" s="185">
        <v>0</v>
      </c>
      <c r="O130" s="185"/>
      <c r="P130" s="190">
        <v>4.0000000000000003E-5</v>
      </c>
      <c r="Q130" s="190"/>
      <c r="R130" s="190">
        <v>4.0000000000000003E-5</v>
      </c>
      <c r="S130" s="186">
        <f t="shared" si="10"/>
        <v>1E-3</v>
      </c>
      <c r="T130" s="186"/>
      <c r="U130" s="186"/>
      <c r="V130" s="206"/>
      <c r="W130" s="59"/>
      <c r="Z130">
        <f t="shared" si="11"/>
        <v>0</v>
      </c>
    </row>
    <row r="131" spans="1:26" ht="24.95" customHeight="1" x14ac:dyDescent="0.25">
      <c r="A131" s="187"/>
      <c r="B131" s="223"/>
      <c r="C131" s="197" t="s">
        <v>1244</v>
      </c>
      <c r="D131" s="326" t="s">
        <v>1245</v>
      </c>
      <c r="E131" s="326"/>
      <c r="F131" s="192" t="s">
        <v>178</v>
      </c>
      <c r="G131" s="193">
        <v>20</v>
      </c>
      <c r="H131" s="198"/>
      <c r="I131" s="192">
        <f t="shared" si="6"/>
        <v>0</v>
      </c>
      <c r="J131" s="194">
        <f t="shared" si="7"/>
        <v>0</v>
      </c>
      <c r="K131" s="195">
        <f t="shared" si="8"/>
        <v>0</v>
      </c>
      <c r="L131" s="195">
        <f t="shared" si="9"/>
        <v>0</v>
      </c>
      <c r="M131" s="195">
        <f>ROUND(G131*(H131),2)</f>
        <v>0</v>
      </c>
      <c r="N131" s="195">
        <v>0</v>
      </c>
      <c r="O131" s="195"/>
      <c r="P131" s="199"/>
      <c r="Q131" s="199"/>
      <c r="R131" s="199"/>
      <c r="S131" s="196">
        <f t="shared" si="10"/>
        <v>0</v>
      </c>
      <c r="T131" s="196"/>
      <c r="U131" s="196"/>
      <c r="V131" s="207"/>
      <c r="W131" s="59"/>
      <c r="Z131">
        <f t="shared" si="11"/>
        <v>0</v>
      </c>
    </row>
    <row r="132" spans="1:26" ht="24.95" customHeight="1" x14ac:dyDescent="0.25">
      <c r="A132" s="187"/>
      <c r="B132" s="222"/>
      <c r="C132" s="188" t="s">
        <v>1246</v>
      </c>
      <c r="D132" s="323" t="s">
        <v>1247</v>
      </c>
      <c r="E132" s="323"/>
      <c r="F132" s="182" t="s">
        <v>178</v>
      </c>
      <c r="G132" s="183">
        <v>56</v>
      </c>
      <c r="H132" s="189"/>
      <c r="I132" s="182">
        <f t="shared" si="6"/>
        <v>0</v>
      </c>
      <c r="J132" s="184">
        <f t="shared" si="7"/>
        <v>0</v>
      </c>
      <c r="K132" s="185">
        <f t="shared" si="8"/>
        <v>0</v>
      </c>
      <c r="L132" s="185">
        <f t="shared" si="9"/>
        <v>0</v>
      </c>
      <c r="M132" s="185"/>
      <c r="N132" s="185">
        <v>0</v>
      </c>
      <c r="O132" s="185"/>
      <c r="P132" s="190">
        <v>5.0000000000000002E-5</v>
      </c>
      <c r="Q132" s="190"/>
      <c r="R132" s="190">
        <v>5.0000000000000002E-5</v>
      </c>
      <c r="S132" s="186">
        <f t="shared" si="10"/>
        <v>3.0000000000000001E-3</v>
      </c>
      <c r="T132" s="186"/>
      <c r="U132" s="186"/>
      <c r="V132" s="206"/>
      <c r="W132" s="59"/>
      <c r="Z132">
        <f t="shared" si="11"/>
        <v>0</v>
      </c>
    </row>
    <row r="133" spans="1:26" ht="24.95" customHeight="1" x14ac:dyDescent="0.25">
      <c r="A133" s="187"/>
      <c r="B133" s="223"/>
      <c r="C133" s="197" t="s">
        <v>1248</v>
      </c>
      <c r="D133" s="326" t="s">
        <v>1249</v>
      </c>
      <c r="E133" s="326"/>
      <c r="F133" s="192" t="s">
        <v>178</v>
      </c>
      <c r="G133" s="193">
        <v>12</v>
      </c>
      <c r="H133" s="198"/>
      <c r="I133" s="192">
        <f t="shared" si="6"/>
        <v>0</v>
      </c>
      <c r="J133" s="194">
        <f t="shared" si="7"/>
        <v>0</v>
      </c>
      <c r="K133" s="195">
        <f t="shared" si="8"/>
        <v>0</v>
      </c>
      <c r="L133" s="195">
        <f t="shared" si="9"/>
        <v>0</v>
      </c>
      <c r="M133" s="195">
        <f>ROUND(G133*(H133),2)</f>
        <v>0</v>
      </c>
      <c r="N133" s="195">
        <v>0</v>
      </c>
      <c r="O133" s="195"/>
      <c r="P133" s="199"/>
      <c r="Q133" s="199"/>
      <c r="R133" s="199"/>
      <c r="S133" s="196">
        <f t="shared" si="10"/>
        <v>0</v>
      </c>
      <c r="T133" s="196"/>
      <c r="U133" s="196"/>
      <c r="V133" s="207"/>
      <c r="W133" s="59"/>
      <c r="Z133">
        <f t="shared" si="11"/>
        <v>0</v>
      </c>
    </row>
    <row r="134" spans="1:26" ht="24.95" customHeight="1" x14ac:dyDescent="0.25">
      <c r="A134" s="187"/>
      <c r="B134" s="223"/>
      <c r="C134" s="197" t="s">
        <v>1250</v>
      </c>
      <c r="D134" s="326" t="s">
        <v>1251</v>
      </c>
      <c r="E134" s="326"/>
      <c r="F134" s="192" t="s">
        <v>178</v>
      </c>
      <c r="G134" s="193">
        <v>42</v>
      </c>
      <c r="H134" s="198"/>
      <c r="I134" s="192">
        <f t="shared" si="6"/>
        <v>0</v>
      </c>
      <c r="J134" s="194">
        <f t="shared" si="7"/>
        <v>0</v>
      </c>
      <c r="K134" s="195">
        <f t="shared" si="8"/>
        <v>0</v>
      </c>
      <c r="L134" s="195">
        <f t="shared" si="9"/>
        <v>0</v>
      </c>
      <c r="M134" s="195">
        <f>ROUND(G134*(H134),2)</f>
        <v>0</v>
      </c>
      <c r="N134" s="195">
        <v>0</v>
      </c>
      <c r="O134" s="195"/>
      <c r="P134" s="199"/>
      <c r="Q134" s="199"/>
      <c r="R134" s="199"/>
      <c r="S134" s="196">
        <f t="shared" si="10"/>
        <v>0</v>
      </c>
      <c r="T134" s="196"/>
      <c r="U134" s="196"/>
      <c r="V134" s="207"/>
      <c r="W134" s="59"/>
      <c r="Z134">
        <f t="shared" si="11"/>
        <v>0</v>
      </c>
    </row>
    <row r="135" spans="1:26" ht="24.95" customHeight="1" x14ac:dyDescent="0.25">
      <c r="A135" s="187"/>
      <c r="B135" s="222"/>
      <c r="C135" s="188" t="s">
        <v>1252</v>
      </c>
      <c r="D135" s="323" t="s">
        <v>1253</v>
      </c>
      <c r="E135" s="323"/>
      <c r="F135" s="182" t="s">
        <v>178</v>
      </c>
      <c r="G135" s="183">
        <v>26</v>
      </c>
      <c r="H135" s="189"/>
      <c r="I135" s="182">
        <f t="shared" si="6"/>
        <v>0</v>
      </c>
      <c r="J135" s="184">
        <f t="shared" si="7"/>
        <v>0</v>
      </c>
      <c r="K135" s="185">
        <f t="shared" si="8"/>
        <v>0</v>
      </c>
      <c r="L135" s="185">
        <f t="shared" si="9"/>
        <v>0</v>
      </c>
      <c r="M135" s="185"/>
      <c r="N135" s="185">
        <v>0</v>
      </c>
      <c r="O135" s="185"/>
      <c r="P135" s="190">
        <v>5.0000000000000002E-5</v>
      </c>
      <c r="Q135" s="190"/>
      <c r="R135" s="190">
        <v>5.0000000000000002E-5</v>
      </c>
      <c r="S135" s="186">
        <f t="shared" si="10"/>
        <v>1E-3</v>
      </c>
      <c r="T135" s="186"/>
      <c r="U135" s="186"/>
      <c r="V135" s="206"/>
      <c r="W135" s="59"/>
      <c r="Z135">
        <f t="shared" si="11"/>
        <v>0</v>
      </c>
    </row>
    <row r="136" spans="1:26" ht="24.95" customHeight="1" x14ac:dyDescent="0.25">
      <c r="A136" s="187"/>
      <c r="B136" s="223"/>
      <c r="C136" s="197" t="s">
        <v>1254</v>
      </c>
      <c r="D136" s="326" t="s">
        <v>1255</v>
      </c>
      <c r="E136" s="326"/>
      <c r="F136" s="192" t="s">
        <v>178</v>
      </c>
      <c r="G136" s="193">
        <v>16</v>
      </c>
      <c r="H136" s="198"/>
      <c r="I136" s="192">
        <f t="shared" si="6"/>
        <v>0</v>
      </c>
      <c r="J136" s="194">
        <f t="shared" si="7"/>
        <v>0</v>
      </c>
      <c r="K136" s="195">
        <f t="shared" si="8"/>
        <v>0</v>
      </c>
      <c r="L136" s="195">
        <f t="shared" si="9"/>
        <v>0</v>
      </c>
      <c r="M136" s="195">
        <f>ROUND(G136*(H136),2)</f>
        <v>0</v>
      </c>
      <c r="N136" s="195">
        <v>0</v>
      </c>
      <c r="O136" s="195"/>
      <c r="P136" s="199"/>
      <c r="Q136" s="199"/>
      <c r="R136" s="199"/>
      <c r="S136" s="196">
        <f t="shared" si="10"/>
        <v>0</v>
      </c>
      <c r="T136" s="196"/>
      <c r="U136" s="196"/>
      <c r="V136" s="207"/>
      <c r="W136" s="59"/>
      <c r="Z136">
        <f t="shared" si="11"/>
        <v>0</v>
      </c>
    </row>
    <row r="137" spans="1:26" ht="24.95" customHeight="1" x14ac:dyDescent="0.25">
      <c r="A137" s="187"/>
      <c r="B137" s="223"/>
      <c r="C137" s="197" t="s">
        <v>1256</v>
      </c>
      <c r="D137" s="326" t="s">
        <v>1257</v>
      </c>
      <c r="E137" s="326"/>
      <c r="F137" s="192" t="s">
        <v>178</v>
      </c>
      <c r="G137" s="193">
        <v>10</v>
      </c>
      <c r="H137" s="198"/>
      <c r="I137" s="192">
        <f t="shared" si="6"/>
        <v>0</v>
      </c>
      <c r="J137" s="194">
        <f t="shared" si="7"/>
        <v>0</v>
      </c>
      <c r="K137" s="195">
        <f t="shared" si="8"/>
        <v>0</v>
      </c>
      <c r="L137" s="195">
        <f t="shared" si="9"/>
        <v>0</v>
      </c>
      <c r="M137" s="195">
        <f>ROUND(G137*(H137),2)</f>
        <v>0</v>
      </c>
      <c r="N137" s="195">
        <v>0</v>
      </c>
      <c r="O137" s="195"/>
      <c r="P137" s="199"/>
      <c r="Q137" s="199"/>
      <c r="R137" s="199"/>
      <c r="S137" s="196">
        <f t="shared" si="10"/>
        <v>0</v>
      </c>
      <c r="T137" s="196"/>
      <c r="U137" s="196"/>
      <c r="V137" s="207"/>
      <c r="W137" s="59"/>
      <c r="Z137">
        <f t="shared" si="11"/>
        <v>0</v>
      </c>
    </row>
    <row r="138" spans="1:26" ht="24.95" customHeight="1" x14ac:dyDescent="0.25">
      <c r="A138" s="187"/>
      <c r="B138" s="222"/>
      <c r="C138" s="188" t="s">
        <v>1258</v>
      </c>
      <c r="D138" s="323" t="s">
        <v>1259</v>
      </c>
      <c r="E138" s="323"/>
      <c r="F138" s="182" t="s">
        <v>178</v>
      </c>
      <c r="G138" s="183">
        <v>20</v>
      </c>
      <c r="H138" s="189"/>
      <c r="I138" s="182">
        <f t="shared" si="6"/>
        <v>0</v>
      </c>
      <c r="J138" s="184">
        <f t="shared" si="7"/>
        <v>0</v>
      </c>
      <c r="K138" s="185">
        <f t="shared" si="8"/>
        <v>0</v>
      </c>
      <c r="L138" s="185">
        <f t="shared" si="9"/>
        <v>0</v>
      </c>
      <c r="M138" s="185"/>
      <c r="N138" s="185">
        <v>0</v>
      </c>
      <c r="O138" s="185"/>
      <c r="P138" s="190">
        <v>5.0000000000000002E-5</v>
      </c>
      <c r="Q138" s="190"/>
      <c r="R138" s="190">
        <v>5.0000000000000002E-5</v>
      </c>
      <c r="S138" s="186">
        <f t="shared" si="10"/>
        <v>1E-3</v>
      </c>
      <c r="T138" s="186"/>
      <c r="U138" s="186"/>
      <c r="V138" s="206"/>
      <c r="W138" s="59"/>
      <c r="Z138">
        <f t="shared" si="11"/>
        <v>0</v>
      </c>
    </row>
    <row r="139" spans="1:26" ht="24.95" customHeight="1" x14ac:dyDescent="0.25">
      <c r="A139" s="187"/>
      <c r="B139" s="223"/>
      <c r="C139" s="197" t="s">
        <v>1260</v>
      </c>
      <c r="D139" s="326" t="s">
        <v>1261</v>
      </c>
      <c r="E139" s="326"/>
      <c r="F139" s="192" t="s">
        <v>178</v>
      </c>
      <c r="G139" s="193">
        <v>20</v>
      </c>
      <c r="H139" s="198"/>
      <c r="I139" s="192">
        <f t="shared" si="6"/>
        <v>0</v>
      </c>
      <c r="J139" s="194">
        <f t="shared" si="7"/>
        <v>0</v>
      </c>
      <c r="K139" s="195">
        <f t="shared" si="8"/>
        <v>0</v>
      </c>
      <c r="L139" s="195">
        <f t="shared" si="9"/>
        <v>0</v>
      </c>
      <c r="M139" s="195">
        <f>ROUND(G139*(H139),2)</f>
        <v>0</v>
      </c>
      <c r="N139" s="195">
        <v>0</v>
      </c>
      <c r="O139" s="195"/>
      <c r="P139" s="199"/>
      <c r="Q139" s="199"/>
      <c r="R139" s="199"/>
      <c r="S139" s="196">
        <f t="shared" si="10"/>
        <v>0</v>
      </c>
      <c r="T139" s="196"/>
      <c r="U139" s="196"/>
      <c r="V139" s="207"/>
      <c r="W139" s="59"/>
      <c r="Z139">
        <f t="shared" si="11"/>
        <v>0</v>
      </c>
    </row>
    <row r="140" spans="1:26" ht="24.95" customHeight="1" x14ac:dyDescent="0.25">
      <c r="A140" s="187"/>
      <c r="B140" s="222"/>
      <c r="C140" s="188" t="s">
        <v>1262</v>
      </c>
      <c r="D140" s="323" t="s">
        <v>1263</v>
      </c>
      <c r="E140" s="323"/>
      <c r="F140" s="182" t="s">
        <v>162</v>
      </c>
      <c r="G140" s="183">
        <v>15</v>
      </c>
      <c r="H140" s="189"/>
      <c r="I140" s="182">
        <f t="shared" si="6"/>
        <v>0</v>
      </c>
      <c r="J140" s="184">
        <f t="shared" si="7"/>
        <v>0</v>
      </c>
      <c r="K140" s="185">
        <f t="shared" si="8"/>
        <v>0</v>
      </c>
      <c r="L140" s="185">
        <f t="shared" si="9"/>
        <v>0</v>
      </c>
      <c r="M140" s="185"/>
      <c r="N140" s="185">
        <v>0</v>
      </c>
      <c r="O140" s="185"/>
      <c r="P140" s="190">
        <v>8.0000000000000007E-5</v>
      </c>
      <c r="Q140" s="190"/>
      <c r="R140" s="190">
        <v>8.0000000000000007E-5</v>
      </c>
      <c r="S140" s="186">
        <f t="shared" si="10"/>
        <v>1E-3</v>
      </c>
      <c r="T140" s="186"/>
      <c r="U140" s="186"/>
      <c r="V140" s="206"/>
      <c r="W140" s="59"/>
      <c r="Z140">
        <f t="shared" si="11"/>
        <v>0</v>
      </c>
    </row>
    <row r="141" spans="1:26" ht="24.95" customHeight="1" x14ac:dyDescent="0.25">
      <c r="A141" s="187"/>
      <c r="B141" s="222"/>
      <c r="C141" s="188" t="s">
        <v>1264</v>
      </c>
      <c r="D141" s="323" t="s">
        <v>451</v>
      </c>
      <c r="E141" s="323"/>
      <c r="F141" s="182" t="s">
        <v>169</v>
      </c>
      <c r="G141" s="183">
        <v>1.4</v>
      </c>
      <c r="H141" s="189"/>
      <c r="I141" s="182">
        <f t="shared" si="6"/>
        <v>0</v>
      </c>
      <c r="J141" s="184">
        <f t="shared" si="7"/>
        <v>0</v>
      </c>
      <c r="K141" s="185">
        <f t="shared" si="8"/>
        <v>0</v>
      </c>
      <c r="L141" s="185">
        <f t="shared" si="9"/>
        <v>0</v>
      </c>
      <c r="M141" s="185"/>
      <c r="N141" s="185">
        <v>0</v>
      </c>
      <c r="O141" s="185"/>
      <c r="P141" s="190"/>
      <c r="Q141" s="190"/>
      <c r="R141" s="190"/>
      <c r="S141" s="186">
        <f t="shared" si="10"/>
        <v>0</v>
      </c>
      <c r="T141" s="186"/>
      <c r="U141" s="186"/>
      <c r="V141" s="206"/>
      <c r="W141" s="59"/>
      <c r="Z141">
        <f t="shared" si="11"/>
        <v>0</v>
      </c>
    </row>
    <row r="142" spans="1:26" x14ac:dyDescent="0.25">
      <c r="A142" s="13"/>
      <c r="B142" s="221"/>
      <c r="C142" s="180">
        <v>713</v>
      </c>
      <c r="D142" s="322" t="s">
        <v>88</v>
      </c>
      <c r="E142" s="322"/>
      <c r="F142" s="146"/>
      <c r="G142" s="179"/>
      <c r="H142" s="146"/>
      <c r="I142" s="148">
        <f>ROUND((SUM(I121:I141))/1,2)</f>
        <v>0</v>
      </c>
      <c r="J142" s="147"/>
      <c r="K142" s="147"/>
      <c r="L142" s="147">
        <f>ROUND((SUM(L121:L141))/1,2)</f>
        <v>0</v>
      </c>
      <c r="M142" s="147">
        <f>ROUND((SUM(M121:M141))/1,2)</f>
        <v>0</v>
      </c>
      <c r="N142" s="147"/>
      <c r="O142" s="147"/>
      <c r="P142" s="147"/>
      <c r="Q142" s="13"/>
      <c r="R142" s="13"/>
      <c r="S142" s="13">
        <f>ROUND((SUM(S121:S141))/1,2)</f>
        <v>0.02</v>
      </c>
      <c r="T142" s="13"/>
      <c r="U142" s="13"/>
      <c r="V142" s="208">
        <f>ROUND((SUM(V121:V141))/1,2)</f>
        <v>0</v>
      </c>
      <c r="W142" s="226"/>
      <c r="X142" s="145"/>
      <c r="Y142" s="145"/>
      <c r="Z142" s="145"/>
    </row>
    <row r="143" spans="1:26" x14ac:dyDescent="0.25">
      <c r="A143" s="1"/>
      <c r="B143" s="217"/>
      <c r="C143" s="1"/>
      <c r="D143" s="1"/>
      <c r="E143" s="139"/>
      <c r="F143" s="139"/>
      <c r="G143" s="173"/>
      <c r="H143" s="139"/>
      <c r="I143" s="139"/>
      <c r="J143" s="140"/>
      <c r="K143" s="140"/>
      <c r="L143" s="140"/>
      <c r="M143" s="140"/>
      <c r="N143" s="140"/>
      <c r="O143" s="140"/>
      <c r="P143" s="140"/>
      <c r="Q143" s="1"/>
      <c r="R143" s="1"/>
      <c r="S143" s="1"/>
      <c r="T143" s="1"/>
      <c r="U143" s="1"/>
      <c r="V143" s="209"/>
      <c r="W143" s="59"/>
    </row>
    <row r="144" spans="1:26" x14ac:dyDescent="0.25">
      <c r="A144" s="13"/>
      <c r="B144" s="221"/>
      <c r="C144" s="180">
        <v>731</v>
      </c>
      <c r="D144" s="322" t="s">
        <v>1191</v>
      </c>
      <c r="E144" s="322"/>
      <c r="F144" s="146"/>
      <c r="G144" s="179"/>
      <c r="H144" s="146"/>
      <c r="I144" s="146"/>
      <c r="J144" s="147"/>
      <c r="K144" s="147"/>
      <c r="L144" s="147"/>
      <c r="M144" s="147"/>
      <c r="N144" s="147"/>
      <c r="O144" s="147"/>
      <c r="P144" s="147"/>
      <c r="Q144" s="13"/>
      <c r="R144" s="13"/>
      <c r="S144" s="13"/>
      <c r="T144" s="13"/>
      <c r="U144" s="13"/>
      <c r="V144" s="205"/>
      <c r="W144" s="226"/>
      <c r="X144" s="145"/>
      <c r="Y144" s="145"/>
      <c r="Z144" s="145"/>
    </row>
    <row r="145" spans="1:26" ht="24.95" customHeight="1" x14ac:dyDescent="0.25">
      <c r="A145" s="187"/>
      <c r="B145" s="222"/>
      <c r="C145" s="188" t="s">
        <v>1265</v>
      </c>
      <c r="D145" s="323" t="s">
        <v>1266</v>
      </c>
      <c r="E145" s="323"/>
      <c r="F145" s="182" t="s">
        <v>195</v>
      </c>
      <c r="G145" s="183">
        <v>2</v>
      </c>
      <c r="H145" s="189"/>
      <c r="I145" s="182">
        <f t="shared" ref="I145:I152" si="12">ROUND(G145*(H145),2)</f>
        <v>0</v>
      </c>
      <c r="J145" s="184">
        <f t="shared" ref="J145:J152" si="13">ROUND(G145*(N145),2)</f>
        <v>0</v>
      </c>
      <c r="K145" s="185">
        <f t="shared" ref="K145:K152" si="14">ROUND(G145*(O145),2)</f>
        <v>0</v>
      </c>
      <c r="L145" s="185">
        <f t="shared" ref="L145:L152" si="15">ROUND(G145*(H145),2)</f>
        <v>0</v>
      </c>
      <c r="M145" s="185"/>
      <c r="N145" s="185">
        <v>0</v>
      </c>
      <c r="O145" s="185"/>
      <c r="P145" s="190"/>
      <c r="Q145" s="190"/>
      <c r="R145" s="190"/>
      <c r="S145" s="186">
        <f t="shared" ref="S145:S152" si="16">ROUND(G145*(P145),3)</f>
        <v>0</v>
      </c>
      <c r="T145" s="186"/>
      <c r="U145" s="186"/>
      <c r="V145" s="206"/>
      <c r="W145" s="59"/>
      <c r="Z145">
        <f t="shared" ref="Z145:Z152" si="17">0.058844*POWER(I145,0.952797)</f>
        <v>0</v>
      </c>
    </row>
    <row r="146" spans="1:26" ht="24.95" customHeight="1" x14ac:dyDescent="0.25">
      <c r="A146" s="187"/>
      <c r="B146" s="223"/>
      <c r="C146" s="197" t="s">
        <v>1267</v>
      </c>
      <c r="D146" s="326" t="s">
        <v>1268</v>
      </c>
      <c r="E146" s="326"/>
      <c r="F146" s="192" t="s">
        <v>195</v>
      </c>
      <c r="G146" s="193">
        <v>1</v>
      </c>
      <c r="H146" s="198"/>
      <c r="I146" s="192">
        <f t="shared" si="12"/>
        <v>0</v>
      </c>
      <c r="J146" s="194">
        <f t="shared" si="13"/>
        <v>0</v>
      </c>
      <c r="K146" s="195">
        <f t="shared" si="14"/>
        <v>0</v>
      </c>
      <c r="L146" s="195">
        <f t="shared" si="15"/>
        <v>0</v>
      </c>
      <c r="M146" s="195">
        <f>ROUND(G146*(H146),2)</f>
        <v>0</v>
      </c>
      <c r="N146" s="195">
        <v>0</v>
      </c>
      <c r="O146" s="195"/>
      <c r="P146" s="199"/>
      <c r="Q146" s="199"/>
      <c r="R146" s="199"/>
      <c r="S146" s="196">
        <f t="shared" si="16"/>
        <v>0</v>
      </c>
      <c r="T146" s="196"/>
      <c r="U146" s="196"/>
      <c r="V146" s="207"/>
      <c r="W146" s="59"/>
      <c r="Z146">
        <f t="shared" si="17"/>
        <v>0</v>
      </c>
    </row>
    <row r="147" spans="1:26" ht="24.95" customHeight="1" x14ac:dyDescent="0.25">
      <c r="A147" s="187"/>
      <c r="B147" s="223"/>
      <c r="C147" s="197" t="s">
        <v>1269</v>
      </c>
      <c r="D147" s="326" t="s">
        <v>1270</v>
      </c>
      <c r="E147" s="326"/>
      <c r="F147" s="192" t="s">
        <v>195</v>
      </c>
      <c r="G147" s="193">
        <v>1</v>
      </c>
      <c r="H147" s="198"/>
      <c r="I147" s="192">
        <f t="shared" si="12"/>
        <v>0</v>
      </c>
      <c r="J147" s="194">
        <f t="shared" si="13"/>
        <v>0</v>
      </c>
      <c r="K147" s="195">
        <f t="shared" si="14"/>
        <v>0</v>
      </c>
      <c r="L147" s="195">
        <f t="shared" si="15"/>
        <v>0</v>
      </c>
      <c r="M147" s="195">
        <f>ROUND(G147*(H147),2)</f>
        <v>0</v>
      </c>
      <c r="N147" s="195">
        <v>0</v>
      </c>
      <c r="O147" s="195"/>
      <c r="P147" s="199"/>
      <c r="Q147" s="199"/>
      <c r="R147" s="199"/>
      <c r="S147" s="196">
        <f t="shared" si="16"/>
        <v>0</v>
      </c>
      <c r="T147" s="196"/>
      <c r="U147" s="196"/>
      <c r="V147" s="207"/>
      <c r="W147" s="59"/>
      <c r="Z147">
        <f t="shared" si="17"/>
        <v>0</v>
      </c>
    </row>
    <row r="148" spans="1:26" ht="24.95" customHeight="1" x14ac:dyDescent="0.25">
      <c r="A148" s="187"/>
      <c r="B148" s="222"/>
      <c r="C148" s="188" t="s">
        <v>1271</v>
      </c>
      <c r="D148" s="323" t="s">
        <v>1272</v>
      </c>
      <c r="E148" s="323"/>
      <c r="F148" s="182" t="s">
        <v>195</v>
      </c>
      <c r="G148" s="183">
        <v>1</v>
      </c>
      <c r="H148" s="189"/>
      <c r="I148" s="182">
        <f t="shared" si="12"/>
        <v>0</v>
      </c>
      <c r="J148" s="184">
        <f t="shared" si="13"/>
        <v>0</v>
      </c>
      <c r="K148" s="185">
        <f t="shared" si="14"/>
        <v>0</v>
      </c>
      <c r="L148" s="185">
        <f t="shared" si="15"/>
        <v>0</v>
      </c>
      <c r="M148" s="185"/>
      <c r="N148" s="185">
        <v>0</v>
      </c>
      <c r="O148" s="185"/>
      <c r="P148" s="190"/>
      <c r="Q148" s="190"/>
      <c r="R148" s="190"/>
      <c r="S148" s="186">
        <f t="shared" si="16"/>
        <v>0</v>
      </c>
      <c r="T148" s="186"/>
      <c r="U148" s="186"/>
      <c r="V148" s="206"/>
      <c r="W148" s="59"/>
      <c r="Z148">
        <f t="shared" si="17"/>
        <v>0</v>
      </c>
    </row>
    <row r="149" spans="1:26" ht="24.95" customHeight="1" x14ac:dyDescent="0.25">
      <c r="A149" s="187"/>
      <c r="B149" s="223"/>
      <c r="C149" s="197" t="s">
        <v>1273</v>
      </c>
      <c r="D149" s="326" t="s">
        <v>1274</v>
      </c>
      <c r="E149" s="326"/>
      <c r="F149" s="192" t="s">
        <v>195</v>
      </c>
      <c r="G149" s="193">
        <v>1</v>
      </c>
      <c r="H149" s="198"/>
      <c r="I149" s="192">
        <f t="shared" si="12"/>
        <v>0</v>
      </c>
      <c r="J149" s="194">
        <f t="shared" si="13"/>
        <v>0</v>
      </c>
      <c r="K149" s="195">
        <f t="shared" si="14"/>
        <v>0</v>
      </c>
      <c r="L149" s="195">
        <f t="shared" si="15"/>
        <v>0</v>
      </c>
      <c r="M149" s="195">
        <f>ROUND(G149*(H149),2)</f>
        <v>0</v>
      </c>
      <c r="N149" s="195">
        <v>0</v>
      </c>
      <c r="O149" s="195"/>
      <c r="P149" s="199"/>
      <c r="Q149" s="199"/>
      <c r="R149" s="199"/>
      <c r="S149" s="196">
        <f t="shared" si="16"/>
        <v>0</v>
      </c>
      <c r="T149" s="196"/>
      <c r="U149" s="196"/>
      <c r="V149" s="207"/>
      <c r="W149" s="59"/>
      <c r="Z149">
        <f t="shared" si="17"/>
        <v>0</v>
      </c>
    </row>
    <row r="150" spans="1:26" ht="24.95" customHeight="1" x14ac:dyDescent="0.25">
      <c r="A150" s="187"/>
      <c r="B150" s="222"/>
      <c r="C150" s="188" t="s">
        <v>1275</v>
      </c>
      <c r="D150" s="323" t="s">
        <v>1276</v>
      </c>
      <c r="E150" s="323"/>
      <c r="F150" s="182" t="s">
        <v>169</v>
      </c>
      <c r="G150" s="183">
        <v>3.3</v>
      </c>
      <c r="H150" s="189"/>
      <c r="I150" s="182">
        <f t="shared" si="12"/>
        <v>0</v>
      </c>
      <c r="J150" s="184">
        <f t="shared" si="13"/>
        <v>0</v>
      </c>
      <c r="K150" s="185">
        <f t="shared" si="14"/>
        <v>0</v>
      </c>
      <c r="L150" s="185">
        <f t="shared" si="15"/>
        <v>0</v>
      </c>
      <c r="M150" s="185"/>
      <c r="N150" s="185">
        <v>0</v>
      </c>
      <c r="O150" s="185"/>
      <c r="P150" s="190"/>
      <c r="Q150" s="190"/>
      <c r="R150" s="190"/>
      <c r="S150" s="186">
        <f t="shared" si="16"/>
        <v>0</v>
      </c>
      <c r="T150" s="186"/>
      <c r="U150" s="186"/>
      <c r="V150" s="206"/>
      <c r="W150" s="59"/>
      <c r="Z150">
        <f t="shared" si="17"/>
        <v>0</v>
      </c>
    </row>
    <row r="151" spans="1:26" ht="24.95" customHeight="1" x14ac:dyDescent="0.25">
      <c r="A151" s="187"/>
      <c r="B151" s="222"/>
      <c r="C151" s="188" t="s">
        <v>1277</v>
      </c>
      <c r="D151" s="323" t="s">
        <v>1278</v>
      </c>
      <c r="E151" s="323"/>
      <c r="F151" s="182" t="s">
        <v>195</v>
      </c>
      <c r="G151" s="183">
        <v>3</v>
      </c>
      <c r="H151" s="189"/>
      <c r="I151" s="182">
        <f t="shared" si="12"/>
        <v>0</v>
      </c>
      <c r="J151" s="184">
        <f t="shared" si="13"/>
        <v>0</v>
      </c>
      <c r="K151" s="185">
        <f t="shared" si="14"/>
        <v>0</v>
      </c>
      <c r="L151" s="185">
        <f t="shared" si="15"/>
        <v>0</v>
      </c>
      <c r="M151" s="185"/>
      <c r="N151" s="185">
        <v>0</v>
      </c>
      <c r="O151" s="185"/>
      <c r="P151" s="190"/>
      <c r="Q151" s="190"/>
      <c r="R151" s="190"/>
      <c r="S151" s="186">
        <f t="shared" si="16"/>
        <v>0</v>
      </c>
      <c r="T151" s="186"/>
      <c r="U151" s="186"/>
      <c r="V151" s="206"/>
      <c r="W151" s="59"/>
      <c r="Z151">
        <f t="shared" si="17"/>
        <v>0</v>
      </c>
    </row>
    <row r="152" spans="1:26" ht="24.95" customHeight="1" x14ac:dyDescent="0.25">
      <c r="A152" s="187"/>
      <c r="B152" s="222"/>
      <c r="C152" s="188" t="s">
        <v>1279</v>
      </c>
      <c r="D152" s="323" t="s">
        <v>1280</v>
      </c>
      <c r="E152" s="323"/>
      <c r="F152" s="182" t="s">
        <v>195</v>
      </c>
      <c r="G152" s="183">
        <v>1</v>
      </c>
      <c r="H152" s="189"/>
      <c r="I152" s="182">
        <f t="shared" si="12"/>
        <v>0</v>
      </c>
      <c r="J152" s="184">
        <f t="shared" si="13"/>
        <v>0</v>
      </c>
      <c r="K152" s="185">
        <f t="shared" si="14"/>
        <v>0</v>
      </c>
      <c r="L152" s="185">
        <f t="shared" si="15"/>
        <v>0</v>
      </c>
      <c r="M152" s="185"/>
      <c r="N152" s="185">
        <v>0</v>
      </c>
      <c r="O152" s="185"/>
      <c r="P152" s="190"/>
      <c r="Q152" s="190"/>
      <c r="R152" s="190"/>
      <c r="S152" s="186">
        <f t="shared" si="16"/>
        <v>0</v>
      </c>
      <c r="T152" s="186"/>
      <c r="U152" s="186"/>
      <c r="V152" s="206"/>
      <c r="W152" s="59"/>
      <c r="Z152">
        <f t="shared" si="17"/>
        <v>0</v>
      </c>
    </row>
    <row r="153" spans="1:26" x14ac:dyDescent="0.25">
      <c r="A153" s="13"/>
      <c r="B153" s="221"/>
      <c r="C153" s="180">
        <v>731</v>
      </c>
      <c r="D153" s="322" t="s">
        <v>1191</v>
      </c>
      <c r="E153" s="322"/>
      <c r="F153" s="146"/>
      <c r="G153" s="179"/>
      <c r="H153" s="146"/>
      <c r="I153" s="148">
        <f>ROUND((SUM(I144:I152))/1,2)</f>
        <v>0</v>
      </c>
      <c r="J153" s="147"/>
      <c r="K153" s="147"/>
      <c r="L153" s="147">
        <f>ROUND((SUM(L144:L152))/1,2)</f>
        <v>0</v>
      </c>
      <c r="M153" s="147">
        <f>ROUND((SUM(M144:M152))/1,2)</f>
        <v>0</v>
      </c>
      <c r="N153" s="147"/>
      <c r="O153" s="147"/>
      <c r="P153" s="147"/>
      <c r="Q153" s="13"/>
      <c r="R153" s="13"/>
      <c r="S153" s="13">
        <f>ROUND((SUM(S144:S152))/1,2)</f>
        <v>0</v>
      </c>
      <c r="T153" s="13"/>
      <c r="U153" s="13"/>
      <c r="V153" s="208">
        <f>ROUND((SUM(V144:V152))/1,2)</f>
        <v>0</v>
      </c>
      <c r="W153" s="226"/>
      <c r="X153" s="145"/>
      <c r="Y153" s="145"/>
      <c r="Z153" s="145"/>
    </row>
    <row r="154" spans="1:26" x14ac:dyDescent="0.25">
      <c r="A154" s="1"/>
      <c r="B154" s="217"/>
      <c r="C154" s="1"/>
      <c r="D154" s="1"/>
      <c r="E154" s="139"/>
      <c r="F154" s="139"/>
      <c r="G154" s="173"/>
      <c r="H154" s="139"/>
      <c r="I154" s="139"/>
      <c r="J154" s="140"/>
      <c r="K154" s="140"/>
      <c r="L154" s="140"/>
      <c r="M154" s="140"/>
      <c r="N154" s="140"/>
      <c r="O154" s="140"/>
      <c r="P154" s="140"/>
      <c r="Q154" s="1"/>
      <c r="R154" s="1"/>
      <c r="S154" s="1"/>
      <c r="T154" s="1"/>
      <c r="U154" s="1"/>
      <c r="V154" s="209"/>
      <c r="W154" s="59"/>
    </row>
    <row r="155" spans="1:26" x14ac:dyDescent="0.25">
      <c r="A155" s="13"/>
      <c r="B155" s="221"/>
      <c r="C155" s="180">
        <v>732</v>
      </c>
      <c r="D155" s="322" t="s">
        <v>1192</v>
      </c>
      <c r="E155" s="322"/>
      <c r="F155" s="146"/>
      <c r="G155" s="179"/>
      <c r="H155" s="146"/>
      <c r="I155" s="146"/>
      <c r="J155" s="147"/>
      <c r="K155" s="147"/>
      <c r="L155" s="147"/>
      <c r="M155" s="147"/>
      <c r="N155" s="147"/>
      <c r="O155" s="147"/>
      <c r="P155" s="147"/>
      <c r="Q155" s="13"/>
      <c r="R155" s="13"/>
      <c r="S155" s="13"/>
      <c r="T155" s="13"/>
      <c r="U155" s="13"/>
      <c r="V155" s="205"/>
      <c r="W155" s="226"/>
      <c r="X155" s="145"/>
      <c r="Y155" s="145"/>
      <c r="Z155" s="145"/>
    </row>
    <row r="156" spans="1:26" ht="24.95" customHeight="1" x14ac:dyDescent="0.25">
      <c r="A156" s="187"/>
      <c r="B156" s="222"/>
      <c r="C156" s="188" t="s">
        <v>1281</v>
      </c>
      <c r="D156" s="323" t="s">
        <v>1282</v>
      </c>
      <c r="E156" s="323"/>
      <c r="F156" s="182" t="s">
        <v>195</v>
      </c>
      <c r="G156" s="183">
        <v>1</v>
      </c>
      <c r="H156" s="189"/>
      <c r="I156" s="182">
        <f t="shared" ref="I156:I187" si="18">ROUND(G156*(H156),2)</f>
        <v>0</v>
      </c>
      <c r="J156" s="184">
        <f t="shared" ref="J156:J187" si="19">ROUND(G156*(N156),2)</f>
        <v>0</v>
      </c>
      <c r="K156" s="185">
        <f t="shared" ref="K156:K187" si="20">ROUND(G156*(O156),2)</f>
        <v>0</v>
      </c>
      <c r="L156" s="185">
        <f t="shared" ref="L156:L187" si="21">ROUND(G156*(H156),2)</f>
        <v>0</v>
      </c>
      <c r="M156" s="185"/>
      <c r="N156" s="185">
        <v>0</v>
      </c>
      <c r="O156" s="185"/>
      <c r="P156" s="190">
        <v>5.9000000000000003E-4</v>
      </c>
      <c r="Q156" s="190"/>
      <c r="R156" s="190">
        <v>5.9000000000000003E-4</v>
      </c>
      <c r="S156" s="186">
        <f t="shared" ref="S156:S187" si="22">ROUND(G156*(P156),3)</f>
        <v>1E-3</v>
      </c>
      <c r="T156" s="186"/>
      <c r="U156" s="186"/>
      <c r="V156" s="206"/>
      <c r="W156" s="59"/>
      <c r="Z156">
        <f t="shared" ref="Z156:Z187" si="23">0.058844*POWER(I156,0.952797)</f>
        <v>0</v>
      </c>
    </row>
    <row r="157" spans="1:26" ht="24.95" customHeight="1" x14ac:dyDescent="0.25">
      <c r="A157" s="187"/>
      <c r="B157" s="223"/>
      <c r="C157" s="197" t="s">
        <v>1283</v>
      </c>
      <c r="D157" s="326" t="s">
        <v>1284</v>
      </c>
      <c r="E157" s="326"/>
      <c r="F157" s="192" t="s">
        <v>178</v>
      </c>
      <c r="G157" s="193">
        <v>2.1</v>
      </c>
      <c r="H157" s="198"/>
      <c r="I157" s="192">
        <f t="shared" si="18"/>
        <v>0</v>
      </c>
      <c r="J157" s="194">
        <f t="shared" si="19"/>
        <v>0</v>
      </c>
      <c r="K157" s="195">
        <f t="shared" si="20"/>
        <v>0</v>
      </c>
      <c r="L157" s="195">
        <f t="shared" si="21"/>
        <v>0</v>
      </c>
      <c r="M157" s="195">
        <f>ROUND(G157*(H157),2)</f>
        <v>0</v>
      </c>
      <c r="N157" s="195">
        <v>0</v>
      </c>
      <c r="O157" s="195"/>
      <c r="P157" s="199"/>
      <c r="Q157" s="199"/>
      <c r="R157" s="199"/>
      <c r="S157" s="196">
        <f t="shared" si="22"/>
        <v>0</v>
      </c>
      <c r="T157" s="196"/>
      <c r="U157" s="196"/>
      <c r="V157" s="207"/>
      <c r="W157" s="59"/>
      <c r="Z157">
        <f t="shared" si="23"/>
        <v>0</v>
      </c>
    </row>
    <row r="158" spans="1:26" ht="24.95" customHeight="1" x14ac:dyDescent="0.25">
      <c r="A158" s="187"/>
      <c r="B158" s="223"/>
      <c r="C158" s="197" t="s">
        <v>1285</v>
      </c>
      <c r="D158" s="326" t="s">
        <v>1286</v>
      </c>
      <c r="E158" s="326"/>
      <c r="F158" s="192" t="s">
        <v>195</v>
      </c>
      <c r="G158" s="193">
        <v>2</v>
      </c>
      <c r="H158" s="198"/>
      <c r="I158" s="192">
        <f t="shared" si="18"/>
        <v>0</v>
      </c>
      <c r="J158" s="194">
        <f t="shared" si="19"/>
        <v>0</v>
      </c>
      <c r="K158" s="195">
        <f t="shared" si="20"/>
        <v>0</v>
      </c>
      <c r="L158" s="195">
        <f t="shared" si="21"/>
        <v>0</v>
      </c>
      <c r="M158" s="195">
        <f>ROUND(G158*(H158),2)</f>
        <v>0</v>
      </c>
      <c r="N158" s="195">
        <v>0</v>
      </c>
      <c r="O158" s="195"/>
      <c r="P158" s="199"/>
      <c r="Q158" s="199"/>
      <c r="R158" s="199"/>
      <c r="S158" s="196">
        <f t="shared" si="22"/>
        <v>0</v>
      </c>
      <c r="T158" s="196"/>
      <c r="U158" s="196"/>
      <c r="V158" s="207"/>
      <c r="W158" s="59"/>
      <c r="Z158">
        <f t="shared" si="23"/>
        <v>0</v>
      </c>
    </row>
    <row r="159" spans="1:26" ht="24.95" customHeight="1" x14ac:dyDescent="0.25">
      <c r="A159" s="187"/>
      <c r="B159" s="222"/>
      <c r="C159" s="188" t="s">
        <v>1287</v>
      </c>
      <c r="D159" s="323" t="s">
        <v>1288</v>
      </c>
      <c r="E159" s="323"/>
      <c r="F159" s="182" t="s">
        <v>195</v>
      </c>
      <c r="G159" s="183">
        <v>2</v>
      </c>
      <c r="H159" s="189"/>
      <c r="I159" s="182">
        <f t="shared" si="18"/>
        <v>0</v>
      </c>
      <c r="J159" s="184">
        <f t="shared" si="19"/>
        <v>0</v>
      </c>
      <c r="K159" s="185">
        <f t="shared" si="20"/>
        <v>0</v>
      </c>
      <c r="L159" s="185">
        <f t="shared" si="21"/>
        <v>0</v>
      </c>
      <c r="M159" s="185"/>
      <c r="N159" s="185">
        <v>0</v>
      </c>
      <c r="O159" s="185"/>
      <c r="P159" s="190"/>
      <c r="Q159" s="190"/>
      <c r="R159" s="190"/>
      <c r="S159" s="186">
        <f t="shared" si="22"/>
        <v>0</v>
      </c>
      <c r="T159" s="186"/>
      <c r="U159" s="186"/>
      <c r="V159" s="206"/>
      <c r="W159" s="59"/>
      <c r="Z159">
        <f t="shared" si="23"/>
        <v>0</v>
      </c>
    </row>
    <row r="160" spans="1:26" ht="24.95" customHeight="1" x14ac:dyDescent="0.25">
      <c r="A160" s="187"/>
      <c r="B160" s="223"/>
      <c r="C160" s="197" t="s">
        <v>1289</v>
      </c>
      <c r="D160" s="326" t="s">
        <v>1290</v>
      </c>
      <c r="E160" s="326"/>
      <c r="F160" s="192" t="s">
        <v>195</v>
      </c>
      <c r="G160" s="193">
        <v>2</v>
      </c>
      <c r="H160" s="198"/>
      <c r="I160" s="192">
        <f t="shared" si="18"/>
        <v>0</v>
      </c>
      <c r="J160" s="194">
        <f t="shared" si="19"/>
        <v>0</v>
      </c>
      <c r="K160" s="195">
        <f t="shared" si="20"/>
        <v>0</v>
      </c>
      <c r="L160" s="195">
        <f t="shared" si="21"/>
        <v>0</v>
      </c>
      <c r="M160" s="195">
        <f>ROUND(G160*(H160),2)</f>
        <v>0</v>
      </c>
      <c r="N160" s="195">
        <v>0</v>
      </c>
      <c r="O160" s="195"/>
      <c r="P160" s="199"/>
      <c r="Q160" s="199"/>
      <c r="R160" s="199"/>
      <c r="S160" s="196">
        <f t="shared" si="22"/>
        <v>0</v>
      </c>
      <c r="T160" s="196"/>
      <c r="U160" s="196"/>
      <c r="V160" s="207"/>
      <c r="W160" s="59"/>
      <c r="Z160">
        <f t="shared" si="23"/>
        <v>0</v>
      </c>
    </row>
    <row r="161" spans="1:26" ht="24.95" customHeight="1" x14ac:dyDescent="0.25">
      <c r="A161" s="187"/>
      <c r="B161" s="222"/>
      <c r="C161" s="188" t="s">
        <v>1291</v>
      </c>
      <c r="D161" s="323" t="s">
        <v>1292</v>
      </c>
      <c r="E161" s="323"/>
      <c r="F161" s="182" t="s">
        <v>195</v>
      </c>
      <c r="G161" s="183">
        <v>1</v>
      </c>
      <c r="H161" s="189"/>
      <c r="I161" s="182">
        <f t="shared" si="18"/>
        <v>0</v>
      </c>
      <c r="J161" s="184">
        <f t="shared" si="19"/>
        <v>0</v>
      </c>
      <c r="K161" s="185">
        <f t="shared" si="20"/>
        <v>0</v>
      </c>
      <c r="L161" s="185">
        <f t="shared" si="21"/>
        <v>0</v>
      </c>
      <c r="M161" s="185"/>
      <c r="N161" s="185">
        <v>0</v>
      </c>
      <c r="O161" s="185"/>
      <c r="P161" s="190"/>
      <c r="Q161" s="190"/>
      <c r="R161" s="190"/>
      <c r="S161" s="186">
        <f t="shared" si="22"/>
        <v>0</v>
      </c>
      <c r="T161" s="186"/>
      <c r="U161" s="186"/>
      <c r="V161" s="206"/>
      <c r="W161" s="59"/>
      <c r="Z161">
        <f t="shared" si="23"/>
        <v>0</v>
      </c>
    </row>
    <row r="162" spans="1:26" ht="24.95" customHeight="1" x14ac:dyDescent="0.25">
      <c r="A162" s="187"/>
      <c r="B162" s="223"/>
      <c r="C162" s="197" t="s">
        <v>1293</v>
      </c>
      <c r="D162" s="326" t="s">
        <v>1294</v>
      </c>
      <c r="E162" s="326"/>
      <c r="F162" s="192" t="s">
        <v>195</v>
      </c>
      <c r="G162" s="193">
        <v>1</v>
      </c>
      <c r="H162" s="198"/>
      <c r="I162" s="192">
        <f t="shared" si="18"/>
        <v>0</v>
      </c>
      <c r="J162" s="194">
        <f t="shared" si="19"/>
        <v>0</v>
      </c>
      <c r="K162" s="195">
        <f t="shared" si="20"/>
        <v>0</v>
      </c>
      <c r="L162" s="195">
        <f t="shared" si="21"/>
        <v>0</v>
      </c>
      <c r="M162" s="195">
        <f>ROUND(G162*(H162),2)</f>
        <v>0</v>
      </c>
      <c r="N162" s="195">
        <v>0</v>
      </c>
      <c r="O162" s="195"/>
      <c r="P162" s="199"/>
      <c r="Q162" s="199"/>
      <c r="R162" s="199"/>
      <c r="S162" s="196">
        <f t="shared" si="22"/>
        <v>0</v>
      </c>
      <c r="T162" s="196"/>
      <c r="U162" s="196"/>
      <c r="V162" s="207"/>
      <c r="W162" s="59"/>
      <c r="Z162">
        <f t="shared" si="23"/>
        <v>0</v>
      </c>
    </row>
    <row r="163" spans="1:26" ht="24.95" customHeight="1" x14ac:dyDescent="0.25">
      <c r="A163" s="187"/>
      <c r="B163" s="223"/>
      <c r="C163" s="197" t="s">
        <v>1295</v>
      </c>
      <c r="D163" s="326" t="s">
        <v>1296</v>
      </c>
      <c r="E163" s="326"/>
      <c r="F163" s="192" t="s">
        <v>195</v>
      </c>
      <c r="G163" s="193">
        <v>1</v>
      </c>
      <c r="H163" s="198"/>
      <c r="I163" s="192">
        <f t="shared" si="18"/>
        <v>0</v>
      </c>
      <c r="J163" s="194">
        <f t="shared" si="19"/>
        <v>0</v>
      </c>
      <c r="K163" s="195">
        <f t="shared" si="20"/>
        <v>0</v>
      </c>
      <c r="L163" s="195">
        <f t="shared" si="21"/>
        <v>0</v>
      </c>
      <c r="M163" s="195">
        <f>ROUND(G163*(H163),2)</f>
        <v>0</v>
      </c>
      <c r="N163" s="195">
        <v>0</v>
      </c>
      <c r="O163" s="195"/>
      <c r="P163" s="199"/>
      <c r="Q163" s="199"/>
      <c r="R163" s="199"/>
      <c r="S163" s="196">
        <f t="shared" si="22"/>
        <v>0</v>
      </c>
      <c r="T163" s="196"/>
      <c r="U163" s="196"/>
      <c r="V163" s="207"/>
      <c r="W163" s="59"/>
      <c r="Z163">
        <f t="shared" si="23"/>
        <v>0</v>
      </c>
    </row>
    <row r="164" spans="1:26" ht="24.95" customHeight="1" x14ac:dyDescent="0.25">
      <c r="A164" s="187"/>
      <c r="B164" s="223"/>
      <c r="C164" s="197" t="s">
        <v>1297</v>
      </c>
      <c r="D164" s="326" t="s">
        <v>1298</v>
      </c>
      <c r="E164" s="326"/>
      <c r="F164" s="192" t="s">
        <v>195</v>
      </c>
      <c r="G164" s="193">
        <v>1</v>
      </c>
      <c r="H164" s="198"/>
      <c r="I164" s="192">
        <f t="shared" si="18"/>
        <v>0</v>
      </c>
      <c r="J164" s="194">
        <f t="shared" si="19"/>
        <v>0</v>
      </c>
      <c r="K164" s="195">
        <f t="shared" si="20"/>
        <v>0</v>
      </c>
      <c r="L164" s="195">
        <f t="shared" si="21"/>
        <v>0</v>
      </c>
      <c r="M164" s="195">
        <f>ROUND(G164*(H164),2)</f>
        <v>0</v>
      </c>
      <c r="N164" s="195">
        <v>0</v>
      </c>
      <c r="O164" s="195"/>
      <c r="P164" s="199"/>
      <c r="Q164" s="199"/>
      <c r="R164" s="199"/>
      <c r="S164" s="196">
        <f t="shared" si="22"/>
        <v>0</v>
      </c>
      <c r="T164" s="196"/>
      <c r="U164" s="196"/>
      <c r="V164" s="207"/>
      <c r="W164" s="59"/>
      <c r="Z164">
        <f t="shared" si="23"/>
        <v>0</v>
      </c>
    </row>
    <row r="165" spans="1:26" ht="24.95" customHeight="1" x14ac:dyDescent="0.25">
      <c r="A165" s="187"/>
      <c r="B165" s="222"/>
      <c r="C165" s="188" t="s">
        <v>1299</v>
      </c>
      <c r="D165" s="323" t="s">
        <v>1300</v>
      </c>
      <c r="E165" s="323"/>
      <c r="F165" s="182" t="s">
        <v>195</v>
      </c>
      <c r="G165" s="183">
        <v>1</v>
      </c>
      <c r="H165" s="189"/>
      <c r="I165" s="182">
        <f t="shared" si="18"/>
        <v>0</v>
      </c>
      <c r="J165" s="184">
        <f t="shared" si="19"/>
        <v>0</v>
      </c>
      <c r="K165" s="185">
        <f t="shared" si="20"/>
        <v>0</v>
      </c>
      <c r="L165" s="185">
        <f t="shared" si="21"/>
        <v>0</v>
      </c>
      <c r="M165" s="185"/>
      <c r="N165" s="185">
        <v>0</v>
      </c>
      <c r="O165" s="185"/>
      <c r="P165" s="190"/>
      <c r="Q165" s="190"/>
      <c r="R165" s="190"/>
      <c r="S165" s="186">
        <f t="shared" si="22"/>
        <v>0</v>
      </c>
      <c r="T165" s="186"/>
      <c r="U165" s="186"/>
      <c r="V165" s="206"/>
      <c r="W165" s="59"/>
      <c r="Z165">
        <f t="shared" si="23"/>
        <v>0</v>
      </c>
    </row>
    <row r="166" spans="1:26" ht="24.95" customHeight="1" x14ac:dyDescent="0.25">
      <c r="A166" s="187"/>
      <c r="B166" s="223"/>
      <c r="C166" s="197" t="s">
        <v>1301</v>
      </c>
      <c r="D166" s="326" t="s">
        <v>1302</v>
      </c>
      <c r="E166" s="326"/>
      <c r="F166" s="192" t="s">
        <v>195</v>
      </c>
      <c r="G166" s="193">
        <v>1</v>
      </c>
      <c r="H166" s="198"/>
      <c r="I166" s="192">
        <f t="shared" si="18"/>
        <v>0</v>
      </c>
      <c r="J166" s="194">
        <f t="shared" si="19"/>
        <v>0</v>
      </c>
      <c r="K166" s="195">
        <f t="shared" si="20"/>
        <v>0</v>
      </c>
      <c r="L166" s="195">
        <f t="shared" si="21"/>
        <v>0</v>
      </c>
      <c r="M166" s="195">
        <f>ROUND(G166*(H166),2)</f>
        <v>0</v>
      </c>
      <c r="N166" s="195">
        <v>0</v>
      </c>
      <c r="O166" s="195"/>
      <c r="P166" s="199"/>
      <c r="Q166" s="199"/>
      <c r="R166" s="199"/>
      <c r="S166" s="196">
        <f t="shared" si="22"/>
        <v>0</v>
      </c>
      <c r="T166" s="196"/>
      <c r="U166" s="196"/>
      <c r="V166" s="207"/>
      <c r="W166" s="59"/>
      <c r="Z166">
        <f t="shared" si="23"/>
        <v>0</v>
      </c>
    </row>
    <row r="167" spans="1:26" ht="24.95" customHeight="1" x14ac:dyDescent="0.25">
      <c r="A167" s="187"/>
      <c r="B167" s="222"/>
      <c r="C167" s="188" t="s">
        <v>1303</v>
      </c>
      <c r="D167" s="323" t="s">
        <v>1304</v>
      </c>
      <c r="E167" s="323"/>
      <c r="F167" s="182" t="s">
        <v>195</v>
      </c>
      <c r="G167" s="183">
        <v>1</v>
      </c>
      <c r="H167" s="189"/>
      <c r="I167" s="182">
        <f t="shared" si="18"/>
        <v>0</v>
      </c>
      <c r="J167" s="184">
        <f t="shared" si="19"/>
        <v>0</v>
      </c>
      <c r="K167" s="185">
        <f t="shared" si="20"/>
        <v>0</v>
      </c>
      <c r="L167" s="185">
        <f t="shared" si="21"/>
        <v>0</v>
      </c>
      <c r="M167" s="185"/>
      <c r="N167" s="185">
        <v>0</v>
      </c>
      <c r="O167" s="185"/>
      <c r="P167" s="190"/>
      <c r="Q167" s="190"/>
      <c r="R167" s="190"/>
      <c r="S167" s="186">
        <f t="shared" si="22"/>
        <v>0</v>
      </c>
      <c r="T167" s="186"/>
      <c r="U167" s="186"/>
      <c r="V167" s="206"/>
      <c r="W167" s="59"/>
      <c r="Z167">
        <f t="shared" si="23"/>
        <v>0</v>
      </c>
    </row>
    <row r="168" spans="1:26" ht="24.95" customHeight="1" x14ac:dyDescent="0.25">
      <c r="A168" s="187"/>
      <c r="B168" s="223"/>
      <c r="C168" s="197" t="s">
        <v>1305</v>
      </c>
      <c r="D168" s="326" t="s">
        <v>1306</v>
      </c>
      <c r="E168" s="326"/>
      <c r="F168" s="192" t="s">
        <v>195</v>
      </c>
      <c r="G168" s="193">
        <v>1</v>
      </c>
      <c r="H168" s="198"/>
      <c r="I168" s="192">
        <f t="shared" si="18"/>
        <v>0</v>
      </c>
      <c r="J168" s="194">
        <f t="shared" si="19"/>
        <v>0</v>
      </c>
      <c r="K168" s="195">
        <f t="shared" si="20"/>
        <v>0</v>
      </c>
      <c r="L168" s="195">
        <f t="shared" si="21"/>
        <v>0</v>
      </c>
      <c r="M168" s="195">
        <f>ROUND(G168*(H168),2)</f>
        <v>0</v>
      </c>
      <c r="N168" s="195">
        <v>0</v>
      </c>
      <c r="O168" s="195"/>
      <c r="P168" s="199"/>
      <c r="Q168" s="199"/>
      <c r="R168" s="199"/>
      <c r="S168" s="196">
        <f t="shared" si="22"/>
        <v>0</v>
      </c>
      <c r="T168" s="196"/>
      <c r="U168" s="196"/>
      <c r="V168" s="207"/>
      <c r="W168" s="59"/>
      <c r="Z168">
        <f t="shared" si="23"/>
        <v>0</v>
      </c>
    </row>
    <row r="169" spans="1:26" ht="24.95" customHeight="1" x14ac:dyDescent="0.25">
      <c r="A169" s="187"/>
      <c r="B169" s="223"/>
      <c r="C169" s="197" t="s">
        <v>1307</v>
      </c>
      <c r="D169" s="326" t="s">
        <v>1308</v>
      </c>
      <c r="E169" s="326"/>
      <c r="F169" s="192" t="s">
        <v>195</v>
      </c>
      <c r="G169" s="193">
        <v>3</v>
      </c>
      <c r="H169" s="198"/>
      <c r="I169" s="192">
        <f t="shared" si="18"/>
        <v>0</v>
      </c>
      <c r="J169" s="194">
        <f t="shared" si="19"/>
        <v>0</v>
      </c>
      <c r="K169" s="195">
        <f t="shared" si="20"/>
        <v>0</v>
      </c>
      <c r="L169" s="195">
        <f t="shared" si="21"/>
        <v>0</v>
      </c>
      <c r="M169" s="195">
        <f>ROUND(G169*(H169),2)</f>
        <v>0</v>
      </c>
      <c r="N169" s="195">
        <v>0</v>
      </c>
      <c r="O169" s="195"/>
      <c r="P169" s="199"/>
      <c r="Q169" s="199"/>
      <c r="R169" s="199"/>
      <c r="S169" s="196">
        <f t="shared" si="22"/>
        <v>0</v>
      </c>
      <c r="T169" s="196"/>
      <c r="U169" s="196"/>
      <c r="V169" s="207"/>
      <c r="W169" s="59"/>
      <c r="Z169">
        <f t="shared" si="23"/>
        <v>0</v>
      </c>
    </row>
    <row r="170" spans="1:26" ht="24.95" customHeight="1" x14ac:dyDescent="0.25">
      <c r="A170" s="187"/>
      <c r="B170" s="222"/>
      <c r="C170" s="188" t="s">
        <v>1309</v>
      </c>
      <c r="D170" s="323" t="s">
        <v>1310</v>
      </c>
      <c r="E170" s="323"/>
      <c r="F170" s="182" t="s">
        <v>195</v>
      </c>
      <c r="G170" s="183">
        <v>3</v>
      </c>
      <c r="H170" s="189"/>
      <c r="I170" s="182">
        <f t="shared" si="18"/>
        <v>0</v>
      </c>
      <c r="J170" s="184">
        <f t="shared" si="19"/>
        <v>0</v>
      </c>
      <c r="K170" s="185">
        <f t="shared" si="20"/>
        <v>0</v>
      </c>
      <c r="L170" s="185">
        <f t="shared" si="21"/>
        <v>0</v>
      </c>
      <c r="M170" s="185"/>
      <c r="N170" s="185">
        <v>0</v>
      </c>
      <c r="O170" s="185"/>
      <c r="P170" s="190"/>
      <c r="Q170" s="190"/>
      <c r="R170" s="190"/>
      <c r="S170" s="186">
        <f t="shared" si="22"/>
        <v>0</v>
      </c>
      <c r="T170" s="186"/>
      <c r="U170" s="186"/>
      <c r="V170" s="206"/>
      <c r="W170" s="59"/>
      <c r="Z170">
        <f t="shared" si="23"/>
        <v>0</v>
      </c>
    </row>
    <row r="171" spans="1:26" ht="24.95" customHeight="1" x14ac:dyDescent="0.25">
      <c r="A171" s="187"/>
      <c r="B171" s="223"/>
      <c r="C171" s="197" t="s">
        <v>1311</v>
      </c>
      <c r="D171" s="326" t="s">
        <v>1312</v>
      </c>
      <c r="E171" s="326"/>
      <c r="F171" s="192" t="s">
        <v>195</v>
      </c>
      <c r="G171" s="193">
        <v>3</v>
      </c>
      <c r="H171" s="198"/>
      <c r="I171" s="192">
        <f t="shared" si="18"/>
        <v>0</v>
      </c>
      <c r="J171" s="194">
        <f t="shared" si="19"/>
        <v>0</v>
      </c>
      <c r="K171" s="195">
        <f t="shared" si="20"/>
        <v>0</v>
      </c>
      <c r="L171" s="195">
        <f t="shared" si="21"/>
        <v>0</v>
      </c>
      <c r="M171" s="195">
        <f>ROUND(G171*(H171),2)</f>
        <v>0</v>
      </c>
      <c r="N171" s="195">
        <v>0</v>
      </c>
      <c r="O171" s="195"/>
      <c r="P171" s="199"/>
      <c r="Q171" s="199"/>
      <c r="R171" s="199"/>
      <c r="S171" s="196">
        <f t="shared" si="22"/>
        <v>0</v>
      </c>
      <c r="T171" s="196"/>
      <c r="U171" s="196"/>
      <c r="V171" s="207"/>
      <c r="W171" s="59"/>
      <c r="Z171">
        <f t="shared" si="23"/>
        <v>0</v>
      </c>
    </row>
    <row r="172" spans="1:26" ht="24.95" customHeight="1" x14ac:dyDescent="0.25">
      <c r="A172" s="187"/>
      <c r="B172" s="222"/>
      <c r="C172" s="188" t="s">
        <v>1313</v>
      </c>
      <c r="D172" s="323" t="s">
        <v>1314</v>
      </c>
      <c r="E172" s="323"/>
      <c r="F172" s="182" t="s">
        <v>195</v>
      </c>
      <c r="G172" s="183">
        <v>1</v>
      </c>
      <c r="H172" s="189"/>
      <c r="I172" s="182">
        <f t="shared" si="18"/>
        <v>0</v>
      </c>
      <c r="J172" s="184">
        <f t="shared" si="19"/>
        <v>0</v>
      </c>
      <c r="K172" s="185">
        <f t="shared" si="20"/>
        <v>0</v>
      </c>
      <c r="L172" s="185">
        <f t="shared" si="21"/>
        <v>0</v>
      </c>
      <c r="M172" s="185"/>
      <c r="N172" s="185">
        <v>0</v>
      </c>
      <c r="O172" s="185"/>
      <c r="P172" s="190"/>
      <c r="Q172" s="190"/>
      <c r="R172" s="190"/>
      <c r="S172" s="186">
        <f t="shared" si="22"/>
        <v>0</v>
      </c>
      <c r="T172" s="186"/>
      <c r="U172" s="186"/>
      <c r="V172" s="206"/>
      <c r="W172" s="59"/>
      <c r="Z172">
        <f t="shared" si="23"/>
        <v>0</v>
      </c>
    </row>
    <row r="173" spans="1:26" ht="24.95" customHeight="1" x14ac:dyDescent="0.25">
      <c r="A173" s="187"/>
      <c r="B173" s="223"/>
      <c r="C173" s="197" t="s">
        <v>1315</v>
      </c>
      <c r="D173" s="326" t="s">
        <v>1316</v>
      </c>
      <c r="E173" s="326"/>
      <c r="F173" s="192" t="s">
        <v>195</v>
      </c>
      <c r="G173" s="193">
        <v>1</v>
      </c>
      <c r="H173" s="198"/>
      <c r="I173" s="192">
        <f t="shared" si="18"/>
        <v>0</v>
      </c>
      <c r="J173" s="194">
        <f t="shared" si="19"/>
        <v>0</v>
      </c>
      <c r="K173" s="195">
        <f t="shared" si="20"/>
        <v>0</v>
      </c>
      <c r="L173" s="195">
        <f t="shared" si="21"/>
        <v>0</v>
      </c>
      <c r="M173" s="195">
        <f>ROUND(G173*(H173),2)</f>
        <v>0</v>
      </c>
      <c r="N173" s="195">
        <v>0</v>
      </c>
      <c r="O173" s="195"/>
      <c r="P173" s="199"/>
      <c r="Q173" s="199"/>
      <c r="R173" s="199"/>
      <c r="S173" s="196">
        <f t="shared" si="22"/>
        <v>0</v>
      </c>
      <c r="T173" s="196"/>
      <c r="U173" s="196"/>
      <c r="V173" s="207"/>
      <c r="W173" s="59"/>
      <c r="Z173">
        <f t="shared" si="23"/>
        <v>0</v>
      </c>
    </row>
    <row r="174" spans="1:26" ht="24.95" customHeight="1" x14ac:dyDescent="0.25">
      <c r="A174" s="187"/>
      <c r="B174" s="222"/>
      <c r="C174" s="188" t="s">
        <v>1317</v>
      </c>
      <c r="D174" s="323" t="s">
        <v>1318</v>
      </c>
      <c r="E174" s="323"/>
      <c r="F174" s="182" t="s">
        <v>195</v>
      </c>
      <c r="G174" s="183">
        <v>1</v>
      </c>
      <c r="H174" s="189"/>
      <c r="I174" s="182">
        <f t="shared" si="18"/>
        <v>0</v>
      </c>
      <c r="J174" s="184">
        <f t="shared" si="19"/>
        <v>0</v>
      </c>
      <c r="K174" s="185">
        <f t="shared" si="20"/>
        <v>0</v>
      </c>
      <c r="L174" s="185">
        <f t="shared" si="21"/>
        <v>0</v>
      </c>
      <c r="M174" s="185"/>
      <c r="N174" s="185">
        <v>0</v>
      </c>
      <c r="O174" s="185"/>
      <c r="P174" s="190"/>
      <c r="Q174" s="190"/>
      <c r="R174" s="190"/>
      <c r="S174" s="186">
        <f t="shared" si="22"/>
        <v>0</v>
      </c>
      <c r="T174" s="186"/>
      <c r="U174" s="186"/>
      <c r="V174" s="206"/>
      <c r="W174" s="59"/>
      <c r="Z174">
        <f t="shared" si="23"/>
        <v>0</v>
      </c>
    </row>
    <row r="175" spans="1:26" ht="24.95" customHeight="1" x14ac:dyDescent="0.25">
      <c r="A175" s="187"/>
      <c r="B175" s="223"/>
      <c r="C175" s="197" t="s">
        <v>1319</v>
      </c>
      <c r="D175" s="326" t="s">
        <v>1320</v>
      </c>
      <c r="E175" s="326"/>
      <c r="F175" s="192" t="s">
        <v>195</v>
      </c>
      <c r="G175" s="193">
        <v>1</v>
      </c>
      <c r="H175" s="198"/>
      <c r="I175" s="192">
        <f t="shared" si="18"/>
        <v>0</v>
      </c>
      <c r="J175" s="194">
        <f t="shared" si="19"/>
        <v>0</v>
      </c>
      <c r="K175" s="195">
        <f t="shared" si="20"/>
        <v>0</v>
      </c>
      <c r="L175" s="195">
        <f t="shared" si="21"/>
        <v>0</v>
      </c>
      <c r="M175" s="195">
        <f>ROUND(G175*(H175),2)</f>
        <v>0</v>
      </c>
      <c r="N175" s="195">
        <v>0</v>
      </c>
      <c r="O175" s="195"/>
      <c r="P175" s="199"/>
      <c r="Q175" s="199"/>
      <c r="R175" s="199"/>
      <c r="S175" s="196">
        <f t="shared" si="22"/>
        <v>0</v>
      </c>
      <c r="T175" s="196"/>
      <c r="U175" s="196"/>
      <c r="V175" s="207"/>
      <c r="W175" s="59"/>
      <c r="Z175">
        <f t="shared" si="23"/>
        <v>0</v>
      </c>
    </row>
    <row r="176" spans="1:26" ht="24.95" customHeight="1" x14ac:dyDescent="0.25">
      <c r="A176" s="187"/>
      <c r="B176" s="222"/>
      <c r="C176" s="188" t="s">
        <v>1321</v>
      </c>
      <c r="D176" s="323" t="s">
        <v>1322</v>
      </c>
      <c r="E176" s="323"/>
      <c r="F176" s="182" t="s">
        <v>195</v>
      </c>
      <c r="G176" s="183">
        <v>1</v>
      </c>
      <c r="H176" s="189"/>
      <c r="I176" s="182">
        <f t="shared" si="18"/>
        <v>0</v>
      </c>
      <c r="J176" s="184">
        <f t="shared" si="19"/>
        <v>0</v>
      </c>
      <c r="K176" s="185">
        <f t="shared" si="20"/>
        <v>0</v>
      </c>
      <c r="L176" s="185">
        <f t="shared" si="21"/>
        <v>0</v>
      </c>
      <c r="M176" s="185"/>
      <c r="N176" s="185">
        <v>0</v>
      </c>
      <c r="O176" s="185"/>
      <c r="P176" s="190"/>
      <c r="Q176" s="190"/>
      <c r="R176" s="190"/>
      <c r="S176" s="186">
        <f t="shared" si="22"/>
        <v>0</v>
      </c>
      <c r="T176" s="186"/>
      <c r="U176" s="186"/>
      <c r="V176" s="206"/>
      <c r="W176" s="59"/>
      <c r="Z176">
        <f t="shared" si="23"/>
        <v>0</v>
      </c>
    </row>
    <row r="177" spans="1:26" ht="24.95" customHeight="1" x14ac:dyDescent="0.25">
      <c r="A177" s="187"/>
      <c r="B177" s="223"/>
      <c r="C177" s="197" t="s">
        <v>1323</v>
      </c>
      <c r="D177" s="326" t="s">
        <v>1324</v>
      </c>
      <c r="E177" s="326"/>
      <c r="F177" s="192" t="s">
        <v>195</v>
      </c>
      <c r="G177" s="193">
        <v>1</v>
      </c>
      <c r="H177" s="198"/>
      <c r="I177" s="192">
        <f t="shared" si="18"/>
        <v>0</v>
      </c>
      <c r="J177" s="194">
        <f t="shared" si="19"/>
        <v>0</v>
      </c>
      <c r="K177" s="195">
        <f t="shared" si="20"/>
        <v>0</v>
      </c>
      <c r="L177" s="195">
        <f t="shared" si="21"/>
        <v>0</v>
      </c>
      <c r="M177" s="195">
        <f t="shared" ref="M177:M185" si="24">ROUND(G177*(H177),2)</f>
        <v>0</v>
      </c>
      <c r="N177" s="195">
        <v>0</v>
      </c>
      <c r="O177" s="195"/>
      <c r="P177" s="199"/>
      <c r="Q177" s="199"/>
      <c r="R177" s="199"/>
      <c r="S177" s="196">
        <f t="shared" si="22"/>
        <v>0</v>
      </c>
      <c r="T177" s="196"/>
      <c r="U177" s="196"/>
      <c r="V177" s="207"/>
      <c r="W177" s="59"/>
      <c r="Z177">
        <f t="shared" si="23"/>
        <v>0</v>
      </c>
    </row>
    <row r="178" spans="1:26" ht="24.95" customHeight="1" x14ac:dyDescent="0.25">
      <c r="A178" s="187"/>
      <c r="B178" s="223"/>
      <c r="C178" s="197" t="s">
        <v>1325</v>
      </c>
      <c r="D178" s="326" t="s">
        <v>1326</v>
      </c>
      <c r="E178" s="326"/>
      <c r="F178" s="192" t="s">
        <v>195</v>
      </c>
      <c r="G178" s="193">
        <v>1</v>
      </c>
      <c r="H178" s="198"/>
      <c r="I178" s="192">
        <f t="shared" si="18"/>
        <v>0</v>
      </c>
      <c r="J178" s="194">
        <f t="shared" si="19"/>
        <v>0</v>
      </c>
      <c r="K178" s="195">
        <f t="shared" si="20"/>
        <v>0</v>
      </c>
      <c r="L178" s="195">
        <f t="shared" si="21"/>
        <v>0</v>
      </c>
      <c r="M178" s="195">
        <f t="shared" si="24"/>
        <v>0</v>
      </c>
      <c r="N178" s="195">
        <v>0</v>
      </c>
      <c r="O178" s="195"/>
      <c r="P178" s="199"/>
      <c r="Q178" s="199"/>
      <c r="R178" s="199"/>
      <c r="S178" s="196">
        <f t="shared" si="22"/>
        <v>0</v>
      </c>
      <c r="T178" s="196"/>
      <c r="U178" s="196"/>
      <c r="V178" s="207"/>
      <c r="W178" s="59"/>
      <c r="Z178">
        <f t="shared" si="23"/>
        <v>0</v>
      </c>
    </row>
    <row r="179" spans="1:26" ht="24.95" customHeight="1" x14ac:dyDescent="0.25">
      <c r="A179" s="187"/>
      <c r="B179" s="223"/>
      <c r="C179" s="197" t="s">
        <v>1327</v>
      </c>
      <c r="D179" s="326" t="s">
        <v>1328</v>
      </c>
      <c r="E179" s="326"/>
      <c r="F179" s="192" t="s">
        <v>195</v>
      </c>
      <c r="G179" s="193">
        <v>1</v>
      </c>
      <c r="H179" s="198"/>
      <c r="I179" s="192">
        <f t="shared" si="18"/>
        <v>0</v>
      </c>
      <c r="J179" s="194">
        <f t="shared" si="19"/>
        <v>0</v>
      </c>
      <c r="K179" s="195">
        <f t="shared" si="20"/>
        <v>0</v>
      </c>
      <c r="L179" s="195">
        <f t="shared" si="21"/>
        <v>0</v>
      </c>
      <c r="M179" s="195">
        <f t="shared" si="24"/>
        <v>0</v>
      </c>
      <c r="N179" s="195">
        <v>0</v>
      </c>
      <c r="O179" s="195"/>
      <c r="P179" s="199"/>
      <c r="Q179" s="199"/>
      <c r="R179" s="199"/>
      <c r="S179" s="196">
        <f t="shared" si="22"/>
        <v>0</v>
      </c>
      <c r="T179" s="196"/>
      <c r="U179" s="196"/>
      <c r="V179" s="207"/>
      <c r="W179" s="59"/>
      <c r="Z179">
        <f t="shared" si="23"/>
        <v>0</v>
      </c>
    </row>
    <row r="180" spans="1:26" ht="24.95" customHeight="1" x14ac:dyDescent="0.25">
      <c r="A180" s="187"/>
      <c r="B180" s="223"/>
      <c r="C180" s="197" t="s">
        <v>1329</v>
      </c>
      <c r="D180" s="326" t="s">
        <v>1330</v>
      </c>
      <c r="E180" s="326"/>
      <c r="F180" s="192" t="s">
        <v>195</v>
      </c>
      <c r="G180" s="193">
        <v>2</v>
      </c>
      <c r="H180" s="198"/>
      <c r="I180" s="192">
        <f t="shared" si="18"/>
        <v>0</v>
      </c>
      <c r="J180" s="194">
        <f t="shared" si="19"/>
        <v>0</v>
      </c>
      <c r="K180" s="195">
        <f t="shared" si="20"/>
        <v>0</v>
      </c>
      <c r="L180" s="195">
        <f t="shared" si="21"/>
        <v>0</v>
      </c>
      <c r="M180" s="195">
        <f t="shared" si="24"/>
        <v>0</v>
      </c>
      <c r="N180" s="195">
        <v>0</v>
      </c>
      <c r="O180" s="195"/>
      <c r="P180" s="199"/>
      <c r="Q180" s="199"/>
      <c r="R180" s="199"/>
      <c r="S180" s="196">
        <f t="shared" si="22"/>
        <v>0</v>
      </c>
      <c r="T180" s="196"/>
      <c r="U180" s="196"/>
      <c r="V180" s="207"/>
      <c r="W180" s="59"/>
      <c r="Z180">
        <f t="shared" si="23"/>
        <v>0</v>
      </c>
    </row>
    <row r="181" spans="1:26" ht="24.95" customHeight="1" x14ac:dyDescent="0.25">
      <c r="A181" s="187"/>
      <c r="B181" s="223"/>
      <c r="C181" s="197" t="s">
        <v>1331</v>
      </c>
      <c r="D181" s="326" t="s">
        <v>1332</v>
      </c>
      <c r="E181" s="326"/>
      <c r="F181" s="192" t="s">
        <v>195</v>
      </c>
      <c r="G181" s="193">
        <v>1</v>
      </c>
      <c r="H181" s="198"/>
      <c r="I181" s="192">
        <f t="shared" si="18"/>
        <v>0</v>
      </c>
      <c r="J181" s="194">
        <f t="shared" si="19"/>
        <v>0</v>
      </c>
      <c r="K181" s="195">
        <f t="shared" si="20"/>
        <v>0</v>
      </c>
      <c r="L181" s="195">
        <f t="shared" si="21"/>
        <v>0</v>
      </c>
      <c r="M181" s="195">
        <f t="shared" si="24"/>
        <v>0</v>
      </c>
      <c r="N181" s="195">
        <v>0</v>
      </c>
      <c r="O181" s="195"/>
      <c r="P181" s="199"/>
      <c r="Q181" s="199"/>
      <c r="R181" s="199"/>
      <c r="S181" s="196">
        <f t="shared" si="22"/>
        <v>0</v>
      </c>
      <c r="T181" s="196"/>
      <c r="U181" s="196"/>
      <c r="V181" s="207"/>
      <c r="W181" s="59"/>
      <c r="Z181">
        <f t="shared" si="23"/>
        <v>0</v>
      </c>
    </row>
    <row r="182" spans="1:26" ht="24.95" customHeight="1" x14ac:dyDescent="0.25">
      <c r="A182" s="187"/>
      <c r="B182" s="223"/>
      <c r="C182" s="197" t="s">
        <v>1333</v>
      </c>
      <c r="D182" s="326" t="s">
        <v>1334</v>
      </c>
      <c r="E182" s="326"/>
      <c r="F182" s="192" t="s">
        <v>195</v>
      </c>
      <c r="G182" s="193">
        <v>1</v>
      </c>
      <c r="H182" s="198"/>
      <c r="I182" s="192">
        <f t="shared" si="18"/>
        <v>0</v>
      </c>
      <c r="J182" s="194">
        <f t="shared" si="19"/>
        <v>0</v>
      </c>
      <c r="K182" s="195">
        <f t="shared" si="20"/>
        <v>0</v>
      </c>
      <c r="L182" s="195">
        <f t="shared" si="21"/>
        <v>0</v>
      </c>
      <c r="M182" s="195">
        <f t="shared" si="24"/>
        <v>0</v>
      </c>
      <c r="N182" s="195">
        <v>0</v>
      </c>
      <c r="O182" s="195"/>
      <c r="P182" s="199"/>
      <c r="Q182" s="199"/>
      <c r="R182" s="199"/>
      <c r="S182" s="196">
        <f t="shared" si="22"/>
        <v>0</v>
      </c>
      <c r="T182" s="196"/>
      <c r="U182" s="196"/>
      <c r="V182" s="207"/>
      <c r="W182" s="59"/>
      <c r="Z182">
        <f t="shared" si="23"/>
        <v>0</v>
      </c>
    </row>
    <row r="183" spans="1:26" ht="24.95" customHeight="1" x14ac:dyDescent="0.25">
      <c r="A183" s="187"/>
      <c r="B183" s="223"/>
      <c r="C183" s="197" t="s">
        <v>1335</v>
      </c>
      <c r="D183" s="326" t="s">
        <v>1336</v>
      </c>
      <c r="E183" s="326"/>
      <c r="F183" s="192" t="s">
        <v>195</v>
      </c>
      <c r="G183" s="193">
        <v>1</v>
      </c>
      <c r="H183" s="198"/>
      <c r="I183" s="192">
        <f t="shared" si="18"/>
        <v>0</v>
      </c>
      <c r="J183" s="194">
        <f t="shared" si="19"/>
        <v>0</v>
      </c>
      <c r="K183" s="195">
        <f t="shared" si="20"/>
        <v>0</v>
      </c>
      <c r="L183" s="195">
        <f t="shared" si="21"/>
        <v>0</v>
      </c>
      <c r="M183" s="195">
        <f t="shared" si="24"/>
        <v>0</v>
      </c>
      <c r="N183" s="195">
        <v>0</v>
      </c>
      <c r="O183" s="195"/>
      <c r="P183" s="199"/>
      <c r="Q183" s="199"/>
      <c r="R183" s="199"/>
      <c r="S183" s="196">
        <f t="shared" si="22"/>
        <v>0</v>
      </c>
      <c r="T183" s="196"/>
      <c r="U183" s="196"/>
      <c r="V183" s="207"/>
      <c r="W183" s="59"/>
      <c r="Z183">
        <f t="shared" si="23"/>
        <v>0</v>
      </c>
    </row>
    <row r="184" spans="1:26" ht="24.95" customHeight="1" x14ac:dyDescent="0.25">
      <c r="A184" s="187"/>
      <c r="B184" s="223"/>
      <c r="C184" s="197" t="s">
        <v>1337</v>
      </c>
      <c r="D184" s="326" t="s">
        <v>1338</v>
      </c>
      <c r="E184" s="326"/>
      <c r="F184" s="192" t="s">
        <v>195</v>
      </c>
      <c r="G184" s="193">
        <v>2</v>
      </c>
      <c r="H184" s="198"/>
      <c r="I184" s="192">
        <f t="shared" si="18"/>
        <v>0</v>
      </c>
      <c r="J184" s="194">
        <f t="shared" si="19"/>
        <v>0</v>
      </c>
      <c r="K184" s="195">
        <f t="shared" si="20"/>
        <v>0</v>
      </c>
      <c r="L184" s="195">
        <f t="shared" si="21"/>
        <v>0</v>
      </c>
      <c r="M184" s="195">
        <f t="shared" si="24"/>
        <v>0</v>
      </c>
      <c r="N184" s="195">
        <v>0</v>
      </c>
      <c r="O184" s="195"/>
      <c r="P184" s="199"/>
      <c r="Q184" s="199"/>
      <c r="R184" s="199"/>
      <c r="S184" s="196">
        <f t="shared" si="22"/>
        <v>0</v>
      </c>
      <c r="T184" s="196"/>
      <c r="U184" s="196"/>
      <c r="V184" s="207"/>
      <c r="W184" s="59"/>
      <c r="Z184">
        <f t="shared" si="23"/>
        <v>0</v>
      </c>
    </row>
    <row r="185" spans="1:26" ht="24.95" customHeight="1" x14ac:dyDescent="0.25">
      <c r="A185" s="187"/>
      <c r="B185" s="223"/>
      <c r="C185" s="197" t="s">
        <v>1339</v>
      </c>
      <c r="D185" s="326" t="s">
        <v>1340</v>
      </c>
      <c r="E185" s="326"/>
      <c r="F185" s="192" t="s">
        <v>195</v>
      </c>
      <c r="G185" s="193">
        <v>1</v>
      </c>
      <c r="H185" s="198"/>
      <c r="I185" s="192">
        <f t="shared" si="18"/>
        <v>0</v>
      </c>
      <c r="J185" s="194">
        <f t="shared" si="19"/>
        <v>0</v>
      </c>
      <c r="K185" s="195">
        <f t="shared" si="20"/>
        <v>0</v>
      </c>
      <c r="L185" s="195">
        <f t="shared" si="21"/>
        <v>0</v>
      </c>
      <c r="M185" s="195">
        <f t="shared" si="24"/>
        <v>0</v>
      </c>
      <c r="N185" s="195">
        <v>0</v>
      </c>
      <c r="O185" s="195"/>
      <c r="P185" s="199"/>
      <c r="Q185" s="199"/>
      <c r="R185" s="199"/>
      <c r="S185" s="196">
        <f t="shared" si="22"/>
        <v>0</v>
      </c>
      <c r="T185" s="196"/>
      <c r="U185" s="196"/>
      <c r="V185" s="207"/>
      <c r="W185" s="59"/>
      <c r="Z185">
        <f t="shared" si="23"/>
        <v>0</v>
      </c>
    </row>
    <row r="186" spans="1:26" ht="24.95" customHeight="1" x14ac:dyDescent="0.25">
      <c r="A186" s="187"/>
      <c r="B186" s="222"/>
      <c r="C186" s="188" t="s">
        <v>1341</v>
      </c>
      <c r="D186" s="323" t="s">
        <v>1342</v>
      </c>
      <c r="E186" s="323"/>
      <c r="F186" s="182" t="s">
        <v>195</v>
      </c>
      <c r="G186" s="183">
        <v>1</v>
      </c>
      <c r="H186" s="189"/>
      <c r="I186" s="182">
        <f t="shared" si="18"/>
        <v>0</v>
      </c>
      <c r="J186" s="184">
        <f t="shared" si="19"/>
        <v>0</v>
      </c>
      <c r="K186" s="185">
        <f t="shared" si="20"/>
        <v>0</v>
      </c>
      <c r="L186" s="185">
        <f t="shared" si="21"/>
        <v>0</v>
      </c>
      <c r="M186" s="185"/>
      <c r="N186" s="185">
        <v>0</v>
      </c>
      <c r="O186" s="185"/>
      <c r="P186" s="190"/>
      <c r="Q186" s="190"/>
      <c r="R186" s="190"/>
      <c r="S186" s="186">
        <f t="shared" si="22"/>
        <v>0</v>
      </c>
      <c r="T186" s="186"/>
      <c r="U186" s="186"/>
      <c r="V186" s="206"/>
      <c r="W186" s="59"/>
      <c r="Z186">
        <f t="shared" si="23"/>
        <v>0</v>
      </c>
    </row>
    <row r="187" spans="1:26" ht="24.95" customHeight="1" x14ac:dyDescent="0.25">
      <c r="A187" s="187"/>
      <c r="B187" s="223"/>
      <c r="C187" s="197" t="s">
        <v>1343</v>
      </c>
      <c r="D187" s="326" t="s">
        <v>1344</v>
      </c>
      <c r="E187" s="326"/>
      <c r="F187" s="192" t="s">
        <v>195</v>
      </c>
      <c r="G187" s="193">
        <v>1</v>
      </c>
      <c r="H187" s="198"/>
      <c r="I187" s="192">
        <f t="shared" si="18"/>
        <v>0</v>
      </c>
      <c r="J187" s="194">
        <f t="shared" si="19"/>
        <v>0</v>
      </c>
      <c r="K187" s="195">
        <f t="shared" si="20"/>
        <v>0</v>
      </c>
      <c r="L187" s="195">
        <f t="shared" si="21"/>
        <v>0</v>
      </c>
      <c r="M187" s="195">
        <f t="shared" ref="M187:M194" si="25">ROUND(G187*(H187),2)</f>
        <v>0</v>
      </c>
      <c r="N187" s="195">
        <v>0</v>
      </c>
      <c r="O187" s="195"/>
      <c r="P187" s="199"/>
      <c r="Q187" s="199"/>
      <c r="R187" s="199"/>
      <c r="S187" s="196">
        <f t="shared" si="22"/>
        <v>0</v>
      </c>
      <c r="T187" s="196"/>
      <c r="U187" s="196"/>
      <c r="V187" s="207"/>
      <c r="W187" s="59"/>
      <c r="Z187">
        <f t="shared" si="23"/>
        <v>0</v>
      </c>
    </row>
    <row r="188" spans="1:26" ht="24.95" customHeight="1" x14ac:dyDescent="0.25">
      <c r="A188" s="187"/>
      <c r="B188" s="223"/>
      <c r="C188" s="197" t="s">
        <v>1345</v>
      </c>
      <c r="D188" s="326" t="s">
        <v>1346</v>
      </c>
      <c r="E188" s="326"/>
      <c r="F188" s="192" t="s">
        <v>195</v>
      </c>
      <c r="G188" s="193">
        <v>1</v>
      </c>
      <c r="H188" s="198"/>
      <c r="I188" s="192">
        <f t="shared" ref="I188:I219" si="26">ROUND(G188*(H188),2)</f>
        <v>0</v>
      </c>
      <c r="J188" s="194">
        <f t="shared" ref="J188:J217" si="27">ROUND(G188*(N188),2)</f>
        <v>0</v>
      </c>
      <c r="K188" s="195">
        <f t="shared" ref="K188:K217" si="28">ROUND(G188*(O188),2)</f>
        <v>0</v>
      </c>
      <c r="L188" s="195">
        <f t="shared" ref="L188:L217" si="29">ROUND(G188*(H188),2)</f>
        <v>0</v>
      </c>
      <c r="M188" s="195">
        <f t="shared" si="25"/>
        <v>0</v>
      </c>
      <c r="N188" s="195">
        <v>0</v>
      </c>
      <c r="O188" s="195"/>
      <c r="P188" s="199"/>
      <c r="Q188" s="199"/>
      <c r="R188" s="199"/>
      <c r="S188" s="196">
        <f t="shared" ref="S188:S217" si="30">ROUND(G188*(P188),3)</f>
        <v>0</v>
      </c>
      <c r="T188" s="196"/>
      <c r="U188" s="196"/>
      <c r="V188" s="207"/>
      <c r="W188" s="59"/>
      <c r="Z188">
        <f t="shared" ref="Z188:Z217" si="31">0.058844*POWER(I188,0.952797)</f>
        <v>0</v>
      </c>
    </row>
    <row r="189" spans="1:26" ht="24.95" customHeight="1" x14ac:dyDescent="0.25">
      <c r="A189" s="187"/>
      <c r="B189" s="223"/>
      <c r="C189" s="197" t="s">
        <v>1347</v>
      </c>
      <c r="D189" s="326" t="s">
        <v>1348</v>
      </c>
      <c r="E189" s="326"/>
      <c r="F189" s="192" t="s">
        <v>195</v>
      </c>
      <c r="G189" s="193">
        <v>1</v>
      </c>
      <c r="H189" s="198"/>
      <c r="I189" s="192">
        <f t="shared" si="26"/>
        <v>0</v>
      </c>
      <c r="J189" s="194">
        <f t="shared" si="27"/>
        <v>0</v>
      </c>
      <c r="K189" s="195">
        <f t="shared" si="28"/>
        <v>0</v>
      </c>
      <c r="L189" s="195">
        <f t="shared" si="29"/>
        <v>0</v>
      </c>
      <c r="M189" s="195">
        <f t="shared" si="25"/>
        <v>0</v>
      </c>
      <c r="N189" s="195">
        <v>0</v>
      </c>
      <c r="O189" s="195"/>
      <c r="P189" s="199"/>
      <c r="Q189" s="199"/>
      <c r="R189" s="199"/>
      <c r="S189" s="196">
        <f t="shared" si="30"/>
        <v>0</v>
      </c>
      <c r="T189" s="196"/>
      <c r="U189" s="196"/>
      <c r="V189" s="207"/>
      <c r="W189" s="59"/>
      <c r="Z189">
        <f t="shared" si="31"/>
        <v>0</v>
      </c>
    </row>
    <row r="190" spans="1:26" ht="24.95" customHeight="1" x14ac:dyDescent="0.25">
      <c r="A190" s="187"/>
      <c r="B190" s="223"/>
      <c r="C190" s="197" t="s">
        <v>1349</v>
      </c>
      <c r="D190" s="326" t="s">
        <v>1350</v>
      </c>
      <c r="E190" s="326"/>
      <c r="F190" s="192" t="s">
        <v>195</v>
      </c>
      <c r="G190" s="193">
        <v>1</v>
      </c>
      <c r="H190" s="198"/>
      <c r="I190" s="192">
        <f t="shared" si="26"/>
        <v>0</v>
      </c>
      <c r="J190" s="194">
        <f t="shared" si="27"/>
        <v>0</v>
      </c>
      <c r="K190" s="195">
        <f t="shared" si="28"/>
        <v>0</v>
      </c>
      <c r="L190" s="195">
        <f t="shared" si="29"/>
        <v>0</v>
      </c>
      <c r="M190" s="195">
        <f t="shared" si="25"/>
        <v>0</v>
      </c>
      <c r="N190" s="195">
        <v>0</v>
      </c>
      <c r="O190" s="195"/>
      <c r="P190" s="199"/>
      <c r="Q190" s="199"/>
      <c r="R190" s="199"/>
      <c r="S190" s="196">
        <f t="shared" si="30"/>
        <v>0</v>
      </c>
      <c r="T190" s="196"/>
      <c r="U190" s="196"/>
      <c r="V190" s="207"/>
      <c r="W190" s="59"/>
      <c r="Z190">
        <f t="shared" si="31"/>
        <v>0</v>
      </c>
    </row>
    <row r="191" spans="1:26" ht="24.95" customHeight="1" x14ac:dyDescent="0.25">
      <c r="A191" s="187"/>
      <c r="B191" s="223"/>
      <c r="C191" s="197" t="s">
        <v>1351</v>
      </c>
      <c r="D191" s="326" t="s">
        <v>1352</v>
      </c>
      <c r="E191" s="326"/>
      <c r="F191" s="192" t="s">
        <v>195</v>
      </c>
      <c r="G191" s="193">
        <v>1</v>
      </c>
      <c r="H191" s="198"/>
      <c r="I191" s="192">
        <f t="shared" si="26"/>
        <v>0</v>
      </c>
      <c r="J191" s="194">
        <f t="shared" si="27"/>
        <v>0</v>
      </c>
      <c r="K191" s="195">
        <f t="shared" si="28"/>
        <v>0</v>
      </c>
      <c r="L191" s="195">
        <f t="shared" si="29"/>
        <v>0</v>
      </c>
      <c r="M191" s="195">
        <f t="shared" si="25"/>
        <v>0</v>
      </c>
      <c r="N191" s="195">
        <v>0</v>
      </c>
      <c r="O191" s="195"/>
      <c r="P191" s="199"/>
      <c r="Q191" s="199"/>
      <c r="R191" s="199"/>
      <c r="S191" s="196">
        <f t="shared" si="30"/>
        <v>0</v>
      </c>
      <c r="T191" s="196"/>
      <c r="U191" s="196"/>
      <c r="V191" s="207"/>
      <c r="W191" s="59"/>
      <c r="Z191">
        <f t="shared" si="31"/>
        <v>0</v>
      </c>
    </row>
    <row r="192" spans="1:26" ht="24.95" customHeight="1" x14ac:dyDescent="0.25">
      <c r="A192" s="187"/>
      <c r="B192" s="223"/>
      <c r="C192" s="197" t="s">
        <v>1339</v>
      </c>
      <c r="D192" s="326" t="s">
        <v>1340</v>
      </c>
      <c r="E192" s="326"/>
      <c r="F192" s="192" t="s">
        <v>195</v>
      </c>
      <c r="G192" s="193">
        <v>1</v>
      </c>
      <c r="H192" s="198"/>
      <c r="I192" s="192">
        <f t="shared" si="26"/>
        <v>0</v>
      </c>
      <c r="J192" s="194">
        <f t="shared" si="27"/>
        <v>0</v>
      </c>
      <c r="K192" s="195">
        <f t="shared" si="28"/>
        <v>0</v>
      </c>
      <c r="L192" s="195">
        <f t="shared" si="29"/>
        <v>0</v>
      </c>
      <c r="M192" s="195">
        <f t="shared" si="25"/>
        <v>0</v>
      </c>
      <c r="N192" s="195">
        <v>0</v>
      </c>
      <c r="O192" s="195"/>
      <c r="P192" s="199"/>
      <c r="Q192" s="199"/>
      <c r="R192" s="199"/>
      <c r="S192" s="196">
        <f t="shared" si="30"/>
        <v>0</v>
      </c>
      <c r="T192" s="196"/>
      <c r="U192" s="196"/>
      <c r="V192" s="207"/>
      <c r="W192" s="59"/>
      <c r="Z192">
        <f t="shared" si="31"/>
        <v>0</v>
      </c>
    </row>
    <row r="193" spans="1:26" ht="24.95" customHeight="1" x14ac:dyDescent="0.25">
      <c r="A193" s="187"/>
      <c r="B193" s="223"/>
      <c r="C193" s="197" t="s">
        <v>1337</v>
      </c>
      <c r="D193" s="326" t="s">
        <v>1338</v>
      </c>
      <c r="E193" s="326"/>
      <c r="F193" s="192" t="s">
        <v>195</v>
      </c>
      <c r="G193" s="193">
        <v>1</v>
      </c>
      <c r="H193" s="198"/>
      <c r="I193" s="192">
        <f t="shared" si="26"/>
        <v>0</v>
      </c>
      <c r="J193" s="194">
        <f t="shared" si="27"/>
        <v>0</v>
      </c>
      <c r="K193" s="195">
        <f t="shared" si="28"/>
        <v>0</v>
      </c>
      <c r="L193" s="195">
        <f t="shared" si="29"/>
        <v>0</v>
      </c>
      <c r="M193" s="195">
        <f t="shared" si="25"/>
        <v>0</v>
      </c>
      <c r="N193" s="195">
        <v>0</v>
      </c>
      <c r="O193" s="195"/>
      <c r="P193" s="199"/>
      <c r="Q193" s="199"/>
      <c r="R193" s="199"/>
      <c r="S193" s="196">
        <f t="shared" si="30"/>
        <v>0</v>
      </c>
      <c r="T193" s="196"/>
      <c r="U193" s="196"/>
      <c r="V193" s="207"/>
      <c r="W193" s="59"/>
      <c r="Z193">
        <f t="shared" si="31"/>
        <v>0</v>
      </c>
    </row>
    <row r="194" spans="1:26" ht="24.95" customHeight="1" x14ac:dyDescent="0.25">
      <c r="A194" s="187"/>
      <c r="B194" s="223"/>
      <c r="C194" s="197" t="s">
        <v>1353</v>
      </c>
      <c r="D194" s="326" t="s">
        <v>1354</v>
      </c>
      <c r="E194" s="326"/>
      <c r="F194" s="192" t="s">
        <v>195</v>
      </c>
      <c r="G194" s="193">
        <v>1</v>
      </c>
      <c r="H194" s="198"/>
      <c r="I194" s="192">
        <f t="shared" si="26"/>
        <v>0</v>
      </c>
      <c r="J194" s="194">
        <f t="shared" si="27"/>
        <v>0</v>
      </c>
      <c r="K194" s="195">
        <f t="shared" si="28"/>
        <v>0</v>
      </c>
      <c r="L194" s="195">
        <f t="shared" si="29"/>
        <v>0</v>
      </c>
      <c r="M194" s="195">
        <f t="shared" si="25"/>
        <v>0</v>
      </c>
      <c r="N194" s="195">
        <v>0</v>
      </c>
      <c r="O194" s="195"/>
      <c r="P194" s="199"/>
      <c r="Q194" s="199"/>
      <c r="R194" s="199"/>
      <c r="S194" s="196">
        <f t="shared" si="30"/>
        <v>0</v>
      </c>
      <c r="T194" s="196"/>
      <c r="U194" s="196"/>
      <c r="V194" s="207"/>
      <c r="W194" s="59"/>
      <c r="Z194">
        <f t="shared" si="31"/>
        <v>0</v>
      </c>
    </row>
    <row r="195" spans="1:26" ht="24.95" customHeight="1" x14ac:dyDescent="0.25">
      <c r="A195" s="187"/>
      <c r="B195" s="222"/>
      <c r="C195" s="188" t="s">
        <v>1355</v>
      </c>
      <c r="D195" s="323" t="s">
        <v>1356</v>
      </c>
      <c r="E195" s="323"/>
      <c r="F195" s="182" t="s">
        <v>195</v>
      </c>
      <c r="G195" s="183">
        <v>1</v>
      </c>
      <c r="H195" s="189"/>
      <c r="I195" s="182">
        <f t="shared" si="26"/>
        <v>0</v>
      </c>
      <c r="J195" s="184">
        <f t="shared" si="27"/>
        <v>0</v>
      </c>
      <c r="K195" s="185">
        <f t="shared" si="28"/>
        <v>0</v>
      </c>
      <c r="L195" s="185">
        <f t="shared" si="29"/>
        <v>0</v>
      </c>
      <c r="M195" s="185"/>
      <c r="N195" s="185">
        <v>0</v>
      </c>
      <c r="O195" s="185"/>
      <c r="P195" s="190"/>
      <c r="Q195" s="190"/>
      <c r="R195" s="190"/>
      <c r="S195" s="186">
        <f t="shared" si="30"/>
        <v>0</v>
      </c>
      <c r="T195" s="186"/>
      <c r="U195" s="186"/>
      <c r="V195" s="206"/>
      <c r="W195" s="59"/>
      <c r="Z195">
        <f t="shared" si="31"/>
        <v>0</v>
      </c>
    </row>
    <row r="196" spans="1:26" ht="24.95" customHeight="1" x14ac:dyDescent="0.25">
      <c r="A196" s="187"/>
      <c r="B196" s="222"/>
      <c r="C196" s="188" t="s">
        <v>1357</v>
      </c>
      <c r="D196" s="323" t="s">
        <v>1358</v>
      </c>
      <c r="E196" s="323"/>
      <c r="F196" s="182" t="s">
        <v>195</v>
      </c>
      <c r="G196" s="183">
        <v>1</v>
      </c>
      <c r="H196" s="189"/>
      <c r="I196" s="182">
        <f t="shared" si="26"/>
        <v>0</v>
      </c>
      <c r="J196" s="184">
        <f t="shared" si="27"/>
        <v>0</v>
      </c>
      <c r="K196" s="185">
        <f t="shared" si="28"/>
        <v>0</v>
      </c>
      <c r="L196" s="185">
        <f t="shared" si="29"/>
        <v>0</v>
      </c>
      <c r="M196" s="185"/>
      <c r="N196" s="185">
        <v>0</v>
      </c>
      <c r="O196" s="185"/>
      <c r="P196" s="190"/>
      <c r="Q196" s="190"/>
      <c r="R196" s="190"/>
      <c r="S196" s="186">
        <f t="shared" si="30"/>
        <v>0</v>
      </c>
      <c r="T196" s="186"/>
      <c r="U196" s="186"/>
      <c r="V196" s="206"/>
      <c r="W196" s="59"/>
      <c r="Z196">
        <f t="shared" si="31"/>
        <v>0</v>
      </c>
    </row>
    <row r="197" spans="1:26" ht="24.95" customHeight="1" x14ac:dyDescent="0.25">
      <c r="A197" s="187"/>
      <c r="B197" s="223"/>
      <c r="C197" s="197" t="s">
        <v>1359</v>
      </c>
      <c r="D197" s="326" t="s">
        <v>1360</v>
      </c>
      <c r="E197" s="326"/>
      <c r="F197" s="192" t="s">
        <v>195</v>
      </c>
      <c r="G197" s="193">
        <v>4</v>
      </c>
      <c r="H197" s="198"/>
      <c r="I197" s="192">
        <f t="shared" si="26"/>
        <v>0</v>
      </c>
      <c r="J197" s="194">
        <f t="shared" si="27"/>
        <v>0</v>
      </c>
      <c r="K197" s="195">
        <f t="shared" si="28"/>
        <v>0</v>
      </c>
      <c r="L197" s="195">
        <f t="shared" si="29"/>
        <v>0</v>
      </c>
      <c r="M197" s="195">
        <f t="shared" ref="M197:M207" si="32">ROUND(G197*(H197),2)</f>
        <v>0</v>
      </c>
      <c r="N197" s="195">
        <v>0</v>
      </c>
      <c r="O197" s="195"/>
      <c r="P197" s="199"/>
      <c r="Q197" s="199"/>
      <c r="R197" s="199"/>
      <c r="S197" s="196">
        <f t="shared" si="30"/>
        <v>0</v>
      </c>
      <c r="T197" s="196"/>
      <c r="U197" s="196"/>
      <c r="V197" s="207"/>
      <c r="W197" s="59"/>
      <c r="Z197">
        <f t="shared" si="31"/>
        <v>0</v>
      </c>
    </row>
    <row r="198" spans="1:26" ht="24.95" customHeight="1" x14ac:dyDescent="0.25">
      <c r="A198" s="187"/>
      <c r="B198" s="223"/>
      <c r="C198" s="197" t="s">
        <v>1361</v>
      </c>
      <c r="D198" s="326" t="s">
        <v>1362</v>
      </c>
      <c r="E198" s="326"/>
      <c r="F198" s="192" t="s">
        <v>1363</v>
      </c>
      <c r="G198" s="193">
        <v>3</v>
      </c>
      <c r="H198" s="198"/>
      <c r="I198" s="192">
        <f t="shared" si="26"/>
        <v>0</v>
      </c>
      <c r="J198" s="194">
        <f t="shared" si="27"/>
        <v>0</v>
      </c>
      <c r="K198" s="195">
        <f t="shared" si="28"/>
        <v>0</v>
      </c>
      <c r="L198" s="195">
        <f t="shared" si="29"/>
        <v>0</v>
      </c>
      <c r="M198" s="195">
        <f t="shared" si="32"/>
        <v>0</v>
      </c>
      <c r="N198" s="195">
        <v>0</v>
      </c>
      <c r="O198" s="195"/>
      <c r="P198" s="199"/>
      <c r="Q198" s="199"/>
      <c r="R198" s="199"/>
      <c r="S198" s="196">
        <f t="shared" si="30"/>
        <v>0</v>
      </c>
      <c r="T198" s="196"/>
      <c r="U198" s="196"/>
      <c r="V198" s="207"/>
      <c r="W198" s="59"/>
      <c r="Z198">
        <f t="shared" si="31"/>
        <v>0</v>
      </c>
    </row>
    <row r="199" spans="1:26" ht="24.95" customHeight="1" x14ac:dyDescent="0.25">
      <c r="A199" s="187"/>
      <c r="B199" s="223"/>
      <c r="C199" s="197" t="s">
        <v>1364</v>
      </c>
      <c r="D199" s="326" t="s">
        <v>1365</v>
      </c>
      <c r="E199" s="326"/>
      <c r="F199" s="192" t="s">
        <v>195</v>
      </c>
      <c r="G199" s="193">
        <v>1</v>
      </c>
      <c r="H199" s="198"/>
      <c r="I199" s="192">
        <f t="shared" si="26"/>
        <v>0</v>
      </c>
      <c r="J199" s="194">
        <f t="shared" si="27"/>
        <v>0</v>
      </c>
      <c r="K199" s="195">
        <f t="shared" si="28"/>
        <v>0</v>
      </c>
      <c r="L199" s="195">
        <f t="shared" si="29"/>
        <v>0</v>
      </c>
      <c r="M199" s="195">
        <f t="shared" si="32"/>
        <v>0</v>
      </c>
      <c r="N199" s="195">
        <v>0</v>
      </c>
      <c r="O199" s="195"/>
      <c r="P199" s="199"/>
      <c r="Q199" s="199"/>
      <c r="R199" s="199"/>
      <c r="S199" s="196">
        <f t="shared" si="30"/>
        <v>0</v>
      </c>
      <c r="T199" s="196"/>
      <c r="U199" s="196"/>
      <c r="V199" s="207"/>
      <c r="W199" s="59"/>
      <c r="Z199">
        <f t="shared" si="31"/>
        <v>0</v>
      </c>
    </row>
    <row r="200" spans="1:26" ht="24.95" customHeight="1" x14ac:dyDescent="0.25">
      <c r="A200" s="187"/>
      <c r="B200" s="223"/>
      <c r="C200" s="197" t="s">
        <v>1366</v>
      </c>
      <c r="D200" s="326" t="s">
        <v>1367</v>
      </c>
      <c r="E200" s="326"/>
      <c r="F200" s="192" t="s">
        <v>195</v>
      </c>
      <c r="G200" s="193">
        <v>1</v>
      </c>
      <c r="H200" s="198"/>
      <c r="I200" s="192">
        <f t="shared" si="26"/>
        <v>0</v>
      </c>
      <c r="J200" s="194">
        <f t="shared" si="27"/>
        <v>0</v>
      </c>
      <c r="K200" s="195">
        <f t="shared" si="28"/>
        <v>0</v>
      </c>
      <c r="L200" s="195">
        <f t="shared" si="29"/>
        <v>0</v>
      </c>
      <c r="M200" s="195">
        <f t="shared" si="32"/>
        <v>0</v>
      </c>
      <c r="N200" s="195">
        <v>0</v>
      </c>
      <c r="O200" s="195"/>
      <c r="P200" s="199"/>
      <c r="Q200" s="199"/>
      <c r="R200" s="199"/>
      <c r="S200" s="196">
        <f t="shared" si="30"/>
        <v>0</v>
      </c>
      <c r="T200" s="196"/>
      <c r="U200" s="196"/>
      <c r="V200" s="207"/>
      <c r="W200" s="59"/>
      <c r="Z200">
        <f t="shared" si="31"/>
        <v>0</v>
      </c>
    </row>
    <row r="201" spans="1:26" ht="24.95" customHeight="1" x14ac:dyDescent="0.25">
      <c r="A201" s="187"/>
      <c r="B201" s="223"/>
      <c r="C201" s="197" t="s">
        <v>1368</v>
      </c>
      <c r="D201" s="326" t="s">
        <v>1369</v>
      </c>
      <c r="E201" s="326"/>
      <c r="F201" s="192" t="s">
        <v>195</v>
      </c>
      <c r="G201" s="193">
        <v>1</v>
      </c>
      <c r="H201" s="198"/>
      <c r="I201" s="192">
        <f t="shared" si="26"/>
        <v>0</v>
      </c>
      <c r="J201" s="194">
        <f t="shared" si="27"/>
        <v>0</v>
      </c>
      <c r="K201" s="195">
        <f t="shared" si="28"/>
        <v>0</v>
      </c>
      <c r="L201" s="195">
        <f t="shared" si="29"/>
        <v>0</v>
      </c>
      <c r="M201" s="195">
        <f t="shared" si="32"/>
        <v>0</v>
      </c>
      <c r="N201" s="195">
        <v>0</v>
      </c>
      <c r="O201" s="195"/>
      <c r="P201" s="199"/>
      <c r="Q201" s="199"/>
      <c r="R201" s="199"/>
      <c r="S201" s="196">
        <f t="shared" si="30"/>
        <v>0</v>
      </c>
      <c r="T201" s="196"/>
      <c r="U201" s="196"/>
      <c r="V201" s="207"/>
      <c r="W201" s="59"/>
      <c r="Z201">
        <f t="shared" si="31"/>
        <v>0</v>
      </c>
    </row>
    <row r="202" spans="1:26" ht="24.95" customHeight="1" x14ac:dyDescent="0.25">
      <c r="A202" s="187"/>
      <c r="B202" s="223"/>
      <c r="C202" s="197" t="s">
        <v>1370</v>
      </c>
      <c r="D202" s="326" t="s">
        <v>1371</v>
      </c>
      <c r="E202" s="326"/>
      <c r="F202" s="192" t="s">
        <v>195</v>
      </c>
      <c r="G202" s="193">
        <v>1</v>
      </c>
      <c r="H202" s="198"/>
      <c r="I202" s="192">
        <f t="shared" si="26"/>
        <v>0</v>
      </c>
      <c r="J202" s="194">
        <f t="shared" si="27"/>
        <v>0</v>
      </c>
      <c r="K202" s="195">
        <f t="shared" si="28"/>
        <v>0</v>
      </c>
      <c r="L202" s="195">
        <f t="shared" si="29"/>
        <v>0</v>
      </c>
      <c r="M202" s="195">
        <f t="shared" si="32"/>
        <v>0</v>
      </c>
      <c r="N202" s="195">
        <v>0</v>
      </c>
      <c r="O202" s="195"/>
      <c r="P202" s="199"/>
      <c r="Q202" s="199"/>
      <c r="R202" s="199"/>
      <c r="S202" s="196">
        <f t="shared" si="30"/>
        <v>0</v>
      </c>
      <c r="T202" s="196"/>
      <c r="U202" s="196"/>
      <c r="V202" s="207"/>
      <c r="W202" s="59"/>
      <c r="Z202">
        <f t="shared" si="31"/>
        <v>0</v>
      </c>
    </row>
    <row r="203" spans="1:26" ht="24.95" customHeight="1" x14ac:dyDescent="0.25">
      <c r="A203" s="187"/>
      <c r="B203" s="223"/>
      <c r="C203" s="197" t="s">
        <v>1372</v>
      </c>
      <c r="D203" s="326" t="s">
        <v>1373</v>
      </c>
      <c r="E203" s="326"/>
      <c r="F203" s="192" t="s">
        <v>195</v>
      </c>
      <c r="G203" s="193">
        <v>1</v>
      </c>
      <c r="H203" s="198"/>
      <c r="I203" s="192">
        <f t="shared" si="26"/>
        <v>0</v>
      </c>
      <c r="J203" s="194">
        <f t="shared" si="27"/>
        <v>0</v>
      </c>
      <c r="K203" s="195">
        <f t="shared" si="28"/>
        <v>0</v>
      </c>
      <c r="L203" s="195">
        <f t="shared" si="29"/>
        <v>0</v>
      </c>
      <c r="M203" s="195">
        <f t="shared" si="32"/>
        <v>0</v>
      </c>
      <c r="N203" s="195">
        <v>0</v>
      </c>
      <c r="O203" s="195"/>
      <c r="P203" s="199"/>
      <c r="Q203" s="199"/>
      <c r="R203" s="199"/>
      <c r="S203" s="196">
        <f t="shared" si="30"/>
        <v>0</v>
      </c>
      <c r="T203" s="196"/>
      <c r="U203" s="196"/>
      <c r="V203" s="207"/>
      <c r="W203" s="59"/>
      <c r="Z203">
        <f t="shared" si="31"/>
        <v>0</v>
      </c>
    </row>
    <row r="204" spans="1:26" ht="24.95" customHeight="1" x14ac:dyDescent="0.25">
      <c r="A204" s="187"/>
      <c r="B204" s="223"/>
      <c r="C204" s="197" t="s">
        <v>1374</v>
      </c>
      <c r="D204" s="326" t="s">
        <v>1375</v>
      </c>
      <c r="E204" s="326"/>
      <c r="F204" s="192" t="s">
        <v>195</v>
      </c>
      <c r="G204" s="193">
        <v>1</v>
      </c>
      <c r="H204" s="198"/>
      <c r="I204" s="192">
        <f t="shared" si="26"/>
        <v>0</v>
      </c>
      <c r="J204" s="194">
        <f t="shared" si="27"/>
        <v>0</v>
      </c>
      <c r="K204" s="195">
        <f t="shared" si="28"/>
        <v>0</v>
      </c>
      <c r="L204" s="195">
        <f t="shared" si="29"/>
        <v>0</v>
      </c>
      <c r="M204" s="195">
        <f t="shared" si="32"/>
        <v>0</v>
      </c>
      <c r="N204" s="195">
        <v>0</v>
      </c>
      <c r="O204" s="195"/>
      <c r="P204" s="199"/>
      <c r="Q204" s="199"/>
      <c r="R204" s="199"/>
      <c r="S204" s="196">
        <f t="shared" si="30"/>
        <v>0</v>
      </c>
      <c r="T204" s="196"/>
      <c r="U204" s="196"/>
      <c r="V204" s="207"/>
      <c r="W204" s="59"/>
      <c r="Z204">
        <f t="shared" si="31"/>
        <v>0</v>
      </c>
    </row>
    <row r="205" spans="1:26" ht="24.95" customHeight="1" x14ac:dyDescent="0.25">
      <c r="A205" s="187"/>
      <c r="B205" s="223"/>
      <c r="C205" s="197" t="s">
        <v>1376</v>
      </c>
      <c r="D205" s="326" t="s">
        <v>1377</v>
      </c>
      <c r="E205" s="326"/>
      <c r="F205" s="192" t="s">
        <v>195</v>
      </c>
      <c r="G205" s="193">
        <v>2</v>
      </c>
      <c r="H205" s="198"/>
      <c r="I205" s="192">
        <f t="shared" si="26"/>
        <v>0</v>
      </c>
      <c r="J205" s="194">
        <f t="shared" si="27"/>
        <v>0</v>
      </c>
      <c r="K205" s="195">
        <f t="shared" si="28"/>
        <v>0</v>
      </c>
      <c r="L205" s="195">
        <f t="shared" si="29"/>
        <v>0</v>
      </c>
      <c r="M205" s="195">
        <f t="shared" si="32"/>
        <v>0</v>
      </c>
      <c r="N205" s="195">
        <v>0</v>
      </c>
      <c r="O205" s="195"/>
      <c r="P205" s="199"/>
      <c r="Q205" s="199"/>
      <c r="R205" s="199"/>
      <c r="S205" s="196">
        <f t="shared" si="30"/>
        <v>0</v>
      </c>
      <c r="T205" s="196"/>
      <c r="U205" s="196"/>
      <c r="V205" s="207"/>
      <c r="W205" s="59"/>
      <c r="Z205">
        <f t="shared" si="31"/>
        <v>0</v>
      </c>
    </row>
    <row r="206" spans="1:26" ht="24.95" customHeight="1" x14ac:dyDescent="0.25">
      <c r="A206" s="187"/>
      <c r="B206" s="223"/>
      <c r="C206" s="197" t="s">
        <v>1378</v>
      </c>
      <c r="D206" s="326" t="s">
        <v>1379</v>
      </c>
      <c r="E206" s="326"/>
      <c r="F206" s="191" t="s">
        <v>195</v>
      </c>
      <c r="G206" s="193">
        <v>1</v>
      </c>
      <c r="H206" s="198"/>
      <c r="I206" s="192">
        <f t="shared" si="26"/>
        <v>0</v>
      </c>
      <c r="J206" s="191">
        <f t="shared" si="27"/>
        <v>0</v>
      </c>
      <c r="K206" s="196">
        <f t="shared" si="28"/>
        <v>0</v>
      </c>
      <c r="L206" s="196">
        <f t="shared" si="29"/>
        <v>0</v>
      </c>
      <c r="M206" s="196">
        <f t="shared" si="32"/>
        <v>0</v>
      </c>
      <c r="N206" s="196">
        <v>0</v>
      </c>
      <c r="O206" s="196"/>
      <c r="P206" s="199"/>
      <c r="Q206" s="199"/>
      <c r="R206" s="199"/>
      <c r="S206" s="196">
        <f t="shared" si="30"/>
        <v>0</v>
      </c>
      <c r="T206" s="196"/>
      <c r="U206" s="196"/>
      <c r="V206" s="207"/>
      <c r="W206" s="59"/>
      <c r="Z206">
        <f t="shared" si="31"/>
        <v>0</v>
      </c>
    </row>
    <row r="207" spans="1:26" ht="24.95" customHeight="1" x14ac:dyDescent="0.25">
      <c r="A207" s="187"/>
      <c r="B207" s="223"/>
      <c r="C207" s="197" t="s">
        <v>1380</v>
      </c>
      <c r="D207" s="326" t="s">
        <v>1381</v>
      </c>
      <c r="E207" s="326"/>
      <c r="F207" s="191" t="s">
        <v>195</v>
      </c>
      <c r="G207" s="193">
        <v>1</v>
      </c>
      <c r="H207" s="198"/>
      <c r="I207" s="192">
        <f t="shared" si="26"/>
        <v>0</v>
      </c>
      <c r="J207" s="191">
        <f t="shared" si="27"/>
        <v>0</v>
      </c>
      <c r="K207" s="196">
        <f t="shared" si="28"/>
        <v>0</v>
      </c>
      <c r="L207" s="196">
        <f t="shared" si="29"/>
        <v>0</v>
      </c>
      <c r="M207" s="196">
        <f t="shared" si="32"/>
        <v>0</v>
      </c>
      <c r="N207" s="196">
        <v>0</v>
      </c>
      <c r="O207" s="196"/>
      <c r="P207" s="199"/>
      <c r="Q207" s="199"/>
      <c r="R207" s="199"/>
      <c r="S207" s="196">
        <f t="shared" si="30"/>
        <v>0</v>
      </c>
      <c r="T207" s="196"/>
      <c r="U207" s="196"/>
      <c r="V207" s="207"/>
      <c r="W207" s="59"/>
      <c r="Z207">
        <f t="shared" si="31"/>
        <v>0</v>
      </c>
    </row>
    <row r="208" spans="1:26" ht="24.95" customHeight="1" x14ac:dyDescent="0.25">
      <c r="A208" s="187"/>
      <c r="B208" s="222"/>
      <c r="C208" s="188" t="s">
        <v>1382</v>
      </c>
      <c r="D208" s="323" t="s">
        <v>1383</v>
      </c>
      <c r="E208" s="323"/>
      <c r="F208" s="181" t="s">
        <v>195</v>
      </c>
      <c r="G208" s="183">
        <v>2</v>
      </c>
      <c r="H208" s="189"/>
      <c r="I208" s="182">
        <f t="shared" si="26"/>
        <v>0</v>
      </c>
      <c r="J208" s="181">
        <f t="shared" si="27"/>
        <v>0</v>
      </c>
      <c r="K208" s="186">
        <f t="shared" si="28"/>
        <v>0</v>
      </c>
      <c r="L208" s="186">
        <f t="shared" si="29"/>
        <v>0</v>
      </c>
      <c r="M208" s="186"/>
      <c r="N208" s="186">
        <v>0</v>
      </c>
      <c r="O208" s="186"/>
      <c r="P208" s="190"/>
      <c r="Q208" s="190"/>
      <c r="R208" s="190"/>
      <c r="S208" s="186">
        <f t="shared" si="30"/>
        <v>0</v>
      </c>
      <c r="T208" s="186"/>
      <c r="U208" s="186"/>
      <c r="V208" s="206"/>
      <c r="W208" s="59"/>
      <c r="Z208">
        <f t="shared" si="31"/>
        <v>0</v>
      </c>
    </row>
    <row r="209" spans="1:26" ht="24.95" customHeight="1" x14ac:dyDescent="0.25">
      <c r="A209" s="187"/>
      <c r="B209" s="223"/>
      <c r="C209" s="197" t="s">
        <v>1384</v>
      </c>
      <c r="D209" s="326" t="s">
        <v>1385</v>
      </c>
      <c r="E209" s="326"/>
      <c r="F209" s="191" t="s">
        <v>195</v>
      </c>
      <c r="G209" s="193">
        <v>2</v>
      </c>
      <c r="H209" s="198"/>
      <c r="I209" s="192">
        <f t="shared" si="26"/>
        <v>0</v>
      </c>
      <c r="J209" s="191">
        <f t="shared" si="27"/>
        <v>0</v>
      </c>
      <c r="K209" s="196">
        <f t="shared" si="28"/>
        <v>0</v>
      </c>
      <c r="L209" s="196">
        <f t="shared" si="29"/>
        <v>0</v>
      </c>
      <c r="M209" s="196">
        <f>ROUND(G209*(H209),2)</f>
        <v>0</v>
      </c>
      <c r="N209" s="196">
        <v>0</v>
      </c>
      <c r="O209" s="196"/>
      <c r="P209" s="199"/>
      <c r="Q209" s="199"/>
      <c r="R209" s="199"/>
      <c r="S209" s="196">
        <f t="shared" si="30"/>
        <v>0</v>
      </c>
      <c r="T209" s="196"/>
      <c r="U209" s="196"/>
      <c r="V209" s="207"/>
      <c r="W209" s="59"/>
      <c r="Z209">
        <f t="shared" si="31"/>
        <v>0</v>
      </c>
    </row>
    <row r="210" spans="1:26" ht="24.95" customHeight="1" x14ac:dyDescent="0.25">
      <c r="A210" s="187"/>
      <c r="B210" s="222"/>
      <c r="C210" s="188" t="s">
        <v>1386</v>
      </c>
      <c r="D210" s="323" t="s">
        <v>1387</v>
      </c>
      <c r="E210" s="323"/>
      <c r="F210" s="181" t="s">
        <v>195</v>
      </c>
      <c r="G210" s="183">
        <v>2</v>
      </c>
      <c r="H210" s="189"/>
      <c r="I210" s="182">
        <f t="shared" si="26"/>
        <v>0</v>
      </c>
      <c r="J210" s="181">
        <f t="shared" si="27"/>
        <v>0</v>
      </c>
      <c r="K210" s="186">
        <f t="shared" si="28"/>
        <v>0</v>
      </c>
      <c r="L210" s="186">
        <f t="shared" si="29"/>
        <v>0</v>
      </c>
      <c r="M210" s="186"/>
      <c r="N210" s="186">
        <v>0</v>
      </c>
      <c r="O210" s="186"/>
      <c r="P210" s="190"/>
      <c r="Q210" s="190"/>
      <c r="R210" s="190"/>
      <c r="S210" s="186">
        <f t="shared" si="30"/>
        <v>0</v>
      </c>
      <c r="T210" s="186"/>
      <c r="U210" s="186"/>
      <c r="V210" s="206"/>
      <c r="W210" s="59"/>
      <c r="Z210">
        <f t="shared" si="31"/>
        <v>0</v>
      </c>
    </row>
    <row r="211" spans="1:26" ht="24.95" customHeight="1" x14ac:dyDescent="0.25">
      <c r="A211" s="187"/>
      <c r="B211" s="223"/>
      <c r="C211" s="197" t="s">
        <v>1388</v>
      </c>
      <c r="D211" s="326" t="s">
        <v>1389</v>
      </c>
      <c r="E211" s="326"/>
      <c r="F211" s="191" t="s">
        <v>195</v>
      </c>
      <c r="G211" s="193">
        <v>1</v>
      </c>
      <c r="H211" s="198"/>
      <c r="I211" s="192">
        <f t="shared" si="26"/>
        <v>0</v>
      </c>
      <c r="J211" s="191">
        <f t="shared" si="27"/>
        <v>0</v>
      </c>
      <c r="K211" s="196">
        <f t="shared" si="28"/>
        <v>0</v>
      </c>
      <c r="L211" s="196">
        <f t="shared" si="29"/>
        <v>0</v>
      </c>
      <c r="M211" s="196">
        <f>ROUND(G211*(H211),2)</f>
        <v>0</v>
      </c>
      <c r="N211" s="196">
        <v>0</v>
      </c>
      <c r="O211" s="196"/>
      <c r="P211" s="199"/>
      <c r="Q211" s="199"/>
      <c r="R211" s="199"/>
      <c r="S211" s="196">
        <f t="shared" si="30"/>
        <v>0</v>
      </c>
      <c r="T211" s="196"/>
      <c r="U211" s="196"/>
      <c r="V211" s="207"/>
      <c r="W211" s="59"/>
      <c r="Z211">
        <f t="shared" si="31"/>
        <v>0</v>
      </c>
    </row>
    <row r="212" spans="1:26" ht="24.95" customHeight="1" x14ac:dyDescent="0.25">
      <c r="A212" s="187"/>
      <c r="B212" s="223"/>
      <c r="C212" s="197" t="s">
        <v>1390</v>
      </c>
      <c r="D212" s="326" t="s">
        <v>1391</v>
      </c>
      <c r="E212" s="326"/>
      <c r="F212" s="191" t="s">
        <v>195</v>
      </c>
      <c r="G212" s="193">
        <v>1</v>
      </c>
      <c r="H212" s="198"/>
      <c r="I212" s="192">
        <f t="shared" si="26"/>
        <v>0</v>
      </c>
      <c r="J212" s="191">
        <f t="shared" si="27"/>
        <v>0</v>
      </c>
      <c r="K212" s="196">
        <f t="shared" si="28"/>
        <v>0</v>
      </c>
      <c r="L212" s="196">
        <f t="shared" si="29"/>
        <v>0</v>
      </c>
      <c r="M212" s="196">
        <f>ROUND(G212*(H212),2)</f>
        <v>0</v>
      </c>
      <c r="N212" s="196">
        <v>0</v>
      </c>
      <c r="O212" s="196"/>
      <c r="P212" s="199"/>
      <c r="Q212" s="199"/>
      <c r="R212" s="199"/>
      <c r="S212" s="196">
        <f t="shared" si="30"/>
        <v>0</v>
      </c>
      <c r="T212" s="196"/>
      <c r="U212" s="196"/>
      <c r="V212" s="207"/>
      <c r="W212" s="59"/>
      <c r="Z212">
        <f t="shared" si="31"/>
        <v>0</v>
      </c>
    </row>
    <row r="213" spans="1:26" ht="24.95" customHeight="1" x14ac:dyDescent="0.25">
      <c r="A213" s="187"/>
      <c r="B213" s="222"/>
      <c r="C213" s="188" t="s">
        <v>1392</v>
      </c>
      <c r="D213" s="323" t="s">
        <v>1393</v>
      </c>
      <c r="E213" s="323"/>
      <c r="F213" s="181" t="s">
        <v>195</v>
      </c>
      <c r="G213" s="183">
        <v>1</v>
      </c>
      <c r="H213" s="189"/>
      <c r="I213" s="182">
        <f t="shared" si="26"/>
        <v>0</v>
      </c>
      <c r="J213" s="181">
        <f t="shared" si="27"/>
        <v>0</v>
      </c>
      <c r="K213" s="186">
        <f t="shared" si="28"/>
        <v>0</v>
      </c>
      <c r="L213" s="186">
        <f t="shared" si="29"/>
        <v>0</v>
      </c>
      <c r="M213" s="186"/>
      <c r="N213" s="186">
        <v>0</v>
      </c>
      <c r="O213" s="186"/>
      <c r="P213" s="190">
        <v>8.3000000000000001E-3</v>
      </c>
      <c r="Q213" s="190"/>
      <c r="R213" s="190">
        <v>8.3000000000000001E-3</v>
      </c>
      <c r="S213" s="186">
        <f t="shared" si="30"/>
        <v>8.0000000000000002E-3</v>
      </c>
      <c r="T213" s="186"/>
      <c r="U213" s="186"/>
      <c r="V213" s="206"/>
      <c r="W213" s="59"/>
      <c r="Z213">
        <f t="shared" si="31"/>
        <v>0</v>
      </c>
    </row>
    <row r="214" spans="1:26" ht="24.95" customHeight="1" x14ac:dyDescent="0.25">
      <c r="A214" s="187"/>
      <c r="B214" s="223"/>
      <c r="C214" s="197" t="s">
        <v>1394</v>
      </c>
      <c r="D214" s="326" t="s">
        <v>1395</v>
      </c>
      <c r="E214" s="326"/>
      <c r="F214" s="191" t="s">
        <v>195</v>
      </c>
      <c r="G214" s="193">
        <v>2</v>
      </c>
      <c r="H214" s="198"/>
      <c r="I214" s="192">
        <f t="shared" si="26"/>
        <v>0</v>
      </c>
      <c r="J214" s="191">
        <f t="shared" si="27"/>
        <v>0</v>
      </c>
      <c r="K214" s="196">
        <f t="shared" si="28"/>
        <v>0</v>
      </c>
      <c r="L214" s="196">
        <f t="shared" si="29"/>
        <v>0</v>
      </c>
      <c r="M214" s="196">
        <f>ROUND(G214*(H214),2)</f>
        <v>0</v>
      </c>
      <c r="N214" s="196">
        <v>0</v>
      </c>
      <c r="O214" s="196"/>
      <c r="P214" s="199"/>
      <c r="Q214" s="199"/>
      <c r="R214" s="199"/>
      <c r="S214" s="196">
        <f t="shared" si="30"/>
        <v>0</v>
      </c>
      <c r="T214" s="196"/>
      <c r="U214" s="196"/>
      <c r="V214" s="207"/>
      <c r="W214" s="59"/>
      <c r="Z214">
        <f t="shared" si="31"/>
        <v>0</v>
      </c>
    </row>
    <row r="215" spans="1:26" ht="24.95" customHeight="1" x14ac:dyDescent="0.25">
      <c r="A215" s="187"/>
      <c r="B215" s="222"/>
      <c r="C215" s="188" t="s">
        <v>1396</v>
      </c>
      <c r="D215" s="323" t="s">
        <v>1397</v>
      </c>
      <c r="E215" s="323"/>
      <c r="F215" s="181" t="s">
        <v>195</v>
      </c>
      <c r="G215" s="183">
        <v>1</v>
      </c>
      <c r="H215" s="189"/>
      <c r="I215" s="182">
        <f t="shared" si="26"/>
        <v>0</v>
      </c>
      <c r="J215" s="181">
        <f t="shared" si="27"/>
        <v>0</v>
      </c>
      <c r="K215" s="186">
        <f t="shared" si="28"/>
        <v>0</v>
      </c>
      <c r="L215" s="186">
        <f t="shared" si="29"/>
        <v>0</v>
      </c>
      <c r="M215" s="186"/>
      <c r="N215" s="186">
        <v>0</v>
      </c>
      <c r="O215" s="186"/>
      <c r="P215" s="190"/>
      <c r="Q215" s="190"/>
      <c r="R215" s="190"/>
      <c r="S215" s="186">
        <f t="shared" si="30"/>
        <v>0</v>
      </c>
      <c r="T215" s="186"/>
      <c r="U215" s="186"/>
      <c r="V215" s="206"/>
      <c r="W215" s="59"/>
      <c r="Z215">
        <f t="shared" si="31"/>
        <v>0</v>
      </c>
    </row>
    <row r="216" spans="1:26" ht="24.95" customHeight="1" x14ac:dyDescent="0.25">
      <c r="A216" s="187"/>
      <c r="B216" s="223"/>
      <c r="C216" s="197" t="s">
        <v>1398</v>
      </c>
      <c r="D216" s="326" t="s">
        <v>1399</v>
      </c>
      <c r="E216" s="326"/>
      <c r="F216" s="191" t="s">
        <v>195</v>
      </c>
      <c r="G216" s="193">
        <v>1</v>
      </c>
      <c r="H216" s="198"/>
      <c r="I216" s="192">
        <f t="shared" si="26"/>
        <v>0</v>
      </c>
      <c r="J216" s="191">
        <f t="shared" si="27"/>
        <v>0</v>
      </c>
      <c r="K216" s="196">
        <f t="shared" si="28"/>
        <v>0</v>
      </c>
      <c r="L216" s="196">
        <f t="shared" si="29"/>
        <v>0</v>
      </c>
      <c r="M216" s="196">
        <f>ROUND(G216*(H216),2)</f>
        <v>0</v>
      </c>
      <c r="N216" s="196">
        <v>0</v>
      </c>
      <c r="O216" s="196"/>
      <c r="P216" s="199"/>
      <c r="Q216" s="199"/>
      <c r="R216" s="199"/>
      <c r="S216" s="196">
        <f t="shared" si="30"/>
        <v>0</v>
      </c>
      <c r="T216" s="196"/>
      <c r="U216" s="196"/>
      <c r="V216" s="207"/>
      <c r="W216" s="59"/>
      <c r="Z216">
        <f t="shared" si="31"/>
        <v>0</v>
      </c>
    </row>
    <row r="217" spans="1:26" ht="24.95" customHeight="1" x14ac:dyDescent="0.25">
      <c r="A217" s="187"/>
      <c r="B217" s="222"/>
      <c r="C217" s="188" t="s">
        <v>1400</v>
      </c>
      <c r="D217" s="323" t="s">
        <v>1401</v>
      </c>
      <c r="E217" s="323"/>
      <c r="F217" s="181" t="s">
        <v>169</v>
      </c>
      <c r="G217" s="183">
        <v>1.1000000000000001</v>
      </c>
      <c r="H217" s="189"/>
      <c r="I217" s="182">
        <f t="shared" si="26"/>
        <v>0</v>
      </c>
      <c r="J217" s="181">
        <f t="shared" si="27"/>
        <v>0</v>
      </c>
      <c r="K217" s="186">
        <f t="shared" si="28"/>
        <v>0</v>
      </c>
      <c r="L217" s="186">
        <f t="shared" si="29"/>
        <v>0</v>
      </c>
      <c r="M217" s="186"/>
      <c r="N217" s="186">
        <v>0</v>
      </c>
      <c r="O217" s="186"/>
      <c r="P217" s="190"/>
      <c r="Q217" s="190"/>
      <c r="R217" s="190"/>
      <c r="S217" s="186">
        <f t="shared" si="30"/>
        <v>0</v>
      </c>
      <c r="T217" s="186"/>
      <c r="U217" s="186"/>
      <c r="V217" s="206"/>
      <c r="W217" s="59"/>
      <c r="Z217">
        <f t="shared" si="31"/>
        <v>0</v>
      </c>
    </row>
    <row r="218" spans="1:26" x14ac:dyDescent="0.25">
      <c r="A218" s="13"/>
      <c r="B218" s="221"/>
      <c r="C218" s="180">
        <v>732</v>
      </c>
      <c r="D218" s="322" t="s">
        <v>1192</v>
      </c>
      <c r="E218" s="322"/>
      <c r="F218" s="13"/>
      <c r="G218" s="179"/>
      <c r="H218" s="146"/>
      <c r="I218" s="148">
        <f>ROUND((SUM(I155:I217))/1,2)</f>
        <v>0</v>
      </c>
      <c r="J218" s="13"/>
      <c r="K218" s="13"/>
      <c r="L218" s="13">
        <f>ROUND((SUM(L155:L217))/1,2)</f>
        <v>0</v>
      </c>
      <c r="M218" s="13">
        <f>ROUND((SUM(M155:M217))/1,2)</f>
        <v>0</v>
      </c>
      <c r="N218" s="13"/>
      <c r="O218" s="13"/>
      <c r="P218" s="13"/>
      <c r="Q218" s="13"/>
      <c r="R218" s="13"/>
      <c r="S218" s="13">
        <f>ROUND((SUM(S155:S217))/1,2)</f>
        <v>0.01</v>
      </c>
      <c r="T218" s="13"/>
      <c r="U218" s="13"/>
      <c r="V218" s="208">
        <f>ROUND((SUM(V155:V217))/1,2)</f>
        <v>0</v>
      </c>
      <c r="W218" s="226"/>
      <c r="X218" s="145"/>
      <c r="Y218" s="145"/>
      <c r="Z218" s="145"/>
    </row>
    <row r="219" spans="1:26" x14ac:dyDescent="0.25">
      <c r="A219" s="1"/>
      <c r="B219" s="217"/>
      <c r="C219" s="1"/>
      <c r="D219" s="1"/>
      <c r="E219" s="1"/>
      <c r="F219" s="1"/>
      <c r="G219" s="173"/>
      <c r="H219" s="139"/>
      <c r="I219" s="13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09"/>
      <c r="W219" s="59"/>
    </row>
    <row r="220" spans="1:26" x14ac:dyDescent="0.25">
      <c r="A220" s="13"/>
      <c r="B220" s="221"/>
      <c r="C220" s="180">
        <v>733</v>
      </c>
      <c r="D220" s="322" t="s">
        <v>1193</v>
      </c>
      <c r="E220" s="322"/>
      <c r="F220" s="13"/>
      <c r="G220" s="179"/>
      <c r="H220" s="146"/>
      <c r="I220" s="146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05"/>
      <c r="W220" s="226"/>
      <c r="X220" s="145"/>
      <c r="Y220" s="145"/>
      <c r="Z220" s="145"/>
    </row>
    <row r="221" spans="1:26" ht="24.95" customHeight="1" x14ac:dyDescent="0.25">
      <c r="A221" s="187"/>
      <c r="B221" s="222"/>
      <c r="C221" s="188" t="s">
        <v>1402</v>
      </c>
      <c r="D221" s="323" t="s">
        <v>1403</v>
      </c>
      <c r="E221" s="323"/>
      <c r="F221" s="181" t="s">
        <v>178</v>
      </c>
      <c r="G221" s="183">
        <v>50</v>
      </c>
      <c r="H221" s="189"/>
      <c r="I221" s="182">
        <f t="shared" ref="I221:I232" si="33">ROUND(G221*(H221),2)</f>
        <v>0</v>
      </c>
      <c r="J221" s="181">
        <f t="shared" ref="J221:J232" si="34">ROUND(G221*(N221),2)</f>
        <v>0</v>
      </c>
      <c r="K221" s="186">
        <f t="shared" ref="K221:K232" si="35">ROUND(G221*(O221),2)</f>
        <v>0</v>
      </c>
      <c r="L221" s="186">
        <f t="shared" ref="L221:L232" si="36">ROUND(G221*(H221),2)</f>
        <v>0</v>
      </c>
      <c r="M221" s="186"/>
      <c r="N221" s="186">
        <v>0</v>
      </c>
      <c r="O221" s="186"/>
      <c r="P221" s="190">
        <v>8.9915220000000003E-4</v>
      </c>
      <c r="Q221" s="190"/>
      <c r="R221" s="190">
        <v>8.9915220000000003E-4</v>
      </c>
      <c r="S221" s="186">
        <f t="shared" ref="S221:S232" si="37">ROUND(G221*(P221),3)</f>
        <v>4.4999999999999998E-2</v>
      </c>
      <c r="T221" s="186"/>
      <c r="U221" s="186"/>
      <c r="V221" s="206"/>
      <c r="W221" s="59"/>
      <c r="Z221">
        <f t="shared" ref="Z221:Z232" si="38">0.058844*POWER(I221,0.952797)</f>
        <v>0</v>
      </c>
    </row>
    <row r="222" spans="1:26" ht="24.95" customHeight="1" x14ac:dyDescent="0.25">
      <c r="A222" s="187"/>
      <c r="B222" s="222"/>
      <c r="C222" s="188" t="s">
        <v>1404</v>
      </c>
      <c r="D222" s="323" t="s">
        <v>1405</v>
      </c>
      <c r="E222" s="323"/>
      <c r="F222" s="181" t="s">
        <v>178</v>
      </c>
      <c r="G222" s="183">
        <v>61</v>
      </c>
      <c r="H222" s="189"/>
      <c r="I222" s="182">
        <f t="shared" si="33"/>
        <v>0</v>
      </c>
      <c r="J222" s="181">
        <f t="shared" si="34"/>
        <v>0</v>
      </c>
      <c r="K222" s="186">
        <f t="shared" si="35"/>
        <v>0</v>
      </c>
      <c r="L222" s="186">
        <f t="shared" si="36"/>
        <v>0</v>
      </c>
      <c r="M222" s="186"/>
      <c r="N222" s="186">
        <v>0</v>
      </c>
      <c r="O222" s="186"/>
      <c r="P222" s="190">
        <v>1.1705994E-3</v>
      </c>
      <c r="Q222" s="190"/>
      <c r="R222" s="190">
        <v>1.1705994E-3</v>
      </c>
      <c r="S222" s="186">
        <f t="shared" si="37"/>
        <v>7.0999999999999994E-2</v>
      </c>
      <c r="T222" s="186"/>
      <c r="U222" s="186"/>
      <c r="V222" s="206"/>
      <c r="W222" s="59"/>
      <c r="Z222">
        <f t="shared" si="38"/>
        <v>0</v>
      </c>
    </row>
    <row r="223" spans="1:26" ht="24.95" customHeight="1" x14ac:dyDescent="0.25">
      <c r="A223" s="187"/>
      <c r="B223" s="222"/>
      <c r="C223" s="188" t="s">
        <v>1406</v>
      </c>
      <c r="D223" s="323" t="s">
        <v>1407</v>
      </c>
      <c r="E223" s="323"/>
      <c r="F223" s="181" t="s">
        <v>178</v>
      </c>
      <c r="G223" s="183">
        <v>48</v>
      </c>
      <c r="H223" s="189"/>
      <c r="I223" s="182">
        <f t="shared" si="33"/>
        <v>0</v>
      </c>
      <c r="J223" s="181">
        <f t="shared" si="34"/>
        <v>0</v>
      </c>
      <c r="K223" s="186">
        <f t="shared" si="35"/>
        <v>0</v>
      </c>
      <c r="L223" s="186">
        <f t="shared" si="36"/>
        <v>0</v>
      </c>
      <c r="M223" s="186"/>
      <c r="N223" s="186">
        <v>0</v>
      </c>
      <c r="O223" s="186"/>
      <c r="P223" s="190">
        <v>1.5129396E-3</v>
      </c>
      <c r="Q223" s="190"/>
      <c r="R223" s="190">
        <v>1.5129396E-3</v>
      </c>
      <c r="S223" s="186">
        <f t="shared" si="37"/>
        <v>7.2999999999999995E-2</v>
      </c>
      <c r="T223" s="186"/>
      <c r="U223" s="186"/>
      <c r="V223" s="206"/>
      <c r="W223" s="59"/>
      <c r="Z223">
        <f t="shared" si="38"/>
        <v>0</v>
      </c>
    </row>
    <row r="224" spans="1:26" ht="24.95" customHeight="1" x14ac:dyDescent="0.25">
      <c r="A224" s="187"/>
      <c r="B224" s="222"/>
      <c r="C224" s="188" t="s">
        <v>1408</v>
      </c>
      <c r="D224" s="323" t="s">
        <v>1409</v>
      </c>
      <c r="E224" s="323"/>
      <c r="F224" s="181" t="s">
        <v>178</v>
      </c>
      <c r="G224" s="183">
        <v>64</v>
      </c>
      <c r="H224" s="189"/>
      <c r="I224" s="182">
        <f t="shared" si="33"/>
        <v>0</v>
      </c>
      <c r="J224" s="181">
        <f t="shared" si="34"/>
        <v>0</v>
      </c>
      <c r="K224" s="186">
        <f t="shared" si="35"/>
        <v>0</v>
      </c>
      <c r="L224" s="186">
        <f t="shared" si="36"/>
        <v>0</v>
      </c>
      <c r="M224" s="186"/>
      <c r="N224" s="186">
        <v>0</v>
      </c>
      <c r="O224" s="186"/>
      <c r="P224" s="190">
        <v>1.881333E-3</v>
      </c>
      <c r="Q224" s="190"/>
      <c r="R224" s="190">
        <v>1.881333E-3</v>
      </c>
      <c r="S224" s="186">
        <f t="shared" si="37"/>
        <v>0.12</v>
      </c>
      <c r="T224" s="186"/>
      <c r="U224" s="186"/>
      <c r="V224" s="206"/>
      <c r="W224" s="59"/>
      <c r="Z224">
        <f t="shared" si="38"/>
        <v>0</v>
      </c>
    </row>
    <row r="225" spans="1:26" ht="24.95" customHeight="1" x14ac:dyDescent="0.25">
      <c r="A225" s="187"/>
      <c r="B225" s="222"/>
      <c r="C225" s="188" t="s">
        <v>1410</v>
      </c>
      <c r="D225" s="323" t="s">
        <v>1411</v>
      </c>
      <c r="E225" s="323"/>
      <c r="F225" s="181" t="s">
        <v>178</v>
      </c>
      <c r="G225" s="183">
        <v>80</v>
      </c>
      <c r="H225" s="189"/>
      <c r="I225" s="182">
        <f t="shared" si="33"/>
        <v>0</v>
      </c>
      <c r="J225" s="181">
        <f t="shared" si="34"/>
        <v>0</v>
      </c>
      <c r="K225" s="186">
        <f t="shared" si="35"/>
        <v>0</v>
      </c>
      <c r="L225" s="186">
        <f t="shared" si="36"/>
        <v>0</v>
      </c>
      <c r="M225" s="186"/>
      <c r="N225" s="186">
        <v>0</v>
      </c>
      <c r="O225" s="186"/>
      <c r="P225" s="190">
        <v>2.4918579E-3</v>
      </c>
      <c r="Q225" s="190"/>
      <c r="R225" s="190">
        <v>2.4918579E-3</v>
      </c>
      <c r="S225" s="186">
        <f t="shared" si="37"/>
        <v>0.19900000000000001</v>
      </c>
      <c r="T225" s="186"/>
      <c r="U225" s="186"/>
      <c r="V225" s="206"/>
      <c r="W225" s="59"/>
      <c r="Z225">
        <f t="shared" si="38"/>
        <v>0</v>
      </c>
    </row>
    <row r="226" spans="1:26" ht="24.95" customHeight="1" x14ac:dyDescent="0.25">
      <c r="A226" s="187"/>
      <c r="B226" s="222"/>
      <c r="C226" s="188" t="s">
        <v>1412</v>
      </c>
      <c r="D226" s="323" t="s">
        <v>1413</v>
      </c>
      <c r="E226" s="323"/>
      <c r="F226" s="181" t="s">
        <v>178</v>
      </c>
      <c r="G226" s="183">
        <v>102</v>
      </c>
      <c r="H226" s="189"/>
      <c r="I226" s="182">
        <f t="shared" si="33"/>
        <v>0</v>
      </c>
      <c r="J226" s="181">
        <f t="shared" si="34"/>
        <v>0</v>
      </c>
      <c r="K226" s="186">
        <f t="shared" si="35"/>
        <v>0</v>
      </c>
      <c r="L226" s="186">
        <f t="shared" si="36"/>
        <v>0</v>
      </c>
      <c r="M226" s="186"/>
      <c r="N226" s="186">
        <v>0</v>
      </c>
      <c r="O226" s="186"/>
      <c r="P226" s="190">
        <v>3.30757806E-3</v>
      </c>
      <c r="Q226" s="190"/>
      <c r="R226" s="190">
        <v>3.30757806E-3</v>
      </c>
      <c r="S226" s="186">
        <f t="shared" si="37"/>
        <v>0.33700000000000002</v>
      </c>
      <c r="T226" s="186"/>
      <c r="U226" s="186"/>
      <c r="V226" s="206"/>
      <c r="W226" s="59"/>
      <c r="Z226">
        <f t="shared" si="38"/>
        <v>0</v>
      </c>
    </row>
    <row r="227" spans="1:26" ht="24.95" customHeight="1" x14ac:dyDescent="0.25">
      <c r="A227" s="187"/>
      <c r="B227" s="222"/>
      <c r="C227" s="188" t="s">
        <v>1414</v>
      </c>
      <c r="D227" s="323" t="s">
        <v>1415</v>
      </c>
      <c r="E227" s="323"/>
      <c r="F227" s="181" t="s">
        <v>178</v>
      </c>
      <c r="G227" s="183">
        <v>40</v>
      </c>
      <c r="H227" s="189"/>
      <c r="I227" s="182">
        <f t="shared" si="33"/>
        <v>0</v>
      </c>
      <c r="J227" s="181">
        <f t="shared" si="34"/>
        <v>0</v>
      </c>
      <c r="K227" s="186">
        <f t="shared" si="35"/>
        <v>0</v>
      </c>
      <c r="L227" s="186">
        <f t="shared" si="36"/>
        <v>0</v>
      </c>
      <c r="M227" s="186"/>
      <c r="N227" s="186">
        <v>0</v>
      </c>
      <c r="O227" s="186"/>
      <c r="P227" s="190">
        <v>5.84711238E-3</v>
      </c>
      <c r="Q227" s="190"/>
      <c r="R227" s="190">
        <v>5.84711238E-3</v>
      </c>
      <c r="S227" s="186">
        <f t="shared" si="37"/>
        <v>0.23400000000000001</v>
      </c>
      <c r="T227" s="186"/>
      <c r="U227" s="186"/>
      <c r="V227" s="206"/>
      <c r="W227" s="59"/>
      <c r="Z227">
        <f t="shared" si="38"/>
        <v>0</v>
      </c>
    </row>
    <row r="228" spans="1:26" ht="24.95" customHeight="1" x14ac:dyDescent="0.25">
      <c r="A228" s="187"/>
      <c r="B228" s="222"/>
      <c r="C228" s="188" t="s">
        <v>1416</v>
      </c>
      <c r="D228" s="323" t="s">
        <v>1417</v>
      </c>
      <c r="E228" s="323"/>
      <c r="F228" s="181" t="s">
        <v>178</v>
      </c>
      <c r="G228" s="183">
        <v>159</v>
      </c>
      <c r="H228" s="189"/>
      <c r="I228" s="182">
        <f t="shared" si="33"/>
        <v>0</v>
      </c>
      <c r="J228" s="181">
        <f t="shared" si="34"/>
        <v>0</v>
      </c>
      <c r="K228" s="186">
        <f t="shared" si="35"/>
        <v>0</v>
      </c>
      <c r="L228" s="186">
        <f t="shared" si="36"/>
        <v>0</v>
      </c>
      <c r="M228" s="186"/>
      <c r="N228" s="186">
        <v>0</v>
      </c>
      <c r="O228" s="186"/>
      <c r="P228" s="190"/>
      <c r="Q228" s="190"/>
      <c r="R228" s="190"/>
      <c r="S228" s="186">
        <f t="shared" si="37"/>
        <v>0</v>
      </c>
      <c r="T228" s="186"/>
      <c r="U228" s="186"/>
      <c r="V228" s="206"/>
      <c r="W228" s="59"/>
      <c r="Z228">
        <f t="shared" si="38"/>
        <v>0</v>
      </c>
    </row>
    <row r="229" spans="1:26" ht="24.95" customHeight="1" x14ac:dyDescent="0.25">
      <c r="A229" s="187"/>
      <c r="B229" s="222"/>
      <c r="C229" s="188" t="s">
        <v>1418</v>
      </c>
      <c r="D229" s="323" t="s">
        <v>1419</v>
      </c>
      <c r="E229" s="323"/>
      <c r="F229" s="181" t="s">
        <v>178</v>
      </c>
      <c r="G229" s="183">
        <v>246</v>
      </c>
      <c r="H229" s="189"/>
      <c r="I229" s="182">
        <f t="shared" si="33"/>
        <v>0</v>
      </c>
      <c r="J229" s="181">
        <f t="shared" si="34"/>
        <v>0</v>
      </c>
      <c r="K229" s="186">
        <f t="shared" si="35"/>
        <v>0</v>
      </c>
      <c r="L229" s="186">
        <f t="shared" si="36"/>
        <v>0</v>
      </c>
      <c r="M229" s="186"/>
      <c r="N229" s="186">
        <v>0</v>
      </c>
      <c r="O229" s="186"/>
      <c r="P229" s="190"/>
      <c r="Q229" s="190"/>
      <c r="R229" s="190"/>
      <c r="S229" s="186">
        <f t="shared" si="37"/>
        <v>0</v>
      </c>
      <c r="T229" s="186"/>
      <c r="U229" s="186"/>
      <c r="V229" s="206"/>
      <c r="W229" s="59"/>
      <c r="Z229">
        <f t="shared" si="38"/>
        <v>0</v>
      </c>
    </row>
    <row r="230" spans="1:26" ht="24.95" customHeight="1" x14ac:dyDescent="0.25">
      <c r="A230" s="187"/>
      <c r="B230" s="222"/>
      <c r="C230" s="188" t="s">
        <v>1420</v>
      </c>
      <c r="D230" s="323" t="s">
        <v>1421</v>
      </c>
      <c r="E230" s="323"/>
      <c r="F230" s="181" t="s">
        <v>178</v>
      </c>
      <c r="G230" s="183">
        <v>40</v>
      </c>
      <c r="H230" s="189"/>
      <c r="I230" s="182">
        <f t="shared" si="33"/>
        <v>0</v>
      </c>
      <c r="J230" s="181">
        <f t="shared" si="34"/>
        <v>0</v>
      </c>
      <c r="K230" s="186">
        <f t="shared" si="35"/>
        <v>0</v>
      </c>
      <c r="L230" s="186">
        <f t="shared" si="36"/>
        <v>0</v>
      </c>
      <c r="M230" s="186"/>
      <c r="N230" s="186">
        <v>0</v>
      </c>
      <c r="O230" s="186"/>
      <c r="P230" s="190"/>
      <c r="Q230" s="190"/>
      <c r="R230" s="190"/>
      <c r="S230" s="186">
        <f t="shared" si="37"/>
        <v>0</v>
      </c>
      <c r="T230" s="186"/>
      <c r="U230" s="186"/>
      <c r="V230" s="206"/>
      <c r="W230" s="59"/>
      <c r="Z230">
        <f t="shared" si="38"/>
        <v>0</v>
      </c>
    </row>
    <row r="231" spans="1:26" ht="24.95" customHeight="1" x14ac:dyDescent="0.25">
      <c r="A231" s="187"/>
      <c r="B231" s="222"/>
      <c r="C231" s="188" t="s">
        <v>1422</v>
      </c>
      <c r="D231" s="323" t="s">
        <v>1423</v>
      </c>
      <c r="E231" s="323"/>
      <c r="F231" s="181" t="s">
        <v>178</v>
      </c>
      <c r="G231" s="183">
        <v>7366</v>
      </c>
      <c r="H231" s="189"/>
      <c r="I231" s="182">
        <f t="shared" si="33"/>
        <v>0</v>
      </c>
      <c r="J231" s="181">
        <f t="shared" si="34"/>
        <v>0</v>
      </c>
      <c r="K231" s="186">
        <f t="shared" si="35"/>
        <v>0</v>
      </c>
      <c r="L231" s="186">
        <f t="shared" si="36"/>
        <v>0</v>
      </c>
      <c r="M231" s="186"/>
      <c r="N231" s="186">
        <v>0</v>
      </c>
      <c r="O231" s="186"/>
      <c r="P231" s="190"/>
      <c r="Q231" s="190"/>
      <c r="R231" s="190"/>
      <c r="S231" s="186">
        <f t="shared" si="37"/>
        <v>0</v>
      </c>
      <c r="T231" s="186"/>
      <c r="U231" s="186"/>
      <c r="V231" s="206"/>
      <c r="W231" s="59"/>
      <c r="Z231">
        <f t="shared" si="38"/>
        <v>0</v>
      </c>
    </row>
    <row r="232" spans="1:26" ht="24.95" customHeight="1" x14ac:dyDescent="0.25">
      <c r="A232" s="187"/>
      <c r="B232" s="222"/>
      <c r="C232" s="188" t="s">
        <v>1424</v>
      </c>
      <c r="D232" s="323" t="s">
        <v>1425</v>
      </c>
      <c r="E232" s="323"/>
      <c r="F232" s="181" t="s">
        <v>169</v>
      </c>
      <c r="G232" s="183">
        <v>1.5</v>
      </c>
      <c r="H232" s="189"/>
      <c r="I232" s="182">
        <f t="shared" si="33"/>
        <v>0</v>
      </c>
      <c r="J232" s="181">
        <f t="shared" si="34"/>
        <v>0</v>
      </c>
      <c r="K232" s="186">
        <f t="shared" si="35"/>
        <v>0</v>
      </c>
      <c r="L232" s="186">
        <f t="shared" si="36"/>
        <v>0</v>
      </c>
      <c r="M232" s="186"/>
      <c r="N232" s="186">
        <v>0</v>
      </c>
      <c r="O232" s="186"/>
      <c r="P232" s="190"/>
      <c r="Q232" s="190"/>
      <c r="R232" s="190"/>
      <c r="S232" s="186">
        <f t="shared" si="37"/>
        <v>0</v>
      </c>
      <c r="T232" s="186"/>
      <c r="U232" s="186"/>
      <c r="V232" s="206"/>
      <c r="W232" s="59"/>
      <c r="Z232">
        <f t="shared" si="38"/>
        <v>0</v>
      </c>
    </row>
    <row r="233" spans="1:26" x14ac:dyDescent="0.25">
      <c r="A233" s="13"/>
      <c r="B233" s="221"/>
      <c r="C233" s="180">
        <v>733</v>
      </c>
      <c r="D233" s="322" t="s">
        <v>1193</v>
      </c>
      <c r="E233" s="322"/>
      <c r="F233" s="13"/>
      <c r="G233" s="179"/>
      <c r="H233" s="146"/>
      <c r="I233" s="148">
        <f>ROUND((SUM(I220:I232))/1,2)</f>
        <v>0</v>
      </c>
      <c r="J233" s="13"/>
      <c r="K233" s="13"/>
      <c r="L233" s="13">
        <f>ROUND((SUM(L220:L232))/1,2)</f>
        <v>0</v>
      </c>
      <c r="M233" s="13">
        <f>ROUND((SUM(M220:M232))/1,2)</f>
        <v>0</v>
      </c>
      <c r="N233" s="13"/>
      <c r="O233" s="13"/>
      <c r="P233" s="13"/>
      <c r="Q233" s="13"/>
      <c r="R233" s="13"/>
      <c r="S233" s="13">
        <f>ROUND((SUM(S220:S232))/1,2)</f>
        <v>1.08</v>
      </c>
      <c r="T233" s="13"/>
      <c r="U233" s="13"/>
      <c r="V233" s="208">
        <f>ROUND((SUM(V220:V232))/1,2)</f>
        <v>0</v>
      </c>
      <c r="W233" s="226"/>
      <c r="X233" s="145"/>
      <c r="Y233" s="145"/>
      <c r="Z233" s="145"/>
    </row>
    <row r="234" spans="1:26" x14ac:dyDescent="0.25">
      <c r="A234" s="1"/>
      <c r="B234" s="217"/>
      <c r="C234" s="1"/>
      <c r="D234" s="1"/>
      <c r="E234" s="1"/>
      <c r="F234" s="1"/>
      <c r="G234" s="173"/>
      <c r="H234" s="139"/>
      <c r="I234" s="13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09"/>
      <c r="W234" s="59"/>
    </row>
    <row r="235" spans="1:26" x14ac:dyDescent="0.25">
      <c r="A235" s="13"/>
      <c r="B235" s="221"/>
      <c r="C235" s="180">
        <v>734</v>
      </c>
      <c r="D235" s="322" t="s">
        <v>1194</v>
      </c>
      <c r="E235" s="322"/>
      <c r="F235" s="13"/>
      <c r="G235" s="179"/>
      <c r="H235" s="146"/>
      <c r="I235" s="146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05"/>
      <c r="W235" s="226"/>
      <c r="X235" s="145"/>
      <c r="Y235" s="145"/>
      <c r="Z235" s="145"/>
    </row>
    <row r="236" spans="1:26" ht="24.95" customHeight="1" x14ac:dyDescent="0.25">
      <c r="A236" s="187"/>
      <c r="B236" s="222"/>
      <c r="C236" s="188" t="s">
        <v>1426</v>
      </c>
      <c r="D236" s="323" t="s">
        <v>1427</v>
      </c>
      <c r="E236" s="323"/>
      <c r="F236" s="181" t="s">
        <v>195</v>
      </c>
      <c r="G236" s="183">
        <v>1</v>
      </c>
      <c r="H236" s="189"/>
      <c r="I236" s="182">
        <f t="shared" ref="I236:I267" si="39">ROUND(G236*(H236),2)</f>
        <v>0</v>
      </c>
      <c r="J236" s="181">
        <f t="shared" ref="J236:J267" si="40">ROUND(G236*(N236),2)</f>
        <v>0</v>
      </c>
      <c r="K236" s="186">
        <f t="shared" ref="K236:K267" si="41">ROUND(G236*(O236),2)</f>
        <v>0</v>
      </c>
      <c r="L236" s="186">
        <f t="shared" ref="L236:L267" si="42">ROUND(G236*(H236),2)</f>
        <v>0</v>
      </c>
      <c r="M236" s="186"/>
      <c r="N236" s="186">
        <v>0</v>
      </c>
      <c r="O236" s="186"/>
      <c r="P236" s="190">
        <v>1.3559999999999999E-2</v>
      </c>
      <c r="Q236" s="190"/>
      <c r="R236" s="190">
        <v>1.3559999999999999E-2</v>
      </c>
      <c r="S236" s="186">
        <f t="shared" ref="S236:S267" si="43">ROUND(G236*(P236),3)</f>
        <v>1.4E-2</v>
      </c>
      <c r="T236" s="186"/>
      <c r="U236" s="186"/>
      <c r="V236" s="206"/>
      <c r="W236" s="59"/>
      <c r="Z236">
        <f t="shared" ref="Z236:Z267" si="44">0.058844*POWER(I236,0.952797)</f>
        <v>0</v>
      </c>
    </row>
    <row r="237" spans="1:26" ht="24.95" customHeight="1" x14ac:dyDescent="0.25">
      <c r="A237" s="187"/>
      <c r="B237" s="223"/>
      <c r="C237" s="197" t="s">
        <v>1428</v>
      </c>
      <c r="D237" s="326" t="s">
        <v>1429</v>
      </c>
      <c r="E237" s="326"/>
      <c r="F237" s="191" t="s">
        <v>195</v>
      </c>
      <c r="G237" s="193">
        <v>1</v>
      </c>
      <c r="H237" s="198"/>
      <c r="I237" s="192">
        <f t="shared" si="39"/>
        <v>0</v>
      </c>
      <c r="J237" s="191">
        <f t="shared" si="40"/>
        <v>0</v>
      </c>
      <c r="K237" s="196">
        <f t="shared" si="41"/>
        <v>0</v>
      </c>
      <c r="L237" s="196">
        <f t="shared" si="42"/>
        <v>0</v>
      </c>
      <c r="M237" s="196">
        <f>ROUND(G237*(H237),2)</f>
        <v>0</v>
      </c>
      <c r="N237" s="196">
        <v>0</v>
      </c>
      <c r="O237" s="196"/>
      <c r="P237" s="199"/>
      <c r="Q237" s="199"/>
      <c r="R237" s="199"/>
      <c r="S237" s="196">
        <f t="shared" si="43"/>
        <v>0</v>
      </c>
      <c r="T237" s="196"/>
      <c r="U237" s="196"/>
      <c r="V237" s="207"/>
      <c r="W237" s="59"/>
      <c r="Z237">
        <f t="shared" si="44"/>
        <v>0</v>
      </c>
    </row>
    <row r="238" spans="1:26" ht="24.95" customHeight="1" x14ac:dyDescent="0.25">
      <c r="A238" s="187"/>
      <c r="B238" s="222"/>
      <c r="C238" s="188" t="s">
        <v>1430</v>
      </c>
      <c r="D238" s="323" t="s">
        <v>1431</v>
      </c>
      <c r="E238" s="323"/>
      <c r="F238" s="181" t="s">
        <v>195</v>
      </c>
      <c r="G238" s="183">
        <v>1</v>
      </c>
      <c r="H238" s="189"/>
      <c r="I238" s="182">
        <f t="shared" si="39"/>
        <v>0</v>
      </c>
      <c r="J238" s="181">
        <f t="shared" si="40"/>
        <v>0</v>
      </c>
      <c r="K238" s="186">
        <f t="shared" si="41"/>
        <v>0</v>
      </c>
      <c r="L238" s="186">
        <f t="shared" si="42"/>
        <v>0</v>
      </c>
      <c r="M238" s="186"/>
      <c r="N238" s="186">
        <v>0</v>
      </c>
      <c r="O238" s="186"/>
      <c r="P238" s="190">
        <v>2.0000000000000002E-5</v>
      </c>
      <c r="Q238" s="190"/>
      <c r="R238" s="190">
        <v>2.0000000000000002E-5</v>
      </c>
      <c r="S238" s="186">
        <f t="shared" si="43"/>
        <v>0</v>
      </c>
      <c r="T238" s="186"/>
      <c r="U238" s="186"/>
      <c r="V238" s="206"/>
      <c r="W238" s="59"/>
      <c r="Z238">
        <f t="shared" si="44"/>
        <v>0</v>
      </c>
    </row>
    <row r="239" spans="1:26" ht="24.95" customHeight="1" x14ac:dyDescent="0.25">
      <c r="A239" s="187"/>
      <c r="B239" s="223"/>
      <c r="C239" s="197" t="s">
        <v>1432</v>
      </c>
      <c r="D239" s="326" t="s">
        <v>1433</v>
      </c>
      <c r="E239" s="326"/>
      <c r="F239" s="191" t="s">
        <v>195</v>
      </c>
      <c r="G239" s="193">
        <v>1</v>
      </c>
      <c r="H239" s="198"/>
      <c r="I239" s="192">
        <f t="shared" si="39"/>
        <v>0</v>
      </c>
      <c r="J239" s="191">
        <f t="shared" si="40"/>
        <v>0</v>
      </c>
      <c r="K239" s="196">
        <f t="shared" si="41"/>
        <v>0</v>
      </c>
      <c r="L239" s="196">
        <f t="shared" si="42"/>
        <v>0</v>
      </c>
      <c r="M239" s="196">
        <f>ROUND(G239*(H239),2)</f>
        <v>0</v>
      </c>
      <c r="N239" s="196">
        <v>0</v>
      </c>
      <c r="O239" s="196"/>
      <c r="P239" s="199"/>
      <c r="Q239" s="199"/>
      <c r="R239" s="199"/>
      <c r="S239" s="196">
        <f t="shared" si="43"/>
        <v>0</v>
      </c>
      <c r="T239" s="196"/>
      <c r="U239" s="196"/>
      <c r="V239" s="207"/>
      <c r="W239" s="59"/>
      <c r="Z239">
        <f t="shared" si="44"/>
        <v>0</v>
      </c>
    </row>
    <row r="240" spans="1:26" ht="24.95" customHeight="1" x14ac:dyDescent="0.25">
      <c r="A240" s="187"/>
      <c r="B240" s="222"/>
      <c r="C240" s="188" t="s">
        <v>1434</v>
      </c>
      <c r="D240" s="323" t="s">
        <v>1435</v>
      </c>
      <c r="E240" s="323"/>
      <c r="F240" s="181" t="s">
        <v>195</v>
      </c>
      <c r="G240" s="183">
        <v>5</v>
      </c>
      <c r="H240" s="189"/>
      <c r="I240" s="182">
        <f t="shared" si="39"/>
        <v>0</v>
      </c>
      <c r="J240" s="181">
        <f t="shared" si="40"/>
        <v>0</v>
      </c>
      <c r="K240" s="186">
        <f t="shared" si="41"/>
        <v>0</v>
      </c>
      <c r="L240" s="186">
        <f t="shared" si="42"/>
        <v>0</v>
      </c>
      <c r="M240" s="186"/>
      <c r="N240" s="186">
        <v>0</v>
      </c>
      <c r="O240" s="186"/>
      <c r="P240" s="190">
        <v>2.0000000000000002E-5</v>
      </c>
      <c r="Q240" s="190"/>
      <c r="R240" s="190">
        <v>2.0000000000000002E-5</v>
      </c>
      <c r="S240" s="186">
        <f t="shared" si="43"/>
        <v>0</v>
      </c>
      <c r="T240" s="186"/>
      <c r="U240" s="186"/>
      <c r="V240" s="206"/>
      <c r="W240" s="59"/>
      <c r="Z240">
        <f t="shared" si="44"/>
        <v>0</v>
      </c>
    </row>
    <row r="241" spans="1:26" ht="24.95" customHeight="1" x14ac:dyDescent="0.25">
      <c r="A241" s="187"/>
      <c r="B241" s="223"/>
      <c r="C241" s="197" t="s">
        <v>1436</v>
      </c>
      <c r="D241" s="326" t="s">
        <v>1437</v>
      </c>
      <c r="E241" s="326"/>
      <c r="F241" s="191" t="s">
        <v>195</v>
      </c>
      <c r="G241" s="193">
        <v>5</v>
      </c>
      <c r="H241" s="198"/>
      <c r="I241" s="192">
        <f t="shared" si="39"/>
        <v>0</v>
      </c>
      <c r="J241" s="191">
        <f t="shared" si="40"/>
        <v>0</v>
      </c>
      <c r="K241" s="196">
        <f t="shared" si="41"/>
        <v>0</v>
      </c>
      <c r="L241" s="196">
        <f t="shared" si="42"/>
        <v>0</v>
      </c>
      <c r="M241" s="196">
        <f>ROUND(G241*(H241),2)</f>
        <v>0</v>
      </c>
      <c r="N241" s="196">
        <v>0</v>
      </c>
      <c r="O241" s="196"/>
      <c r="P241" s="199"/>
      <c r="Q241" s="199"/>
      <c r="R241" s="199"/>
      <c r="S241" s="196">
        <f t="shared" si="43"/>
        <v>0</v>
      </c>
      <c r="T241" s="196"/>
      <c r="U241" s="196"/>
      <c r="V241" s="207"/>
      <c r="W241" s="59"/>
      <c r="Z241">
        <f t="shared" si="44"/>
        <v>0</v>
      </c>
    </row>
    <row r="242" spans="1:26" ht="24.95" customHeight="1" x14ac:dyDescent="0.25">
      <c r="A242" s="187"/>
      <c r="B242" s="222"/>
      <c r="C242" s="188" t="s">
        <v>1438</v>
      </c>
      <c r="D242" s="323" t="s">
        <v>1439</v>
      </c>
      <c r="E242" s="323"/>
      <c r="F242" s="181" t="s">
        <v>195</v>
      </c>
      <c r="G242" s="183">
        <v>1</v>
      </c>
      <c r="H242" s="189"/>
      <c r="I242" s="182">
        <f t="shared" si="39"/>
        <v>0</v>
      </c>
      <c r="J242" s="181">
        <f t="shared" si="40"/>
        <v>0</v>
      </c>
      <c r="K242" s="186">
        <f t="shared" si="41"/>
        <v>0</v>
      </c>
      <c r="L242" s="186">
        <f t="shared" si="42"/>
        <v>0</v>
      </c>
      <c r="M242" s="186"/>
      <c r="N242" s="186">
        <v>0</v>
      </c>
      <c r="O242" s="186"/>
      <c r="P242" s="190">
        <v>3.0000000000000001E-5</v>
      </c>
      <c r="Q242" s="190"/>
      <c r="R242" s="190">
        <v>3.0000000000000001E-5</v>
      </c>
      <c r="S242" s="186">
        <f t="shared" si="43"/>
        <v>0</v>
      </c>
      <c r="T242" s="186"/>
      <c r="U242" s="186"/>
      <c r="V242" s="206"/>
      <c r="W242" s="59"/>
      <c r="Z242">
        <f t="shared" si="44"/>
        <v>0</v>
      </c>
    </row>
    <row r="243" spans="1:26" ht="24.95" customHeight="1" x14ac:dyDescent="0.25">
      <c r="A243" s="187"/>
      <c r="B243" s="223"/>
      <c r="C243" s="197" t="s">
        <v>1440</v>
      </c>
      <c r="D243" s="326" t="s">
        <v>1441</v>
      </c>
      <c r="E243" s="326"/>
      <c r="F243" s="191" t="s">
        <v>195</v>
      </c>
      <c r="G243" s="193">
        <v>1</v>
      </c>
      <c r="H243" s="198"/>
      <c r="I243" s="192">
        <f t="shared" si="39"/>
        <v>0</v>
      </c>
      <c r="J243" s="191">
        <f t="shared" si="40"/>
        <v>0</v>
      </c>
      <c r="K243" s="196">
        <f t="shared" si="41"/>
        <v>0</v>
      </c>
      <c r="L243" s="196">
        <f t="shared" si="42"/>
        <v>0</v>
      </c>
      <c r="M243" s="196">
        <f>ROUND(G243*(H243),2)</f>
        <v>0</v>
      </c>
      <c r="N243" s="196">
        <v>0</v>
      </c>
      <c r="O243" s="196"/>
      <c r="P243" s="199"/>
      <c r="Q243" s="199"/>
      <c r="R243" s="199"/>
      <c r="S243" s="196">
        <f t="shared" si="43"/>
        <v>0</v>
      </c>
      <c r="T243" s="196"/>
      <c r="U243" s="196"/>
      <c r="V243" s="207"/>
      <c r="W243" s="59"/>
      <c r="Z243">
        <f t="shared" si="44"/>
        <v>0</v>
      </c>
    </row>
    <row r="244" spans="1:26" ht="24.95" customHeight="1" x14ac:dyDescent="0.25">
      <c r="A244" s="187"/>
      <c r="B244" s="222"/>
      <c r="C244" s="188" t="s">
        <v>1442</v>
      </c>
      <c r="D244" s="323" t="s">
        <v>1443</v>
      </c>
      <c r="E244" s="323"/>
      <c r="F244" s="181" t="s">
        <v>195</v>
      </c>
      <c r="G244" s="183">
        <v>11</v>
      </c>
      <c r="H244" s="189"/>
      <c r="I244" s="182">
        <f t="shared" si="39"/>
        <v>0</v>
      </c>
      <c r="J244" s="181">
        <f t="shared" si="40"/>
        <v>0</v>
      </c>
      <c r="K244" s="186">
        <f t="shared" si="41"/>
        <v>0</v>
      </c>
      <c r="L244" s="186">
        <f t="shared" si="42"/>
        <v>0</v>
      </c>
      <c r="M244" s="186"/>
      <c r="N244" s="186">
        <v>0</v>
      </c>
      <c r="O244" s="186"/>
      <c r="P244" s="190">
        <v>2.0000000000000002E-5</v>
      </c>
      <c r="Q244" s="190"/>
      <c r="R244" s="190">
        <v>2.0000000000000002E-5</v>
      </c>
      <c r="S244" s="186">
        <f t="shared" si="43"/>
        <v>0</v>
      </c>
      <c r="T244" s="186"/>
      <c r="U244" s="186"/>
      <c r="V244" s="206"/>
      <c r="W244" s="59"/>
      <c r="Z244">
        <f t="shared" si="44"/>
        <v>0</v>
      </c>
    </row>
    <row r="245" spans="1:26" ht="24.95" customHeight="1" x14ac:dyDescent="0.25">
      <c r="A245" s="187"/>
      <c r="B245" s="223"/>
      <c r="C245" s="197" t="s">
        <v>1444</v>
      </c>
      <c r="D245" s="326" t="s">
        <v>1445</v>
      </c>
      <c r="E245" s="326"/>
      <c r="F245" s="191" t="s">
        <v>195</v>
      </c>
      <c r="G245" s="193">
        <v>11</v>
      </c>
      <c r="H245" s="198"/>
      <c r="I245" s="192">
        <f t="shared" si="39"/>
        <v>0</v>
      </c>
      <c r="J245" s="191">
        <f t="shared" si="40"/>
        <v>0</v>
      </c>
      <c r="K245" s="196">
        <f t="shared" si="41"/>
        <v>0</v>
      </c>
      <c r="L245" s="196">
        <f t="shared" si="42"/>
        <v>0</v>
      </c>
      <c r="M245" s="196">
        <f>ROUND(G245*(H245),2)</f>
        <v>0</v>
      </c>
      <c r="N245" s="196">
        <v>0</v>
      </c>
      <c r="O245" s="196"/>
      <c r="P245" s="199"/>
      <c r="Q245" s="199"/>
      <c r="R245" s="199"/>
      <c r="S245" s="196">
        <f t="shared" si="43"/>
        <v>0</v>
      </c>
      <c r="T245" s="196"/>
      <c r="U245" s="196"/>
      <c r="V245" s="207"/>
      <c r="W245" s="59"/>
      <c r="Z245">
        <f t="shared" si="44"/>
        <v>0</v>
      </c>
    </row>
    <row r="246" spans="1:26" ht="24.95" customHeight="1" x14ac:dyDescent="0.25">
      <c r="A246" s="187"/>
      <c r="B246" s="223"/>
      <c r="C246" s="197" t="s">
        <v>1446</v>
      </c>
      <c r="D246" s="326" t="s">
        <v>1447</v>
      </c>
      <c r="E246" s="326"/>
      <c r="F246" s="191" t="s">
        <v>195</v>
      </c>
      <c r="G246" s="193">
        <v>4</v>
      </c>
      <c r="H246" s="198"/>
      <c r="I246" s="192">
        <f t="shared" si="39"/>
        <v>0</v>
      </c>
      <c r="J246" s="191">
        <f t="shared" si="40"/>
        <v>0</v>
      </c>
      <c r="K246" s="196">
        <f t="shared" si="41"/>
        <v>0</v>
      </c>
      <c r="L246" s="196">
        <f t="shared" si="42"/>
        <v>0</v>
      </c>
      <c r="M246" s="196">
        <f>ROUND(G246*(H246),2)</f>
        <v>0</v>
      </c>
      <c r="N246" s="196">
        <v>0</v>
      </c>
      <c r="O246" s="196"/>
      <c r="P246" s="199"/>
      <c r="Q246" s="199"/>
      <c r="R246" s="199"/>
      <c r="S246" s="196">
        <f t="shared" si="43"/>
        <v>0</v>
      </c>
      <c r="T246" s="196"/>
      <c r="U246" s="196"/>
      <c r="V246" s="207"/>
      <c r="W246" s="59"/>
      <c r="Z246">
        <f t="shared" si="44"/>
        <v>0</v>
      </c>
    </row>
    <row r="247" spans="1:26" ht="24.95" customHeight="1" x14ac:dyDescent="0.25">
      <c r="A247" s="187"/>
      <c r="B247" s="223"/>
      <c r="C247" s="197" t="s">
        <v>1448</v>
      </c>
      <c r="D247" s="326" t="s">
        <v>1449</v>
      </c>
      <c r="E247" s="326"/>
      <c r="F247" s="191" t="s">
        <v>195</v>
      </c>
      <c r="G247" s="193">
        <v>7</v>
      </c>
      <c r="H247" s="198"/>
      <c r="I247" s="192">
        <f t="shared" si="39"/>
        <v>0</v>
      </c>
      <c r="J247" s="191">
        <f t="shared" si="40"/>
        <v>0</v>
      </c>
      <c r="K247" s="196">
        <f t="shared" si="41"/>
        <v>0</v>
      </c>
      <c r="L247" s="196">
        <f t="shared" si="42"/>
        <v>0</v>
      </c>
      <c r="M247" s="196">
        <f>ROUND(G247*(H247),2)</f>
        <v>0</v>
      </c>
      <c r="N247" s="196">
        <v>0</v>
      </c>
      <c r="O247" s="196"/>
      <c r="P247" s="199"/>
      <c r="Q247" s="199"/>
      <c r="R247" s="199"/>
      <c r="S247" s="196">
        <f t="shared" si="43"/>
        <v>0</v>
      </c>
      <c r="T247" s="196"/>
      <c r="U247" s="196"/>
      <c r="V247" s="207"/>
      <c r="W247" s="59"/>
      <c r="Z247">
        <f t="shared" si="44"/>
        <v>0</v>
      </c>
    </row>
    <row r="248" spans="1:26" ht="24.95" customHeight="1" x14ac:dyDescent="0.25">
      <c r="A248" s="187"/>
      <c r="B248" s="222"/>
      <c r="C248" s="188" t="s">
        <v>1450</v>
      </c>
      <c r="D248" s="323" t="s">
        <v>1451</v>
      </c>
      <c r="E248" s="323"/>
      <c r="F248" s="181" t="s">
        <v>195</v>
      </c>
      <c r="G248" s="183">
        <v>11</v>
      </c>
      <c r="H248" s="189"/>
      <c r="I248" s="182">
        <f t="shared" si="39"/>
        <v>0</v>
      </c>
      <c r="J248" s="181">
        <f t="shared" si="40"/>
        <v>0</v>
      </c>
      <c r="K248" s="186">
        <f t="shared" si="41"/>
        <v>0</v>
      </c>
      <c r="L248" s="186">
        <f t="shared" si="42"/>
        <v>0</v>
      </c>
      <c r="M248" s="186"/>
      <c r="N248" s="186">
        <v>0</v>
      </c>
      <c r="O248" s="186"/>
      <c r="P248" s="190"/>
      <c r="Q248" s="190"/>
      <c r="R248" s="190"/>
      <c r="S248" s="186">
        <f t="shared" si="43"/>
        <v>0</v>
      </c>
      <c r="T248" s="186"/>
      <c r="U248" s="186"/>
      <c r="V248" s="206"/>
      <c r="W248" s="59"/>
      <c r="Z248">
        <f t="shared" si="44"/>
        <v>0</v>
      </c>
    </row>
    <row r="249" spans="1:26" ht="35.1" customHeight="1" x14ac:dyDescent="0.25">
      <c r="A249" s="187"/>
      <c r="B249" s="223"/>
      <c r="C249" s="197" t="s">
        <v>1452</v>
      </c>
      <c r="D249" s="326" t="s">
        <v>1453</v>
      </c>
      <c r="E249" s="326"/>
      <c r="F249" s="191" t="s">
        <v>195</v>
      </c>
      <c r="G249" s="193">
        <v>11</v>
      </c>
      <c r="H249" s="198"/>
      <c r="I249" s="192">
        <f t="shared" si="39"/>
        <v>0</v>
      </c>
      <c r="J249" s="191">
        <f t="shared" si="40"/>
        <v>0</v>
      </c>
      <c r="K249" s="196">
        <f t="shared" si="41"/>
        <v>0</v>
      </c>
      <c r="L249" s="196">
        <f t="shared" si="42"/>
        <v>0</v>
      </c>
      <c r="M249" s="196">
        <f>ROUND(G249*(H249),2)</f>
        <v>0</v>
      </c>
      <c r="N249" s="196">
        <v>0</v>
      </c>
      <c r="O249" s="196"/>
      <c r="P249" s="199"/>
      <c r="Q249" s="199"/>
      <c r="R249" s="199"/>
      <c r="S249" s="196">
        <f t="shared" si="43"/>
        <v>0</v>
      </c>
      <c r="T249" s="196"/>
      <c r="U249" s="196"/>
      <c r="V249" s="207"/>
      <c r="W249" s="59"/>
      <c r="Z249">
        <f t="shared" si="44"/>
        <v>0</v>
      </c>
    </row>
    <row r="250" spans="1:26" ht="24.95" customHeight="1" x14ac:dyDescent="0.25">
      <c r="A250" s="187"/>
      <c r="B250" s="222"/>
      <c r="C250" s="188" t="s">
        <v>1454</v>
      </c>
      <c r="D250" s="323" t="s">
        <v>1455</v>
      </c>
      <c r="E250" s="323"/>
      <c r="F250" s="181" t="s">
        <v>195</v>
      </c>
      <c r="G250" s="183">
        <v>29</v>
      </c>
      <c r="H250" s="189"/>
      <c r="I250" s="182">
        <f t="shared" si="39"/>
        <v>0</v>
      </c>
      <c r="J250" s="181">
        <f t="shared" si="40"/>
        <v>0</v>
      </c>
      <c r="K250" s="186">
        <f t="shared" si="41"/>
        <v>0</v>
      </c>
      <c r="L250" s="186">
        <f t="shared" si="42"/>
        <v>0</v>
      </c>
      <c r="M250" s="186"/>
      <c r="N250" s="186">
        <v>0</v>
      </c>
      <c r="O250" s="186"/>
      <c r="P250" s="190"/>
      <c r="Q250" s="190"/>
      <c r="R250" s="190"/>
      <c r="S250" s="186">
        <f t="shared" si="43"/>
        <v>0</v>
      </c>
      <c r="T250" s="186"/>
      <c r="U250" s="186"/>
      <c r="V250" s="206"/>
      <c r="W250" s="59"/>
      <c r="Z250">
        <f t="shared" si="44"/>
        <v>0</v>
      </c>
    </row>
    <row r="251" spans="1:26" ht="35.1" customHeight="1" x14ac:dyDescent="0.25">
      <c r="A251" s="187"/>
      <c r="B251" s="223"/>
      <c r="C251" s="197" t="s">
        <v>1456</v>
      </c>
      <c r="D251" s="326" t="s">
        <v>1457</v>
      </c>
      <c r="E251" s="326"/>
      <c r="F251" s="191" t="s">
        <v>195</v>
      </c>
      <c r="G251" s="193">
        <v>29</v>
      </c>
      <c r="H251" s="198"/>
      <c r="I251" s="192">
        <f t="shared" si="39"/>
        <v>0</v>
      </c>
      <c r="J251" s="191">
        <f t="shared" si="40"/>
        <v>0</v>
      </c>
      <c r="K251" s="196">
        <f t="shared" si="41"/>
        <v>0</v>
      </c>
      <c r="L251" s="196">
        <f t="shared" si="42"/>
        <v>0</v>
      </c>
      <c r="M251" s="196">
        <f>ROUND(G251*(H251),2)</f>
        <v>0</v>
      </c>
      <c r="N251" s="196">
        <v>0</v>
      </c>
      <c r="O251" s="196"/>
      <c r="P251" s="199"/>
      <c r="Q251" s="199"/>
      <c r="R251" s="199"/>
      <c r="S251" s="196">
        <f t="shared" si="43"/>
        <v>0</v>
      </c>
      <c r="T251" s="196"/>
      <c r="U251" s="196"/>
      <c r="V251" s="207"/>
      <c r="W251" s="59"/>
      <c r="Z251">
        <f t="shared" si="44"/>
        <v>0</v>
      </c>
    </row>
    <row r="252" spans="1:26" ht="24.95" customHeight="1" x14ac:dyDescent="0.25">
      <c r="A252" s="187"/>
      <c r="B252" s="222"/>
      <c r="C252" s="188" t="s">
        <v>1458</v>
      </c>
      <c r="D252" s="323" t="s">
        <v>1459</v>
      </c>
      <c r="E252" s="323"/>
      <c r="F252" s="181" t="s">
        <v>195</v>
      </c>
      <c r="G252" s="183">
        <v>29</v>
      </c>
      <c r="H252" s="189"/>
      <c r="I252" s="182">
        <f t="shared" si="39"/>
        <v>0</v>
      </c>
      <c r="J252" s="181">
        <f t="shared" si="40"/>
        <v>0</v>
      </c>
      <c r="K252" s="186">
        <f t="shared" si="41"/>
        <v>0</v>
      </c>
      <c r="L252" s="186">
        <f t="shared" si="42"/>
        <v>0</v>
      </c>
      <c r="M252" s="186"/>
      <c r="N252" s="186">
        <v>0</v>
      </c>
      <c r="O252" s="186"/>
      <c r="P252" s="190"/>
      <c r="Q252" s="190"/>
      <c r="R252" s="190"/>
      <c r="S252" s="186">
        <f t="shared" si="43"/>
        <v>0</v>
      </c>
      <c r="T252" s="186"/>
      <c r="U252" s="186"/>
      <c r="V252" s="206"/>
      <c r="W252" s="59"/>
      <c r="Z252">
        <f t="shared" si="44"/>
        <v>0</v>
      </c>
    </row>
    <row r="253" spans="1:26" ht="50.1" customHeight="1" x14ac:dyDescent="0.25">
      <c r="A253" s="187"/>
      <c r="B253" s="223"/>
      <c r="C253" s="197" t="s">
        <v>1460</v>
      </c>
      <c r="D253" s="326" t="s">
        <v>1461</v>
      </c>
      <c r="E253" s="326"/>
      <c r="F253" s="191" t="s">
        <v>195</v>
      </c>
      <c r="G253" s="193">
        <v>29</v>
      </c>
      <c r="H253" s="198"/>
      <c r="I253" s="192">
        <f t="shared" si="39"/>
        <v>0</v>
      </c>
      <c r="J253" s="191">
        <f t="shared" si="40"/>
        <v>0</v>
      </c>
      <c r="K253" s="196">
        <f t="shared" si="41"/>
        <v>0</v>
      </c>
      <c r="L253" s="196">
        <f t="shared" si="42"/>
        <v>0</v>
      </c>
      <c r="M253" s="196">
        <f>ROUND(G253*(H253),2)</f>
        <v>0</v>
      </c>
      <c r="N253" s="196">
        <v>0</v>
      </c>
      <c r="O253" s="196"/>
      <c r="P253" s="199"/>
      <c r="Q253" s="199"/>
      <c r="R253" s="199"/>
      <c r="S253" s="196">
        <f t="shared" si="43"/>
        <v>0</v>
      </c>
      <c r="T253" s="196"/>
      <c r="U253" s="196"/>
      <c r="V253" s="207"/>
      <c r="W253" s="59"/>
      <c r="Z253">
        <f t="shared" si="44"/>
        <v>0</v>
      </c>
    </row>
    <row r="254" spans="1:26" ht="24.95" customHeight="1" x14ac:dyDescent="0.25">
      <c r="A254" s="187"/>
      <c r="B254" s="222"/>
      <c r="C254" s="188" t="s">
        <v>1462</v>
      </c>
      <c r="D254" s="323" t="s">
        <v>1463</v>
      </c>
      <c r="E254" s="323"/>
      <c r="F254" s="181" t="s">
        <v>195</v>
      </c>
      <c r="G254" s="183">
        <v>3</v>
      </c>
      <c r="H254" s="189"/>
      <c r="I254" s="182">
        <f t="shared" si="39"/>
        <v>0</v>
      </c>
      <c r="J254" s="181">
        <f t="shared" si="40"/>
        <v>0</v>
      </c>
      <c r="K254" s="186">
        <f t="shared" si="41"/>
        <v>0</v>
      </c>
      <c r="L254" s="186">
        <f t="shared" si="42"/>
        <v>0</v>
      </c>
      <c r="M254" s="186"/>
      <c r="N254" s="186">
        <v>0</v>
      </c>
      <c r="O254" s="186"/>
      <c r="P254" s="190"/>
      <c r="Q254" s="190"/>
      <c r="R254" s="190"/>
      <c r="S254" s="186">
        <f t="shared" si="43"/>
        <v>0</v>
      </c>
      <c r="T254" s="186"/>
      <c r="U254" s="186"/>
      <c r="V254" s="206"/>
      <c r="W254" s="59"/>
      <c r="Z254">
        <f t="shared" si="44"/>
        <v>0</v>
      </c>
    </row>
    <row r="255" spans="1:26" ht="24.95" customHeight="1" x14ac:dyDescent="0.25">
      <c r="A255" s="187"/>
      <c r="B255" s="223"/>
      <c r="C255" s="197" t="s">
        <v>1464</v>
      </c>
      <c r="D255" s="326" t="s">
        <v>1465</v>
      </c>
      <c r="E255" s="326"/>
      <c r="F255" s="191" t="s">
        <v>195</v>
      </c>
      <c r="G255" s="193">
        <v>3</v>
      </c>
      <c r="H255" s="198"/>
      <c r="I255" s="192">
        <f t="shared" si="39"/>
        <v>0</v>
      </c>
      <c r="J255" s="191">
        <f t="shared" si="40"/>
        <v>0</v>
      </c>
      <c r="K255" s="196">
        <f t="shared" si="41"/>
        <v>0</v>
      </c>
      <c r="L255" s="196">
        <f t="shared" si="42"/>
        <v>0</v>
      </c>
      <c r="M255" s="196">
        <f>ROUND(G255*(H255),2)</f>
        <v>0</v>
      </c>
      <c r="N255" s="196">
        <v>0</v>
      </c>
      <c r="O255" s="196"/>
      <c r="P255" s="199"/>
      <c r="Q255" s="199"/>
      <c r="R255" s="199"/>
      <c r="S255" s="196">
        <f t="shared" si="43"/>
        <v>0</v>
      </c>
      <c r="T255" s="196"/>
      <c r="U255" s="196"/>
      <c r="V255" s="207"/>
      <c r="W255" s="59"/>
      <c r="Z255">
        <f t="shared" si="44"/>
        <v>0</v>
      </c>
    </row>
    <row r="256" spans="1:26" ht="24.95" customHeight="1" x14ac:dyDescent="0.25">
      <c r="A256" s="187"/>
      <c r="B256" s="222"/>
      <c r="C256" s="188" t="s">
        <v>1466</v>
      </c>
      <c r="D256" s="323" t="s">
        <v>1467</v>
      </c>
      <c r="E256" s="323"/>
      <c r="F256" s="181" t="s">
        <v>195</v>
      </c>
      <c r="G256" s="183">
        <v>11</v>
      </c>
      <c r="H256" s="189"/>
      <c r="I256" s="182">
        <f t="shared" si="39"/>
        <v>0</v>
      </c>
      <c r="J256" s="181">
        <f t="shared" si="40"/>
        <v>0</v>
      </c>
      <c r="K256" s="186">
        <f t="shared" si="41"/>
        <v>0</v>
      </c>
      <c r="L256" s="186">
        <f t="shared" si="42"/>
        <v>0</v>
      </c>
      <c r="M256" s="186"/>
      <c r="N256" s="186">
        <v>0</v>
      </c>
      <c r="O256" s="186"/>
      <c r="P256" s="190"/>
      <c r="Q256" s="190"/>
      <c r="R256" s="190"/>
      <c r="S256" s="186">
        <f t="shared" si="43"/>
        <v>0</v>
      </c>
      <c r="T256" s="186"/>
      <c r="U256" s="186"/>
      <c r="V256" s="206"/>
      <c r="W256" s="59"/>
      <c r="Z256">
        <f t="shared" si="44"/>
        <v>0</v>
      </c>
    </row>
    <row r="257" spans="1:26" ht="24.95" customHeight="1" x14ac:dyDescent="0.25">
      <c r="A257" s="187"/>
      <c r="B257" s="223"/>
      <c r="C257" s="197" t="s">
        <v>1468</v>
      </c>
      <c r="D257" s="326" t="s">
        <v>1469</v>
      </c>
      <c r="E257" s="326"/>
      <c r="F257" s="191" t="s">
        <v>195</v>
      </c>
      <c r="G257" s="193">
        <v>11</v>
      </c>
      <c r="H257" s="198"/>
      <c r="I257" s="192">
        <f t="shared" si="39"/>
        <v>0</v>
      </c>
      <c r="J257" s="191">
        <f t="shared" si="40"/>
        <v>0</v>
      </c>
      <c r="K257" s="196">
        <f t="shared" si="41"/>
        <v>0</v>
      </c>
      <c r="L257" s="196">
        <f t="shared" si="42"/>
        <v>0</v>
      </c>
      <c r="M257" s="196">
        <f>ROUND(G257*(H257),2)</f>
        <v>0</v>
      </c>
      <c r="N257" s="196">
        <v>0</v>
      </c>
      <c r="O257" s="196"/>
      <c r="P257" s="199"/>
      <c r="Q257" s="199"/>
      <c r="R257" s="199"/>
      <c r="S257" s="196">
        <f t="shared" si="43"/>
        <v>0</v>
      </c>
      <c r="T257" s="196"/>
      <c r="U257" s="196"/>
      <c r="V257" s="207"/>
      <c r="W257" s="59"/>
      <c r="Z257">
        <f t="shared" si="44"/>
        <v>0</v>
      </c>
    </row>
    <row r="258" spans="1:26" ht="24.95" customHeight="1" x14ac:dyDescent="0.25">
      <c r="A258" s="187"/>
      <c r="B258" s="222"/>
      <c r="C258" s="188" t="s">
        <v>1470</v>
      </c>
      <c r="D258" s="323" t="s">
        <v>1471</v>
      </c>
      <c r="E258" s="323"/>
      <c r="F258" s="181" t="s">
        <v>195</v>
      </c>
      <c r="G258" s="183">
        <v>4</v>
      </c>
      <c r="H258" s="189"/>
      <c r="I258" s="182">
        <f t="shared" si="39"/>
        <v>0</v>
      </c>
      <c r="J258" s="181">
        <f t="shared" si="40"/>
        <v>0</v>
      </c>
      <c r="K258" s="186">
        <f t="shared" si="41"/>
        <v>0</v>
      </c>
      <c r="L258" s="186">
        <f t="shared" si="42"/>
        <v>0</v>
      </c>
      <c r="M258" s="186"/>
      <c r="N258" s="186">
        <v>0</v>
      </c>
      <c r="O258" s="186"/>
      <c r="P258" s="190"/>
      <c r="Q258" s="190"/>
      <c r="R258" s="190"/>
      <c r="S258" s="186">
        <f t="shared" si="43"/>
        <v>0</v>
      </c>
      <c r="T258" s="186"/>
      <c r="U258" s="186"/>
      <c r="V258" s="206"/>
      <c r="W258" s="59"/>
      <c r="Z258">
        <f t="shared" si="44"/>
        <v>0</v>
      </c>
    </row>
    <row r="259" spans="1:26" ht="24.95" customHeight="1" x14ac:dyDescent="0.25">
      <c r="A259" s="187"/>
      <c r="B259" s="223"/>
      <c r="C259" s="197" t="s">
        <v>1472</v>
      </c>
      <c r="D259" s="326" t="s">
        <v>1473</v>
      </c>
      <c r="E259" s="326"/>
      <c r="F259" s="191" t="s">
        <v>195</v>
      </c>
      <c r="G259" s="193">
        <v>4</v>
      </c>
      <c r="H259" s="198"/>
      <c r="I259" s="192">
        <f t="shared" si="39"/>
        <v>0</v>
      </c>
      <c r="J259" s="191">
        <f t="shared" si="40"/>
        <v>0</v>
      </c>
      <c r="K259" s="196">
        <f t="shared" si="41"/>
        <v>0</v>
      </c>
      <c r="L259" s="196">
        <f t="shared" si="42"/>
        <v>0</v>
      </c>
      <c r="M259" s="196">
        <f>ROUND(G259*(H259),2)</f>
        <v>0</v>
      </c>
      <c r="N259" s="196">
        <v>0</v>
      </c>
      <c r="O259" s="196"/>
      <c r="P259" s="199"/>
      <c r="Q259" s="199"/>
      <c r="R259" s="199"/>
      <c r="S259" s="196">
        <f t="shared" si="43"/>
        <v>0</v>
      </c>
      <c r="T259" s="196"/>
      <c r="U259" s="196"/>
      <c r="V259" s="207"/>
      <c r="W259" s="59"/>
      <c r="Z259">
        <f t="shared" si="44"/>
        <v>0</v>
      </c>
    </row>
    <row r="260" spans="1:26" ht="24.95" customHeight="1" x14ac:dyDescent="0.25">
      <c r="A260" s="187"/>
      <c r="B260" s="222"/>
      <c r="C260" s="188" t="s">
        <v>1474</v>
      </c>
      <c r="D260" s="323" t="s">
        <v>1475</v>
      </c>
      <c r="E260" s="323"/>
      <c r="F260" s="181" t="s">
        <v>195</v>
      </c>
      <c r="G260" s="183">
        <v>8</v>
      </c>
      <c r="H260" s="189"/>
      <c r="I260" s="182">
        <f t="shared" si="39"/>
        <v>0</v>
      </c>
      <c r="J260" s="181">
        <f t="shared" si="40"/>
        <v>0</v>
      </c>
      <c r="K260" s="186">
        <f t="shared" si="41"/>
        <v>0</v>
      </c>
      <c r="L260" s="186">
        <f t="shared" si="42"/>
        <v>0</v>
      </c>
      <c r="M260" s="186"/>
      <c r="N260" s="186">
        <v>0</v>
      </c>
      <c r="O260" s="186"/>
      <c r="P260" s="190"/>
      <c r="Q260" s="190"/>
      <c r="R260" s="190"/>
      <c r="S260" s="186">
        <f t="shared" si="43"/>
        <v>0</v>
      </c>
      <c r="T260" s="186"/>
      <c r="U260" s="186"/>
      <c r="V260" s="206"/>
      <c r="W260" s="59"/>
      <c r="Z260">
        <f t="shared" si="44"/>
        <v>0</v>
      </c>
    </row>
    <row r="261" spans="1:26" ht="24.95" customHeight="1" x14ac:dyDescent="0.25">
      <c r="A261" s="187"/>
      <c r="B261" s="223"/>
      <c r="C261" s="197" t="s">
        <v>1476</v>
      </c>
      <c r="D261" s="326" t="s">
        <v>1477</v>
      </c>
      <c r="E261" s="326"/>
      <c r="F261" s="191" t="s">
        <v>195</v>
      </c>
      <c r="G261" s="193">
        <v>8</v>
      </c>
      <c r="H261" s="198"/>
      <c r="I261" s="192">
        <f t="shared" si="39"/>
        <v>0</v>
      </c>
      <c r="J261" s="191">
        <f t="shared" si="40"/>
        <v>0</v>
      </c>
      <c r="K261" s="196">
        <f t="shared" si="41"/>
        <v>0</v>
      </c>
      <c r="L261" s="196">
        <f t="shared" si="42"/>
        <v>0</v>
      </c>
      <c r="M261" s="196">
        <f>ROUND(G261*(H261),2)</f>
        <v>0</v>
      </c>
      <c r="N261" s="196">
        <v>0</v>
      </c>
      <c r="O261" s="196"/>
      <c r="P261" s="199"/>
      <c r="Q261" s="199"/>
      <c r="R261" s="199"/>
      <c r="S261" s="196">
        <f t="shared" si="43"/>
        <v>0</v>
      </c>
      <c r="T261" s="196"/>
      <c r="U261" s="196"/>
      <c r="V261" s="207"/>
      <c r="W261" s="59"/>
      <c r="Z261">
        <f t="shared" si="44"/>
        <v>0</v>
      </c>
    </row>
    <row r="262" spans="1:26" ht="24.95" customHeight="1" x14ac:dyDescent="0.25">
      <c r="A262" s="187"/>
      <c r="B262" s="222"/>
      <c r="C262" s="188" t="s">
        <v>1478</v>
      </c>
      <c r="D262" s="323" t="s">
        <v>1479</v>
      </c>
      <c r="E262" s="323"/>
      <c r="F262" s="181" t="s">
        <v>195</v>
      </c>
      <c r="G262" s="183">
        <v>16</v>
      </c>
      <c r="H262" s="189"/>
      <c r="I262" s="182">
        <f t="shared" si="39"/>
        <v>0</v>
      </c>
      <c r="J262" s="181">
        <f t="shared" si="40"/>
        <v>0</v>
      </c>
      <c r="K262" s="186">
        <f t="shared" si="41"/>
        <v>0</v>
      </c>
      <c r="L262" s="186">
        <f t="shared" si="42"/>
        <v>0</v>
      </c>
      <c r="M262" s="186"/>
      <c r="N262" s="186">
        <v>0</v>
      </c>
      <c r="O262" s="186"/>
      <c r="P262" s="190"/>
      <c r="Q262" s="190"/>
      <c r="R262" s="190"/>
      <c r="S262" s="186">
        <f t="shared" si="43"/>
        <v>0</v>
      </c>
      <c r="T262" s="186"/>
      <c r="U262" s="186"/>
      <c r="V262" s="206"/>
      <c r="W262" s="59"/>
      <c r="Z262">
        <f t="shared" si="44"/>
        <v>0</v>
      </c>
    </row>
    <row r="263" spans="1:26" ht="24.95" customHeight="1" x14ac:dyDescent="0.25">
      <c r="A263" s="187"/>
      <c r="B263" s="223"/>
      <c r="C263" s="197" t="s">
        <v>1480</v>
      </c>
      <c r="D263" s="326" t="s">
        <v>1481</v>
      </c>
      <c r="E263" s="326"/>
      <c r="F263" s="191" t="s">
        <v>195</v>
      </c>
      <c r="G263" s="193">
        <v>16</v>
      </c>
      <c r="H263" s="198"/>
      <c r="I263" s="192">
        <f t="shared" si="39"/>
        <v>0</v>
      </c>
      <c r="J263" s="191">
        <f t="shared" si="40"/>
        <v>0</v>
      </c>
      <c r="K263" s="196">
        <f t="shared" si="41"/>
        <v>0</v>
      </c>
      <c r="L263" s="196">
        <f t="shared" si="42"/>
        <v>0</v>
      </c>
      <c r="M263" s="196">
        <f>ROUND(G263*(H263),2)</f>
        <v>0</v>
      </c>
      <c r="N263" s="196">
        <v>0</v>
      </c>
      <c r="O263" s="196"/>
      <c r="P263" s="199"/>
      <c r="Q263" s="199"/>
      <c r="R263" s="199"/>
      <c r="S263" s="196">
        <f t="shared" si="43"/>
        <v>0</v>
      </c>
      <c r="T263" s="196"/>
      <c r="U263" s="196"/>
      <c r="V263" s="207"/>
      <c r="W263" s="59"/>
      <c r="Z263">
        <f t="shared" si="44"/>
        <v>0</v>
      </c>
    </row>
    <row r="264" spans="1:26" ht="24.95" customHeight="1" x14ac:dyDescent="0.25">
      <c r="A264" s="187"/>
      <c r="B264" s="222"/>
      <c r="C264" s="188" t="s">
        <v>1482</v>
      </c>
      <c r="D264" s="323" t="s">
        <v>1483</v>
      </c>
      <c r="E264" s="323"/>
      <c r="F264" s="181" t="s">
        <v>195</v>
      </c>
      <c r="G264" s="183">
        <v>5</v>
      </c>
      <c r="H264" s="189"/>
      <c r="I264" s="182">
        <f t="shared" si="39"/>
        <v>0</v>
      </c>
      <c r="J264" s="181">
        <f t="shared" si="40"/>
        <v>0</v>
      </c>
      <c r="K264" s="186">
        <f t="shared" si="41"/>
        <v>0</v>
      </c>
      <c r="L264" s="186">
        <f t="shared" si="42"/>
        <v>0</v>
      </c>
      <c r="M264" s="186"/>
      <c r="N264" s="186">
        <v>0</v>
      </c>
      <c r="O264" s="186"/>
      <c r="P264" s="190"/>
      <c r="Q264" s="190"/>
      <c r="R264" s="190"/>
      <c r="S264" s="186">
        <f t="shared" si="43"/>
        <v>0</v>
      </c>
      <c r="T264" s="186"/>
      <c r="U264" s="186"/>
      <c r="V264" s="206"/>
      <c r="W264" s="59"/>
      <c r="Z264">
        <f t="shared" si="44"/>
        <v>0</v>
      </c>
    </row>
    <row r="265" spans="1:26" ht="24.95" customHeight="1" x14ac:dyDescent="0.25">
      <c r="A265" s="187"/>
      <c r="B265" s="223"/>
      <c r="C265" s="197" t="s">
        <v>1484</v>
      </c>
      <c r="D265" s="326" t="s">
        <v>1485</v>
      </c>
      <c r="E265" s="326"/>
      <c r="F265" s="191" t="s">
        <v>195</v>
      </c>
      <c r="G265" s="193">
        <v>5</v>
      </c>
      <c r="H265" s="198"/>
      <c r="I265" s="192">
        <f t="shared" si="39"/>
        <v>0</v>
      </c>
      <c r="J265" s="191">
        <f t="shared" si="40"/>
        <v>0</v>
      </c>
      <c r="K265" s="196">
        <f t="shared" si="41"/>
        <v>0</v>
      </c>
      <c r="L265" s="196">
        <f t="shared" si="42"/>
        <v>0</v>
      </c>
      <c r="M265" s="196">
        <f>ROUND(G265*(H265),2)</f>
        <v>0</v>
      </c>
      <c r="N265" s="196">
        <v>0</v>
      </c>
      <c r="O265" s="196"/>
      <c r="P265" s="199"/>
      <c r="Q265" s="199"/>
      <c r="R265" s="199"/>
      <c r="S265" s="196">
        <f t="shared" si="43"/>
        <v>0</v>
      </c>
      <c r="T265" s="196"/>
      <c r="U265" s="196"/>
      <c r="V265" s="207"/>
      <c r="W265" s="59"/>
      <c r="Z265">
        <f t="shared" si="44"/>
        <v>0</v>
      </c>
    </row>
    <row r="266" spans="1:26" ht="24.95" customHeight="1" x14ac:dyDescent="0.25">
      <c r="A266" s="187"/>
      <c r="B266" s="222"/>
      <c r="C266" s="188" t="s">
        <v>1486</v>
      </c>
      <c r="D266" s="323" t="s">
        <v>1487</v>
      </c>
      <c r="E266" s="323"/>
      <c r="F266" s="181" t="s">
        <v>195</v>
      </c>
      <c r="G266" s="183">
        <v>4</v>
      </c>
      <c r="H266" s="189"/>
      <c r="I266" s="182">
        <f t="shared" si="39"/>
        <v>0</v>
      </c>
      <c r="J266" s="181">
        <f t="shared" si="40"/>
        <v>0</v>
      </c>
      <c r="K266" s="186">
        <f t="shared" si="41"/>
        <v>0</v>
      </c>
      <c r="L266" s="186">
        <f t="shared" si="42"/>
        <v>0</v>
      </c>
      <c r="M266" s="186"/>
      <c r="N266" s="186">
        <v>0</v>
      </c>
      <c r="O266" s="186"/>
      <c r="P266" s="190"/>
      <c r="Q266" s="190"/>
      <c r="R266" s="190"/>
      <c r="S266" s="186">
        <f t="shared" si="43"/>
        <v>0</v>
      </c>
      <c r="T266" s="186"/>
      <c r="U266" s="186"/>
      <c r="V266" s="206"/>
      <c r="W266" s="59"/>
      <c r="Z266">
        <f t="shared" si="44"/>
        <v>0</v>
      </c>
    </row>
    <row r="267" spans="1:26" ht="24.95" customHeight="1" x14ac:dyDescent="0.25">
      <c r="A267" s="187"/>
      <c r="B267" s="223"/>
      <c r="C267" s="197" t="s">
        <v>1488</v>
      </c>
      <c r="D267" s="326" t="s">
        <v>1489</v>
      </c>
      <c r="E267" s="326"/>
      <c r="F267" s="191" t="s">
        <v>195</v>
      </c>
      <c r="G267" s="193">
        <v>4</v>
      </c>
      <c r="H267" s="198"/>
      <c r="I267" s="192">
        <f t="shared" si="39"/>
        <v>0</v>
      </c>
      <c r="J267" s="191">
        <f t="shared" si="40"/>
        <v>0</v>
      </c>
      <c r="K267" s="196">
        <f t="shared" si="41"/>
        <v>0</v>
      </c>
      <c r="L267" s="196">
        <f t="shared" si="42"/>
        <v>0</v>
      </c>
      <c r="M267" s="196">
        <f>ROUND(G267*(H267),2)</f>
        <v>0</v>
      </c>
      <c r="N267" s="196">
        <v>0</v>
      </c>
      <c r="O267" s="196"/>
      <c r="P267" s="199"/>
      <c r="Q267" s="199"/>
      <c r="R267" s="199"/>
      <c r="S267" s="196">
        <f t="shared" si="43"/>
        <v>0</v>
      </c>
      <c r="T267" s="196"/>
      <c r="U267" s="196"/>
      <c r="V267" s="207"/>
      <c r="W267" s="59"/>
      <c r="Z267">
        <f t="shared" si="44"/>
        <v>0</v>
      </c>
    </row>
    <row r="268" spans="1:26" ht="24.95" customHeight="1" x14ac:dyDescent="0.25">
      <c r="A268" s="187"/>
      <c r="B268" s="222"/>
      <c r="C268" s="188" t="s">
        <v>1490</v>
      </c>
      <c r="D268" s="323" t="s">
        <v>1491</v>
      </c>
      <c r="E268" s="323"/>
      <c r="F268" s="181" t="s">
        <v>195</v>
      </c>
      <c r="G268" s="183">
        <v>12</v>
      </c>
      <c r="H268" s="189"/>
      <c r="I268" s="182">
        <f t="shared" ref="I268:I299" si="45">ROUND(G268*(H268),2)</f>
        <v>0</v>
      </c>
      <c r="J268" s="181">
        <f t="shared" ref="J268:J284" si="46">ROUND(G268*(N268),2)</f>
        <v>0</v>
      </c>
      <c r="K268" s="186">
        <f t="shared" ref="K268:K284" si="47">ROUND(G268*(O268),2)</f>
        <v>0</v>
      </c>
      <c r="L268" s="186">
        <f t="shared" ref="L268:L284" si="48">ROUND(G268*(H268),2)</f>
        <v>0</v>
      </c>
      <c r="M268" s="186"/>
      <c r="N268" s="186">
        <v>0</v>
      </c>
      <c r="O268" s="186"/>
      <c r="P268" s="190">
        <v>7.3999999999999999E-4</v>
      </c>
      <c r="Q268" s="190"/>
      <c r="R268" s="190">
        <v>7.3999999999999999E-4</v>
      </c>
      <c r="S268" s="186">
        <f t="shared" ref="S268:S284" si="49">ROUND(G268*(P268),3)</f>
        <v>8.9999999999999993E-3</v>
      </c>
      <c r="T268" s="186"/>
      <c r="U268" s="186"/>
      <c r="V268" s="206"/>
      <c r="W268" s="59"/>
      <c r="Z268">
        <f t="shared" ref="Z268:Z284" si="50">0.058844*POWER(I268,0.952797)</f>
        <v>0</v>
      </c>
    </row>
    <row r="269" spans="1:26" ht="24.95" customHeight="1" x14ac:dyDescent="0.25">
      <c r="A269" s="187"/>
      <c r="B269" s="222"/>
      <c r="C269" s="188" t="s">
        <v>1492</v>
      </c>
      <c r="D269" s="323" t="s">
        <v>1493</v>
      </c>
      <c r="E269" s="323"/>
      <c r="F269" s="181" t="s">
        <v>195</v>
      </c>
      <c r="G269" s="183">
        <v>2</v>
      </c>
      <c r="H269" s="189"/>
      <c r="I269" s="182">
        <f t="shared" si="45"/>
        <v>0</v>
      </c>
      <c r="J269" s="181">
        <f t="shared" si="46"/>
        <v>0</v>
      </c>
      <c r="K269" s="186">
        <f t="shared" si="47"/>
        <v>0</v>
      </c>
      <c r="L269" s="186">
        <f t="shared" si="48"/>
        <v>0</v>
      </c>
      <c r="M269" s="186"/>
      <c r="N269" s="186">
        <v>0</v>
      </c>
      <c r="O269" s="186"/>
      <c r="P269" s="190">
        <v>6.0000000000000002E-5</v>
      </c>
      <c r="Q269" s="190"/>
      <c r="R269" s="190">
        <v>6.0000000000000002E-5</v>
      </c>
      <c r="S269" s="186">
        <f t="shared" si="49"/>
        <v>0</v>
      </c>
      <c r="T269" s="186"/>
      <c r="U269" s="186"/>
      <c r="V269" s="206"/>
      <c r="W269" s="59"/>
      <c r="Z269">
        <f t="shared" si="50"/>
        <v>0</v>
      </c>
    </row>
    <row r="270" spans="1:26" ht="24.95" customHeight="1" x14ac:dyDescent="0.25">
      <c r="A270" s="187"/>
      <c r="B270" s="223"/>
      <c r="C270" s="197" t="s">
        <v>1494</v>
      </c>
      <c r="D270" s="326" t="s">
        <v>1495</v>
      </c>
      <c r="E270" s="326"/>
      <c r="F270" s="191" t="s">
        <v>195</v>
      </c>
      <c r="G270" s="193">
        <v>2</v>
      </c>
      <c r="H270" s="198"/>
      <c r="I270" s="192">
        <f t="shared" si="45"/>
        <v>0</v>
      </c>
      <c r="J270" s="191">
        <f t="shared" si="46"/>
        <v>0</v>
      </c>
      <c r="K270" s="196">
        <f t="shared" si="47"/>
        <v>0</v>
      </c>
      <c r="L270" s="196">
        <f t="shared" si="48"/>
        <v>0</v>
      </c>
      <c r="M270" s="196">
        <f>ROUND(G270*(H270),2)</f>
        <v>0</v>
      </c>
      <c r="N270" s="196">
        <v>0</v>
      </c>
      <c r="O270" s="196"/>
      <c r="P270" s="199"/>
      <c r="Q270" s="199"/>
      <c r="R270" s="199"/>
      <c r="S270" s="196">
        <f t="shared" si="49"/>
        <v>0</v>
      </c>
      <c r="T270" s="196"/>
      <c r="U270" s="196"/>
      <c r="V270" s="207"/>
      <c r="W270" s="59"/>
      <c r="Z270">
        <f t="shared" si="50"/>
        <v>0</v>
      </c>
    </row>
    <row r="271" spans="1:26" ht="24.95" customHeight="1" x14ac:dyDescent="0.25">
      <c r="A271" s="187"/>
      <c r="B271" s="222"/>
      <c r="C271" s="188" t="s">
        <v>1496</v>
      </c>
      <c r="D271" s="323" t="s">
        <v>1497</v>
      </c>
      <c r="E271" s="323"/>
      <c r="F271" s="181" t="s">
        <v>195</v>
      </c>
      <c r="G271" s="183">
        <v>4</v>
      </c>
      <c r="H271" s="189"/>
      <c r="I271" s="182">
        <f t="shared" si="45"/>
        <v>0</v>
      </c>
      <c r="J271" s="181">
        <f t="shared" si="46"/>
        <v>0</v>
      </c>
      <c r="K271" s="186">
        <f t="shared" si="47"/>
        <v>0</v>
      </c>
      <c r="L271" s="186">
        <f t="shared" si="48"/>
        <v>0</v>
      </c>
      <c r="M271" s="186"/>
      <c r="N271" s="186">
        <v>0</v>
      </c>
      <c r="O271" s="186"/>
      <c r="P271" s="190">
        <v>6.9999999999999994E-5</v>
      </c>
      <c r="Q271" s="190"/>
      <c r="R271" s="190">
        <v>6.9999999999999994E-5</v>
      </c>
      <c r="S271" s="186">
        <f t="shared" si="49"/>
        <v>0</v>
      </c>
      <c r="T271" s="186"/>
      <c r="U271" s="186"/>
      <c r="V271" s="206"/>
      <c r="W271" s="59"/>
      <c r="Z271">
        <f t="shared" si="50"/>
        <v>0</v>
      </c>
    </row>
    <row r="272" spans="1:26" ht="24.95" customHeight="1" x14ac:dyDescent="0.25">
      <c r="A272" s="187"/>
      <c r="B272" s="223"/>
      <c r="C272" s="197" t="s">
        <v>1498</v>
      </c>
      <c r="D272" s="326" t="s">
        <v>1499</v>
      </c>
      <c r="E272" s="326"/>
      <c r="F272" s="191" t="s">
        <v>195</v>
      </c>
      <c r="G272" s="193">
        <v>4</v>
      </c>
      <c r="H272" s="198"/>
      <c r="I272" s="192">
        <f t="shared" si="45"/>
        <v>0</v>
      </c>
      <c r="J272" s="191">
        <f t="shared" si="46"/>
        <v>0</v>
      </c>
      <c r="K272" s="196">
        <f t="shared" si="47"/>
        <v>0</v>
      </c>
      <c r="L272" s="196">
        <f t="shared" si="48"/>
        <v>0</v>
      </c>
      <c r="M272" s="196">
        <f>ROUND(G272*(H272),2)</f>
        <v>0</v>
      </c>
      <c r="N272" s="196">
        <v>0</v>
      </c>
      <c r="O272" s="196"/>
      <c r="P272" s="199"/>
      <c r="Q272" s="199"/>
      <c r="R272" s="199"/>
      <c r="S272" s="196">
        <f t="shared" si="49"/>
        <v>0</v>
      </c>
      <c r="T272" s="196"/>
      <c r="U272" s="196"/>
      <c r="V272" s="207"/>
      <c r="W272" s="59"/>
      <c r="Z272">
        <f t="shared" si="50"/>
        <v>0</v>
      </c>
    </row>
    <row r="273" spans="1:26" ht="24.95" customHeight="1" x14ac:dyDescent="0.25">
      <c r="A273" s="187"/>
      <c r="B273" s="222"/>
      <c r="C273" s="188" t="s">
        <v>1500</v>
      </c>
      <c r="D273" s="323" t="s">
        <v>1501</v>
      </c>
      <c r="E273" s="323"/>
      <c r="F273" s="181" t="s">
        <v>195</v>
      </c>
      <c r="G273" s="183">
        <v>2</v>
      </c>
      <c r="H273" s="189"/>
      <c r="I273" s="182">
        <f t="shared" si="45"/>
        <v>0</v>
      </c>
      <c r="J273" s="181">
        <f t="shared" si="46"/>
        <v>0</v>
      </c>
      <c r="K273" s="186">
        <f t="shared" si="47"/>
        <v>0</v>
      </c>
      <c r="L273" s="186">
        <f t="shared" si="48"/>
        <v>0</v>
      </c>
      <c r="M273" s="186"/>
      <c r="N273" s="186">
        <v>0</v>
      </c>
      <c r="O273" s="186"/>
      <c r="P273" s="190">
        <v>9.0000000000000006E-5</v>
      </c>
      <c r="Q273" s="190"/>
      <c r="R273" s="190">
        <v>9.0000000000000006E-5</v>
      </c>
      <c r="S273" s="186">
        <f t="shared" si="49"/>
        <v>0</v>
      </c>
      <c r="T273" s="186"/>
      <c r="U273" s="186"/>
      <c r="V273" s="206"/>
      <c r="W273" s="59"/>
      <c r="Z273">
        <f t="shared" si="50"/>
        <v>0</v>
      </c>
    </row>
    <row r="274" spans="1:26" ht="24.95" customHeight="1" x14ac:dyDescent="0.25">
      <c r="A274" s="187"/>
      <c r="B274" s="223"/>
      <c r="C274" s="197" t="s">
        <v>1502</v>
      </c>
      <c r="D274" s="326" t="s">
        <v>1503</v>
      </c>
      <c r="E274" s="326"/>
      <c r="F274" s="191" t="s">
        <v>195</v>
      </c>
      <c r="G274" s="193">
        <v>2</v>
      </c>
      <c r="H274" s="198"/>
      <c r="I274" s="192">
        <f t="shared" si="45"/>
        <v>0</v>
      </c>
      <c r="J274" s="191">
        <f t="shared" si="46"/>
        <v>0</v>
      </c>
      <c r="K274" s="196">
        <f t="shared" si="47"/>
        <v>0</v>
      </c>
      <c r="L274" s="196">
        <f t="shared" si="48"/>
        <v>0</v>
      </c>
      <c r="M274" s="196">
        <f>ROUND(G274*(H274),2)</f>
        <v>0</v>
      </c>
      <c r="N274" s="196">
        <v>0</v>
      </c>
      <c r="O274" s="196"/>
      <c r="P274" s="199"/>
      <c r="Q274" s="199"/>
      <c r="R274" s="199"/>
      <c r="S274" s="196">
        <f t="shared" si="49"/>
        <v>0</v>
      </c>
      <c r="T274" s="196"/>
      <c r="U274" s="196"/>
      <c r="V274" s="207"/>
      <c r="W274" s="59"/>
      <c r="Z274">
        <f t="shared" si="50"/>
        <v>0</v>
      </c>
    </row>
    <row r="275" spans="1:26" ht="24.95" customHeight="1" x14ac:dyDescent="0.25">
      <c r="A275" s="187"/>
      <c r="B275" s="222"/>
      <c r="C275" s="188" t="s">
        <v>1504</v>
      </c>
      <c r="D275" s="323" t="s">
        <v>1505</v>
      </c>
      <c r="E275" s="323"/>
      <c r="F275" s="181" t="s">
        <v>195</v>
      </c>
      <c r="G275" s="183">
        <v>3</v>
      </c>
      <c r="H275" s="189"/>
      <c r="I275" s="182">
        <f t="shared" si="45"/>
        <v>0</v>
      </c>
      <c r="J275" s="181">
        <f t="shared" si="46"/>
        <v>0</v>
      </c>
      <c r="K275" s="186">
        <f t="shared" si="47"/>
        <v>0</v>
      </c>
      <c r="L275" s="186">
        <f t="shared" si="48"/>
        <v>0</v>
      </c>
      <c r="M275" s="186"/>
      <c r="N275" s="186">
        <v>0</v>
      </c>
      <c r="O275" s="186"/>
      <c r="P275" s="190">
        <v>4.0000000000000003E-5</v>
      </c>
      <c r="Q275" s="190"/>
      <c r="R275" s="190">
        <v>4.0000000000000003E-5</v>
      </c>
      <c r="S275" s="186">
        <f t="shared" si="49"/>
        <v>0</v>
      </c>
      <c r="T275" s="186"/>
      <c r="U275" s="186"/>
      <c r="V275" s="206"/>
      <c r="W275" s="59"/>
      <c r="Z275">
        <f t="shared" si="50"/>
        <v>0</v>
      </c>
    </row>
    <row r="276" spans="1:26" ht="24.95" customHeight="1" x14ac:dyDescent="0.25">
      <c r="A276" s="187"/>
      <c r="B276" s="223"/>
      <c r="C276" s="197" t="s">
        <v>1506</v>
      </c>
      <c r="D276" s="326" t="s">
        <v>1507</v>
      </c>
      <c r="E276" s="326"/>
      <c r="F276" s="191" t="s">
        <v>195</v>
      </c>
      <c r="G276" s="193">
        <v>3</v>
      </c>
      <c r="H276" s="198"/>
      <c r="I276" s="192">
        <f t="shared" si="45"/>
        <v>0</v>
      </c>
      <c r="J276" s="191">
        <f t="shared" si="46"/>
        <v>0</v>
      </c>
      <c r="K276" s="196">
        <f t="shared" si="47"/>
        <v>0</v>
      </c>
      <c r="L276" s="196">
        <f t="shared" si="48"/>
        <v>0</v>
      </c>
      <c r="M276" s="196">
        <f>ROUND(G276*(H276),2)</f>
        <v>0</v>
      </c>
      <c r="N276" s="196">
        <v>0</v>
      </c>
      <c r="O276" s="196"/>
      <c r="P276" s="199"/>
      <c r="Q276" s="199"/>
      <c r="R276" s="199"/>
      <c r="S276" s="196">
        <f t="shared" si="49"/>
        <v>0</v>
      </c>
      <c r="T276" s="196"/>
      <c r="U276" s="196"/>
      <c r="V276" s="207"/>
      <c r="W276" s="59"/>
      <c r="Z276">
        <f t="shared" si="50"/>
        <v>0</v>
      </c>
    </row>
    <row r="277" spans="1:26" ht="24.95" customHeight="1" x14ac:dyDescent="0.25">
      <c r="A277" s="187"/>
      <c r="B277" s="222"/>
      <c r="C277" s="188" t="s">
        <v>1508</v>
      </c>
      <c r="D277" s="323" t="s">
        <v>1509</v>
      </c>
      <c r="E277" s="323"/>
      <c r="F277" s="181" t="s">
        <v>195</v>
      </c>
      <c r="G277" s="183">
        <v>12</v>
      </c>
      <c r="H277" s="189"/>
      <c r="I277" s="182">
        <f t="shared" si="45"/>
        <v>0</v>
      </c>
      <c r="J277" s="181">
        <f t="shared" si="46"/>
        <v>0</v>
      </c>
      <c r="K277" s="186">
        <f t="shared" si="47"/>
        <v>0</v>
      </c>
      <c r="L277" s="186">
        <f t="shared" si="48"/>
        <v>0</v>
      </c>
      <c r="M277" s="186"/>
      <c r="N277" s="186">
        <v>0</v>
      </c>
      <c r="O277" s="186"/>
      <c r="P277" s="190"/>
      <c r="Q277" s="190"/>
      <c r="R277" s="190"/>
      <c r="S277" s="186">
        <f t="shared" si="49"/>
        <v>0</v>
      </c>
      <c r="T277" s="186"/>
      <c r="U277" s="186"/>
      <c r="V277" s="206"/>
      <c r="W277" s="59"/>
      <c r="Z277">
        <f t="shared" si="50"/>
        <v>0</v>
      </c>
    </row>
    <row r="278" spans="1:26" ht="24.95" customHeight="1" x14ac:dyDescent="0.25">
      <c r="A278" s="187"/>
      <c r="B278" s="223"/>
      <c r="C278" s="197" t="s">
        <v>1510</v>
      </c>
      <c r="D278" s="326" t="s">
        <v>1511</v>
      </c>
      <c r="E278" s="326"/>
      <c r="F278" s="191" t="s">
        <v>195</v>
      </c>
      <c r="G278" s="193">
        <v>12</v>
      </c>
      <c r="H278" s="198"/>
      <c r="I278" s="192">
        <f t="shared" si="45"/>
        <v>0</v>
      </c>
      <c r="J278" s="191">
        <f t="shared" si="46"/>
        <v>0</v>
      </c>
      <c r="K278" s="196">
        <f t="shared" si="47"/>
        <v>0</v>
      </c>
      <c r="L278" s="196">
        <f t="shared" si="48"/>
        <v>0</v>
      </c>
      <c r="M278" s="196">
        <f>ROUND(G278*(H278),2)</f>
        <v>0</v>
      </c>
      <c r="N278" s="196">
        <v>0</v>
      </c>
      <c r="O278" s="196"/>
      <c r="P278" s="199"/>
      <c r="Q278" s="199"/>
      <c r="R278" s="199"/>
      <c r="S278" s="196">
        <f t="shared" si="49"/>
        <v>0</v>
      </c>
      <c r="T278" s="196"/>
      <c r="U278" s="196"/>
      <c r="V278" s="207"/>
      <c r="W278" s="59"/>
      <c r="Z278">
        <f t="shared" si="50"/>
        <v>0</v>
      </c>
    </row>
    <row r="279" spans="1:26" ht="24.95" customHeight="1" x14ac:dyDescent="0.25">
      <c r="A279" s="187"/>
      <c r="B279" s="222"/>
      <c r="C279" s="188" t="s">
        <v>1512</v>
      </c>
      <c r="D279" s="323" t="s">
        <v>1513</v>
      </c>
      <c r="E279" s="323"/>
      <c r="F279" s="181" t="s">
        <v>195</v>
      </c>
      <c r="G279" s="183">
        <v>8</v>
      </c>
      <c r="H279" s="189"/>
      <c r="I279" s="182">
        <f t="shared" si="45"/>
        <v>0</v>
      </c>
      <c r="J279" s="181">
        <f t="shared" si="46"/>
        <v>0</v>
      </c>
      <c r="K279" s="186">
        <f t="shared" si="47"/>
        <v>0</v>
      </c>
      <c r="L279" s="186">
        <f t="shared" si="48"/>
        <v>0</v>
      </c>
      <c r="M279" s="186"/>
      <c r="N279" s="186">
        <v>0</v>
      </c>
      <c r="O279" s="186"/>
      <c r="P279" s="190">
        <v>4.6999999999999999E-4</v>
      </c>
      <c r="Q279" s="190"/>
      <c r="R279" s="190">
        <v>4.6999999999999999E-4</v>
      </c>
      <c r="S279" s="186">
        <f t="shared" si="49"/>
        <v>4.0000000000000001E-3</v>
      </c>
      <c r="T279" s="186"/>
      <c r="U279" s="186"/>
      <c r="V279" s="206"/>
      <c r="W279" s="59"/>
      <c r="Z279">
        <f t="shared" si="50"/>
        <v>0</v>
      </c>
    </row>
    <row r="280" spans="1:26" ht="24.95" customHeight="1" x14ac:dyDescent="0.25">
      <c r="A280" s="187"/>
      <c r="B280" s="223"/>
      <c r="C280" s="197" t="s">
        <v>1514</v>
      </c>
      <c r="D280" s="326" t="s">
        <v>1515</v>
      </c>
      <c r="E280" s="326"/>
      <c r="F280" s="191" t="s">
        <v>195</v>
      </c>
      <c r="G280" s="193">
        <v>8</v>
      </c>
      <c r="H280" s="198"/>
      <c r="I280" s="192">
        <f t="shared" si="45"/>
        <v>0</v>
      </c>
      <c r="J280" s="191">
        <f t="shared" si="46"/>
        <v>0</v>
      </c>
      <c r="K280" s="196">
        <f t="shared" si="47"/>
        <v>0</v>
      </c>
      <c r="L280" s="196">
        <f t="shared" si="48"/>
        <v>0</v>
      </c>
      <c r="M280" s="196">
        <f>ROUND(G280*(H280),2)</f>
        <v>0</v>
      </c>
      <c r="N280" s="196">
        <v>0</v>
      </c>
      <c r="O280" s="196"/>
      <c r="P280" s="199"/>
      <c r="Q280" s="199"/>
      <c r="R280" s="199"/>
      <c r="S280" s="196">
        <f t="shared" si="49"/>
        <v>0</v>
      </c>
      <c r="T280" s="196"/>
      <c r="U280" s="196"/>
      <c r="V280" s="207"/>
      <c r="W280" s="59"/>
      <c r="Z280">
        <f t="shared" si="50"/>
        <v>0</v>
      </c>
    </row>
    <row r="281" spans="1:26" ht="24.95" customHeight="1" x14ac:dyDescent="0.25">
      <c r="A281" s="187"/>
      <c r="B281" s="222"/>
      <c r="C281" s="188" t="s">
        <v>1516</v>
      </c>
      <c r="D281" s="323" t="s">
        <v>1517</v>
      </c>
      <c r="E281" s="323"/>
      <c r="F281" s="181" t="s">
        <v>195</v>
      </c>
      <c r="G281" s="183">
        <v>6</v>
      </c>
      <c r="H281" s="189"/>
      <c r="I281" s="182">
        <f t="shared" si="45"/>
        <v>0</v>
      </c>
      <c r="J281" s="181">
        <f t="shared" si="46"/>
        <v>0</v>
      </c>
      <c r="K281" s="186">
        <f t="shared" si="47"/>
        <v>0</v>
      </c>
      <c r="L281" s="186">
        <f t="shared" si="48"/>
        <v>0</v>
      </c>
      <c r="M281" s="186"/>
      <c r="N281" s="186">
        <v>0</v>
      </c>
      <c r="O281" s="186"/>
      <c r="P281" s="190">
        <v>1.4999999999999999E-4</v>
      </c>
      <c r="Q281" s="190"/>
      <c r="R281" s="190">
        <v>1.4999999999999999E-4</v>
      </c>
      <c r="S281" s="186">
        <f t="shared" si="49"/>
        <v>1E-3</v>
      </c>
      <c r="T281" s="186"/>
      <c r="U281" s="186"/>
      <c r="V281" s="206"/>
      <c r="W281" s="59"/>
      <c r="Z281">
        <f t="shared" si="50"/>
        <v>0</v>
      </c>
    </row>
    <row r="282" spans="1:26" ht="24.95" customHeight="1" x14ac:dyDescent="0.25">
      <c r="A282" s="187"/>
      <c r="B282" s="223"/>
      <c r="C282" s="197" t="s">
        <v>1518</v>
      </c>
      <c r="D282" s="326" t="s">
        <v>1519</v>
      </c>
      <c r="E282" s="326"/>
      <c r="F282" s="191" t="s">
        <v>195</v>
      </c>
      <c r="G282" s="193">
        <v>1</v>
      </c>
      <c r="H282" s="198"/>
      <c r="I282" s="192">
        <f t="shared" si="45"/>
        <v>0</v>
      </c>
      <c r="J282" s="191">
        <f t="shared" si="46"/>
        <v>0</v>
      </c>
      <c r="K282" s="196">
        <f t="shared" si="47"/>
        <v>0</v>
      </c>
      <c r="L282" s="196">
        <f t="shared" si="48"/>
        <v>0</v>
      </c>
      <c r="M282" s="196">
        <f>ROUND(G282*(H282),2)</f>
        <v>0</v>
      </c>
      <c r="N282" s="196">
        <v>0</v>
      </c>
      <c r="O282" s="196"/>
      <c r="P282" s="199"/>
      <c r="Q282" s="199"/>
      <c r="R282" s="199"/>
      <c r="S282" s="196">
        <f t="shared" si="49"/>
        <v>0</v>
      </c>
      <c r="T282" s="196"/>
      <c r="U282" s="196"/>
      <c r="V282" s="207"/>
      <c r="W282" s="59"/>
      <c r="Z282">
        <f t="shared" si="50"/>
        <v>0</v>
      </c>
    </row>
    <row r="283" spans="1:26" ht="24.95" customHeight="1" x14ac:dyDescent="0.25">
      <c r="A283" s="187"/>
      <c r="B283" s="223"/>
      <c r="C283" s="197" t="s">
        <v>1520</v>
      </c>
      <c r="D283" s="326" t="s">
        <v>1521</v>
      </c>
      <c r="E283" s="326"/>
      <c r="F283" s="191" t="s">
        <v>195</v>
      </c>
      <c r="G283" s="193">
        <v>5</v>
      </c>
      <c r="H283" s="198"/>
      <c r="I283" s="192">
        <f t="shared" si="45"/>
        <v>0</v>
      </c>
      <c r="J283" s="191">
        <f t="shared" si="46"/>
        <v>0</v>
      </c>
      <c r="K283" s="196">
        <f t="shared" si="47"/>
        <v>0</v>
      </c>
      <c r="L283" s="196">
        <f t="shared" si="48"/>
        <v>0</v>
      </c>
      <c r="M283" s="196">
        <f>ROUND(G283*(H283),2)</f>
        <v>0</v>
      </c>
      <c r="N283" s="196">
        <v>0</v>
      </c>
      <c r="O283" s="196"/>
      <c r="P283" s="199"/>
      <c r="Q283" s="199"/>
      <c r="R283" s="199"/>
      <c r="S283" s="196">
        <f t="shared" si="49"/>
        <v>0</v>
      </c>
      <c r="T283" s="196"/>
      <c r="U283" s="196"/>
      <c r="V283" s="207"/>
      <c r="W283" s="59"/>
      <c r="Z283">
        <f t="shared" si="50"/>
        <v>0</v>
      </c>
    </row>
    <row r="284" spans="1:26" ht="24.95" customHeight="1" x14ac:dyDescent="0.25">
      <c r="A284" s="187"/>
      <c r="B284" s="222"/>
      <c r="C284" s="188" t="s">
        <v>1522</v>
      </c>
      <c r="D284" s="323" t="s">
        <v>1523</v>
      </c>
      <c r="E284" s="323"/>
      <c r="F284" s="181" t="s">
        <v>169</v>
      </c>
      <c r="G284" s="183">
        <v>0.3</v>
      </c>
      <c r="H284" s="189"/>
      <c r="I284" s="182">
        <f t="shared" si="45"/>
        <v>0</v>
      </c>
      <c r="J284" s="181">
        <f t="shared" si="46"/>
        <v>0</v>
      </c>
      <c r="K284" s="186">
        <f t="shared" si="47"/>
        <v>0</v>
      </c>
      <c r="L284" s="186">
        <f t="shared" si="48"/>
        <v>0</v>
      </c>
      <c r="M284" s="186"/>
      <c r="N284" s="186">
        <v>0</v>
      </c>
      <c r="O284" s="186"/>
      <c r="P284" s="190"/>
      <c r="Q284" s="190"/>
      <c r="R284" s="190"/>
      <c r="S284" s="186">
        <f t="shared" si="49"/>
        <v>0</v>
      </c>
      <c r="T284" s="186"/>
      <c r="U284" s="186"/>
      <c r="V284" s="206"/>
      <c r="W284" s="59"/>
      <c r="Z284">
        <f t="shared" si="50"/>
        <v>0</v>
      </c>
    </row>
    <row r="285" spans="1:26" x14ac:dyDescent="0.25">
      <c r="A285" s="13"/>
      <c r="B285" s="221"/>
      <c r="C285" s="180">
        <v>734</v>
      </c>
      <c r="D285" s="322" t="s">
        <v>1194</v>
      </c>
      <c r="E285" s="322"/>
      <c r="F285" s="13"/>
      <c r="G285" s="179"/>
      <c r="H285" s="146"/>
      <c r="I285" s="148">
        <f>ROUND((SUM(I235:I284))/1,2)</f>
        <v>0</v>
      </c>
      <c r="J285" s="13"/>
      <c r="K285" s="13"/>
      <c r="L285" s="13">
        <f>ROUND((SUM(L235:L284))/1,2)</f>
        <v>0</v>
      </c>
      <c r="M285" s="13">
        <f>ROUND((SUM(M235:M284))/1,2)</f>
        <v>0</v>
      </c>
      <c r="N285" s="13"/>
      <c r="O285" s="13"/>
      <c r="P285" s="13"/>
      <c r="Q285" s="13"/>
      <c r="R285" s="13"/>
      <c r="S285" s="13">
        <f>ROUND((SUM(S235:S284))/1,2)</f>
        <v>0.03</v>
      </c>
      <c r="T285" s="13"/>
      <c r="U285" s="13"/>
      <c r="V285" s="208">
        <f>ROUND((SUM(V235:V284))/1,2)</f>
        <v>0</v>
      </c>
      <c r="W285" s="226"/>
      <c r="X285" s="145"/>
      <c r="Y285" s="145"/>
      <c r="Z285" s="145"/>
    </row>
    <row r="286" spans="1:26" x14ac:dyDescent="0.25">
      <c r="A286" s="1"/>
      <c r="B286" s="217"/>
      <c r="C286" s="1"/>
      <c r="D286" s="1"/>
      <c r="E286" s="1"/>
      <c r="F286" s="1"/>
      <c r="G286" s="173"/>
      <c r="H286" s="139"/>
      <c r="I286" s="13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09"/>
      <c r="W286" s="59"/>
    </row>
    <row r="287" spans="1:26" x14ac:dyDescent="0.25">
      <c r="A287" s="13"/>
      <c r="B287" s="221"/>
      <c r="C287" s="180">
        <v>735</v>
      </c>
      <c r="D287" s="322" t="s">
        <v>1195</v>
      </c>
      <c r="E287" s="322"/>
      <c r="F287" s="13"/>
      <c r="G287" s="179"/>
      <c r="H287" s="146"/>
      <c r="I287" s="146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205"/>
      <c r="W287" s="226"/>
      <c r="X287" s="145"/>
      <c r="Y287" s="145"/>
      <c r="Z287" s="145"/>
    </row>
    <row r="288" spans="1:26" ht="24.95" customHeight="1" x14ac:dyDescent="0.25">
      <c r="A288" s="187"/>
      <c r="B288" s="222"/>
      <c r="C288" s="188" t="s">
        <v>1524</v>
      </c>
      <c r="D288" s="323" t="s">
        <v>1525</v>
      </c>
      <c r="E288" s="323"/>
      <c r="F288" s="181" t="s">
        <v>195</v>
      </c>
      <c r="G288" s="183">
        <v>11</v>
      </c>
      <c r="H288" s="189"/>
      <c r="I288" s="182">
        <f t="shared" ref="I288:I319" si="51">ROUND(G288*(H288),2)</f>
        <v>0</v>
      </c>
      <c r="J288" s="181">
        <f t="shared" ref="J288:J319" si="52">ROUND(G288*(N288),2)</f>
        <v>0</v>
      </c>
      <c r="K288" s="186">
        <f t="shared" ref="K288:K319" si="53">ROUND(G288*(O288),2)</f>
        <v>0</v>
      </c>
      <c r="L288" s="186">
        <f t="shared" ref="L288:L319" si="54">ROUND(G288*(H288),2)</f>
        <v>0</v>
      </c>
      <c r="M288" s="186"/>
      <c r="N288" s="186">
        <v>0</v>
      </c>
      <c r="O288" s="186"/>
      <c r="P288" s="190"/>
      <c r="Q288" s="190"/>
      <c r="R288" s="190"/>
      <c r="S288" s="186">
        <f t="shared" ref="S288:S319" si="55">ROUND(G288*(P288),3)</f>
        <v>0</v>
      </c>
      <c r="T288" s="186"/>
      <c r="U288" s="186"/>
      <c r="V288" s="206"/>
      <c r="W288" s="59"/>
      <c r="Z288">
        <f t="shared" ref="Z288:Z319" si="56">0.058844*POWER(I288,0.952797)</f>
        <v>0</v>
      </c>
    </row>
    <row r="289" spans="1:26" ht="24.95" customHeight="1" x14ac:dyDescent="0.25">
      <c r="A289" s="187"/>
      <c r="B289" s="222"/>
      <c r="C289" s="188" t="s">
        <v>1526</v>
      </c>
      <c r="D289" s="323" t="s">
        <v>1527</v>
      </c>
      <c r="E289" s="323"/>
      <c r="F289" s="181" t="s">
        <v>195</v>
      </c>
      <c r="G289" s="183">
        <v>29</v>
      </c>
      <c r="H289" s="189"/>
      <c r="I289" s="182">
        <f t="shared" si="51"/>
        <v>0</v>
      </c>
      <c r="J289" s="181">
        <f t="shared" si="52"/>
        <v>0</v>
      </c>
      <c r="K289" s="186">
        <f t="shared" si="53"/>
        <v>0</v>
      </c>
      <c r="L289" s="186">
        <f t="shared" si="54"/>
        <v>0</v>
      </c>
      <c r="M289" s="186"/>
      <c r="N289" s="186">
        <v>0</v>
      </c>
      <c r="O289" s="186"/>
      <c r="P289" s="190"/>
      <c r="Q289" s="190"/>
      <c r="R289" s="190"/>
      <c r="S289" s="186">
        <f t="shared" si="55"/>
        <v>0</v>
      </c>
      <c r="T289" s="186"/>
      <c r="U289" s="186"/>
      <c r="V289" s="206"/>
      <c r="W289" s="59"/>
      <c r="Z289">
        <f t="shared" si="56"/>
        <v>0</v>
      </c>
    </row>
    <row r="290" spans="1:26" ht="24.95" customHeight="1" x14ac:dyDescent="0.25">
      <c r="A290" s="187"/>
      <c r="B290" s="222"/>
      <c r="C290" s="188" t="s">
        <v>1528</v>
      </c>
      <c r="D290" s="323" t="s">
        <v>1529</v>
      </c>
      <c r="E290" s="323"/>
      <c r="F290" s="181" t="s">
        <v>195</v>
      </c>
      <c r="G290" s="183">
        <v>1</v>
      </c>
      <c r="H290" s="189"/>
      <c r="I290" s="182">
        <f t="shared" si="51"/>
        <v>0</v>
      </c>
      <c r="J290" s="181">
        <f t="shared" si="52"/>
        <v>0</v>
      </c>
      <c r="K290" s="186">
        <f t="shared" si="53"/>
        <v>0</v>
      </c>
      <c r="L290" s="186">
        <f t="shared" si="54"/>
        <v>0</v>
      </c>
      <c r="M290" s="186"/>
      <c r="N290" s="186">
        <v>0</v>
      </c>
      <c r="O290" s="186"/>
      <c r="P290" s="190">
        <v>2.0000000000000002E-5</v>
      </c>
      <c r="Q290" s="190"/>
      <c r="R290" s="190">
        <v>2.0000000000000002E-5</v>
      </c>
      <c r="S290" s="186">
        <f t="shared" si="55"/>
        <v>0</v>
      </c>
      <c r="T290" s="186"/>
      <c r="U290" s="186"/>
      <c r="V290" s="206"/>
      <c r="W290" s="59"/>
      <c r="Z290">
        <f t="shared" si="56"/>
        <v>0</v>
      </c>
    </row>
    <row r="291" spans="1:26" ht="35.1" customHeight="1" x14ac:dyDescent="0.25">
      <c r="A291" s="187"/>
      <c r="B291" s="223"/>
      <c r="C291" s="197" t="s">
        <v>1530</v>
      </c>
      <c r="D291" s="326" t="s">
        <v>1531</v>
      </c>
      <c r="E291" s="326"/>
      <c r="F291" s="191" t="s">
        <v>195</v>
      </c>
      <c r="G291" s="193">
        <v>1</v>
      </c>
      <c r="H291" s="198"/>
      <c r="I291" s="192">
        <f t="shared" si="51"/>
        <v>0</v>
      </c>
      <c r="J291" s="191">
        <f t="shared" si="52"/>
        <v>0</v>
      </c>
      <c r="K291" s="196">
        <f t="shared" si="53"/>
        <v>0</v>
      </c>
      <c r="L291" s="196">
        <f t="shared" si="54"/>
        <v>0</v>
      </c>
      <c r="M291" s="196">
        <f>ROUND(G291*(H291),2)</f>
        <v>0</v>
      </c>
      <c r="N291" s="196">
        <v>0</v>
      </c>
      <c r="O291" s="196"/>
      <c r="P291" s="199"/>
      <c r="Q291" s="199"/>
      <c r="R291" s="199"/>
      <c r="S291" s="196">
        <f t="shared" si="55"/>
        <v>0</v>
      </c>
      <c r="T291" s="196"/>
      <c r="U291" s="196"/>
      <c r="V291" s="207"/>
      <c r="W291" s="59"/>
      <c r="Z291">
        <f t="shared" si="56"/>
        <v>0</v>
      </c>
    </row>
    <row r="292" spans="1:26" ht="24.95" customHeight="1" x14ac:dyDescent="0.25">
      <c r="A292" s="187"/>
      <c r="B292" s="222"/>
      <c r="C292" s="188" t="s">
        <v>1532</v>
      </c>
      <c r="D292" s="323" t="s">
        <v>1533</v>
      </c>
      <c r="E292" s="323"/>
      <c r="F292" s="181" t="s">
        <v>195</v>
      </c>
      <c r="G292" s="183">
        <v>2</v>
      </c>
      <c r="H292" s="189"/>
      <c r="I292" s="182">
        <f t="shared" si="51"/>
        <v>0</v>
      </c>
      <c r="J292" s="181">
        <f t="shared" si="52"/>
        <v>0</v>
      </c>
      <c r="K292" s="186">
        <f t="shared" si="53"/>
        <v>0</v>
      </c>
      <c r="L292" s="186">
        <f t="shared" si="54"/>
        <v>0</v>
      </c>
      <c r="M292" s="186"/>
      <c r="N292" s="186">
        <v>0</v>
      </c>
      <c r="O292" s="186"/>
      <c r="P292" s="190">
        <v>2.0000000000000002E-5</v>
      </c>
      <c r="Q292" s="190"/>
      <c r="R292" s="190">
        <v>2.0000000000000002E-5</v>
      </c>
      <c r="S292" s="186">
        <f t="shared" si="55"/>
        <v>0</v>
      </c>
      <c r="T292" s="186"/>
      <c r="U292" s="186"/>
      <c r="V292" s="206"/>
      <c r="W292" s="59"/>
      <c r="Z292">
        <f t="shared" si="56"/>
        <v>0</v>
      </c>
    </row>
    <row r="293" spans="1:26" ht="35.1" customHeight="1" x14ac:dyDescent="0.25">
      <c r="A293" s="187"/>
      <c r="B293" s="223"/>
      <c r="C293" s="197" t="s">
        <v>1534</v>
      </c>
      <c r="D293" s="326" t="s">
        <v>1535</v>
      </c>
      <c r="E293" s="326"/>
      <c r="F293" s="191" t="s">
        <v>195</v>
      </c>
      <c r="G293" s="193">
        <v>2</v>
      </c>
      <c r="H293" s="198"/>
      <c r="I293" s="192">
        <f t="shared" si="51"/>
        <v>0</v>
      </c>
      <c r="J293" s="191">
        <f t="shared" si="52"/>
        <v>0</v>
      </c>
      <c r="K293" s="196">
        <f t="shared" si="53"/>
        <v>0</v>
      </c>
      <c r="L293" s="196">
        <f t="shared" si="54"/>
        <v>0</v>
      </c>
      <c r="M293" s="196">
        <f>ROUND(G293*(H293),2)</f>
        <v>0</v>
      </c>
      <c r="N293" s="196">
        <v>0</v>
      </c>
      <c r="O293" s="196"/>
      <c r="P293" s="199"/>
      <c r="Q293" s="199"/>
      <c r="R293" s="199"/>
      <c r="S293" s="196">
        <f t="shared" si="55"/>
        <v>0</v>
      </c>
      <c r="T293" s="196"/>
      <c r="U293" s="196"/>
      <c r="V293" s="207"/>
      <c r="W293" s="59"/>
      <c r="Z293">
        <f t="shared" si="56"/>
        <v>0</v>
      </c>
    </row>
    <row r="294" spans="1:26" ht="24.95" customHeight="1" x14ac:dyDescent="0.25">
      <c r="A294" s="187"/>
      <c r="B294" s="222"/>
      <c r="C294" s="188" t="s">
        <v>1536</v>
      </c>
      <c r="D294" s="323" t="s">
        <v>1537</v>
      </c>
      <c r="E294" s="323"/>
      <c r="F294" s="181" t="s">
        <v>195</v>
      </c>
      <c r="G294" s="183">
        <v>7</v>
      </c>
      <c r="H294" s="189"/>
      <c r="I294" s="182">
        <f t="shared" si="51"/>
        <v>0</v>
      </c>
      <c r="J294" s="181">
        <f t="shared" si="52"/>
        <v>0</v>
      </c>
      <c r="K294" s="186">
        <f t="shared" si="53"/>
        <v>0</v>
      </c>
      <c r="L294" s="186">
        <f t="shared" si="54"/>
        <v>0</v>
      </c>
      <c r="M294" s="186"/>
      <c r="N294" s="186">
        <v>0</v>
      </c>
      <c r="O294" s="186"/>
      <c r="P294" s="190">
        <v>2.0000000000000002E-5</v>
      </c>
      <c r="Q294" s="190"/>
      <c r="R294" s="190">
        <v>2.0000000000000002E-5</v>
      </c>
      <c r="S294" s="186">
        <f t="shared" si="55"/>
        <v>0</v>
      </c>
      <c r="T294" s="186"/>
      <c r="U294" s="186"/>
      <c r="V294" s="206"/>
      <c r="W294" s="59"/>
      <c r="Z294">
        <f t="shared" si="56"/>
        <v>0</v>
      </c>
    </row>
    <row r="295" spans="1:26" ht="35.1" customHeight="1" x14ac:dyDescent="0.25">
      <c r="A295" s="187"/>
      <c r="B295" s="223"/>
      <c r="C295" s="197" t="s">
        <v>1538</v>
      </c>
      <c r="D295" s="326" t="s">
        <v>1539</v>
      </c>
      <c r="E295" s="326"/>
      <c r="F295" s="191" t="s">
        <v>195</v>
      </c>
      <c r="G295" s="193">
        <v>6</v>
      </c>
      <c r="H295" s="198"/>
      <c r="I295" s="192">
        <f t="shared" si="51"/>
        <v>0</v>
      </c>
      <c r="J295" s="191">
        <f t="shared" si="52"/>
        <v>0</v>
      </c>
      <c r="K295" s="196">
        <f t="shared" si="53"/>
        <v>0</v>
      </c>
      <c r="L295" s="196">
        <f t="shared" si="54"/>
        <v>0</v>
      </c>
      <c r="M295" s="196">
        <f>ROUND(G295*(H295),2)</f>
        <v>0</v>
      </c>
      <c r="N295" s="196">
        <v>0</v>
      </c>
      <c r="O295" s="196"/>
      <c r="P295" s="199"/>
      <c r="Q295" s="199"/>
      <c r="R295" s="199"/>
      <c r="S295" s="196">
        <f t="shared" si="55"/>
        <v>0</v>
      </c>
      <c r="T295" s="196"/>
      <c r="U295" s="196"/>
      <c r="V295" s="207"/>
      <c r="W295" s="59"/>
      <c r="Z295">
        <f t="shared" si="56"/>
        <v>0</v>
      </c>
    </row>
    <row r="296" spans="1:26" ht="35.1" customHeight="1" x14ac:dyDescent="0.25">
      <c r="A296" s="187"/>
      <c r="B296" s="223"/>
      <c r="C296" s="197" t="s">
        <v>1540</v>
      </c>
      <c r="D296" s="326" t="s">
        <v>1541</v>
      </c>
      <c r="E296" s="326"/>
      <c r="F296" s="191" t="s">
        <v>195</v>
      </c>
      <c r="G296" s="193">
        <v>1</v>
      </c>
      <c r="H296" s="198"/>
      <c r="I296" s="192">
        <f t="shared" si="51"/>
        <v>0</v>
      </c>
      <c r="J296" s="191">
        <f t="shared" si="52"/>
        <v>0</v>
      </c>
      <c r="K296" s="196">
        <f t="shared" si="53"/>
        <v>0</v>
      </c>
      <c r="L296" s="196">
        <f t="shared" si="54"/>
        <v>0</v>
      </c>
      <c r="M296" s="196">
        <f>ROUND(G296*(H296),2)</f>
        <v>0</v>
      </c>
      <c r="N296" s="196">
        <v>0</v>
      </c>
      <c r="O296" s="196"/>
      <c r="P296" s="199"/>
      <c r="Q296" s="199"/>
      <c r="R296" s="199"/>
      <c r="S296" s="196">
        <f t="shared" si="55"/>
        <v>0</v>
      </c>
      <c r="T296" s="196"/>
      <c r="U296" s="196"/>
      <c r="V296" s="207"/>
      <c r="W296" s="59"/>
      <c r="Z296">
        <f t="shared" si="56"/>
        <v>0</v>
      </c>
    </row>
    <row r="297" spans="1:26" ht="24.95" customHeight="1" x14ac:dyDescent="0.25">
      <c r="A297" s="187"/>
      <c r="B297" s="222"/>
      <c r="C297" s="188" t="s">
        <v>1542</v>
      </c>
      <c r="D297" s="323" t="s">
        <v>1543</v>
      </c>
      <c r="E297" s="323"/>
      <c r="F297" s="181" t="s">
        <v>195</v>
      </c>
      <c r="G297" s="183">
        <v>2</v>
      </c>
      <c r="H297" s="189"/>
      <c r="I297" s="182">
        <f t="shared" si="51"/>
        <v>0</v>
      </c>
      <c r="J297" s="181">
        <f t="shared" si="52"/>
        <v>0</v>
      </c>
      <c r="K297" s="186">
        <f t="shared" si="53"/>
        <v>0</v>
      </c>
      <c r="L297" s="186">
        <f t="shared" si="54"/>
        <v>0</v>
      </c>
      <c r="M297" s="186"/>
      <c r="N297" s="186">
        <v>0</v>
      </c>
      <c r="O297" s="186"/>
      <c r="P297" s="190">
        <v>2.0000000000000002E-5</v>
      </c>
      <c r="Q297" s="190"/>
      <c r="R297" s="190">
        <v>2.0000000000000002E-5</v>
      </c>
      <c r="S297" s="186">
        <f t="shared" si="55"/>
        <v>0</v>
      </c>
      <c r="T297" s="186"/>
      <c r="U297" s="186"/>
      <c r="V297" s="206"/>
      <c r="W297" s="59"/>
      <c r="Z297">
        <f t="shared" si="56"/>
        <v>0</v>
      </c>
    </row>
    <row r="298" spans="1:26" ht="35.1" customHeight="1" x14ac:dyDescent="0.25">
      <c r="A298" s="187"/>
      <c r="B298" s="223"/>
      <c r="C298" s="197" t="s">
        <v>1544</v>
      </c>
      <c r="D298" s="326" t="s">
        <v>1545</v>
      </c>
      <c r="E298" s="326"/>
      <c r="F298" s="191" t="s">
        <v>195</v>
      </c>
      <c r="G298" s="193">
        <v>1</v>
      </c>
      <c r="H298" s="198"/>
      <c r="I298" s="192">
        <f t="shared" si="51"/>
        <v>0</v>
      </c>
      <c r="J298" s="191">
        <f t="shared" si="52"/>
        <v>0</v>
      </c>
      <c r="K298" s="196">
        <f t="shared" si="53"/>
        <v>0</v>
      </c>
      <c r="L298" s="196">
        <f t="shared" si="54"/>
        <v>0</v>
      </c>
      <c r="M298" s="196">
        <f>ROUND(G298*(H298),2)</f>
        <v>0</v>
      </c>
      <c r="N298" s="196">
        <v>0</v>
      </c>
      <c r="O298" s="196"/>
      <c r="P298" s="199"/>
      <c r="Q298" s="199"/>
      <c r="R298" s="199"/>
      <c r="S298" s="196">
        <f t="shared" si="55"/>
        <v>0</v>
      </c>
      <c r="T298" s="196"/>
      <c r="U298" s="196"/>
      <c r="V298" s="207"/>
      <c r="W298" s="59"/>
      <c r="Z298">
        <f t="shared" si="56"/>
        <v>0</v>
      </c>
    </row>
    <row r="299" spans="1:26" ht="35.1" customHeight="1" x14ac:dyDescent="0.25">
      <c r="A299" s="187"/>
      <c r="B299" s="223"/>
      <c r="C299" s="197" t="s">
        <v>1546</v>
      </c>
      <c r="D299" s="326" t="s">
        <v>1547</v>
      </c>
      <c r="E299" s="326"/>
      <c r="F299" s="191" t="s">
        <v>195</v>
      </c>
      <c r="G299" s="193">
        <v>1</v>
      </c>
      <c r="H299" s="198"/>
      <c r="I299" s="192">
        <f t="shared" si="51"/>
        <v>0</v>
      </c>
      <c r="J299" s="191">
        <f t="shared" si="52"/>
        <v>0</v>
      </c>
      <c r="K299" s="196">
        <f t="shared" si="53"/>
        <v>0</v>
      </c>
      <c r="L299" s="196">
        <f t="shared" si="54"/>
        <v>0</v>
      </c>
      <c r="M299" s="196">
        <f>ROUND(G299*(H299),2)</f>
        <v>0</v>
      </c>
      <c r="N299" s="196">
        <v>0</v>
      </c>
      <c r="O299" s="196"/>
      <c r="P299" s="199"/>
      <c r="Q299" s="199"/>
      <c r="R299" s="199"/>
      <c r="S299" s="196">
        <f t="shared" si="55"/>
        <v>0</v>
      </c>
      <c r="T299" s="196"/>
      <c r="U299" s="196"/>
      <c r="V299" s="207"/>
      <c r="W299" s="59"/>
      <c r="Z299">
        <f t="shared" si="56"/>
        <v>0</v>
      </c>
    </row>
    <row r="300" spans="1:26" ht="24.95" customHeight="1" x14ac:dyDescent="0.25">
      <c r="A300" s="187"/>
      <c r="B300" s="222"/>
      <c r="C300" s="188" t="s">
        <v>1548</v>
      </c>
      <c r="D300" s="323" t="s">
        <v>1549</v>
      </c>
      <c r="E300" s="323"/>
      <c r="F300" s="181" t="s">
        <v>195</v>
      </c>
      <c r="G300" s="183">
        <v>14</v>
      </c>
      <c r="H300" s="189"/>
      <c r="I300" s="182">
        <f t="shared" si="51"/>
        <v>0</v>
      </c>
      <c r="J300" s="181">
        <f t="shared" si="52"/>
        <v>0</v>
      </c>
      <c r="K300" s="186">
        <f t="shared" si="53"/>
        <v>0</v>
      </c>
      <c r="L300" s="186">
        <f t="shared" si="54"/>
        <v>0</v>
      </c>
      <c r="M300" s="186"/>
      <c r="N300" s="186">
        <v>0</v>
      </c>
      <c r="O300" s="186"/>
      <c r="P300" s="190">
        <v>2.0000000000000002E-5</v>
      </c>
      <c r="Q300" s="190"/>
      <c r="R300" s="190">
        <v>2.0000000000000002E-5</v>
      </c>
      <c r="S300" s="186">
        <f t="shared" si="55"/>
        <v>0</v>
      </c>
      <c r="T300" s="186"/>
      <c r="U300" s="186"/>
      <c r="V300" s="206"/>
      <c r="W300" s="59"/>
      <c r="Z300">
        <f t="shared" si="56"/>
        <v>0</v>
      </c>
    </row>
    <row r="301" spans="1:26" ht="35.1" customHeight="1" x14ac:dyDescent="0.25">
      <c r="A301" s="187"/>
      <c r="B301" s="223"/>
      <c r="C301" s="197" t="s">
        <v>1550</v>
      </c>
      <c r="D301" s="326" t="s">
        <v>1551</v>
      </c>
      <c r="E301" s="326"/>
      <c r="F301" s="191" t="s">
        <v>195</v>
      </c>
      <c r="G301" s="193">
        <v>14</v>
      </c>
      <c r="H301" s="198"/>
      <c r="I301" s="192">
        <f t="shared" si="51"/>
        <v>0</v>
      </c>
      <c r="J301" s="191">
        <f t="shared" si="52"/>
        <v>0</v>
      </c>
      <c r="K301" s="196">
        <f t="shared" si="53"/>
        <v>0</v>
      </c>
      <c r="L301" s="196">
        <f t="shared" si="54"/>
        <v>0</v>
      </c>
      <c r="M301" s="196">
        <f>ROUND(G301*(H301),2)</f>
        <v>0</v>
      </c>
      <c r="N301" s="196">
        <v>0</v>
      </c>
      <c r="O301" s="196"/>
      <c r="P301" s="199"/>
      <c r="Q301" s="199"/>
      <c r="R301" s="199"/>
      <c r="S301" s="196">
        <f t="shared" si="55"/>
        <v>0</v>
      </c>
      <c r="T301" s="196"/>
      <c r="U301" s="196"/>
      <c r="V301" s="207"/>
      <c r="W301" s="59"/>
      <c r="Z301">
        <f t="shared" si="56"/>
        <v>0</v>
      </c>
    </row>
    <row r="302" spans="1:26" ht="24.95" customHeight="1" x14ac:dyDescent="0.25">
      <c r="A302" s="187"/>
      <c r="B302" s="222"/>
      <c r="C302" s="188" t="s">
        <v>1552</v>
      </c>
      <c r="D302" s="323" t="s">
        <v>1553</v>
      </c>
      <c r="E302" s="323"/>
      <c r="F302" s="181" t="s">
        <v>195</v>
      </c>
      <c r="G302" s="183">
        <v>2</v>
      </c>
      <c r="H302" s="189"/>
      <c r="I302" s="182">
        <f t="shared" si="51"/>
        <v>0</v>
      </c>
      <c r="J302" s="181">
        <f t="shared" si="52"/>
        <v>0</v>
      </c>
      <c r="K302" s="186">
        <f t="shared" si="53"/>
        <v>0</v>
      </c>
      <c r="L302" s="186">
        <f t="shared" si="54"/>
        <v>0</v>
      </c>
      <c r="M302" s="186"/>
      <c r="N302" s="186">
        <v>0</v>
      </c>
      <c r="O302" s="186"/>
      <c r="P302" s="190">
        <v>2.0000000000000002E-5</v>
      </c>
      <c r="Q302" s="190"/>
      <c r="R302" s="190">
        <v>2.0000000000000002E-5</v>
      </c>
      <c r="S302" s="186">
        <f t="shared" si="55"/>
        <v>0</v>
      </c>
      <c r="T302" s="186"/>
      <c r="U302" s="186"/>
      <c r="V302" s="206"/>
      <c r="W302" s="59"/>
      <c r="Z302">
        <f t="shared" si="56"/>
        <v>0</v>
      </c>
    </row>
    <row r="303" spans="1:26" ht="35.1" customHeight="1" x14ac:dyDescent="0.25">
      <c r="A303" s="187"/>
      <c r="B303" s="223"/>
      <c r="C303" s="197" t="s">
        <v>1554</v>
      </c>
      <c r="D303" s="326" t="s">
        <v>1555</v>
      </c>
      <c r="E303" s="326"/>
      <c r="F303" s="191" t="s">
        <v>195</v>
      </c>
      <c r="G303" s="193">
        <v>2</v>
      </c>
      <c r="H303" s="198"/>
      <c r="I303" s="192">
        <f t="shared" si="51"/>
        <v>0</v>
      </c>
      <c r="J303" s="191">
        <f t="shared" si="52"/>
        <v>0</v>
      </c>
      <c r="K303" s="196">
        <f t="shared" si="53"/>
        <v>0</v>
      </c>
      <c r="L303" s="196">
        <f t="shared" si="54"/>
        <v>0</v>
      </c>
      <c r="M303" s="196">
        <f>ROUND(G303*(H303),2)</f>
        <v>0</v>
      </c>
      <c r="N303" s="196">
        <v>0</v>
      </c>
      <c r="O303" s="196"/>
      <c r="P303" s="199"/>
      <c r="Q303" s="199"/>
      <c r="R303" s="199"/>
      <c r="S303" s="196">
        <f t="shared" si="55"/>
        <v>0</v>
      </c>
      <c r="T303" s="196"/>
      <c r="U303" s="196"/>
      <c r="V303" s="207"/>
      <c r="W303" s="59"/>
      <c r="Z303">
        <f t="shared" si="56"/>
        <v>0</v>
      </c>
    </row>
    <row r="304" spans="1:26" ht="24.95" customHeight="1" x14ac:dyDescent="0.25">
      <c r="A304" s="187"/>
      <c r="B304" s="222"/>
      <c r="C304" s="188" t="s">
        <v>1556</v>
      </c>
      <c r="D304" s="323" t="s">
        <v>1557</v>
      </c>
      <c r="E304" s="323"/>
      <c r="F304" s="181" t="s">
        <v>195</v>
      </c>
      <c r="G304" s="183">
        <v>1</v>
      </c>
      <c r="H304" s="189"/>
      <c r="I304" s="182">
        <f t="shared" si="51"/>
        <v>0</v>
      </c>
      <c r="J304" s="181">
        <f t="shared" si="52"/>
        <v>0</v>
      </c>
      <c r="K304" s="186">
        <f t="shared" si="53"/>
        <v>0</v>
      </c>
      <c r="L304" s="186">
        <f t="shared" si="54"/>
        <v>0</v>
      </c>
      <c r="M304" s="186"/>
      <c r="N304" s="186">
        <v>0</v>
      </c>
      <c r="O304" s="186"/>
      <c r="P304" s="190">
        <v>2.0000000000000002E-5</v>
      </c>
      <c r="Q304" s="190"/>
      <c r="R304" s="190">
        <v>2.0000000000000002E-5</v>
      </c>
      <c r="S304" s="186">
        <f t="shared" si="55"/>
        <v>0</v>
      </c>
      <c r="T304" s="186"/>
      <c r="U304" s="186"/>
      <c r="V304" s="206"/>
      <c r="W304" s="59"/>
      <c r="Z304">
        <f t="shared" si="56"/>
        <v>0</v>
      </c>
    </row>
    <row r="305" spans="1:26" ht="35.1" customHeight="1" x14ac:dyDescent="0.25">
      <c r="A305" s="187"/>
      <c r="B305" s="223"/>
      <c r="C305" s="197" t="s">
        <v>1558</v>
      </c>
      <c r="D305" s="326" t="s">
        <v>1559</v>
      </c>
      <c r="E305" s="326"/>
      <c r="F305" s="191" t="s">
        <v>195</v>
      </c>
      <c r="G305" s="193">
        <v>1</v>
      </c>
      <c r="H305" s="198"/>
      <c r="I305" s="192">
        <f t="shared" si="51"/>
        <v>0</v>
      </c>
      <c r="J305" s="191">
        <f t="shared" si="52"/>
        <v>0</v>
      </c>
      <c r="K305" s="196">
        <f t="shared" si="53"/>
        <v>0</v>
      </c>
      <c r="L305" s="196">
        <f t="shared" si="54"/>
        <v>0</v>
      </c>
      <c r="M305" s="196">
        <f>ROUND(G305*(H305),2)</f>
        <v>0</v>
      </c>
      <c r="N305" s="196">
        <v>0</v>
      </c>
      <c r="O305" s="196"/>
      <c r="P305" s="199"/>
      <c r="Q305" s="199"/>
      <c r="R305" s="199"/>
      <c r="S305" s="196">
        <f t="shared" si="55"/>
        <v>0</v>
      </c>
      <c r="T305" s="196"/>
      <c r="U305" s="196"/>
      <c r="V305" s="207"/>
      <c r="W305" s="59"/>
      <c r="Z305">
        <f t="shared" si="56"/>
        <v>0</v>
      </c>
    </row>
    <row r="306" spans="1:26" ht="24.95" customHeight="1" x14ac:dyDescent="0.25">
      <c r="A306" s="187"/>
      <c r="B306" s="222"/>
      <c r="C306" s="188" t="s">
        <v>1560</v>
      </c>
      <c r="D306" s="323" t="s">
        <v>1561</v>
      </c>
      <c r="E306" s="323"/>
      <c r="F306" s="181" t="s">
        <v>195</v>
      </c>
      <c r="G306" s="183">
        <v>1</v>
      </c>
      <c r="H306" s="189"/>
      <c r="I306" s="182">
        <f t="shared" si="51"/>
        <v>0</v>
      </c>
      <c r="J306" s="181">
        <f t="shared" si="52"/>
        <v>0</v>
      </c>
      <c r="K306" s="186">
        <f t="shared" si="53"/>
        <v>0</v>
      </c>
      <c r="L306" s="186">
        <f t="shared" si="54"/>
        <v>0</v>
      </c>
      <c r="M306" s="186"/>
      <c r="N306" s="186">
        <v>0</v>
      </c>
      <c r="O306" s="186"/>
      <c r="P306" s="190"/>
      <c r="Q306" s="190"/>
      <c r="R306" s="190"/>
      <c r="S306" s="186">
        <f t="shared" si="55"/>
        <v>0</v>
      </c>
      <c r="T306" s="186"/>
      <c r="U306" s="186"/>
      <c r="V306" s="206"/>
      <c r="W306" s="59"/>
      <c r="Z306">
        <f t="shared" si="56"/>
        <v>0</v>
      </c>
    </row>
    <row r="307" spans="1:26" ht="24.95" customHeight="1" x14ac:dyDescent="0.25">
      <c r="A307" s="187"/>
      <c r="B307" s="222"/>
      <c r="C307" s="188" t="s">
        <v>1562</v>
      </c>
      <c r="D307" s="323" t="s">
        <v>1563</v>
      </c>
      <c r="E307" s="323"/>
      <c r="F307" s="181" t="s">
        <v>195</v>
      </c>
      <c r="G307" s="183">
        <v>28</v>
      </c>
      <c r="H307" s="189"/>
      <c r="I307" s="182">
        <f t="shared" si="51"/>
        <v>0</v>
      </c>
      <c r="J307" s="181">
        <f t="shared" si="52"/>
        <v>0</v>
      </c>
      <c r="K307" s="186">
        <f t="shared" si="53"/>
        <v>0</v>
      </c>
      <c r="L307" s="186">
        <f t="shared" si="54"/>
        <v>0</v>
      </c>
      <c r="M307" s="186"/>
      <c r="N307" s="186">
        <v>0</v>
      </c>
      <c r="O307" s="186"/>
      <c r="P307" s="190"/>
      <c r="Q307" s="190"/>
      <c r="R307" s="190"/>
      <c r="S307" s="186">
        <f t="shared" si="55"/>
        <v>0</v>
      </c>
      <c r="T307" s="186"/>
      <c r="U307" s="186"/>
      <c r="V307" s="206"/>
      <c r="W307" s="59"/>
      <c r="Z307">
        <f t="shared" si="56"/>
        <v>0</v>
      </c>
    </row>
    <row r="308" spans="1:26" ht="24.95" customHeight="1" x14ac:dyDescent="0.25">
      <c r="A308" s="187"/>
      <c r="B308" s="222"/>
      <c r="C308" s="188" t="s">
        <v>1564</v>
      </c>
      <c r="D308" s="323" t="s">
        <v>1565</v>
      </c>
      <c r="E308" s="323"/>
      <c r="F308" s="181" t="s">
        <v>169</v>
      </c>
      <c r="G308" s="183">
        <v>40</v>
      </c>
      <c r="H308" s="189"/>
      <c r="I308" s="182">
        <f t="shared" si="51"/>
        <v>0</v>
      </c>
      <c r="J308" s="181">
        <f t="shared" si="52"/>
        <v>0</v>
      </c>
      <c r="K308" s="186">
        <f t="shared" si="53"/>
        <v>0</v>
      </c>
      <c r="L308" s="186">
        <f t="shared" si="54"/>
        <v>0</v>
      </c>
      <c r="M308" s="186"/>
      <c r="N308" s="186">
        <v>0</v>
      </c>
      <c r="O308" s="186"/>
      <c r="P308" s="190"/>
      <c r="Q308" s="190"/>
      <c r="R308" s="190"/>
      <c r="S308" s="186">
        <f t="shared" si="55"/>
        <v>0</v>
      </c>
      <c r="T308" s="186"/>
      <c r="U308" s="186"/>
      <c r="V308" s="206"/>
      <c r="W308" s="59"/>
      <c r="Z308">
        <f t="shared" si="56"/>
        <v>0</v>
      </c>
    </row>
    <row r="309" spans="1:26" ht="24.95" customHeight="1" x14ac:dyDescent="0.25">
      <c r="A309" s="187"/>
      <c r="B309" s="223"/>
      <c r="C309" s="197" t="s">
        <v>1566</v>
      </c>
      <c r="D309" s="326" t="s">
        <v>1567</v>
      </c>
      <c r="E309" s="326"/>
      <c r="F309" s="191" t="s">
        <v>195</v>
      </c>
      <c r="G309" s="193">
        <v>111</v>
      </c>
      <c r="H309" s="198"/>
      <c r="I309" s="192">
        <f t="shared" si="51"/>
        <v>0</v>
      </c>
      <c r="J309" s="191">
        <f t="shared" si="52"/>
        <v>0</v>
      </c>
      <c r="K309" s="196">
        <f t="shared" si="53"/>
        <v>0</v>
      </c>
      <c r="L309" s="196">
        <f t="shared" si="54"/>
        <v>0</v>
      </c>
      <c r="M309" s="196">
        <f>ROUND(G309*(H309),2)</f>
        <v>0</v>
      </c>
      <c r="N309" s="196">
        <v>0</v>
      </c>
      <c r="O309" s="196"/>
      <c r="P309" s="199"/>
      <c r="Q309" s="199"/>
      <c r="R309" s="199"/>
      <c r="S309" s="196">
        <f t="shared" si="55"/>
        <v>0</v>
      </c>
      <c r="T309" s="196"/>
      <c r="U309" s="196"/>
      <c r="V309" s="207"/>
      <c r="W309" s="59"/>
      <c r="Z309">
        <f t="shared" si="56"/>
        <v>0</v>
      </c>
    </row>
    <row r="310" spans="1:26" ht="24.95" customHeight="1" x14ac:dyDescent="0.25">
      <c r="A310" s="187"/>
      <c r="B310" s="223"/>
      <c r="C310" s="197" t="s">
        <v>1568</v>
      </c>
      <c r="D310" s="326" t="s">
        <v>1569</v>
      </c>
      <c r="E310" s="326"/>
      <c r="F310" s="191" t="s">
        <v>195</v>
      </c>
      <c r="G310" s="193">
        <v>30</v>
      </c>
      <c r="H310" s="198"/>
      <c r="I310" s="192">
        <f t="shared" si="51"/>
        <v>0</v>
      </c>
      <c r="J310" s="191">
        <f t="shared" si="52"/>
        <v>0</v>
      </c>
      <c r="K310" s="196">
        <f t="shared" si="53"/>
        <v>0</v>
      </c>
      <c r="L310" s="196">
        <f t="shared" si="54"/>
        <v>0</v>
      </c>
      <c r="M310" s="196">
        <f>ROUND(G310*(H310),2)</f>
        <v>0</v>
      </c>
      <c r="N310" s="196">
        <v>0</v>
      </c>
      <c r="O310" s="196"/>
      <c r="P310" s="199"/>
      <c r="Q310" s="199"/>
      <c r="R310" s="199"/>
      <c r="S310" s="196">
        <f t="shared" si="55"/>
        <v>0</v>
      </c>
      <c r="T310" s="196"/>
      <c r="U310" s="196"/>
      <c r="V310" s="207"/>
      <c r="W310" s="59"/>
      <c r="Z310">
        <f t="shared" si="56"/>
        <v>0</v>
      </c>
    </row>
    <row r="311" spans="1:26" ht="24.95" customHeight="1" x14ac:dyDescent="0.25">
      <c r="A311" s="187"/>
      <c r="B311" s="223"/>
      <c r="C311" s="197" t="s">
        <v>1570</v>
      </c>
      <c r="D311" s="326" t="s">
        <v>1571</v>
      </c>
      <c r="E311" s="326"/>
      <c r="F311" s="191" t="s">
        <v>195</v>
      </c>
      <c r="G311" s="193">
        <v>26</v>
      </c>
      <c r="H311" s="198"/>
      <c r="I311" s="192">
        <f t="shared" si="51"/>
        <v>0</v>
      </c>
      <c r="J311" s="191">
        <f t="shared" si="52"/>
        <v>0</v>
      </c>
      <c r="K311" s="196">
        <f t="shared" si="53"/>
        <v>0</v>
      </c>
      <c r="L311" s="196">
        <f t="shared" si="54"/>
        <v>0</v>
      </c>
      <c r="M311" s="196">
        <f>ROUND(G311*(H311),2)</f>
        <v>0</v>
      </c>
      <c r="N311" s="196">
        <v>0</v>
      </c>
      <c r="O311" s="196"/>
      <c r="P311" s="199"/>
      <c r="Q311" s="199"/>
      <c r="R311" s="199"/>
      <c r="S311" s="196">
        <f t="shared" si="55"/>
        <v>0</v>
      </c>
      <c r="T311" s="196"/>
      <c r="U311" s="196"/>
      <c r="V311" s="207"/>
      <c r="W311" s="59"/>
      <c r="Z311">
        <f t="shared" si="56"/>
        <v>0</v>
      </c>
    </row>
    <row r="312" spans="1:26" ht="24.95" customHeight="1" x14ac:dyDescent="0.25">
      <c r="A312" s="187"/>
      <c r="B312" s="223"/>
      <c r="C312" s="197" t="s">
        <v>1572</v>
      </c>
      <c r="D312" s="326" t="s">
        <v>1573</v>
      </c>
      <c r="E312" s="326"/>
      <c r="F312" s="191" t="s">
        <v>195</v>
      </c>
      <c r="G312" s="193">
        <v>56</v>
      </c>
      <c r="H312" s="198"/>
      <c r="I312" s="192">
        <f t="shared" si="51"/>
        <v>0</v>
      </c>
      <c r="J312" s="191">
        <f t="shared" si="52"/>
        <v>0</v>
      </c>
      <c r="K312" s="196">
        <f t="shared" si="53"/>
        <v>0</v>
      </c>
      <c r="L312" s="196">
        <f t="shared" si="54"/>
        <v>0</v>
      </c>
      <c r="M312" s="196">
        <f>ROUND(G312*(H312),2)</f>
        <v>0</v>
      </c>
      <c r="N312" s="196">
        <v>0</v>
      </c>
      <c r="O312" s="196"/>
      <c r="P312" s="199"/>
      <c r="Q312" s="199"/>
      <c r="R312" s="199"/>
      <c r="S312" s="196">
        <f t="shared" si="55"/>
        <v>0</v>
      </c>
      <c r="T312" s="196"/>
      <c r="U312" s="196"/>
      <c r="V312" s="207"/>
      <c r="W312" s="59"/>
      <c r="Z312">
        <f t="shared" si="56"/>
        <v>0</v>
      </c>
    </row>
    <row r="313" spans="1:26" ht="24.95" customHeight="1" x14ac:dyDescent="0.25">
      <c r="A313" s="187"/>
      <c r="B313" s="222"/>
      <c r="C313" s="188" t="s">
        <v>1574</v>
      </c>
      <c r="D313" s="323" t="s">
        <v>1575</v>
      </c>
      <c r="E313" s="323"/>
      <c r="F313" s="181" t="s">
        <v>169</v>
      </c>
      <c r="G313" s="183">
        <v>1.65</v>
      </c>
      <c r="H313" s="189"/>
      <c r="I313" s="182">
        <f t="shared" si="51"/>
        <v>0</v>
      </c>
      <c r="J313" s="181">
        <f t="shared" si="52"/>
        <v>0</v>
      </c>
      <c r="K313" s="186">
        <f t="shared" si="53"/>
        <v>0</v>
      </c>
      <c r="L313" s="186">
        <f t="shared" si="54"/>
        <v>0</v>
      </c>
      <c r="M313" s="186"/>
      <c r="N313" s="186">
        <v>0</v>
      </c>
      <c r="O313" s="186"/>
      <c r="P313" s="190"/>
      <c r="Q313" s="190"/>
      <c r="R313" s="190"/>
      <c r="S313" s="186">
        <f t="shared" si="55"/>
        <v>0</v>
      </c>
      <c r="T313" s="186"/>
      <c r="U313" s="186"/>
      <c r="V313" s="206"/>
      <c r="W313" s="59"/>
      <c r="Z313">
        <f t="shared" si="56"/>
        <v>0</v>
      </c>
    </row>
    <row r="314" spans="1:26" ht="24.95" customHeight="1" x14ac:dyDescent="0.25">
      <c r="A314" s="187"/>
      <c r="B314" s="222"/>
      <c r="C314" s="188" t="s">
        <v>1576</v>
      </c>
      <c r="D314" s="323" t="s">
        <v>1577</v>
      </c>
      <c r="E314" s="323"/>
      <c r="F314" s="181" t="s">
        <v>178</v>
      </c>
      <c r="G314" s="183">
        <v>6187</v>
      </c>
      <c r="H314" s="189"/>
      <c r="I314" s="182">
        <f t="shared" si="51"/>
        <v>0</v>
      </c>
      <c r="J314" s="181">
        <f t="shared" si="52"/>
        <v>0</v>
      </c>
      <c r="K314" s="186">
        <f t="shared" si="53"/>
        <v>0</v>
      </c>
      <c r="L314" s="186">
        <f t="shared" si="54"/>
        <v>0</v>
      </c>
      <c r="M314" s="186"/>
      <c r="N314" s="186">
        <v>0</v>
      </c>
      <c r="O314" s="186"/>
      <c r="P314" s="190"/>
      <c r="Q314" s="190"/>
      <c r="R314" s="190"/>
      <c r="S314" s="186">
        <f t="shared" si="55"/>
        <v>0</v>
      </c>
      <c r="T314" s="186"/>
      <c r="U314" s="186"/>
      <c r="V314" s="206"/>
      <c r="W314" s="59"/>
      <c r="Z314">
        <f t="shared" si="56"/>
        <v>0</v>
      </c>
    </row>
    <row r="315" spans="1:26" ht="24.95" customHeight="1" x14ac:dyDescent="0.25">
      <c r="A315" s="187"/>
      <c r="B315" s="223"/>
      <c r="C315" s="197" t="s">
        <v>1578</v>
      </c>
      <c r="D315" s="326" t="s">
        <v>1579</v>
      </c>
      <c r="E315" s="326"/>
      <c r="F315" s="191" t="s">
        <v>178</v>
      </c>
      <c r="G315" s="193">
        <v>286</v>
      </c>
      <c r="H315" s="198"/>
      <c r="I315" s="192">
        <f t="shared" si="51"/>
        <v>0</v>
      </c>
      <c r="J315" s="191">
        <f t="shared" si="52"/>
        <v>0</v>
      </c>
      <c r="K315" s="196">
        <f t="shared" si="53"/>
        <v>0</v>
      </c>
      <c r="L315" s="196">
        <f t="shared" si="54"/>
        <v>0</v>
      </c>
      <c r="M315" s="196">
        <f t="shared" ref="M315:M343" si="57">ROUND(G315*(H315),2)</f>
        <v>0</v>
      </c>
      <c r="N315" s="196">
        <v>0</v>
      </c>
      <c r="O315" s="196"/>
      <c r="P315" s="199"/>
      <c r="Q315" s="199"/>
      <c r="R315" s="199"/>
      <c r="S315" s="196">
        <f t="shared" si="55"/>
        <v>0</v>
      </c>
      <c r="T315" s="196"/>
      <c r="U315" s="196"/>
      <c r="V315" s="207"/>
      <c r="W315" s="59"/>
      <c r="Z315">
        <f t="shared" si="56"/>
        <v>0</v>
      </c>
    </row>
    <row r="316" spans="1:26" ht="24.95" customHeight="1" x14ac:dyDescent="0.25">
      <c r="A316" s="187"/>
      <c r="B316" s="223"/>
      <c r="C316" s="197" t="s">
        <v>1580</v>
      </c>
      <c r="D316" s="326" t="s">
        <v>1581</v>
      </c>
      <c r="E316" s="326"/>
      <c r="F316" s="191" t="s">
        <v>178</v>
      </c>
      <c r="G316" s="193">
        <v>325</v>
      </c>
      <c r="H316" s="198"/>
      <c r="I316" s="192">
        <f t="shared" si="51"/>
        <v>0</v>
      </c>
      <c r="J316" s="191">
        <f t="shared" si="52"/>
        <v>0</v>
      </c>
      <c r="K316" s="196">
        <f t="shared" si="53"/>
        <v>0</v>
      </c>
      <c r="L316" s="196">
        <f t="shared" si="54"/>
        <v>0</v>
      </c>
      <c r="M316" s="196">
        <f t="shared" si="57"/>
        <v>0</v>
      </c>
      <c r="N316" s="196">
        <v>0</v>
      </c>
      <c r="O316" s="196"/>
      <c r="P316" s="199"/>
      <c r="Q316" s="199"/>
      <c r="R316" s="199"/>
      <c r="S316" s="196">
        <f t="shared" si="55"/>
        <v>0</v>
      </c>
      <c r="T316" s="196"/>
      <c r="U316" s="196"/>
      <c r="V316" s="207"/>
      <c r="W316" s="59"/>
      <c r="Z316">
        <f t="shared" si="56"/>
        <v>0</v>
      </c>
    </row>
    <row r="317" spans="1:26" ht="24.95" customHeight="1" x14ac:dyDescent="0.25">
      <c r="A317" s="187"/>
      <c r="B317" s="223"/>
      <c r="C317" s="197" t="s">
        <v>1582</v>
      </c>
      <c r="D317" s="326" t="s">
        <v>1583</v>
      </c>
      <c r="E317" s="326"/>
      <c r="F317" s="191" t="s">
        <v>178</v>
      </c>
      <c r="G317" s="193">
        <v>15</v>
      </c>
      <c r="H317" s="198"/>
      <c r="I317" s="192">
        <f t="shared" si="51"/>
        <v>0</v>
      </c>
      <c r="J317" s="191">
        <f t="shared" si="52"/>
        <v>0</v>
      </c>
      <c r="K317" s="196">
        <f t="shared" si="53"/>
        <v>0</v>
      </c>
      <c r="L317" s="196">
        <f t="shared" si="54"/>
        <v>0</v>
      </c>
      <c r="M317" s="196">
        <f t="shared" si="57"/>
        <v>0</v>
      </c>
      <c r="N317" s="196">
        <v>0</v>
      </c>
      <c r="O317" s="196"/>
      <c r="P317" s="199"/>
      <c r="Q317" s="199"/>
      <c r="R317" s="199"/>
      <c r="S317" s="196">
        <f t="shared" si="55"/>
        <v>0</v>
      </c>
      <c r="T317" s="196"/>
      <c r="U317" s="196"/>
      <c r="V317" s="207"/>
      <c r="W317" s="59"/>
      <c r="Z317">
        <f t="shared" si="56"/>
        <v>0</v>
      </c>
    </row>
    <row r="318" spans="1:26" ht="24.95" customHeight="1" x14ac:dyDescent="0.25">
      <c r="A318" s="187"/>
      <c r="B318" s="223"/>
      <c r="C318" s="197" t="s">
        <v>1584</v>
      </c>
      <c r="D318" s="326" t="s">
        <v>1585</v>
      </c>
      <c r="E318" s="326"/>
      <c r="F318" s="191" t="s">
        <v>195</v>
      </c>
      <c r="G318" s="193">
        <v>1</v>
      </c>
      <c r="H318" s="198"/>
      <c r="I318" s="192">
        <f t="shared" si="51"/>
        <v>0</v>
      </c>
      <c r="J318" s="191">
        <f t="shared" si="52"/>
        <v>0</v>
      </c>
      <c r="K318" s="196">
        <f t="shared" si="53"/>
        <v>0</v>
      </c>
      <c r="L318" s="196">
        <f t="shared" si="54"/>
        <v>0</v>
      </c>
      <c r="M318" s="196">
        <f t="shared" si="57"/>
        <v>0</v>
      </c>
      <c r="N318" s="196">
        <v>0</v>
      </c>
      <c r="O318" s="196"/>
      <c r="P318" s="199"/>
      <c r="Q318" s="199"/>
      <c r="R318" s="199"/>
      <c r="S318" s="196">
        <f t="shared" si="55"/>
        <v>0</v>
      </c>
      <c r="T318" s="196"/>
      <c r="U318" s="196"/>
      <c r="V318" s="207"/>
      <c r="W318" s="59"/>
      <c r="Z318">
        <f t="shared" si="56"/>
        <v>0</v>
      </c>
    </row>
    <row r="319" spans="1:26" ht="24.95" customHeight="1" x14ac:dyDescent="0.25">
      <c r="A319" s="187"/>
      <c r="B319" s="223"/>
      <c r="C319" s="197" t="s">
        <v>1586</v>
      </c>
      <c r="D319" s="326" t="s">
        <v>1587</v>
      </c>
      <c r="E319" s="326"/>
      <c r="F319" s="191" t="s">
        <v>195</v>
      </c>
      <c r="G319" s="193">
        <v>1</v>
      </c>
      <c r="H319" s="198"/>
      <c r="I319" s="192">
        <f t="shared" si="51"/>
        <v>0</v>
      </c>
      <c r="J319" s="191">
        <f t="shared" si="52"/>
        <v>0</v>
      </c>
      <c r="K319" s="196">
        <f t="shared" si="53"/>
        <v>0</v>
      </c>
      <c r="L319" s="196">
        <f t="shared" si="54"/>
        <v>0</v>
      </c>
      <c r="M319" s="196">
        <f t="shared" si="57"/>
        <v>0</v>
      </c>
      <c r="N319" s="196">
        <v>0</v>
      </c>
      <c r="O319" s="196"/>
      <c r="P319" s="199"/>
      <c r="Q319" s="199"/>
      <c r="R319" s="199"/>
      <c r="S319" s="196">
        <f t="shared" si="55"/>
        <v>0</v>
      </c>
      <c r="T319" s="196"/>
      <c r="U319" s="196"/>
      <c r="V319" s="207"/>
      <c r="W319" s="59"/>
      <c r="Z319">
        <f t="shared" si="56"/>
        <v>0</v>
      </c>
    </row>
    <row r="320" spans="1:26" ht="24.95" customHeight="1" x14ac:dyDescent="0.25">
      <c r="A320" s="187"/>
      <c r="B320" s="223"/>
      <c r="C320" s="197" t="s">
        <v>1588</v>
      </c>
      <c r="D320" s="326" t="s">
        <v>1589</v>
      </c>
      <c r="E320" s="326"/>
      <c r="F320" s="191" t="s">
        <v>195</v>
      </c>
      <c r="G320" s="193">
        <v>1</v>
      </c>
      <c r="H320" s="198"/>
      <c r="I320" s="192">
        <f t="shared" ref="I320:I351" si="58">ROUND(G320*(H320),2)</f>
        <v>0</v>
      </c>
      <c r="J320" s="191">
        <f t="shared" ref="J320:J351" si="59">ROUND(G320*(N320),2)</f>
        <v>0</v>
      </c>
      <c r="K320" s="196">
        <f t="shared" ref="K320:K351" si="60">ROUND(G320*(O320),2)</f>
        <v>0</v>
      </c>
      <c r="L320" s="196">
        <f t="shared" ref="L320:L351" si="61">ROUND(G320*(H320),2)</f>
        <v>0</v>
      </c>
      <c r="M320" s="196">
        <f t="shared" si="57"/>
        <v>0</v>
      </c>
      <c r="N320" s="196">
        <v>0</v>
      </c>
      <c r="O320" s="196"/>
      <c r="P320" s="199"/>
      <c r="Q320" s="199"/>
      <c r="R320" s="199"/>
      <c r="S320" s="196">
        <f t="shared" ref="S320:S351" si="62">ROUND(G320*(P320),3)</f>
        <v>0</v>
      </c>
      <c r="T320" s="196"/>
      <c r="U320" s="196"/>
      <c r="V320" s="207"/>
      <c r="W320" s="59"/>
      <c r="Z320">
        <f t="shared" ref="Z320:Z351" si="63">0.058844*POWER(I320,0.952797)</f>
        <v>0</v>
      </c>
    </row>
    <row r="321" spans="1:26" ht="24.95" customHeight="1" x14ac:dyDescent="0.25">
      <c r="A321" s="187"/>
      <c r="B321" s="223"/>
      <c r="C321" s="197" t="s">
        <v>1590</v>
      </c>
      <c r="D321" s="326" t="s">
        <v>1591</v>
      </c>
      <c r="E321" s="326"/>
      <c r="F321" s="191" t="s">
        <v>195</v>
      </c>
      <c r="G321" s="193">
        <v>2</v>
      </c>
      <c r="H321" s="198"/>
      <c r="I321" s="192">
        <f t="shared" si="58"/>
        <v>0</v>
      </c>
      <c r="J321" s="191">
        <f t="shared" si="59"/>
        <v>0</v>
      </c>
      <c r="K321" s="196">
        <f t="shared" si="60"/>
        <v>0</v>
      </c>
      <c r="L321" s="196">
        <f t="shared" si="61"/>
        <v>0</v>
      </c>
      <c r="M321" s="196">
        <f t="shared" si="57"/>
        <v>0</v>
      </c>
      <c r="N321" s="196">
        <v>0</v>
      </c>
      <c r="O321" s="196"/>
      <c r="P321" s="199"/>
      <c r="Q321" s="199"/>
      <c r="R321" s="199"/>
      <c r="S321" s="196">
        <f t="shared" si="62"/>
        <v>0</v>
      </c>
      <c r="T321" s="196"/>
      <c r="U321" s="196"/>
      <c r="V321" s="207"/>
      <c r="W321" s="59"/>
      <c r="Z321">
        <f t="shared" si="63"/>
        <v>0</v>
      </c>
    </row>
    <row r="322" spans="1:26" ht="24.95" customHeight="1" x14ac:dyDescent="0.25">
      <c r="A322" s="187"/>
      <c r="B322" s="223"/>
      <c r="C322" s="197" t="s">
        <v>1592</v>
      </c>
      <c r="D322" s="326" t="s">
        <v>1593</v>
      </c>
      <c r="E322" s="326"/>
      <c r="F322" s="191" t="s">
        <v>195</v>
      </c>
      <c r="G322" s="193">
        <v>1</v>
      </c>
      <c r="H322" s="198"/>
      <c r="I322" s="192">
        <f t="shared" si="58"/>
        <v>0</v>
      </c>
      <c r="J322" s="191">
        <f t="shared" si="59"/>
        <v>0</v>
      </c>
      <c r="K322" s="196">
        <f t="shared" si="60"/>
        <v>0</v>
      </c>
      <c r="L322" s="196">
        <f t="shared" si="61"/>
        <v>0</v>
      </c>
      <c r="M322" s="196">
        <f t="shared" si="57"/>
        <v>0</v>
      </c>
      <c r="N322" s="196">
        <v>0</v>
      </c>
      <c r="O322" s="196"/>
      <c r="P322" s="199"/>
      <c r="Q322" s="199"/>
      <c r="R322" s="199"/>
      <c r="S322" s="196">
        <f t="shared" si="62"/>
        <v>0</v>
      </c>
      <c r="T322" s="196"/>
      <c r="U322" s="196"/>
      <c r="V322" s="207"/>
      <c r="W322" s="59"/>
      <c r="Z322">
        <f t="shared" si="63"/>
        <v>0</v>
      </c>
    </row>
    <row r="323" spans="1:26" ht="24.95" customHeight="1" x14ac:dyDescent="0.25">
      <c r="A323" s="187"/>
      <c r="B323" s="223"/>
      <c r="C323" s="197" t="s">
        <v>1594</v>
      </c>
      <c r="D323" s="326" t="s">
        <v>1595</v>
      </c>
      <c r="E323" s="326"/>
      <c r="F323" s="191" t="s">
        <v>195</v>
      </c>
      <c r="G323" s="193">
        <v>1</v>
      </c>
      <c r="H323" s="198"/>
      <c r="I323" s="192">
        <f t="shared" si="58"/>
        <v>0</v>
      </c>
      <c r="J323" s="191">
        <f t="shared" si="59"/>
        <v>0</v>
      </c>
      <c r="K323" s="196">
        <f t="shared" si="60"/>
        <v>0</v>
      </c>
      <c r="L323" s="196">
        <f t="shared" si="61"/>
        <v>0</v>
      </c>
      <c r="M323" s="196">
        <f t="shared" si="57"/>
        <v>0</v>
      </c>
      <c r="N323" s="196">
        <v>0</v>
      </c>
      <c r="O323" s="196"/>
      <c r="P323" s="199"/>
      <c r="Q323" s="199"/>
      <c r="R323" s="199"/>
      <c r="S323" s="196">
        <f t="shared" si="62"/>
        <v>0</v>
      </c>
      <c r="T323" s="196"/>
      <c r="U323" s="196"/>
      <c r="V323" s="207"/>
      <c r="W323" s="59"/>
      <c r="Z323">
        <f t="shared" si="63"/>
        <v>0</v>
      </c>
    </row>
    <row r="324" spans="1:26" ht="24.95" customHeight="1" x14ac:dyDescent="0.25">
      <c r="A324" s="187"/>
      <c r="B324" s="223"/>
      <c r="C324" s="197" t="s">
        <v>1596</v>
      </c>
      <c r="D324" s="326" t="s">
        <v>1597</v>
      </c>
      <c r="E324" s="326"/>
      <c r="F324" s="191" t="s">
        <v>195</v>
      </c>
      <c r="G324" s="193">
        <v>1</v>
      </c>
      <c r="H324" s="198"/>
      <c r="I324" s="192">
        <f t="shared" si="58"/>
        <v>0</v>
      </c>
      <c r="J324" s="191">
        <f t="shared" si="59"/>
        <v>0</v>
      </c>
      <c r="K324" s="196">
        <f t="shared" si="60"/>
        <v>0</v>
      </c>
      <c r="L324" s="196">
        <f t="shared" si="61"/>
        <v>0</v>
      </c>
      <c r="M324" s="196">
        <f t="shared" si="57"/>
        <v>0</v>
      </c>
      <c r="N324" s="196">
        <v>0</v>
      </c>
      <c r="O324" s="196"/>
      <c r="P324" s="199"/>
      <c r="Q324" s="199"/>
      <c r="R324" s="199"/>
      <c r="S324" s="196">
        <f t="shared" si="62"/>
        <v>0</v>
      </c>
      <c r="T324" s="196"/>
      <c r="U324" s="196"/>
      <c r="V324" s="207"/>
      <c r="W324" s="59"/>
      <c r="Z324">
        <f t="shared" si="63"/>
        <v>0</v>
      </c>
    </row>
    <row r="325" spans="1:26" ht="24.95" customHeight="1" x14ac:dyDescent="0.25">
      <c r="A325" s="187"/>
      <c r="B325" s="223"/>
      <c r="C325" s="197" t="s">
        <v>1598</v>
      </c>
      <c r="D325" s="326" t="s">
        <v>1599</v>
      </c>
      <c r="E325" s="326"/>
      <c r="F325" s="191" t="s">
        <v>195</v>
      </c>
      <c r="G325" s="193">
        <v>1</v>
      </c>
      <c r="H325" s="198"/>
      <c r="I325" s="192">
        <f t="shared" si="58"/>
        <v>0</v>
      </c>
      <c r="J325" s="191">
        <f t="shared" si="59"/>
        <v>0</v>
      </c>
      <c r="K325" s="196">
        <f t="shared" si="60"/>
        <v>0</v>
      </c>
      <c r="L325" s="196">
        <f t="shared" si="61"/>
        <v>0</v>
      </c>
      <c r="M325" s="196">
        <f t="shared" si="57"/>
        <v>0</v>
      </c>
      <c r="N325" s="196">
        <v>0</v>
      </c>
      <c r="O325" s="196"/>
      <c r="P325" s="199"/>
      <c r="Q325" s="199"/>
      <c r="R325" s="199"/>
      <c r="S325" s="196">
        <f t="shared" si="62"/>
        <v>0</v>
      </c>
      <c r="T325" s="196"/>
      <c r="U325" s="196"/>
      <c r="V325" s="207"/>
      <c r="W325" s="59"/>
      <c r="Z325">
        <f t="shared" si="63"/>
        <v>0</v>
      </c>
    </row>
    <row r="326" spans="1:26" ht="24.95" customHeight="1" x14ac:dyDescent="0.25">
      <c r="A326" s="187"/>
      <c r="B326" s="223"/>
      <c r="C326" s="197" t="s">
        <v>1600</v>
      </c>
      <c r="D326" s="326" t="s">
        <v>1601</v>
      </c>
      <c r="E326" s="326"/>
      <c r="F326" s="191" t="s">
        <v>195</v>
      </c>
      <c r="G326" s="193">
        <v>3</v>
      </c>
      <c r="H326" s="198"/>
      <c r="I326" s="192">
        <f t="shared" si="58"/>
        <v>0</v>
      </c>
      <c r="J326" s="191">
        <f t="shared" si="59"/>
        <v>0</v>
      </c>
      <c r="K326" s="196">
        <f t="shared" si="60"/>
        <v>0</v>
      </c>
      <c r="L326" s="196">
        <f t="shared" si="61"/>
        <v>0</v>
      </c>
      <c r="M326" s="196">
        <f t="shared" si="57"/>
        <v>0</v>
      </c>
      <c r="N326" s="196">
        <v>0</v>
      </c>
      <c r="O326" s="196"/>
      <c r="P326" s="199"/>
      <c r="Q326" s="199"/>
      <c r="R326" s="199"/>
      <c r="S326" s="196">
        <f t="shared" si="62"/>
        <v>0</v>
      </c>
      <c r="T326" s="196"/>
      <c r="U326" s="196"/>
      <c r="V326" s="207"/>
      <c r="W326" s="59"/>
      <c r="Z326">
        <f t="shared" si="63"/>
        <v>0</v>
      </c>
    </row>
    <row r="327" spans="1:26" ht="24.95" customHeight="1" x14ac:dyDescent="0.25">
      <c r="A327" s="187"/>
      <c r="B327" s="223"/>
      <c r="C327" s="197" t="s">
        <v>1602</v>
      </c>
      <c r="D327" s="326" t="s">
        <v>1603</v>
      </c>
      <c r="E327" s="326"/>
      <c r="F327" s="191" t="s">
        <v>195</v>
      </c>
      <c r="G327" s="193">
        <v>1</v>
      </c>
      <c r="H327" s="198"/>
      <c r="I327" s="192">
        <f t="shared" si="58"/>
        <v>0</v>
      </c>
      <c r="J327" s="191">
        <f t="shared" si="59"/>
        <v>0</v>
      </c>
      <c r="K327" s="196">
        <f t="shared" si="60"/>
        <v>0</v>
      </c>
      <c r="L327" s="196">
        <f t="shared" si="61"/>
        <v>0</v>
      </c>
      <c r="M327" s="196">
        <f t="shared" si="57"/>
        <v>0</v>
      </c>
      <c r="N327" s="196">
        <v>0</v>
      </c>
      <c r="O327" s="196"/>
      <c r="P327" s="199"/>
      <c r="Q327" s="199"/>
      <c r="R327" s="199"/>
      <c r="S327" s="196">
        <f t="shared" si="62"/>
        <v>0</v>
      </c>
      <c r="T327" s="196"/>
      <c r="U327" s="196"/>
      <c r="V327" s="207"/>
      <c r="W327" s="59"/>
      <c r="Z327">
        <f t="shared" si="63"/>
        <v>0</v>
      </c>
    </row>
    <row r="328" spans="1:26" ht="24.95" customHeight="1" x14ac:dyDescent="0.25">
      <c r="A328" s="187"/>
      <c r="B328" s="223"/>
      <c r="C328" s="197" t="s">
        <v>1604</v>
      </c>
      <c r="D328" s="326" t="s">
        <v>1605</v>
      </c>
      <c r="E328" s="326"/>
      <c r="F328" s="191" t="s">
        <v>195</v>
      </c>
      <c r="G328" s="193">
        <v>1</v>
      </c>
      <c r="H328" s="198"/>
      <c r="I328" s="192">
        <f t="shared" si="58"/>
        <v>0</v>
      </c>
      <c r="J328" s="191">
        <f t="shared" si="59"/>
        <v>0</v>
      </c>
      <c r="K328" s="196">
        <f t="shared" si="60"/>
        <v>0</v>
      </c>
      <c r="L328" s="196">
        <f t="shared" si="61"/>
        <v>0</v>
      </c>
      <c r="M328" s="196">
        <f t="shared" si="57"/>
        <v>0</v>
      </c>
      <c r="N328" s="196">
        <v>0</v>
      </c>
      <c r="O328" s="196"/>
      <c r="P328" s="199"/>
      <c r="Q328" s="199"/>
      <c r="R328" s="199"/>
      <c r="S328" s="196">
        <f t="shared" si="62"/>
        <v>0</v>
      </c>
      <c r="T328" s="196"/>
      <c r="U328" s="196"/>
      <c r="V328" s="207"/>
      <c r="W328" s="59"/>
      <c r="Z328">
        <f t="shared" si="63"/>
        <v>0</v>
      </c>
    </row>
    <row r="329" spans="1:26" ht="24.95" customHeight="1" x14ac:dyDescent="0.25">
      <c r="A329" s="187"/>
      <c r="B329" s="223"/>
      <c r="C329" s="197" t="s">
        <v>1606</v>
      </c>
      <c r="D329" s="326" t="s">
        <v>1607</v>
      </c>
      <c r="E329" s="326"/>
      <c r="F329" s="191" t="s">
        <v>195</v>
      </c>
      <c r="G329" s="193">
        <v>403</v>
      </c>
      <c r="H329" s="198"/>
      <c r="I329" s="192">
        <f t="shared" si="58"/>
        <v>0</v>
      </c>
      <c r="J329" s="191">
        <f t="shared" si="59"/>
        <v>0</v>
      </c>
      <c r="K329" s="196">
        <f t="shared" si="60"/>
        <v>0</v>
      </c>
      <c r="L329" s="196">
        <f t="shared" si="61"/>
        <v>0</v>
      </c>
      <c r="M329" s="196">
        <f t="shared" si="57"/>
        <v>0</v>
      </c>
      <c r="N329" s="196">
        <v>0</v>
      </c>
      <c r="O329" s="196"/>
      <c r="P329" s="199"/>
      <c r="Q329" s="199"/>
      <c r="R329" s="199"/>
      <c r="S329" s="196">
        <f t="shared" si="62"/>
        <v>0</v>
      </c>
      <c r="T329" s="196"/>
      <c r="U329" s="196"/>
      <c r="V329" s="207"/>
      <c r="W329" s="59"/>
      <c r="Z329">
        <f t="shared" si="63"/>
        <v>0</v>
      </c>
    </row>
    <row r="330" spans="1:26" ht="24.95" customHeight="1" x14ac:dyDescent="0.25">
      <c r="A330" s="187"/>
      <c r="B330" s="223"/>
      <c r="C330" s="197" t="s">
        <v>1608</v>
      </c>
      <c r="D330" s="326" t="s">
        <v>1609</v>
      </c>
      <c r="E330" s="326"/>
      <c r="F330" s="191" t="s">
        <v>195</v>
      </c>
      <c r="G330" s="193">
        <v>680</v>
      </c>
      <c r="H330" s="198"/>
      <c r="I330" s="192">
        <f t="shared" si="58"/>
        <v>0</v>
      </c>
      <c r="J330" s="191">
        <f t="shared" si="59"/>
        <v>0</v>
      </c>
      <c r="K330" s="196">
        <f t="shared" si="60"/>
        <v>0</v>
      </c>
      <c r="L330" s="196">
        <f t="shared" si="61"/>
        <v>0</v>
      </c>
      <c r="M330" s="196">
        <f t="shared" si="57"/>
        <v>0</v>
      </c>
      <c r="N330" s="196">
        <v>0</v>
      </c>
      <c r="O330" s="196"/>
      <c r="P330" s="199"/>
      <c r="Q330" s="199"/>
      <c r="R330" s="199"/>
      <c r="S330" s="196">
        <f t="shared" si="62"/>
        <v>0</v>
      </c>
      <c r="T330" s="196"/>
      <c r="U330" s="196"/>
      <c r="V330" s="207"/>
      <c r="W330" s="59"/>
      <c r="Z330">
        <f t="shared" si="63"/>
        <v>0</v>
      </c>
    </row>
    <row r="331" spans="1:26" ht="24.95" customHeight="1" x14ac:dyDescent="0.25">
      <c r="A331" s="187"/>
      <c r="B331" s="223"/>
      <c r="C331" s="197" t="s">
        <v>1610</v>
      </c>
      <c r="D331" s="326" t="s">
        <v>1611</v>
      </c>
      <c r="E331" s="326"/>
      <c r="F331" s="191" t="s">
        <v>195</v>
      </c>
      <c r="G331" s="193">
        <v>44</v>
      </c>
      <c r="H331" s="198"/>
      <c r="I331" s="192">
        <f t="shared" si="58"/>
        <v>0</v>
      </c>
      <c r="J331" s="191">
        <f t="shared" si="59"/>
        <v>0</v>
      </c>
      <c r="K331" s="196">
        <f t="shared" si="60"/>
        <v>0</v>
      </c>
      <c r="L331" s="196">
        <f t="shared" si="61"/>
        <v>0</v>
      </c>
      <c r="M331" s="196">
        <f t="shared" si="57"/>
        <v>0</v>
      </c>
      <c r="N331" s="196">
        <v>0</v>
      </c>
      <c r="O331" s="196"/>
      <c r="P331" s="199"/>
      <c r="Q331" s="199"/>
      <c r="R331" s="199"/>
      <c r="S331" s="196">
        <f t="shared" si="62"/>
        <v>0</v>
      </c>
      <c r="T331" s="196"/>
      <c r="U331" s="196"/>
      <c r="V331" s="207"/>
      <c r="W331" s="59"/>
      <c r="Z331">
        <f t="shared" si="63"/>
        <v>0</v>
      </c>
    </row>
    <row r="332" spans="1:26" ht="24.95" customHeight="1" x14ac:dyDescent="0.25">
      <c r="A332" s="187"/>
      <c r="B332" s="223"/>
      <c r="C332" s="197" t="s">
        <v>1612</v>
      </c>
      <c r="D332" s="326" t="s">
        <v>1613</v>
      </c>
      <c r="E332" s="326"/>
      <c r="F332" s="191" t="s">
        <v>178</v>
      </c>
      <c r="G332" s="193">
        <v>555</v>
      </c>
      <c r="H332" s="198"/>
      <c r="I332" s="192">
        <f t="shared" si="58"/>
        <v>0</v>
      </c>
      <c r="J332" s="191">
        <f t="shared" si="59"/>
        <v>0</v>
      </c>
      <c r="K332" s="196">
        <f t="shared" si="60"/>
        <v>0</v>
      </c>
      <c r="L332" s="196">
        <f t="shared" si="61"/>
        <v>0</v>
      </c>
      <c r="M332" s="196">
        <f t="shared" si="57"/>
        <v>0</v>
      </c>
      <c r="N332" s="196">
        <v>0</v>
      </c>
      <c r="O332" s="196"/>
      <c r="P332" s="199"/>
      <c r="Q332" s="199"/>
      <c r="R332" s="199"/>
      <c r="S332" s="196">
        <f t="shared" si="62"/>
        <v>0</v>
      </c>
      <c r="T332" s="196"/>
      <c r="U332" s="196"/>
      <c r="V332" s="207"/>
      <c r="W332" s="59"/>
      <c r="Z332">
        <f t="shared" si="63"/>
        <v>0</v>
      </c>
    </row>
    <row r="333" spans="1:26" ht="24.95" customHeight="1" x14ac:dyDescent="0.25">
      <c r="A333" s="187"/>
      <c r="B333" s="223"/>
      <c r="C333" s="197" t="s">
        <v>1614</v>
      </c>
      <c r="D333" s="326" t="s">
        <v>1615</v>
      </c>
      <c r="E333" s="326"/>
      <c r="F333" s="191" t="s">
        <v>162</v>
      </c>
      <c r="G333" s="193">
        <v>1127</v>
      </c>
      <c r="H333" s="198"/>
      <c r="I333" s="192">
        <f t="shared" si="58"/>
        <v>0</v>
      </c>
      <c r="J333" s="191">
        <f t="shared" si="59"/>
        <v>0</v>
      </c>
      <c r="K333" s="196">
        <f t="shared" si="60"/>
        <v>0</v>
      </c>
      <c r="L333" s="196">
        <f t="shared" si="61"/>
        <v>0</v>
      </c>
      <c r="M333" s="196">
        <f t="shared" si="57"/>
        <v>0</v>
      </c>
      <c r="N333" s="196">
        <v>0</v>
      </c>
      <c r="O333" s="196"/>
      <c r="P333" s="199"/>
      <c r="Q333" s="199"/>
      <c r="R333" s="199"/>
      <c r="S333" s="196">
        <f t="shared" si="62"/>
        <v>0</v>
      </c>
      <c r="T333" s="196"/>
      <c r="U333" s="196"/>
      <c r="V333" s="207"/>
      <c r="W333" s="59"/>
      <c r="Z333">
        <f t="shared" si="63"/>
        <v>0</v>
      </c>
    </row>
    <row r="334" spans="1:26" ht="24.95" customHeight="1" x14ac:dyDescent="0.25">
      <c r="A334" s="187"/>
      <c r="B334" s="223"/>
      <c r="C334" s="197" t="s">
        <v>1616</v>
      </c>
      <c r="D334" s="326" t="s">
        <v>1617</v>
      </c>
      <c r="E334" s="326"/>
      <c r="F334" s="191" t="s">
        <v>195</v>
      </c>
      <c r="G334" s="193">
        <v>103</v>
      </c>
      <c r="H334" s="198"/>
      <c r="I334" s="192">
        <f t="shared" si="58"/>
        <v>0</v>
      </c>
      <c r="J334" s="191">
        <f t="shared" si="59"/>
        <v>0</v>
      </c>
      <c r="K334" s="196">
        <f t="shared" si="60"/>
        <v>0</v>
      </c>
      <c r="L334" s="196">
        <f t="shared" si="61"/>
        <v>0</v>
      </c>
      <c r="M334" s="196">
        <f t="shared" si="57"/>
        <v>0</v>
      </c>
      <c r="N334" s="196">
        <v>0</v>
      </c>
      <c r="O334" s="196"/>
      <c r="P334" s="199"/>
      <c r="Q334" s="199"/>
      <c r="R334" s="199"/>
      <c r="S334" s="196">
        <f t="shared" si="62"/>
        <v>0</v>
      </c>
      <c r="T334" s="196"/>
      <c r="U334" s="196"/>
      <c r="V334" s="207"/>
      <c r="W334" s="59"/>
      <c r="Z334">
        <f t="shared" si="63"/>
        <v>0</v>
      </c>
    </row>
    <row r="335" spans="1:26" ht="24.95" customHeight="1" x14ac:dyDescent="0.25">
      <c r="A335" s="187"/>
      <c r="B335" s="223"/>
      <c r="C335" s="197" t="s">
        <v>1618</v>
      </c>
      <c r="D335" s="326" t="s">
        <v>1619</v>
      </c>
      <c r="E335" s="326"/>
      <c r="F335" s="191" t="s">
        <v>195</v>
      </c>
      <c r="G335" s="193">
        <v>308</v>
      </c>
      <c r="H335" s="198"/>
      <c r="I335" s="192">
        <f t="shared" si="58"/>
        <v>0</v>
      </c>
      <c r="J335" s="191">
        <f t="shared" si="59"/>
        <v>0</v>
      </c>
      <c r="K335" s="196">
        <f t="shared" si="60"/>
        <v>0</v>
      </c>
      <c r="L335" s="196">
        <f t="shared" si="61"/>
        <v>0</v>
      </c>
      <c r="M335" s="196">
        <f t="shared" si="57"/>
        <v>0</v>
      </c>
      <c r="N335" s="196">
        <v>0</v>
      </c>
      <c r="O335" s="196"/>
      <c r="P335" s="199"/>
      <c r="Q335" s="199"/>
      <c r="R335" s="199"/>
      <c r="S335" s="196">
        <f t="shared" si="62"/>
        <v>0</v>
      </c>
      <c r="T335" s="196"/>
      <c r="U335" s="196"/>
      <c r="V335" s="207"/>
      <c r="W335" s="59"/>
      <c r="Z335">
        <f t="shared" si="63"/>
        <v>0</v>
      </c>
    </row>
    <row r="336" spans="1:26" ht="24.95" customHeight="1" x14ac:dyDescent="0.25">
      <c r="A336" s="187"/>
      <c r="B336" s="223"/>
      <c r="C336" s="197" t="s">
        <v>1620</v>
      </c>
      <c r="D336" s="326" t="s">
        <v>1621</v>
      </c>
      <c r="E336" s="326"/>
      <c r="F336" s="191" t="s">
        <v>195</v>
      </c>
      <c r="G336" s="193">
        <v>90</v>
      </c>
      <c r="H336" s="198"/>
      <c r="I336" s="192">
        <f t="shared" si="58"/>
        <v>0</v>
      </c>
      <c r="J336" s="191">
        <f t="shared" si="59"/>
        <v>0</v>
      </c>
      <c r="K336" s="196">
        <f t="shared" si="60"/>
        <v>0</v>
      </c>
      <c r="L336" s="196">
        <f t="shared" si="61"/>
        <v>0</v>
      </c>
      <c r="M336" s="196">
        <f t="shared" si="57"/>
        <v>0</v>
      </c>
      <c r="N336" s="196">
        <v>0</v>
      </c>
      <c r="O336" s="196"/>
      <c r="P336" s="199"/>
      <c r="Q336" s="199"/>
      <c r="R336" s="199"/>
      <c r="S336" s="196">
        <f t="shared" si="62"/>
        <v>0</v>
      </c>
      <c r="T336" s="196"/>
      <c r="U336" s="196"/>
      <c r="V336" s="207"/>
      <c r="W336" s="59"/>
      <c r="Z336">
        <f t="shared" si="63"/>
        <v>0</v>
      </c>
    </row>
    <row r="337" spans="1:26" ht="24.95" customHeight="1" x14ac:dyDescent="0.25">
      <c r="A337" s="187"/>
      <c r="B337" s="223"/>
      <c r="C337" s="197" t="s">
        <v>1622</v>
      </c>
      <c r="D337" s="326" t="s">
        <v>1623</v>
      </c>
      <c r="E337" s="326"/>
      <c r="F337" s="191" t="s">
        <v>195</v>
      </c>
      <c r="G337" s="193">
        <v>14</v>
      </c>
      <c r="H337" s="198"/>
      <c r="I337" s="192">
        <f t="shared" si="58"/>
        <v>0</v>
      </c>
      <c r="J337" s="191">
        <f t="shared" si="59"/>
        <v>0</v>
      </c>
      <c r="K337" s="196">
        <f t="shared" si="60"/>
        <v>0</v>
      </c>
      <c r="L337" s="196">
        <f t="shared" si="61"/>
        <v>0</v>
      </c>
      <c r="M337" s="196">
        <f t="shared" si="57"/>
        <v>0</v>
      </c>
      <c r="N337" s="196">
        <v>0</v>
      </c>
      <c r="O337" s="196"/>
      <c r="P337" s="199"/>
      <c r="Q337" s="199"/>
      <c r="R337" s="199"/>
      <c r="S337" s="196">
        <f t="shared" si="62"/>
        <v>0</v>
      </c>
      <c r="T337" s="196"/>
      <c r="U337" s="196"/>
      <c r="V337" s="207"/>
      <c r="W337" s="59"/>
      <c r="Z337">
        <f t="shared" si="63"/>
        <v>0</v>
      </c>
    </row>
    <row r="338" spans="1:26" ht="24.95" customHeight="1" x14ac:dyDescent="0.25">
      <c r="A338" s="187"/>
      <c r="B338" s="223"/>
      <c r="C338" s="197" t="s">
        <v>1624</v>
      </c>
      <c r="D338" s="326" t="s">
        <v>1625</v>
      </c>
      <c r="E338" s="326"/>
      <c r="F338" s="191" t="s">
        <v>195</v>
      </c>
      <c r="G338" s="193">
        <v>288</v>
      </c>
      <c r="H338" s="198"/>
      <c r="I338" s="192">
        <f t="shared" si="58"/>
        <v>0</v>
      </c>
      <c r="J338" s="191">
        <f t="shared" si="59"/>
        <v>0</v>
      </c>
      <c r="K338" s="196">
        <f t="shared" si="60"/>
        <v>0</v>
      </c>
      <c r="L338" s="196">
        <f t="shared" si="61"/>
        <v>0</v>
      </c>
      <c r="M338" s="196">
        <f t="shared" si="57"/>
        <v>0</v>
      </c>
      <c r="N338" s="196">
        <v>0</v>
      </c>
      <c r="O338" s="196"/>
      <c r="P338" s="199"/>
      <c r="Q338" s="199"/>
      <c r="R338" s="199"/>
      <c r="S338" s="196">
        <f t="shared" si="62"/>
        <v>0</v>
      </c>
      <c r="T338" s="196"/>
      <c r="U338" s="196"/>
      <c r="V338" s="207"/>
      <c r="W338" s="59"/>
      <c r="Z338">
        <f t="shared" si="63"/>
        <v>0</v>
      </c>
    </row>
    <row r="339" spans="1:26" ht="24.95" customHeight="1" x14ac:dyDescent="0.25">
      <c r="A339" s="187"/>
      <c r="B339" s="223"/>
      <c r="C339" s="197" t="s">
        <v>1626</v>
      </c>
      <c r="D339" s="326" t="s">
        <v>1627</v>
      </c>
      <c r="E339" s="326"/>
      <c r="F339" s="191" t="s">
        <v>195</v>
      </c>
      <c r="G339" s="193">
        <v>15</v>
      </c>
      <c r="H339" s="198"/>
      <c r="I339" s="192">
        <f t="shared" si="58"/>
        <v>0</v>
      </c>
      <c r="J339" s="191">
        <f t="shared" si="59"/>
        <v>0</v>
      </c>
      <c r="K339" s="196">
        <f t="shared" si="60"/>
        <v>0</v>
      </c>
      <c r="L339" s="196">
        <f t="shared" si="61"/>
        <v>0</v>
      </c>
      <c r="M339" s="196">
        <f t="shared" si="57"/>
        <v>0</v>
      </c>
      <c r="N339" s="196">
        <v>0</v>
      </c>
      <c r="O339" s="196"/>
      <c r="P339" s="199"/>
      <c r="Q339" s="199"/>
      <c r="R339" s="199"/>
      <c r="S339" s="196">
        <f t="shared" si="62"/>
        <v>0</v>
      </c>
      <c r="T339" s="196"/>
      <c r="U339" s="196"/>
      <c r="V339" s="207"/>
      <c r="W339" s="59"/>
      <c r="Z339">
        <f t="shared" si="63"/>
        <v>0</v>
      </c>
    </row>
    <row r="340" spans="1:26" ht="24.95" customHeight="1" x14ac:dyDescent="0.25">
      <c r="A340" s="187"/>
      <c r="B340" s="223"/>
      <c r="C340" s="197" t="s">
        <v>1628</v>
      </c>
      <c r="D340" s="326" t="s">
        <v>1629</v>
      </c>
      <c r="E340" s="326"/>
      <c r="F340" s="191" t="s">
        <v>195</v>
      </c>
      <c r="G340" s="193">
        <v>28</v>
      </c>
      <c r="H340" s="198"/>
      <c r="I340" s="192">
        <f t="shared" si="58"/>
        <v>0</v>
      </c>
      <c r="J340" s="191">
        <f t="shared" si="59"/>
        <v>0</v>
      </c>
      <c r="K340" s="196">
        <f t="shared" si="60"/>
        <v>0</v>
      </c>
      <c r="L340" s="196">
        <f t="shared" si="61"/>
        <v>0</v>
      </c>
      <c r="M340" s="196">
        <f t="shared" si="57"/>
        <v>0</v>
      </c>
      <c r="N340" s="196">
        <v>0</v>
      </c>
      <c r="O340" s="196"/>
      <c r="P340" s="199"/>
      <c r="Q340" s="199"/>
      <c r="R340" s="199"/>
      <c r="S340" s="196">
        <f t="shared" si="62"/>
        <v>0</v>
      </c>
      <c r="T340" s="196"/>
      <c r="U340" s="196"/>
      <c r="V340" s="207"/>
      <c r="W340" s="59"/>
      <c r="Z340">
        <f t="shared" si="63"/>
        <v>0</v>
      </c>
    </row>
    <row r="341" spans="1:26" ht="24.95" customHeight="1" x14ac:dyDescent="0.25">
      <c r="A341" s="187"/>
      <c r="B341" s="223"/>
      <c r="C341" s="197" t="s">
        <v>1630</v>
      </c>
      <c r="D341" s="326" t="s">
        <v>1631</v>
      </c>
      <c r="E341" s="326"/>
      <c r="F341" s="191" t="s">
        <v>178</v>
      </c>
      <c r="G341" s="193">
        <v>83</v>
      </c>
      <c r="H341" s="198"/>
      <c r="I341" s="192">
        <f t="shared" si="58"/>
        <v>0</v>
      </c>
      <c r="J341" s="191">
        <f t="shared" si="59"/>
        <v>0</v>
      </c>
      <c r="K341" s="196">
        <f t="shared" si="60"/>
        <v>0</v>
      </c>
      <c r="L341" s="196">
        <f t="shared" si="61"/>
        <v>0</v>
      </c>
      <c r="M341" s="196">
        <f t="shared" si="57"/>
        <v>0</v>
      </c>
      <c r="N341" s="196">
        <v>0</v>
      </c>
      <c r="O341" s="196"/>
      <c r="P341" s="199"/>
      <c r="Q341" s="199"/>
      <c r="R341" s="199"/>
      <c r="S341" s="196">
        <f t="shared" si="62"/>
        <v>0</v>
      </c>
      <c r="T341" s="196"/>
      <c r="U341" s="196"/>
      <c r="V341" s="207"/>
      <c r="W341" s="59"/>
      <c r="Z341">
        <f t="shared" si="63"/>
        <v>0</v>
      </c>
    </row>
    <row r="342" spans="1:26" ht="24.95" customHeight="1" x14ac:dyDescent="0.25">
      <c r="A342" s="187"/>
      <c r="B342" s="223"/>
      <c r="C342" s="197" t="s">
        <v>1632</v>
      </c>
      <c r="D342" s="326" t="s">
        <v>1633</v>
      </c>
      <c r="E342" s="326"/>
      <c r="F342" s="191" t="s">
        <v>195</v>
      </c>
      <c r="G342" s="193">
        <v>154</v>
      </c>
      <c r="H342" s="198"/>
      <c r="I342" s="192">
        <f t="shared" si="58"/>
        <v>0</v>
      </c>
      <c r="J342" s="191">
        <f t="shared" si="59"/>
        <v>0</v>
      </c>
      <c r="K342" s="196">
        <f t="shared" si="60"/>
        <v>0</v>
      </c>
      <c r="L342" s="196">
        <f t="shared" si="61"/>
        <v>0</v>
      </c>
      <c r="M342" s="196">
        <f t="shared" si="57"/>
        <v>0</v>
      </c>
      <c r="N342" s="196">
        <v>0</v>
      </c>
      <c r="O342" s="196"/>
      <c r="P342" s="199"/>
      <c r="Q342" s="199"/>
      <c r="R342" s="199"/>
      <c r="S342" s="196">
        <f t="shared" si="62"/>
        <v>0</v>
      </c>
      <c r="T342" s="196"/>
      <c r="U342" s="196"/>
      <c r="V342" s="207"/>
      <c r="W342" s="59"/>
      <c r="Z342">
        <f t="shared" si="63"/>
        <v>0</v>
      </c>
    </row>
    <row r="343" spans="1:26" ht="24.95" customHeight="1" x14ac:dyDescent="0.25">
      <c r="A343" s="187"/>
      <c r="B343" s="223"/>
      <c r="C343" s="197" t="s">
        <v>1634</v>
      </c>
      <c r="D343" s="326" t="s">
        <v>1635</v>
      </c>
      <c r="E343" s="326"/>
      <c r="F343" s="191" t="s">
        <v>653</v>
      </c>
      <c r="G343" s="193">
        <v>225</v>
      </c>
      <c r="H343" s="198"/>
      <c r="I343" s="192">
        <f t="shared" si="58"/>
        <v>0</v>
      </c>
      <c r="J343" s="191">
        <f t="shared" si="59"/>
        <v>0</v>
      </c>
      <c r="K343" s="196">
        <f t="shared" si="60"/>
        <v>0</v>
      </c>
      <c r="L343" s="196">
        <f t="shared" si="61"/>
        <v>0</v>
      </c>
      <c r="M343" s="196">
        <f t="shared" si="57"/>
        <v>0</v>
      </c>
      <c r="N343" s="196">
        <v>0</v>
      </c>
      <c r="O343" s="196"/>
      <c r="P343" s="199"/>
      <c r="Q343" s="199"/>
      <c r="R343" s="199"/>
      <c r="S343" s="196">
        <f t="shared" si="62"/>
        <v>0</v>
      </c>
      <c r="T343" s="196"/>
      <c r="U343" s="196"/>
      <c r="V343" s="207"/>
      <c r="W343" s="59"/>
      <c r="Z343">
        <f t="shared" si="63"/>
        <v>0</v>
      </c>
    </row>
    <row r="344" spans="1:26" ht="24.95" customHeight="1" x14ac:dyDescent="0.25">
      <c r="A344" s="187"/>
      <c r="B344" s="222"/>
      <c r="C344" s="188" t="s">
        <v>1636</v>
      </c>
      <c r="D344" s="323" t="s">
        <v>1637</v>
      </c>
      <c r="E344" s="323"/>
      <c r="F344" s="181" t="s">
        <v>169</v>
      </c>
      <c r="G344" s="183">
        <v>40</v>
      </c>
      <c r="H344" s="189"/>
      <c r="I344" s="182">
        <f t="shared" si="58"/>
        <v>0</v>
      </c>
      <c r="J344" s="181">
        <f t="shared" si="59"/>
        <v>0</v>
      </c>
      <c r="K344" s="186">
        <f t="shared" si="60"/>
        <v>0</v>
      </c>
      <c r="L344" s="186">
        <f t="shared" si="61"/>
        <v>0</v>
      </c>
      <c r="M344" s="186"/>
      <c r="N344" s="186">
        <v>0</v>
      </c>
      <c r="O344" s="186"/>
      <c r="P344" s="190"/>
      <c r="Q344" s="190"/>
      <c r="R344" s="190"/>
      <c r="S344" s="186">
        <f t="shared" si="62"/>
        <v>0</v>
      </c>
      <c r="T344" s="186"/>
      <c r="U344" s="186"/>
      <c r="V344" s="206"/>
      <c r="W344" s="59"/>
      <c r="Z344">
        <f t="shared" si="63"/>
        <v>0</v>
      </c>
    </row>
    <row r="345" spans="1:26" ht="24.95" customHeight="1" x14ac:dyDescent="0.25">
      <c r="A345" s="187"/>
      <c r="B345" s="222"/>
      <c r="C345" s="188" t="s">
        <v>1638</v>
      </c>
      <c r="D345" s="323" t="s">
        <v>1639</v>
      </c>
      <c r="E345" s="323"/>
      <c r="F345" s="181" t="s">
        <v>178</v>
      </c>
      <c r="G345" s="183">
        <v>55</v>
      </c>
      <c r="H345" s="189"/>
      <c r="I345" s="182">
        <f t="shared" si="58"/>
        <v>0</v>
      </c>
      <c r="J345" s="181">
        <f t="shared" si="59"/>
        <v>0</v>
      </c>
      <c r="K345" s="186">
        <f t="shared" si="60"/>
        <v>0</v>
      </c>
      <c r="L345" s="186">
        <f t="shared" si="61"/>
        <v>0</v>
      </c>
      <c r="M345" s="186"/>
      <c r="N345" s="186">
        <v>0</v>
      </c>
      <c r="O345" s="186"/>
      <c r="P345" s="190"/>
      <c r="Q345" s="190"/>
      <c r="R345" s="190"/>
      <c r="S345" s="186">
        <f t="shared" si="62"/>
        <v>0</v>
      </c>
      <c r="T345" s="186"/>
      <c r="U345" s="186"/>
      <c r="V345" s="206"/>
      <c r="W345" s="59"/>
      <c r="Z345">
        <f t="shared" si="63"/>
        <v>0</v>
      </c>
    </row>
    <row r="346" spans="1:26" ht="24.95" customHeight="1" x14ac:dyDescent="0.25">
      <c r="A346" s="187"/>
      <c r="B346" s="223"/>
      <c r="C346" s="197" t="s">
        <v>1640</v>
      </c>
      <c r="D346" s="326" t="s">
        <v>1641</v>
      </c>
      <c r="E346" s="326"/>
      <c r="F346" s="191" t="s">
        <v>178</v>
      </c>
      <c r="G346" s="193">
        <v>838</v>
      </c>
      <c r="H346" s="198"/>
      <c r="I346" s="192">
        <f t="shared" si="58"/>
        <v>0</v>
      </c>
      <c r="J346" s="191">
        <f t="shared" si="59"/>
        <v>0</v>
      </c>
      <c r="K346" s="196">
        <f t="shared" si="60"/>
        <v>0</v>
      </c>
      <c r="L346" s="196">
        <f t="shared" si="61"/>
        <v>0</v>
      </c>
      <c r="M346" s="196">
        <f t="shared" ref="M346:M358" si="64">ROUND(G346*(H346),2)</f>
        <v>0</v>
      </c>
      <c r="N346" s="196">
        <v>0</v>
      </c>
      <c r="O346" s="196"/>
      <c r="P346" s="199"/>
      <c r="Q346" s="199"/>
      <c r="R346" s="199"/>
      <c r="S346" s="196">
        <f t="shared" si="62"/>
        <v>0</v>
      </c>
      <c r="T346" s="196"/>
      <c r="U346" s="196"/>
      <c r="V346" s="207"/>
      <c r="W346" s="59"/>
      <c r="Z346">
        <f t="shared" si="63"/>
        <v>0</v>
      </c>
    </row>
    <row r="347" spans="1:26" ht="24.95" customHeight="1" x14ac:dyDescent="0.25">
      <c r="A347" s="187"/>
      <c r="B347" s="223"/>
      <c r="C347" s="197" t="s">
        <v>1642</v>
      </c>
      <c r="D347" s="326" t="s">
        <v>1643</v>
      </c>
      <c r="E347" s="326"/>
      <c r="F347" s="191" t="s">
        <v>195</v>
      </c>
      <c r="G347" s="193">
        <v>20</v>
      </c>
      <c r="H347" s="198"/>
      <c r="I347" s="192">
        <f t="shared" si="58"/>
        <v>0</v>
      </c>
      <c r="J347" s="191">
        <f t="shared" si="59"/>
        <v>0</v>
      </c>
      <c r="K347" s="196">
        <f t="shared" si="60"/>
        <v>0</v>
      </c>
      <c r="L347" s="196">
        <f t="shared" si="61"/>
        <v>0</v>
      </c>
      <c r="M347" s="196">
        <f t="shared" si="64"/>
        <v>0</v>
      </c>
      <c r="N347" s="196">
        <v>0</v>
      </c>
      <c r="O347" s="196"/>
      <c r="P347" s="199"/>
      <c r="Q347" s="199"/>
      <c r="R347" s="199"/>
      <c r="S347" s="196">
        <f t="shared" si="62"/>
        <v>0</v>
      </c>
      <c r="T347" s="196"/>
      <c r="U347" s="196"/>
      <c r="V347" s="207"/>
      <c r="W347" s="59"/>
      <c r="Z347">
        <f t="shared" si="63"/>
        <v>0</v>
      </c>
    </row>
    <row r="348" spans="1:26" ht="24.95" customHeight="1" x14ac:dyDescent="0.25">
      <c r="A348" s="187"/>
      <c r="B348" s="223"/>
      <c r="C348" s="197" t="s">
        <v>1644</v>
      </c>
      <c r="D348" s="326" t="s">
        <v>1645</v>
      </c>
      <c r="E348" s="326"/>
      <c r="F348" s="191" t="s">
        <v>195</v>
      </c>
      <c r="G348" s="193">
        <v>80</v>
      </c>
      <c r="H348" s="198"/>
      <c r="I348" s="192">
        <f t="shared" si="58"/>
        <v>0</v>
      </c>
      <c r="J348" s="191">
        <f t="shared" si="59"/>
        <v>0</v>
      </c>
      <c r="K348" s="196">
        <f t="shared" si="60"/>
        <v>0</v>
      </c>
      <c r="L348" s="196">
        <f t="shared" si="61"/>
        <v>0</v>
      </c>
      <c r="M348" s="196">
        <f t="shared" si="64"/>
        <v>0</v>
      </c>
      <c r="N348" s="196">
        <v>0</v>
      </c>
      <c r="O348" s="196"/>
      <c r="P348" s="199"/>
      <c r="Q348" s="199"/>
      <c r="R348" s="199"/>
      <c r="S348" s="196">
        <f t="shared" si="62"/>
        <v>0</v>
      </c>
      <c r="T348" s="196"/>
      <c r="U348" s="196"/>
      <c r="V348" s="207"/>
      <c r="W348" s="59"/>
      <c r="Z348">
        <f t="shared" si="63"/>
        <v>0</v>
      </c>
    </row>
    <row r="349" spans="1:26" ht="24.95" customHeight="1" x14ac:dyDescent="0.25">
      <c r="A349" s="187"/>
      <c r="B349" s="223"/>
      <c r="C349" s="197" t="s">
        <v>1646</v>
      </c>
      <c r="D349" s="326" t="s">
        <v>1647</v>
      </c>
      <c r="E349" s="326"/>
      <c r="F349" s="191" t="s">
        <v>195</v>
      </c>
      <c r="G349" s="193">
        <v>24</v>
      </c>
      <c r="H349" s="198"/>
      <c r="I349" s="192">
        <f t="shared" si="58"/>
        <v>0</v>
      </c>
      <c r="J349" s="191">
        <f t="shared" si="59"/>
        <v>0</v>
      </c>
      <c r="K349" s="196">
        <f t="shared" si="60"/>
        <v>0</v>
      </c>
      <c r="L349" s="196">
        <f t="shared" si="61"/>
        <v>0</v>
      </c>
      <c r="M349" s="196">
        <f t="shared" si="64"/>
        <v>0</v>
      </c>
      <c r="N349" s="196">
        <v>0</v>
      </c>
      <c r="O349" s="196"/>
      <c r="P349" s="199"/>
      <c r="Q349" s="199"/>
      <c r="R349" s="199"/>
      <c r="S349" s="196">
        <f t="shared" si="62"/>
        <v>0</v>
      </c>
      <c r="T349" s="196"/>
      <c r="U349" s="196"/>
      <c r="V349" s="207"/>
      <c r="W349" s="59"/>
      <c r="Z349">
        <f t="shared" si="63"/>
        <v>0</v>
      </c>
    </row>
    <row r="350" spans="1:26" ht="24.95" customHeight="1" x14ac:dyDescent="0.25">
      <c r="A350" s="187"/>
      <c r="B350" s="223"/>
      <c r="C350" s="197" t="s">
        <v>1648</v>
      </c>
      <c r="D350" s="326" t="s">
        <v>1649</v>
      </c>
      <c r="E350" s="326"/>
      <c r="F350" s="191" t="s">
        <v>195</v>
      </c>
      <c r="G350" s="193">
        <v>12</v>
      </c>
      <c r="H350" s="198"/>
      <c r="I350" s="192">
        <f t="shared" si="58"/>
        <v>0</v>
      </c>
      <c r="J350" s="191">
        <f t="shared" si="59"/>
        <v>0</v>
      </c>
      <c r="K350" s="196">
        <f t="shared" si="60"/>
        <v>0</v>
      </c>
      <c r="L350" s="196">
        <f t="shared" si="61"/>
        <v>0</v>
      </c>
      <c r="M350" s="196">
        <f t="shared" si="64"/>
        <v>0</v>
      </c>
      <c r="N350" s="196">
        <v>0</v>
      </c>
      <c r="O350" s="196"/>
      <c r="P350" s="199"/>
      <c r="Q350" s="199"/>
      <c r="R350" s="199"/>
      <c r="S350" s="196">
        <f t="shared" si="62"/>
        <v>0</v>
      </c>
      <c r="T350" s="196"/>
      <c r="U350" s="196"/>
      <c r="V350" s="207"/>
      <c r="W350" s="59"/>
      <c r="Z350">
        <f t="shared" si="63"/>
        <v>0</v>
      </c>
    </row>
    <row r="351" spans="1:26" ht="24.95" customHeight="1" x14ac:dyDescent="0.25">
      <c r="A351" s="187"/>
      <c r="B351" s="223"/>
      <c r="C351" s="197" t="s">
        <v>1650</v>
      </c>
      <c r="D351" s="326" t="s">
        <v>1651</v>
      </c>
      <c r="E351" s="326"/>
      <c r="F351" s="191" t="s">
        <v>195</v>
      </c>
      <c r="G351" s="193">
        <v>4</v>
      </c>
      <c r="H351" s="198"/>
      <c r="I351" s="192">
        <f t="shared" si="58"/>
        <v>0</v>
      </c>
      <c r="J351" s="191">
        <f t="shared" si="59"/>
        <v>0</v>
      </c>
      <c r="K351" s="196">
        <f t="shared" si="60"/>
        <v>0</v>
      </c>
      <c r="L351" s="196">
        <f t="shared" si="61"/>
        <v>0</v>
      </c>
      <c r="M351" s="196">
        <f t="shared" si="64"/>
        <v>0</v>
      </c>
      <c r="N351" s="196">
        <v>0</v>
      </c>
      <c r="O351" s="196"/>
      <c r="P351" s="199"/>
      <c r="Q351" s="199"/>
      <c r="R351" s="199"/>
      <c r="S351" s="196">
        <f t="shared" si="62"/>
        <v>0</v>
      </c>
      <c r="T351" s="196"/>
      <c r="U351" s="196"/>
      <c r="V351" s="207"/>
      <c r="W351" s="59"/>
      <c r="Z351">
        <f t="shared" si="63"/>
        <v>0</v>
      </c>
    </row>
    <row r="352" spans="1:26" ht="24.95" customHeight="1" x14ac:dyDescent="0.25">
      <c r="A352" s="187"/>
      <c r="B352" s="223"/>
      <c r="C352" s="197" t="s">
        <v>1652</v>
      </c>
      <c r="D352" s="326" t="s">
        <v>1653</v>
      </c>
      <c r="E352" s="326"/>
      <c r="F352" s="191" t="s">
        <v>195</v>
      </c>
      <c r="G352" s="193">
        <v>4</v>
      </c>
      <c r="H352" s="198"/>
      <c r="I352" s="192">
        <f t="shared" ref="I352:I383" si="65">ROUND(G352*(H352),2)</f>
        <v>0</v>
      </c>
      <c r="J352" s="191">
        <f t="shared" ref="J352:J385" si="66">ROUND(G352*(N352),2)</f>
        <v>0</v>
      </c>
      <c r="K352" s="196">
        <f t="shared" ref="K352:K385" si="67">ROUND(G352*(O352),2)</f>
        <v>0</v>
      </c>
      <c r="L352" s="196">
        <f t="shared" ref="L352:L385" si="68">ROUND(G352*(H352),2)</f>
        <v>0</v>
      </c>
      <c r="M352" s="196">
        <f t="shared" si="64"/>
        <v>0</v>
      </c>
      <c r="N352" s="196">
        <v>0</v>
      </c>
      <c r="O352" s="196"/>
      <c r="P352" s="199"/>
      <c r="Q352" s="199"/>
      <c r="R352" s="199"/>
      <c r="S352" s="196">
        <f t="shared" ref="S352:S385" si="69">ROUND(G352*(P352),3)</f>
        <v>0</v>
      </c>
      <c r="T352" s="196"/>
      <c r="U352" s="196"/>
      <c r="V352" s="207"/>
      <c r="W352" s="59"/>
      <c r="Z352">
        <f t="shared" ref="Z352:Z385" si="70">0.058844*POWER(I352,0.952797)</f>
        <v>0</v>
      </c>
    </row>
    <row r="353" spans="1:26" ht="24.95" customHeight="1" x14ac:dyDescent="0.25">
      <c r="A353" s="187"/>
      <c r="B353" s="223"/>
      <c r="C353" s="197" t="s">
        <v>1654</v>
      </c>
      <c r="D353" s="326" t="s">
        <v>1655</v>
      </c>
      <c r="E353" s="326"/>
      <c r="F353" s="191" t="s">
        <v>195</v>
      </c>
      <c r="G353" s="193">
        <v>2</v>
      </c>
      <c r="H353" s="198"/>
      <c r="I353" s="192">
        <f t="shared" si="65"/>
        <v>0</v>
      </c>
      <c r="J353" s="191">
        <f t="shared" si="66"/>
        <v>0</v>
      </c>
      <c r="K353" s="196">
        <f t="shared" si="67"/>
        <v>0</v>
      </c>
      <c r="L353" s="196">
        <f t="shared" si="68"/>
        <v>0</v>
      </c>
      <c r="M353" s="196">
        <f t="shared" si="64"/>
        <v>0</v>
      </c>
      <c r="N353" s="196">
        <v>0</v>
      </c>
      <c r="O353" s="196"/>
      <c r="P353" s="199"/>
      <c r="Q353" s="199"/>
      <c r="R353" s="199"/>
      <c r="S353" s="196">
        <f t="shared" si="69"/>
        <v>0</v>
      </c>
      <c r="T353" s="196"/>
      <c r="U353" s="196"/>
      <c r="V353" s="207"/>
      <c r="W353" s="59"/>
      <c r="Z353">
        <f t="shared" si="70"/>
        <v>0</v>
      </c>
    </row>
    <row r="354" spans="1:26" ht="24.95" customHeight="1" x14ac:dyDescent="0.25">
      <c r="A354" s="187"/>
      <c r="B354" s="223"/>
      <c r="C354" s="197" t="s">
        <v>1656</v>
      </c>
      <c r="D354" s="326" t="s">
        <v>1657</v>
      </c>
      <c r="E354" s="326"/>
      <c r="F354" s="191" t="s">
        <v>195</v>
      </c>
      <c r="G354" s="193">
        <v>2</v>
      </c>
      <c r="H354" s="198"/>
      <c r="I354" s="192">
        <f t="shared" si="65"/>
        <v>0</v>
      </c>
      <c r="J354" s="191">
        <f t="shared" si="66"/>
        <v>0</v>
      </c>
      <c r="K354" s="196">
        <f t="shared" si="67"/>
        <v>0</v>
      </c>
      <c r="L354" s="196">
        <f t="shared" si="68"/>
        <v>0</v>
      </c>
      <c r="M354" s="196">
        <f t="shared" si="64"/>
        <v>0</v>
      </c>
      <c r="N354" s="196">
        <v>0</v>
      </c>
      <c r="O354" s="196"/>
      <c r="P354" s="199"/>
      <c r="Q354" s="199"/>
      <c r="R354" s="199"/>
      <c r="S354" s="196">
        <f t="shared" si="69"/>
        <v>0</v>
      </c>
      <c r="T354" s="196"/>
      <c r="U354" s="196"/>
      <c r="V354" s="207"/>
      <c r="W354" s="59"/>
      <c r="Z354">
        <f t="shared" si="70"/>
        <v>0</v>
      </c>
    </row>
    <row r="355" spans="1:26" ht="24.95" customHeight="1" x14ac:dyDescent="0.25">
      <c r="A355" s="187"/>
      <c r="B355" s="223"/>
      <c r="C355" s="197" t="s">
        <v>1658</v>
      </c>
      <c r="D355" s="326" t="s">
        <v>1659</v>
      </c>
      <c r="E355" s="326"/>
      <c r="F355" s="191" t="s">
        <v>195</v>
      </c>
      <c r="G355" s="193">
        <v>1</v>
      </c>
      <c r="H355" s="198"/>
      <c r="I355" s="192">
        <f t="shared" si="65"/>
        <v>0</v>
      </c>
      <c r="J355" s="191">
        <f t="shared" si="66"/>
        <v>0</v>
      </c>
      <c r="K355" s="196">
        <f t="shared" si="67"/>
        <v>0</v>
      </c>
      <c r="L355" s="196">
        <f t="shared" si="68"/>
        <v>0</v>
      </c>
      <c r="M355" s="196">
        <f t="shared" si="64"/>
        <v>0</v>
      </c>
      <c r="N355" s="196">
        <v>0</v>
      </c>
      <c r="O355" s="196"/>
      <c r="P355" s="199"/>
      <c r="Q355" s="199"/>
      <c r="R355" s="199"/>
      <c r="S355" s="196">
        <f t="shared" si="69"/>
        <v>0</v>
      </c>
      <c r="T355" s="196"/>
      <c r="U355" s="196"/>
      <c r="V355" s="207"/>
      <c r="W355" s="59"/>
      <c r="Z355">
        <f t="shared" si="70"/>
        <v>0</v>
      </c>
    </row>
    <row r="356" spans="1:26" ht="24.95" customHeight="1" x14ac:dyDescent="0.25">
      <c r="A356" s="187"/>
      <c r="B356" s="223"/>
      <c r="C356" s="197" t="s">
        <v>1660</v>
      </c>
      <c r="D356" s="326" t="s">
        <v>1661</v>
      </c>
      <c r="E356" s="326"/>
      <c r="F356" s="191" t="s">
        <v>195</v>
      </c>
      <c r="G356" s="193">
        <v>1</v>
      </c>
      <c r="H356" s="198"/>
      <c r="I356" s="192">
        <f t="shared" si="65"/>
        <v>0</v>
      </c>
      <c r="J356" s="191">
        <f t="shared" si="66"/>
        <v>0</v>
      </c>
      <c r="K356" s="196">
        <f t="shared" si="67"/>
        <v>0</v>
      </c>
      <c r="L356" s="196">
        <f t="shared" si="68"/>
        <v>0</v>
      </c>
      <c r="M356" s="196">
        <f t="shared" si="64"/>
        <v>0</v>
      </c>
      <c r="N356" s="196">
        <v>0</v>
      </c>
      <c r="O356" s="196"/>
      <c r="P356" s="199"/>
      <c r="Q356" s="199"/>
      <c r="R356" s="199"/>
      <c r="S356" s="196">
        <f t="shared" si="69"/>
        <v>0</v>
      </c>
      <c r="T356" s="196"/>
      <c r="U356" s="196"/>
      <c r="V356" s="207"/>
      <c r="W356" s="59"/>
      <c r="Z356">
        <f t="shared" si="70"/>
        <v>0</v>
      </c>
    </row>
    <row r="357" spans="1:26" ht="24.95" customHeight="1" x14ac:dyDescent="0.25">
      <c r="A357" s="187"/>
      <c r="B357" s="223"/>
      <c r="C357" s="197" t="s">
        <v>1604</v>
      </c>
      <c r="D357" s="326" t="s">
        <v>1605</v>
      </c>
      <c r="E357" s="326"/>
      <c r="F357" s="191" t="s">
        <v>195</v>
      </c>
      <c r="G357" s="193">
        <v>2</v>
      </c>
      <c r="H357" s="198"/>
      <c r="I357" s="192">
        <f t="shared" si="65"/>
        <v>0</v>
      </c>
      <c r="J357" s="191">
        <f t="shared" si="66"/>
        <v>0</v>
      </c>
      <c r="K357" s="196">
        <f t="shared" si="67"/>
        <v>0</v>
      </c>
      <c r="L357" s="196">
        <f t="shared" si="68"/>
        <v>0</v>
      </c>
      <c r="M357" s="196">
        <f t="shared" si="64"/>
        <v>0</v>
      </c>
      <c r="N357" s="196">
        <v>0</v>
      </c>
      <c r="O357" s="196"/>
      <c r="P357" s="199"/>
      <c r="Q357" s="199"/>
      <c r="R357" s="199"/>
      <c r="S357" s="196">
        <f t="shared" si="69"/>
        <v>0</v>
      </c>
      <c r="T357" s="196"/>
      <c r="U357" s="196"/>
      <c r="V357" s="207"/>
      <c r="W357" s="59"/>
      <c r="Z357">
        <f t="shared" si="70"/>
        <v>0</v>
      </c>
    </row>
    <row r="358" spans="1:26" ht="24.95" customHeight="1" x14ac:dyDescent="0.25">
      <c r="A358" s="187"/>
      <c r="B358" s="223"/>
      <c r="C358" s="197" t="s">
        <v>1662</v>
      </c>
      <c r="D358" s="326" t="s">
        <v>1663</v>
      </c>
      <c r="E358" s="326"/>
      <c r="F358" s="191" t="s">
        <v>195</v>
      </c>
      <c r="G358" s="193">
        <v>40</v>
      </c>
      <c r="H358" s="198"/>
      <c r="I358" s="192">
        <f t="shared" si="65"/>
        <v>0</v>
      </c>
      <c r="J358" s="191">
        <f t="shared" si="66"/>
        <v>0</v>
      </c>
      <c r="K358" s="196">
        <f t="shared" si="67"/>
        <v>0</v>
      </c>
      <c r="L358" s="196">
        <f t="shared" si="68"/>
        <v>0</v>
      </c>
      <c r="M358" s="196">
        <f t="shared" si="64"/>
        <v>0</v>
      </c>
      <c r="N358" s="196">
        <v>0</v>
      </c>
      <c r="O358" s="196"/>
      <c r="P358" s="199"/>
      <c r="Q358" s="199"/>
      <c r="R358" s="199"/>
      <c r="S358" s="196">
        <f t="shared" si="69"/>
        <v>0</v>
      </c>
      <c r="T358" s="196"/>
      <c r="U358" s="196"/>
      <c r="V358" s="207"/>
      <c r="W358" s="59"/>
      <c r="Z358">
        <f t="shared" si="70"/>
        <v>0</v>
      </c>
    </row>
    <row r="359" spans="1:26" ht="24.95" customHeight="1" x14ac:dyDescent="0.25">
      <c r="A359" s="187"/>
      <c r="B359" s="222"/>
      <c r="C359" s="188" t="s">
        <v>1664</v>
      </c>
      <c r="D359" s="323" t="s">
        <v>1665</v>
      </c>
      <c r="E359" s="323"/>
      <c r="F359" s="181" t="s">
        <v>169</v>
      </c>
      <c r="G359" s="183">
        <v>40</v>
      </c>
      <c r="H359" s="189"/>
      <c r="I359" s="182">
        <f t="shared" si="65"/>
        <v>0</v>
      </c>
      <c r="J359" s="181">
        <f t="shared" si="66"/>
        <v>0</v>
      </c>
      <c r="K359" s="186">
        <f t="shared" si="67"/>
        <v>0</v>
      </c>
      <c r="L359" s="186">
        <f t="shared" si="68"/>
        <v>0</v>
      </c>
      <c r="M359" s="186"/>
      <c r="N359" s="186">
        <v>0</v>
      </c>
      <c r="O359" s="186"/>
      <c r="P359" s="190"/>
      <c r="Q359" s="190"/>
      <c r="R359" s="190"/>
      <c r="S359" s="186">
        <f t="shared" si="69"/>
        <v>0</v>
      </c>
      <c r="T359" s="186"/>
      <c r="U359" s="186"/>
      <c r="V359" s="206"/>
      <c r="W359" s="59"/>
      <c r="Z359">
        <f t="shared" si="70"/>
        <v>0</v>
      </c>
    </row>
    <row r="360" spans="1:26" ht="24.95" customHeight="1" x14ac:dyDescent="0.25">
      <c r="A360" s="187"/>
      <c r="B360" s="222"/>
      <c r="C360" s="188" t="s">
        <v>1666</v>
      </c>
      <c r="D360" s="323" t="s">
        <v>1667</v>
      </c>
      <c r="E360" s="323"/>
      <c r="F360" s="181" t="s">
        <v>195</v>
      </c>
      <c r="G360" s="183">
        <v>2</v>
      </c>
      <c r="H360" s="189"/>
      <c r="I360" s="182">
        <f t="shared" si="65"/>
        <v>0</v>
      </c>
      <c r="J360" s="181">
        <f t="shared" si="66"/>
        <v>0</v>
      </c>
      <c r="K360" s="186">
        <f t="shared" si="67"/>
        <v>0</v>
      </c>
      <c r="L360" s="186">
        <f t="shared" si="68"/>
        <v>0</v>
      </c>
      <c r="M360" s="186"/>
      <c r="N360" s="186">
        <v>0</v>
      </c>
      <c r="O360" s="186"/>
      <c r="P360" s="190"/>
      <c r="Q360" s="190"/>
      <c r="R360" s="190"/>
      <c r="S360" s="186">
        <f t="shared" si="69"/>
        <v>0</v>
      </c>
      <c r="T360" s="186"/>
      <c r="U360" s="186"/>
      <c r="V360" s="206"/>
      <c r="W360" s="59"/>
      <c r="Z360">
        <f t="shared" si="70"/>
        <v>0</v>
      </c>
    </row>
    <row r="361" spans="1:26" ht="24.95" customHeight="1" x14ac:dyDescent="0.25">
      <c r="A361" s="187"/>
      <c r="B361" s="223"/>
      <c r="C361" s="197" t="s">
        <v>1668</v>
      </c>
      <c r="D361" s="326" t="s">
        <v>1669</v>
      </c>
      <c r="E361" s="326"/>
      <c r="F361" s="191" t="s">
        <v>195</v>
      </c>
      <c r="G361" s="193">
        <v>1</v>
      </c>
      <c r="H361" s="198"/>
      <c r="I361" s="192">
        <f t="shared" si="65"/>
        <v>0</v>
      </c>
      <c r="J361" s="191">
        <f t="shared" si="66"/>
        <v>0</v>
      </c>
      <c r="K361" s="196">
        <f t="shared" si="67"/>
        <v>0</v>
      </c>
      <c r="L361" s="196">
        <f t="shared" si="68"/>
        <v>0</v>
      </c>
      <c r="M361" s="196">
        <f t="shared" ref="M361:M384" si="71">ROUND(G361*(H361),2)</f>
        <v>0</v>
      </c>
      <c r="N361" s="196">
        <v>0</v>
      </c>
      <c r="O361" s="196"/>
      <c r="P361" s="199"/>
      <c r="Q361" s="199"/>
      <c r="R361" s="199"/>
      <c r="S361" s="196">
        <f t="shared" si="69"/>
        <v>0</v>
      </c>
      <c r="T361" s="196"/>
      <c r="U361" s="196"/>
      <c r="V361" s="207"/>
      <c r="W361" s="59"/>
      <c r="Z361">
        <f t="shared" si="70"/>
        <v>0</v>
      </c>
    </row>
    <row r="362" spans="1:26" ht="24.95" customHeight="1" x14ac:dyDescent="0.25">
      <c r="A362" s="187"/>
      <c r="B362" s="223"/>
      <c r="C362" s="197" t="s">
        <v>1670</v>
      </c>
      <c r="D362" s="326" t="s">
        <v>1671</v>
      </c>
      <c r="E362" s="326"/>
      <c r="F362" s="191" t="s">
        <v>195</v>
      </c>
      <c r="G362" s="193">
        <v>8</v>
      </c>
      <c r="H362" s="198"/>
      <c r="I362" s="192">
        <f t="shared" si="65"/>
        <v>0</v>
      </c>
      <c r="J362" s="191">
        <f t="shared" si="66"/>
        <v>0</v>
      </c>
      <c r="K362" s="196">
        <f t="shared" si="67"/>
        <v>0</v>
      </c>
      <c r="L362" s="196">
        <f t="shared" si="68"/>
        <v>0</v>
      </c>
      <c r="M362" s="196">
        <f t="shared" si="71"/>
        <v>0</v>
      </c>
      <c r="N362" s="196">
        <v>0</v>
      </c>
      <c r="O362" s="196"/>
      <c r="P362" s="199"/>
      <c r="Q362" s="199"/>
      <c r="R362" s="199"/>
      <c r="S362" s="196">
        <f t="shared" si="69"/>
        <v>0</v>
      </c>
      <c r="T362" s="196"/>
      <c r="U362" s="196"/>
      <c r="V362" s="207"/>
      <c r="W362" s="59"/>
      <c r="Z362">
        <f t="shared" si="70"/>
        <v>0</v>
      </c>
    </row>
    <row r="363" spans="1:26" ht="24.95" customHeight="1" x14ac:dyDescent="0.25">
      <c r="A363" s="187"/>
      <c r="B363" s="223"/>
      <c r="C363" s="197" t="s">
        <v>1672</v>
      </c>
      <c r="D363" s="326" t="s">
        <v>1673</v>
      </c>
      <c r="E363" s="326"/>
      <c r="F363" s="191" t="s">
        <v>195</v>
      </c>
      <c r="G363" s="193">
        <v>9</v>
      </c>
      <c r="H363" s="198"/>
      <c r="I363" s="192">
        <f t="shared" si="65"/>
        <v>0</v>
      </c>
      <c r="J363" s="191">
        <f t="shared" si="66"/>
        <v>0</v>
      </c>
      <c r="K363" s="196">
        <f t="shared" si="67"/>
        <v>0</v>
      </c>
      <c r="L363" s="196">
        <f t="shared" si="68"/>
        <v>0</v>
      </c>
      <c r="M363" s="196">
        <f t="shared" si="71"/>
        <v>0</v>
      </c>
      <c r="N363" s="196">
        <v>0</v>
      </c>
      <c r="O363" s="196"/>
      <c r="P363" s="199"/>
      <c r="Q363" s="199"/>
      <c r="R363" s="199"/>
      <c r="S363" s="196">
        <f t="shared" si="69"/>
        <v>0</v>
      </c>
      <c r="T363" s="196"/>
      <c r="U363" s="196"/>
      <c r="V363" s="207"/>
      <c r="W363" s="59"/>
      <c r="Z363">
        <f t="shared" si="70"/>
        <v>0</v>
      </c>
    </row>
    <row r="364" spans="1:26" ht="24.95" customHeight="1" x14ac:dyDescent="0.25">
      <c r="A364" s="187"/>
      <c r="B364" s="223"/>
      <c r="C364" s="197" t="s">
        <v>1674</v>
      </c>
      <c r="D364" s="326" t="s">
        <v>1675</v>
      </c>
      <c r="E364" s="326"/>
      <c r="F364" s="191" t="s">
        <v>195</v>
      </c>
      <c r="G364" s="193">
        <v>2</v>
      </c>
      <c r="H364" s="198"/>
      <c r="I364" s="192">
        <f t="shared" si="65"/>
        <v>0</v>
      </c>
      <c r="J364" s="191">
        <f t="shared" si="66"/>
        <v>0</v>
      </c>
      <c r="K364" s="196">
        <f t="shared" si="67"/>
        <v>0</v>
      </c>
      <c r="L364" s="196">
        <f t="shared" si="68"/>
        <v>0</v>
      </c>
      <c r="M364" s="196">
        <f t="shared" si="71"/>
        <v>0</v>
      </c>
      <c r="N364" s="196">
        <v>0</v>
      </c>
      <c r="O364" s="196"/>
      <c r="P364" s="199"/>
      <c r="Q364" s="199"/>
      <c r="R364" s="199"/>
      <c r="S364" s="196">
        <f t="shared" si="69"/>
        <v>0</v>
      </c>
      <c r="T364" s="196"/>
      <c r="U364" s="196"/>
      <c r="V364" s="207"/>
      <c r="W364" s="59"/>
      <c r="Z364">
        <f t="shared" si="70"/>
        <v>0</v>
      </c>
    </row>
    <row r="365" spans="1:26" ht="24.95" customHeight="1" x14ac:dyDescent="0.25">
      <c r="A365" s="187"/>
      <c r="B365" s="223"/>
      <c r="C365" s="197" t="s">
        <v>1676</v>
      </c>
      <c r="D365" s="326" t="s">
        <v>1677</v>
      </c>
      <c r="E365" s="326"/>
      <c r="F365" s="191" t="s">
        <v>195</v>
      </c>
      <c r="G365" s="193">
        <v>4</v>
      </c>
      <c r="H365" s="198"/>
      <c r="I365" s="192">
        <f t="shared" si="65"/>
        <v>0</v>
      </c>
      <c r="J365" s="191">
        <f t="shared" si="66"/>
        <v>0</v>
      </c>
      <c r="K365" s="196">
        <f t="shared" si="67"/>
        <v>0</v>
      </c>
      <c r="L365" s="196">
        <f t="shared" si="68"/>
        <v>0</v>
      </c>
      <c r="M365" s="196">
        <f t="shared" si="71"/>
        <v>0</v>
      </c>
      <c r="N365" s="196">
        <v>0</v>
      </c>
      <c r="O365" s="196"/>
      <c r="P365" s="199"/>
      <c r="Q365" s="199"/>
      <c r="R365" s="199"/>
      <c r="S365" s="196">
        <f t="shared" si="69"/>
        <v>0</v>
      </c>
      <c r="T365" s="196"/>
      <c r="U365" s="196"/>
      <c r="V365" s="207"/>
      <c r="W365" s="59"/>
      <c r="Z365">
        <f t="shared" si="70"/>
        <v>0</v>
      </c>
    </row>
    <row r="366" spans="1:26" ht="24.95" customHeight="1" x14ac:dyDescent="0.25">
      <c r="A366" s="187"/>
      <c r="B366" s="223"/>
      <c r="C366" s="197" t="s">
        <v>1678</v>
      </c>
      <c r="D366" s="326" t="s">
        <v>1679</v>
      </c>
      <c r="E366" s="326"/>
      <c r="F366" s="191" t="s">
        <v>195</v>
      </c>
      <c r="G366" s="193">
        <v>4</v>
      </c>
      <c r="H366" s="198"/>
      <c r="I366" s="192">
        <f t="shared" si="65"/>
        <v>0</v>
      </c>
      <c r="J366" s="191">
        <f t="shared" si="66"/>
        <v>0</v>
      </c>
      <c r="K366" s="196">
        <f t="shared" si="67"/>
        <v>0</v>
      </c>
      <c r="L366" s="196">
        <f t="shared" si="68"/>
        <v>0</v>
      </c>
      <c r="M366" s="196">
        <f t="shared" si="71"/>
        <v>0</v>
      </c>
      <c r="N366" s="196">
        <v>0</v>
      </c>
      <c r="O366" s="196"/>
      <c r="P366" s="199"/>
      <c r="Q366" s="199"/>
      <c r="R366" s="199"/>
      <c r="S366" s="196">
        <f t="shared" si="69"/>
        <v>0</v>
      </c>
      <c r="T366" s="196"/>
      <c r="U366" s="196"/>
      <c r="V366" s="207"/>
      <c r="W366" s="59"/>
      <c r="Z366">
        <f t="shared" si="70"/>
        <v>0</v>
      </c>
    </row>
    <row r="367" spans="1:26" ht="24.95" customHeight="1" x14ac:dyDescent="0.25">
      <c r="A367" s="187"/>
      <c r="B367" s="223"/>
      <c r="C367" s="197" t="s">
        <v>1680</v>
      </c>
      <c r="D367" s="326" t="s">
        <v>1681</v>
      </c>
      <c r="E367" s="326"/>
      <c r="F367" s="191" t="s">
        <v>195</v>
      </c>
      <c r="G367" s="193">
        <v>4</v>
      </c>
      <c r="H367" s="198"/>
      <c r="I367" s="192">
        <f t="shared" si="65"/>
        <v>0</v>
      </c>
      <c r="J367" s="191">
        <f t="shared" si="66"/>
        <v>0</v>
      </c>
      <c r="K367" s="196">
        <f t="shared" si="67"/>
        <v>0</v>
      </c>
      <c r="L367" s="196">
        <f t="shared" si="68"/>
        <v>0</v>
      </c>
      <c r="M367" s="196">
        <f t="shared" si="71"/>
        <v>0</v>
      </c>
      <c r="N367" s="196">
        <v>0</v>
      </c>
      <c r="O367" s="196"/>
      <c r="P367" s="199"/>
      <c r="Q367" s="199"/>
      <c r="R367" s="199"/>
      <c r="S367" s="196">
        <f t="shared" si="69"/>
        <v>0</v>
      </c>
      <c r="T367" s="196"/>
      <c r="U367" s="196"/>
      <c r="V367" s="207"/>
      <c r="W367" s="59"/>
      <c r="Z367">
        <f t="shared" si="70"/>
        <v>0</v>
      </c>
    </row>
    <row r="368" spans="1:26" ht="24.95" customHeight="1" x14ac:dyDescent="0.25">
      <c r="A368" s="187"/>
      <c r="B368" s="223"/>
      <c r="C368" s="197" t="s">
        <v>1682</v>
      </c>
      <c r="D368" s="326" t="s">
        <v>1683</v>
      </c>
      <c r="E368" s="326"/>
      <c r="F368" s="191" t="s">
        <v>195</v>
      </c>
      <c r="G368" s="193">
        <v>2</v>
      </c>
      <c r="H368" s="198"/>
      <c r="I368" s="192">
        <f t="shared" si="65"/>
        <v>0</v>
      </c>
      <c r="J368" s="191">
        <f t="shared" si="66"/>
        <v>0</v>
      </c>
      <c r="K368" s="196">
        <f t="shared" si="67"/>
        <v>0</v>
      </c>
      <c r="L368" s="196">
        <f t="shared" si="68"/>
        <v>0</v>
      </c>
      <c r="M368" s="196">
        <f t="shared" si="71"/>
        <v>0</v>
      </c>
      <c r="N368" s="196">
        <v>0</v>
      </c>
      <c r="O368" s="196"/>
      <c r="P368" s="199"/>
      <c r="Q368" s="199"/>
      <c r="R368" s="199"/>
      <c r="S368" s="196">
        <f t="shared" si="69"/>
        <v>0</v>
      </c>
      <c r="T368" s="196"/>
      <c r="U368" s="196"/>
      <c r="V368" s="207"/>
      <c r="W368" s="59"/>
      <c r="Z368">
        <f t="shared" si="70"/>
        <v>0</v>
      </c>
    </row>
    <row r="369" spans="1:26" ht="24.95" customHeight="1" x14ac:dyDescent="0.25">
      <c r="A369" s="187"/>
      <c r="B369" s="223"/>
      <c r="C369" s="197" t="s">
        <v>1684</v>
      </c>
      <c r="D369" s="326" t="s">
        <v>1685</v>
      </c>
      <c r="E369" s="326"/>
      <c r="F369" s="191" t="s">
        <v>195</v>
      </c>
      <c r="G369" s="193">
        <v>2</v>
      </c>
      <c r="H369" s="198"/>
      <c r="I369" s="192">
        <f t="shared" si="65"/>
        <v>0</v>
      </c>
      <c r="J369" s="191">
        <f t="shared" si="66"/>
        <v>0</v>
      </c>
      <c r="K369" s="196">
        <f t="shared" si="67"/>
        <v>0</v>
      </c>
      <c r="L369" s="196">
        <f t="shared" si="68"/>
        <v>0</v>
      </c>
      <c r="M369" s="196">
        <f t="shared" si="71"/>
        <v>0</v>
      </c>
      <c r="N369" s="196">
        <v>0</v>
      </c>
      <c r="O369" s="196"/>
      <c r="P369" s="199"/>
      <c r="Q369" s="199"/>
      <c r="R369" s="199"/>
      <c r="S369" s="196">
        <f t="shared" si="69"/>
        <v>0</v>
      </c>
      <c r="T369" s="196"/>
      <c r="U369" s="196"/>
      <c r="V369" s="207"/>
      <c r="W369" s="59"/>
      <c r="Z369">
        <f t="shared" si="70"/>
        <v>0</v>
      </c>
    </row>
    <row r="370" spans="1:26" ht="24.95" customHeight="1" x14ac:dyDescent="0.25">
      <c r="A370" s="187"/>
      <c r="B370" s="223"/>
      <c r="C370" s="197" t="s">
        <v>1686</v>
      </c>
      <c r="D370" s="326" t="s">
        <v>1687</v>
      </c>
      <c r="E370" s="326"/>
      <c r="F370" s="191" t="s">
        <v>195</v>
      </c>
      <c r="G370" s="193">
        <v>6</v>
      </c>
      <c r="H370" s="198"/>
      <c r="I370" s="192">
        <f t="shared" si="65"/>
        <v>0</v>
      </c>
      <c r="J370" s="191">
        <f t="shared" si="66"/>
        <v>0</v>
      </c>
      <c r="K370" s="196">
        <f t="shared" si="67"/>
        <v>0</v>
      </c>
      <c r="L370" s="196">
        <f t="shared" si="68"/>
        <v>0</v>
      </c>
      <c r="M370" s="196">
        <f t="shared" si="71"/>
        <v>0</v>
      </c>
      <c r="N370" s="196">
        <v>0</v>
      </c>
      <c r="O370" s="196"/>
      <c r="P370" s="199"/>
      <c r="Q370" s="199"/>
      <c r="R370" s="199"/>
      <c r="S370" s="196">
        <f t="shared" si="69"/>
        <v>0</v>
      </c>
      <c r="T370" s="196"/>
      <c r="U370" s="196"/>
      <c r="V370" s="207"/>
      <c r="W370" s="59"/>
      <c r="Z370">
        <f t="shared" si="70"/>
        <v>0</v>
      </c>
    </row>
    <row r="371" spans="1:26" ht="24.95" customHeight="1" x14ac:dyDescent="0.25">
      <c r="A371" s="187"/>
      <c r="B371" s="223"/>
      <c r="C371" s="197" t="s">
        <v>1688</v>
      </c>
      <c r="D371" s="326" t="s">
        <v>1689</v>
      </c>
      <c r="E371" s="326"/>
      <c r="F371" s="191" t="s">
        <v>195</v>
      </c>
      <c r="G371" s="193">
        <v>2</v>
      </c>
      <c r="H371" s="198"/>
      <c r="I371" s="192">
        <f t="shared" si="65"/>
        <v>0</v>
      </c>
      <c r="J371" s="191">
        <f t="shared" si="66"/>
        <v>0</v>
      </c>
      <c r="K371" s="196">
        <f t="shared" si="67"/>
        <v>0</v>
      </c>
      <c r="L371" s="196">
        <f t="shared" si="68"/>
        <v>0</v>
      </c>
      <c r="M371" s="196">
        <f t="shared" si="71"/>
        <v>0</v>
      </c>
      <c r="N371" s="196">
        <v>0</v>
      </c>
      <c r="O371" s="196"/>
      <c r="P371" s="199"/>
      <c r="Q371" s="199"/>
      <c r="R371" s="199"/>
      <c r="S371" s="196">
        <f t="shared" si="69"/>
        <v>0</v>
      </c>
      <c r="T371" s="196"/>
      <c r="U371" s="196"/>
      <c r="V371" s="207"/>
      <c r="W371" s="59"/>
      <c r="Z371">
        <f t="shared" si="70"/>
        <v>0</v>
      </c>
    </row>
    <row r="372" spans="1:26" ht="24.95" customHeight="1" x14ac:dyDescent="0.25">
      <c r="A372" s="187"/>
      <c r="B372" s="223"/>
      <c r="C372" s="197" t="s">
        <v>1690</v>
      </c>
      <c r="D372" s="326" t="s">
        <v>1691</v>
      </c>
      <c r="E372" s="326"/>
      <c r="F372" s="191" t="s">
        <v>195</v>
      </c>
      <c r="G372" s="193">
        <v>4</v>
      </c>
      <c r="H372" s="198"/>
      <c r="I372" s="192">
        <f t="shared" si="65"/>
        <v>0</v>
      </c>
      <c r="J372" s="191">
        <f t="shared" si="66"/>
        <v>0</v>
      </c>
      <c r="K372" s="196">
        <f t="shared" si="67"/>
        <v>0</v>
      </c>
      <c r="L372" s="196">
        <f t="shared" si="68"/>
        <v>0</v>
      </c>
      <c r="M372" s="196">
        <f t="shared" si="71"/>
        <v>0</v>
      </c>
      <c r="N372" s="196">
        <v>0</v>
      </c>
      <c r="O372" s="196"/>
      <c r="P372" s="199"/>
      <c r="Q372" s="199"/>
      <c r="R372" s="199"/>
      <c r="S372" s="196">
        <f t="shared" si="69"/>
        <v>0</v>
      </c>
      <c r="T372" s="196"/>
      <c r="U372" s="196"/>
      <c r="V372" s="207"/>
      <c r="W372" s="59"/>
      <c r="Z372">
        <f t="shared" si="70"/>
        <v>0</v>
      </c>
    </row>
    <row r="373" spans="1:26" ht="24.95" customHeight="1" x14ac:dyDescent="0.25">
      <c r="A373" s="187"/>
      <c r="B373" s="223"/>
      <c r="C373" s="197" t="s">
        <v>1692</v>
      </c>
      <c r="D373" s="326" t="s">
        <v>1693</v>
      </c>
      <c r="E373" s="326"/>
      <c r="F373" s="191" t="s">
        <v>195</v>
      </c>
      <c r="G373" s="193">
        <v>6</v>
      </c>
      <c r="H373" s="198"/>
      <c r="I373" s="192">
        <f t="shared" si="65"/>
        <v>0</v>
      </c>
      <c r="J373" s="191">
        <f t="shared" si="66"/>
        <v>0</v>
      </c>
      <c r="K373" s="196">
        <f t="shared" si="67"/>
        <v>0</v>
      </c>
      <c r="L373" s="196">
        <f t="shared" si="68"/>
        <v>0</v>
      </c>
      <c r="M373" s="196">
        <f t="shared" si="71"/>
        <v>0</v>
      </c>
      <c r="N373" s="196">
        <v>0</v>
      </c>
      <c r="O373" s="196"/>
      <c r="P373" s="199"/>
      <c r="Q373" s="199"/>
      <c r="R373" s="199"/>
      <c r="S373" s="196">
        <f t="shared" si="69"/>
        <v>0</v>
      </c>
      <c r="T373" s="196"/>
      <c r="U373" s="196"/>
      <c r="V373" s="207"/>
      <c r="W373" s="59"/>
      <c r="Z373">
        <f t="shared" si="70"/>
        <v>0</v>
      </c>
    </row>
    <row r="374" spans="1:26" ht="24.95" customHeight="1" x14ac:dyDescent="0.25">
      <c r="A374" s="187"/>
      <c r="B374" s="223"/>
      <c r="C374" s="197" t="s">
        <v>1694</v>
      </c>
      <c r="D374" s="326" t="s">
        <v>1695</v>
      </c>
      <c r="E374" s="326"/>
      <c r="F374" s="191" t="s">
        <v>195</v>
      </c>
      <c r="G374" s="193">
        <v>9</v>
      </c>
      <c r="H374" s="198"/>
      <c r="I374" s="192">
        <f t="shared" si="65"/>
        <v>0</v>
      </c>
      <c r="J374" s="191">
        <f t="shared" si="66"/>
        <v>0</v>
      </c>
      <c r="K374" s="196">
        <f t="shared" si="67"/>
        <v>0</v>
      </c>
      <c r="L374" s="196">
        <f t="shared" si="68"/>
        <v>0</v>
      </c>
      <c r="M374" s="196">
        <f t="shared" si="71"/>
        <v>0</v>
      </c>
      <c r="N374" s="196">
        <v>0</v>
      </c>
      <c r="O374" s="196"/>
      <c r="P374" s="199"/>
      <c r="Q374" s="199"/>
      <c r="R374" s="199"/>
      <c r="S374" s="196">
        <f t="shared" si="69"/>
        <v>0</v>
      </c>
      <c r="T374" s="196"/>
      <c r="U374" s="196"/>
      <c r="V374" s="207"/>
      <c r="W374" s="59"/>
      <c r="Z374">
        <f t="shared" si="70"/>
        <v>0</v>
      </c>
    </row>
    <row r="375" spans="1:26" ht="24.95" customHeight="1" x14ac:dyDescent="0.25">
      <c r="A375" s="187"/>
      <c r="B375" s="223"/>
      <c r="C375" s="197" t="s">
        <v>1696</v>
      </c>
      <c r="D375" s="326" t="s">
        <v>1697</v>
      </c>
      <c r="E375" s="326"/>
      <c r="F375" s="191" t="s">
        <v>195</v>
      </c>
      <c r="G375" s="193">
        <v>1</v>
      </c>
      <c r="H375" s="198"/>
      <c r="I375" s="192">
        <f t="shared" si="65"/>
        <v>0</v>
      </c>
      <c r="J375" s="191">
        <f t="shared" si="66"/>
        <v>0</v>
      </c>
      <c r="K375" s="196">
        <f t="shared" si="67"/>
        <v>0</v>
      </c>
      <c r="L375" s="196">
        <f t="shared" si="68"/>
        <v>0</v>
      </c>
      <c r="M375" s="196">
        <f t="shared" si="71"/>
        <v>0</v>
      </c>
      <c r="N375" s="196">
        <v>0</v>
      </c>
      <c r="O375" s="196"/>
      <c r="P375" s="199"/>
      <c r="Q375" s="199"/>
      <c r="R375" s="199"/>
      <c r="S375" s="196">
        <f t="shared" si="69"/>
        <v>0</v>
      </c>
      <c r="T375" s="196"/>
      <c r="U375" s="196"/>
      <c r="V375" s="207"/>
      <c r="W375" s="59"/>
      <c r="Z375">
        <f t="shared" si="70"/>
        <v>0</v>
      </c>
    </row>
    <row r="376" spans="1:26" ht="24.95" customHeight="1" x14ac:dyDescent="0.25">
      <c r="A376" s="187"/>
      <c r="B376" s="223"/>
      <c r="C376" s="197" t="s">
        <v>1698</v>
      </c>
      <c r="D376" s="326" t="s">
        <v>1699</v>
      </c>
      <c r="E376" s="326"/>
      <c r="F376" s="191" t="s">
        <v>195</v>
      </c>
      <c r="G376" s="193">
        <v>2</v>
      </c>
      <c r="H376" s="198"/>
      <c r="I376" s="192">
        <f t="shared" si="65"/>
        <v>0</v>
      </c>
      <c r="J376" s="191">
        <f t="shared" si="66"/>
        <v>0</v>
      </c>
      <c r="K376" s="196">
        <f t="shared" si="67"/>
        <v>0</v>
      </c>
      <c r="L376" s="196">
        <f t="shared" si="68"/>
        <v>0</v>
      </c>
      <c r="M376" s="196">
        <f t="shared" si="71"/>
        <v>0</v>
      </c>
      <c r="N376" s="196">
        <v>0</v>
      </c>
      <c r="O376" s="196"/>
      <c r="P376" s="199"/>
      <c r="Q376" s="199"/>
      <c r="R376" s="199"/>
      <c r="S376" s="196">
        <f t="shared" si="69"/>
        <v>0</v>
      </c>
      <c r="T376" s="196"/>
      <c r="U376" s="196"/>
      <c r="V376" s="207"/>
      <c r="W376" s="59"/>
      <c r="Z376">
        <f t="shared" si="70"/>
        <v>0</v>
      </c>
    </row>
    <row r="377" spans="1:26" ht="24.95" customHeight="1" x14ac:dyDescent="0.25">
      <c r="A377" s="187"/>
      <c r="B377" s="223"/>
      <c r="C377" s="197" t="s">
        <v>1700</v>
      </c>
      <c r="D377" s="326" t="s">
        <v>1701</v>
      </c>
      <c r="E377" s="326"/>
      <c r="F377" s="191" t="s">
        <v>195</v>
      </c>
      <c r="G377" s="193">
        <v>3</v>
      </c>
      <c r="H377" s="198"/>
      <c r="I377" s="192">
        <f t="shared" si="65"/>
        <v>0</v>
      </c>
      <c r="J377" s="191">
        <f t="shared" si="66"/>
        <v>0</v>
      </c>
      <c r="K377" s="196">
        <f t="shared" si="67"/>
        <v>0</v>
      </c>
      <c r="L377" s="196">
        <f t="shared" si="68"/>
        <v>0</v>
      </c>
      <c r="M377" s="196">
        <f t="shared" si="71"/>
        <v>0</v>
      </c>
      <c r="N377" s="196">
        <v>0</v>
      </c>
      <c r="O377" s="196"/>
      <c r="P377" s="199"/>
      <c r="Q377" s="199"/>
      <c r="R377" s="199"/>
      <c r="S377" s="196">
        <f t="shared" si="69"/>
        <v>0</v>
      </c>
      <c r="T377" s="196"/>
      <c r="U377" s="196"/>
      <c r="V377" s="207"/>
      <c r="W377" s="59"/>
      <c r="Z377">
        <f t="shared" si="70"/>
        <v>0</v>
      </c>
    </row>
    <row r="378" spans="1:26" ht="24.95" customHeight="1" x14ac:dyDescent="0.25">
      <c r="A378" s="187"/>
      <c r="B378" s="223"/>
      <c r="C378" s="197" t="s">
        <v>1702</v>
      </c>
      <c r="D378" s="326" t="s">
        <v>1703</v>
      </c>
      <c r="E378" s="326"/>
      <c r="F378" s="191" t="s">
        <v>195</v>
      </c>
      <c r="G378" s="193">
        <v>24</v>
      </c>
      <c r="H378" s="198"/>
      <c r="I378" s="192">
        <f t="shared" si="65"/>
        <v>0</v>
      </c>
      <c r="J378" s="191">
        <f t="shared" si="66"/>
        <v>0</v>
      </c>
      <c r="K378" s="196">
        <f t="shared" si="67"/>
        <v>0</v>
      </c>
      <c r="L378" s="196">
        <f t="shared" si="68"/>
        <v>0</v>
      </c>
      <c r="M378" s="196">
        <f t="shared" si="71"/>
        <v>0</v>
      </c>
      <c r="N378" s="196">
        <v>0</v>
      </c>
      <c r="O378" s="196"/>
      <c r="P378" s="199"/>
      <c r="Q378" s="199"/>
      <c r="R378" s="199"/>
      <c r="S378" s="196">
        <f t="shared" si="69"/>
        <v>0</v>
      </c>
      <c r="T378" s="196"/>
      <c r="U378" s="196"/>
      <c r="V378" s="207"/>
      <c r="W378" s="59"/>
      <c r="Z378">
        <f t="shared" si="70"/>
        <v>0</v>
      </c>
    </row>
    <row r="379" spans="1:26" ht="24.95" customHeight="1" x14ac:dyDescent="0.25">
      <c r="A379" s="187"/>
      <c r="B379" s="223"/>
      <c r="C379" s="197" t="s">
        <v>1704</v>
      </c>
      <c r="D379" s="326" t="s">
        <v>1705</v>
      </c>
      <c r="E379" s="326"/>
      <c r="F379" s="191" t="s">
        <v>195</v>
      </c>
      <c r="G379" s="193">
        <v>14</v>
      </c>
      <c r="H379" s="198"/>
      <c r="I379" s="192">
        <f t="shared" si="65"/>
        <v>0</v>
      </c>
      <c r="J379" s="191">
        <f t="shared" si="66"/>
        <v>0</v>
      </c>
      <c r="K379" s="196">
        <f t="shared" si="67"/>
        <v>0</v>
      </c>
      <c r="L379" s="196">
        <f t="shared" si="68"/>
        <v>0</v>
      </c>
      <c r="M379" s="196">
        <f t="shared" si="71"/>
        <v>0</v>
      </c>
      <c r="N379" s="196">
        <v>0</v>
      </c>
      <c r="O379" s="196"/>
      <c r="P379" s="199"/>
      <c r="Q379" s="199"/>
      <c r="R379" s="199"/>
      <c r="S379" s="196">
        <f t="shared" si="69"/>
        <v>0</v>
      </c>
      <c r="T379" s="196"/>
      <c r="U379" s="196"/>
      <c r="V379" s="207"/>
      <c r="W379" s="59"/>
      <c r="Z379">
        <f t="shared" si="70"/>
        <v>0</v>
      </c>
    </row>
    <row r="380" spans="1:26" ht="24.95" customHeight="1" x14ac:dyDescent="0.25">
      <c r="A380" s="187"/>
      <c r="B380" s="223"/>
      <c r="C380" s="197" t="s">
        <v>1706</v>
      </c>
      <c r="D380" s="326" t="s">
        <v>1707</v>
      </c>
      <c r="E380" s="326"/>
      <c r="F380" s="191" t="s">
        <v>195</v>
      </c>
      <c r="G380" s="193">
        <v>22</v>
      </c>
      <c r="H380" s="198"/>
      <c r="I380" s="192">
        <f t="shared" si="65"/>
        <v>0</v>
      </c>
      <c r="J380" s="191">
        <f t="shared" si="66"/>
        <v>0</v>
      </c>
      <c r="K380" s="196">
        <f t="shared" si="67"/>
        <v>0</v>
      </c>
      <c r="L380" s="196">
        <f t="shared" si="68"/>
        <v>0</v>
      </c>
      <c r="M380" s="196">
        <f t="shared" si="71"/>
        <v>0</v>
      </c>
      <c r="N380" s="196">
        <v>0</v>
      </c>
      <c r="O380" s="196"/>
      <c r="P380" s="199"/>
      <c r="Q380" s="199"/>
      <c r="R380" s="199"/>
      <c r="S380" s="196">
        <f t="shared" si="69"/>
        <v>0</v>
      </c>
      <c r="T380" s="196"/>
      <c r="U380" s="196"/>
      <c r="V380" s="207"/>
      <c r="W380" s="59"/>
      <c r="Z380">
        <f t="shared" si="70"/>
        <v>0</v>
      </c>
    </row>
    <row r="381" spans="1:26" ht="24.95" customHeight="1" x14ac:dyDescent="0.25">
      <c r="A381" s="187"/>
      <c r="B381" s="223"/>
      <c r="C381" s="197" t="s">
        <v>1708</v>
      </c>
      <c r="D381" s="326" t="s">
        <v>1709</v>
      </c>
      <c r="E381" s="326"/>
      <c r="F381" s="191" t="s">
        <v>195</v>
      </c>
      <c r="G381" s="193">
        <v>48</v>
      </c>
      <c r="H381" s="198"/>
      <c r="I381" s="192">
        <f t="shared" si="65"/>
        <v>0</v>
      </c>
      <c r="J381" s="191">
        <f t="shared" si="66"/>
        <v>0</v>
      </c>
      <c r="K381" s="196">
        <f t="shared" si="67"/>
        <v>0</v>
      </c>
      <c r="L381" s="196">
        <f t="shared" si="68"/>
        <v>0</v>
      </c>
      <c r="M381" s="196">
        <f t="shared" si="71"/>
        <v>0</v>
      </c>
      <c r="N381" s="196">
        <v>0</v>
      </c>
      <c r="O381" s="196"/>
      <c r="P381" s="199"/>
      <c r="Q381" s="199"/>
      <c r="R381" s="199"/>
      <c r="S381" s="196">
        <f t="shared" si="69"/>
        <v>0</v>
      </c>
      <c r="T381" s="196"/>
      <c r="U381" s="196"/>
      <c r="V381" s="207"/>
      <c r="W381" s="59"/>
      <c r="Z381">
        <f t="shared" si="70"/>
        <v>0</v>
      </c>
    </row>
    <row r="382" spans="1:26" ht="24.95" customHeight="1" x14ac:dyDescent="0.25">
      <c r="A382" s="187"/>
      <c r="B382" s="223"/>
      <c r="C382" s="197" t="s">
        <v>1710</v>
      </c>
      <c r="D382" s="326" t="s">
        <v>1711</v>
      </c>
      <c r="E382" s="326"/>
      <c r="F382" s="191" t="s">
        <v>195</v>
      </c>
      <c r="G382" s="193">
        <v>10</v>
      </c>
      <c r="H382" s="198"/>
      <c r="I382" s="192">
        <f t="shared" si="65"/>
        <v>0</v>
      </c>
      <c r="J382" s="191">
        <f t="shared" si="66"/>
        <v>0</v>
      </c>
      <c r="K382" s="196">
        <f t="shared" si="67"/>
        <v>0</v>
      </c>
      <c r="L382" s="196">
        <f t="shared" si="68"/>
        <v>0</v>
      </c>
      <c r="M382" s="196">
        <f t="shared" si="71"/>
        <v>0</v>
      </c>
      <c r="N382" s="196">
        <v>0</v>
      </c>
      <c r="O382" s="196"/>
      <c r="P382" s="199"/>
      <c r="Q382" s="199"/>
      <c r="R382" s="199"/>
      <c r="S382" s="196">
        <f t="shared" si="69"/>
        <v>0</v>
      </c>
      <c r="T382" s="196"/>
      <c r="U382" s="196"/>
      <c r="V382" s="207"/>
      <c r="W382" s="59"/>
      <c r="Z382">
        <f t="shared" si="70"/>
        <v>0</v>
      </c>
    </row>
    <row r="383" spans="1:26" ht="24.95" customHeight="1" x14ac:dyDescent="0.25">
      <c r="A383" s="187"/>
      <c r="B383" s="223"/>
      <c r="C383" s="197" t="s">
        <v>1712</v>
      </c>
      <c r="D383" s="326" t="s">
        <v>1713</v>
      </c>
      <c r="E383" s="326"/>
      <c r="F383" s="191" t="s">
        <v>195</v>
      </c>
      <c r="G383" s="193">
        <v>24</v>
      </c>
      <c r="H383" s="198"/>
      <c r="I383" s="192">
        <f t="shared" si="65"/>
        <v>0</v>
      </c>
      <c r="J383" s="191">
        <f t="shared" si="66"/>
        <v>0</v>
      </c>
      <c r="K383" s="196">
        <f t="shared" si="67"/>
        <v>0</v>
      </c>
      <c r="L383" s="196">
        <f t="shared" si="68"/>
        <v>0</v>
      </c>
      <c r="M383" s="196">
        <f t="shared" si="71"/>
        <v>0</v>
      </c>
      <c r="N383" s="196">
        <v>0</v>
      </c>
      <c r="O383" s="196"/>
      <c r="P383" s="199"/>
      <c r="Q383" s="199"/>
      <c r="R383" s="199"/>
      <c r="S383" s="196">
        <f t="shared" si="69"/>
        <v>0</v>
      </c>
      <c r="T383" s="196"/>
      <c r="U383" s="196"/>
      <c r="V383" s="207"/>
      <c r="W383" s="59"/>
      <c r="Z383">
        <f t="shared" si="70"/>
        <v>0</v>
      </c>
    </row>
    <row r="384" spans="1:26" ht="24.95" customHeight="1" x14ac:dyDescent="0.25">
      <c r="A384" s="187"/>
      <c r="B384" s="223"/>
      <c r="C384" s="197" t="s">
        <v>1714</v>
      </c>
      <c r="D384" s="326" t="s">
        <v>1715</v>
      </c>
      <c r="E384" s="326"/>
      <c r="F384" s="191" t="s">
        <v>195</v>
      </c>
      <c r="G384" s="193">
        <v>6</v>
      </c>
      <c r="H384" s="198"/>
      <c r="I384" s="192">
        <f t="shared" ref="I384:I415" si="72">ROUND(G384*(H384),2)</f>
        <v>0</v>
      </c>
      <c r="J384" s="191">
        <f t="shared" si="66"/>
        <v>0</v>
      </c>
      <c r="K384" s="196">
        <f t="shared" si="67"/>
        <v>0</v>
      </c>
      <c r="L384" s="196">
        <f t="shared" si="68"/>
        <v>0</v>
      </c>
      <c r="M384" s="196">
        <f t="shared" si="71"/>
        <v>0</v>
      </c>
      <c r="N384" s="196">
        <v>0</v>
      </c>
      <c r="O384" s="196"/>
      <c r="P384" s="199"/>
      <c r="Q384" s="199"/>
      <c r="R384" s="199"/>
      <c r="S384" s="196">
        <f t="shared" si="69"/>
        <v>0</v>
      </c>
      <c r="T384" s="196"/>
      <c r="U384" s="196"/>
      <c r="V384" s="207"/>
      <c r="W384" s="59"/>
      <c r="Z384">
        <f t="shared" si="70"/>
        <v>0</v>
      </c>
    </row>
    <row r="385" spans="1:26" ht="24.95" customHeight="1" x14ac:dyDescent="0.25">
      <c r="A385" s="187"/>
      <c r="B385" s="222"/>
      <c r="C385" s="188" t="s">
        <v>1716</v>
      </c>
      <c r="D385" s="323" t="s">
        <v>1717</v>
      </c>
      <c r="E385" s="323"/>
      <c r="F385" s="181" t="s">
        <v>169</v>
      </c>
      <c r="G385" s="183">
        <v>40</v>
      </c>
      <c r="H385" s="189"/>
      <c r="I385" s="182">
        <f t="shared" si="72"/>
        <v>0</v>
      </c>
      <c r="J385" s="181">
        <f t="shared" si="66"/>
        <v>0</v>
      </c>
      <c r="K385" s="186">
        <f t="shared" si="67"/>
        <v>0</v>
      </c>
      <c r="L385" s="186">
        <f t="shared" si="68"/>
        <v>0</v>
      </c>
      <c r="M385" s="186"/>
      <c r="N385" s="186">
        <v>0</v>
      </c>
      <c r="O385" s="186"/>
      <c r="P385" s="190"/>
      <c r="Q385" s="190"/>
      <c r="R385" s="190"/>
      <c r="S385" s="186">
        <f t="shared" si="69"/>
        <v>0</v>
      </c>
      <c r="T385" s="186"/>
      <c r="U385" s="186"/>
      <c r="V385" s="206"/>
      <c r="W385" s="59"/>
      <c r="Z385">
        <f t="shared" si="70"/>
        <v>0</v>
      </c>
    </row>
    <row r="386" spans="1:26" x14ac:dyDescent="0.25">
      <c r="A386" s="13"/>
      <c r="B386" s="221"/>
      <c r="C386" s="180">
        <v>735</v>
      </c>
      <c r="D386" s="322" t="s">
        <v>1195</v>
      </c>
      <c r="E386" s="322"/>
      <c r="F386" s="13"/>
      <c r="G386" s="179"/>
      <c r="H386" s="146"/>
      <c r="I386" s="148">
        <f>ROUND((SUM(I287:I385))/1,2)</f>
        <v>0</v>
      </c>
      <c r="J386" s="13"/>
      <c r="K386" s="13"/>
      <c r="L386" s="13">
        <f>ROUND((SUM(L287:L385))/1,2)</f>
        <v>0</v>
      </c>
      <c r="M386" s="13">
        <f>ROUND((SUM(M287:M385))/1,2)</f>
        <v>0</v>
      </c>
      <c r="N386" s="13"/>
      <c r="O386" s="13"/>
      <c r="P386" s="13"/>
      <c r="Q386" s="13"/>
      <c r="R386" s="13"/>
      <c r="S386" s="13">
        <f>ROUND((SUM(S287:S385))/1,2)</f>
        <v>0</v>
      </c>
      <c r="T386" s="13"/>
      <c r="U386" s="13"/>
      <c r="V386" s="208">
        <f>ROUND((SUM(V287:V385))/1,2)</f>
        <v>0</v>
      </c>
      <c r="W386" s="226"/>
      <c r="X386" s="145"/>
      <c r="Y386" s="145"/>
      <c r="Z386" s="145"/>
    </row>
    <row r="387" spans="1:26" x14ac:dyDescent="0.25">
      <c r="A387" s="1"/>
      <c r="B387" s="217"/>
      <c r="C387" s="1"/>
      <c r="D387" s="1"/>
      <c r="E387" s="1"/>
      <c r="F387" s="1"/>
      <c r="G387" s="173"/>
      <c r="H387" s="139"/>
      <c r="I387" s="13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09"/>
      <c r="W387" s="59"/>
    </row>
    <row r="388" spans="1:26" x14ac:dyDescent="0.25">
      <c r="A388" s="13"/>
      <c r="B388" s="221"/>
      <c r="C388" s="180">
        <v>772</v>
      </c>
      <c r="D388" s="322" t="s">
        <v>1196</v>
      </c>
      <c r="E388" s="322"/>
      <c r="F388" s="13"/>
      <c r="G388" s="179"/>
      <c r="H388" s="146"/>
      <c r="I388" s="146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205"/>
      <c r="W388" s="226"/>
      <c r="X388" s="145"/>
      <c r="Y388" s="145"/>
      <c r="Z388" s="145"/>
    </row>
    <row r="389" spans="1:26" ht="24.95" customHeight="1" x14ac:dyDescent="0.25">
      <c r="A389" s="187"/>
      <c r="B389" s="222"/>
      <c r="C389" s="188" t="s">
        <v>1718</v>
      </c>
      <c r="D389" s="323" t="s">
        <v>1719</v>
      </c>
      <c r="E389" s="323"/>
      <c r="F389" s="181" t="s">
        <v>195</v>
      </c>
      <c r="G389" s="183">
        <v>1</v>
      </c>
      <c r="H389" s="189"/>
      <c r="I389" s="182">
        <f>ROUND(G389*(H389),2)</f>
        <v>0</v>
      </c>
      <c r="J389" s="181">
        <f>ROUND(G389*(N389),2)</f>
        <v>0</v>
      </c>
      <c r="K389" s="186">
        <f>ROUND(G389*(O389),2)</f>
        <v>0</v>
      </c>
      <c r="L389" s="186">
        <f>ROUND(G389*(H389),2)</f>
        <v>0</v>
      </c>
      <c r="M389" s="186"/>
      <c r="N389" s="186">
        <v>0</v>
      </c>
      <c r="O389" s="186"/>
      <c r="P389" s="190"/>
      <c r="Q389" s="190"/>
      <c r="R389" s="190"/>
      <c r="S389" s="186">
        <f>ROUND(G389*(P389),3)</f>
        <v>0</v>
      </c>
      <c r="T389" s="186"/>
      <c r="U389" s="186"/>
      <c r="V389" s="206"/>
      <c r="W389" s="59"/>
      <c r="Z389">
        <f>0.058844*POWER(I389,0.952797)</f>
        <v>0</v>
      </c>
    </row>
    <row r="390" spans="1:26" x14ac:dyDescent="0.25">
      <c r="A390" s="13"/>
      <c r="B390" s="221"/>
      <c r="C390" s="180">
        <v>772</v>
      </c>
      <c r="D390" s="322" t="s">
        <v>1196</v>
      </c>
      <c r="E390" s="322"/>
      <c r="F390" s="13"/>
      <c r="G390" s="179"/>
      <c r="H390" s="146"/>
      <c r="I390" s="148">
        <f>ROUND((SUM(I388:I389))/1,2)</f>
        <v>0</v>
      </c>
      <c r="J390" s="13"/>
      <c r="K390" s="13"/>
      <c r="L390" s="13">
        <f>ROUND((SUM(L388:L389))/1,2)</f>
        <v>0</v>
      </c>
      <c r="M390" s="13">
        <f>ROUND((SUM(M388:M389))/1,2)</f>
        <v>0</v>
      </c>
      <c r="N390" s="13"/>
      <c r="O390" s="13"/>
      <c r="P390" s="13"/>
      <c r="Q390" s="13"/>
      <c r="R390" s="13"/>
      <c r="S390" s="13">
        <f>ROUND((SUM(S388:S389))/1,2)</f>
        <v>0</v>
      </c>
      <c r="T390" s="13"/>
      <c r="U390" s="13"/>
      <c r="V390" s="208">
        <f>ROUND((SUM(V388:V389))/1,2)</f>
        <v>0</v>
      </c>
      <c r="W390" s="226"/>
      <c r="X390" s="145"/>
      <c r="Y390" s="145"/>
      <c r="Z390" s="145"/>
    </row>
    <row r="391" spans="1:26" x14ac:dyDescent="0.25">
      <c r="A391" s="1"/>
      <c r="B391" s="217"/>
      <c r="C391" s="1"/>
      <c r="D391" s="1"/>
      <c r="E391" s="1"/>
      <c r="F391" s="1"/>
      <c r="G391" s="173"/>
      <c r="H391" s="139"/>
      <c r="I391" s="13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09"/>
      <c r="W391" s="59"/>
    </row>
    <row r="392" spans="1:26" x14ac:dyDescent="0.25">
      <c r="A392" s="13"/>
      <c r="B392" s="221"/>
      <c r="C392" s="13"/>
      <c r="D392" s="324" t="s">
        <v>85</v>
      </c>
      <c r="E392" s="324"/>
      <c r="F392" s="13"/>
      <c r="G392" s="179"/>
      <c r="H392" s="146"/>
      <c r="I392" s="148">
        <f>ROUND((SUM(I120:I391))/2,2)</f>
        <v>0</v>
      </c>
      <c r="J392" s="13"/>
      <c r="K392" s="13"/>
      <c r="L392" s="146">
        <f>ROUND((SUM(L120:L391))/2,2)</f>
        <v>0</v>
      </c>
      <c r="M392" s="146">
        <f>ROUND((SUM(M120:M391))/2,2)</f>
        <v>0</v>
      </c>
      <c r="N392" s="13"/>
      <c r="O392" s="13"/>
      <c r="P392" s="200"/>
      <c r="Q392" s="13"/>
      <c r="R392" s="13"/>
      <c r="S392" s="200">
        <f>ROUND((SUM(S120:S391))/2,2)</f>
        <v>1.1399999999999999</v>
      </c>
      <c r="T392" s="13"/>
      <c r="U392" s="13"/>
      <c r="V392" s="208">
        <f>ROUND((SUM(V120:V391))/2,2)</f>
        <v>0</v>
      </c>
      <c r="W392" s="59"/>
    </row>
    <row r="393" spans="1:26" x14ac:dyDescent="0.25">
      <c r="A393" s="1"/>
      <c r="B393" s="217"/>
      <c r="C393" s="1"/>
      <c r="D393" s="1"/>
      <c r="E393" s="1"/>
      <c r="F393" s="1"/>
      <c r="G393" s="173"/>
      <c r="H393" s="139"/>
      <c r="I393" s="13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09"/>
      <c r="W393" s="59"/>
    </row>
    <row r="394" spans="1:26" x14ac:dyDescent="0.25">
      <c r="A394" s="13"/>
      <c r="B394" s="221"/>
      <c r="C394" s="13"/>
      <c r="D394" s="324" t="s">
        <v>102</v>
      </c>
      <c r="E394" s="324"/>
      <c r="F394" s="13"/>
      <c r="G394" s="179"/>
      <c r="H394" s="146"/>
      <c r="I394" s="146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205"/>
      <c r="W394" s="226"/>
      <c r="X394" s="145"/>
      <c r="Y394" s="145"/>
      <c r="Z394" s="145"/>
    </row>
    <row r="395" spans="1:26" x14ac:dyDescent="0.25">
      <c r="A395" s="13"/>
      <c r="B395" s="221"/>
      <c r="C395" s="180">
        <v>923</v>
      </c>
      <c r="D395" s="322" t="s">
        <v>1197</v>
      </c>
      <c r="E395" s="322"/>
      <c r="F395" s="13"/>
      <c r="G395" s="179"/>
      <c r="H395" s="146"/>
      <c r="I395" s="146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205"/>
      <c r="W395" s="226"/>
      <c r="X395" s="145"/>
      <c r="Y395" s="145"/>
      <c r="Z395" s="145"/>
    </row>
    <row r="396" spans="1:26" ht="24.95" customHeight="1" x14ac:dyDescent="0.25">
      <c r="A396" s="187"/>
      <c r="B396" s="222"/>
      <c r="C396" s="188" t="s">
        <v>1720</v>
      </c>
      <c r="D396" s="323" t="s">
        <v>1721</v>
      </c>
      <c r="E396" s="323"/>
      <c r="F396" s="181" t="s">
        <v>653</v>
      </c>
      <c r="G396" s="183">
        <v>65</v>
      </c>
      <c r="H396" s="189"/>
      <c r="I396" s="182">
        <f t="shared" ref="I396:I401" si="73">ROUND(G396*(H396),2)</f>
        <v>0</v>
      </c>
      <c r="J396" s="181">
        <f t="shared" ref="J396:J401" si="74">ROUND(G396*(N396),2)</f>
        <v>0</v>
      </c>
      <c r="K396" s="186">
        <f t="shared" ref="K396:K401" si="75">ROUND(G396*(O396),2)</f>
        <v>0</v>
      </c>
      <c r="L396" s="186">
        <f t="shared" ref="L396:L401" si="76">ROUND(G396*(H396),2)</f>
        <v>0</v>
      </c>
      <c r="M396" s="186"/>
      <c r="N396" s="186">
        <v>0</v>
      </c>
      <c r="O396" s="186"/>
      <c r="P396" s="190"/>
      <c r="Q396" s="190"/>
      <c r="R396" s="190"/>
      <c r="S396" s="186">
        <f t="shared" ref="S396:S401" si="77">ROUND(G396*(P396),3)</f>
        <v>0</v>
      </c>
      <c r="T396" s="186"/>
      <c r="U396" s="186"/>
      <c r="V396" s="206"/>
      <c r="W396" s="59"/>
      <c r="Z396">
        <f t="shared" ref="Z396:Z401" si="78">0.058844*POWER(I396,0.952797)</f>
        <v>0</v>
      </c>
    </row>
    <row r="397" spans="1:26" ht="24.95" customHeight="1" x14ac:dyDescent="0.25">
      <c r="A397" s="187"/>
      <c r="B397" s="222"/>
      <c r="C397" s="188" t="s">
        <v>1722</v>
      </c>
      <c r="D397" s="323" t="s">
        <v>1723</v>
      </c>
      <c r="E397" s="323"/>
      <c r="F397" s="181" t="s">
        <v>653</v>
      </c>
      <c r="G397" s="183">
        <v>45</v>
      </c>
      <c r="H397" s="189"/>
      <c r="I397" s="182">
        <f t="shared" si="73"/>
        <v>0</v>
      </c>
      <c r="J397" s="181">
        <f t="shared" si="74"/>
        <v>0</v>
      </c>
      <c r="K397" s="186">
        <f t="shared" si="75"/>
        <v>0</v>
      </c>
      <c r="L397" s="186">
        <f t="shared" si="76"/>
        <v>0</v>
      </c>
      <c r="M397" s="186"/>
      <c r="N397" s="186">
        <v>0</v>
      </c>
      <c r="O397" s="186"/>
      <c r="P397" s="190"/>
      <c r="Q397" s="190"/>
      <c r="R397" s="190"/>
      <c r="S397" s="186">
        <f t="shared" si="77"/>
        <v>0</v>
      </c>
      <c r="T397" s="186"/>
      <c r="U397" s="186"/>
      <c r="V397" s="206"/>
      <c r="W397" s="59"/>
      <c r="Z397">
        <f t="shared" si="78"/>
        <v>0</v>
      </c>
    </row>
    <row r="398" spans="1:26" ht="24.95" customHeight="1" x14ac:dyDescent="0.25">
      <c r="A398" s="187"/>
      <c r="B398" s="222"/>
      <c r="C398" s="188" t="s">
        <v>1724</v>
      </c>
      <c r="D398" s="323" t="s">
        <v>1725</v>
      </c>
      <c r="E398" s="323"/>
      <c r="F398" s="181" t="s">
        <v>653</v>
      </c>
      <c r="G398" s="183">
        <v>40</v>
      </c>
      <c r="H398" s="189"/>
      <c r="I398" s="182">
        <f t="shared" si="73"/>
        <v>0</v>
      </c>
      <c r="J398" s="181">
        <f t="shared" si="74"/>
        <v>0</v>
      </c>
      <c r="K398" s="186">
        <f t="shared" si="75"/>
        <v>0</v>
      </c>
      <c r="L398" s="186">
        <f t="shared" si="76"/>
        <v>0</v>
      </c>
      <c r="M398" s="186"/>
      <c r="N398" s="186">
        <v>0</v>
      </c>
      <c r="O398" s="186"/>
      <c r="P398" s="190"/>
      <c r="Q398" s="190"/>
      <c r="R398" s="190"/>
      <c r="S398" s="186">
        <f t="shared" si="77"/>
        <v>0</v>
      </c>
      <c r="T398" s="186"/>
      <c r="U398" s="186"/>
      <c r="V398" s="206"/>
      <c r="W398" s="59"/>
      <c r="Z398">
        <f t="shared" si="78"/>
        <v>0</v>
      </c>
    </row>
    <row r="399" spans="1:26" ht="24.95" customHeight="1" x14ac:dyDescent="0.25">
      <c r="A399" s="187"/>
      <c r="B399" s="223"/>
      <c r="C399" s="197" t="s">
        <v>1726</v>
      </c>
      <c r="D399" s="326" t="s">
        <v>1727</v>
      </c>
      <c r="E399" s="326"/>
      <c r="F399" s="191" t="s">
        <v>195</v>
      </c>
      <c r="G399" s="193">
        <v>302</v>
      </c>
      <c r="H399" s="198"/>
      <c r="I399" s="192">
        <f t="shared" si="73"/>
        <v>0</v>
      </c>
      <c r="J399" s="191">
        <f t="shared" si="74"/>
        <v>0</v>
      </c>
      <c r="K399" s="196">
        <f t="shared" si="75"/>
        <v>0</v>
      </c>
      <c r="L399" s="196">
        <f t="shared" si="76"/>
        <v>0</v>
      </c>
      <c r="M399" s="196">
        <f>ROUND(G399*(H399),2)</f>
        <v>0</v>
      </c>
      <c r="N399" s="196">
        <v>0</v>
      </c>
      <c r="O399" s="196"/>
      <c r="P399" s="199">
        <v>3.4000000000000002E-4</v>
      </c>
      <c r="Q399" s="199"/>
      <c r="R399" s="199">
        <v>3.4000000000000002E-4</v>
      </c>
      <c r="S399" s="196">
        <f t="shared" si="77"/>
        <v>0.10299999999999999</v>
      </c>
      <c r="T399" s="196"/>
      <c r="U399" s="196"/>
      <c r="V399" s="207"/>
      <c r="W399" s="59"/>
      <c r="Z399">
        <f t="shared" si="78"/>
        <v>0</v>
      </c>
    </row>
    <row r="400" spans="1:26" ht="24.95" customHeight="1" x14ac:dyDescent="0.25">
      <c r="A400" s="187"/>
      <c r="B400" s="223"/>
      <c r="C400" s="197" t="s">
        <v>1728</v>
      </c>
      <c r="D400" s="326" t="s">
        <v>1729</v>
      </c>
      <c r="E400" s="326"/>
      <c r="F400" s="191" t="s">
        <v>195</v>
      </c>
      <c r="G400" s="193">
        <v>42</v>
      </c>
      <c r="H400" s="198"/>
      <c r="I400" s="192">
        <f t="shared" si="73"/>
        <v>0</v>
      </c>
      <c r="J400" s="191">
        <f t="shared" si="74"/>
        <v>0</v>
      </c>
      <c r="K400" s="196">
        <f t="shared" si="75"/>
        <v>0</v>
      </c>
      <c r="L400" s="196">
        <f t="shared" si="76"/>
        <v>0</v>
      </c>
      <c r="M400" s="196">
        <f>ROUND(G400*(H400),2)</f>
        <v>0</v>
      </c>
      <c r="N400" s="196">
        <v>0</v>
      </c>
      <c r="O400" s="196"/>
      <c r="P400" s="199"/>
      <c r="Q400" s="199"/>
      <c r="R400" s="199"/>
      <c r="S400" s="196">
        <f t="shared" si="77"/>
        <v>0</v>
      </c>
      <c r="T400" s="196"/>
      <c r="U400" s="196"/>
      <c r="V400" s="207"/>
      <c r="W400" s="59"/>
      <c r="Z400">
        <f t="shared" si="78"/>
        <v>0</v>
      </c>
    </row>
    <row r="401" spans="1:26" ht="24.95" customHeight="1" x14ac:dyDescent="0.25">
      <c r="A401" s="187"/>
      <c r="B401" s="223"/>
      <c r="C401" s="197" t="s">
        <v>1730</v>
      </c>
      <c r="D401" s="326" t="s">
        <v>1731</v>
      </c>
      <c r="E401" s="326"/>
      <c r="F401" s="191" t="s">
        <v>195</v>
      </c>
      <c r="G401" s="193">
        <v>40</v>
      </c>
      <c r="H401" s="198"/>
      <c r="I401" s="192">
        <f t="shared" si="73"/>
        <v>0</v>
      </c>
      <c r="J401" s="191">
        <f t="shared" si="74"/>
        <v>0</v>
      </c>
      <c r="K401" s="196">
        <f t="shared" si="75"/>
        <v>0</v>
      </c>
      <c r="L401" s="196">
        <f t="shared" si="76"/>
        <v>0</v>
      </c>
      <c r="M401" s="196">
        <f>ROUND(G401*(H401),2)</f>
        <v>0</v>
      </c>
      <c r="N401" s="196">
        <v>0</v>
      </c>
      <c r="O401" s="196"/>
      <c r="P401" s="199"/>
      <c r="Q401" s="199"/>
      <c r="R401" s="199"/>
      <c r="S401" s="196">
        <f t="shared" si="77"/>
        <v>0</v>
      </c>
      <c r="T401" s="196"/>
      <c r="U401" s="196"/>
      <c r="V401" s="207"/>
      <c r="W401" s="59"/>
      <c r="Z401">
        <f t="shared" si="78"/>
        <v>0</v>
      </c>
    </row>
    <row r="402" spans="1:26" x14ac:dyDescent="0.25">
      <c r="A402" s="13"/>
      <c r="B402" s="221"/>
      <c r="C402" s="180">
        <v>923</v>
      </c>
      <c r="D402" s="322" t="s">
        <v>1197</v>
      </c>
      <c r="E402" s="322"/>
      <c r="F402" s="13"/>
      <c r="G402" s="179"/>
      <c r="H402" s="146"/>
      <c r="I402" s="148">
        <f>ROUND((SUM(I395:I401))/1,2)</f>
        <v>0</v>
      </c>
      <c r="J402" s="13"/>
      <c r="K402" s="13"/>
      <c r="L402" s="13">
        <f>ROUND((SUM(L395:L401))/1,2)</f>
        <v>0</v>
      </c>
      <c r="M402" s="13">
        <f>ROUND((SUM(M395:M401))/1,2)</f>
        <v>0</v>
      </c>
      <c r="N402" s="13"/>
      <c r="O402" s="13"/>
      <c r="P402" s="13"/>
      <c r="Q402" s="13"/>
      <c r="R402" s="13"/>
      <c r="S402" s="13">
        <f>ROUND((SUM(S395:S401))/1,2)</f>
        <v>0.1</v>
      </c>
      <c r="T402" s="13"/>
      <c r="U402" s="13"/>
      <c r="V402" s="208">
        <f>ROUND((SUM(V395:V401))/1,2)</f>
        <v>0</v>
      </c>
      <c r="W402" s="226"/>
      <c r="X402" s="145"/>
      <c r="Y402" s="145"/>
      <c r="Z402" s="145"/>
    </row>
    <row r="403" spans="1:26" x14ac:dyDescent="0.25">
      <c r="A403" s="1"/>
      <c r="B403" s="217"/>
      <c r="C403" s="1"/>
      <c r="D403" s="1"/>
      <c r="E403" s="1"/>
      <c r="F403" s="1"/>
      <c r="G403" s="173"/>
      <c r="H403" s="139"/>
      <c r="I403" s="13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09"/>
      <c r="W403" s="59"/>
    </row>
    <row r="404" spans="1:26" x14ac:dyDescent="0.25">
      <c r="A404" s="13"/>
      <c r="B404" s="221"/>
      <c r="C404" s="13"/>
      <c r="D404" s="324" t="s">
        <v>102</v>
      </c>
      <c r="E404" s="324"/>
      <c r="F404" s="13"/>
      <c r="G404" s="179"/>
      <c r="H404" s="146"/>
      <c r="I404" s="148">
        <f>ROUND((SUM(I394:I403))/2,2)</f>
        <v>0</v>
      </c>
      <c r="J404" s="13"/>
      <c r="K404" s="13"/>
      <c r="L404" s="146">
        <f>ROUND((SUM(L394:L403))/2,2)</f>
        <v>0</v>
      </c>
      <c r="M404" s="146">
        <f>ROUND((SUM(M394:M403))/2,2)</f>
        <v>0</v>
      </c>
      <c r="N404" s="13"/>
      <c r="O404" s="13"/>
      <c r="P404" s="200"/>
      <c r="Q404" s="13"/>
      <c r="R404" s="13"/>
      <c r="S404" s="200">
        <f>ROUND((SUM(S394:S403))/2,2)</f>
        <v>0.1</v>
      </c>
      <c r="T404" s="13"/>
      <c r="U404" s="13"/>
      <c r="V404" s="208">
        <f>ROUND((SUM(V394:V403))/2,2)</f>
        <v>0</v>
      </c>
      <c r="W404" s="59"/>
    </row>
    <row r="405" spans="1:26" x14ac:dyDescent="0.25">
      <c r="A405" s="1"/>
      <c r="B405" s="217"/>
      <c r="C405" s="1"/>
      <c r="D405" s="1"/>
      <c r="E405" s="1"/>
      <c r="F405" s="1"/>
      <c r="G405" s="173"/>
      <c r="H405" s="139"/>
      <c r="I405" s="13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09"/>
      <c r="W405" s="59"/>
    </row>
    <row r="406" spans="1:26" x14ac:dyDescent="0.25">
      <c r="A406" s="13"/>
      <c r="B406" s="221"/>
      <c r="C406" s="13"/>
      <c r="D406" s="324" t="s">
        <v>8</v>
      </c>
      <c r="E406" s="324"/>
      <c r="F406" s="13"/>
      <c r="G406" s="179"/>
      <c r="H406" s="146"/>
      <c r="I406" s="146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205"/>
      <c r="W406" s="226"/>
      <c r="X406" s="145"/>
      <c r="Y406" s="145"/>
      <c r="Z406" s="145"/>
    </row>
    <row r="407" spans="1:26" x14ac:dyDescent="0.25">
      <c r="A407" s="13"/>
      <c r="B407" s="221"/>
      <c r="C407" s="180">
        <v>0</v>
      </c>
      <c r="D407" s="322" t="s">
        <v>105</v>
      </c>
      <c r="E407" s="322"/>
      <c r="F407" s="13"/>
      <c r="G407" s="179"/>
      <c r="H407" s="146"/>
      <c r="I407" s="146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205"/>
      <c r="W407" s="226"/>
      <c r="X407" s="145"/>
      <c r="Y407" s="145"/>
      <c r="Z407" s="145"/>
    </row>
    <row r="408" spans="1:26" ht="24.95" customHeight="1" x14ac:dyDescent="0.25">
      <c r="A408" s="187"/>
      <c r="B408" s="222"/>
      <c r="C408" s="188" t="s">
        <v>1732</v>
      </c>
      <c r="D408" s="323" t="s">
        <v>1733</v>
      </c>
      <c r="E408" s="323"/>
      <c r="F408" s="181" t="s">
        <v>781</v>
      </c>
      <c r="G408" s="183">
        <v>24</v>
      </c>
      <c r="H408" s="189"/>
      <c r="I408" s="182">
        <f>ROUND(G408*(H408),2)</f>
        <v>0</v>
      </c>
      <c r="J408" s="181">
        <f>ROUND(G408*(N408),2)</f>
        <v>0</v>
      </c>
      <c r="K408" s="186">
        <f>ROUND(G408*(O408),2)</f>
        <v>0</v>
      </c>
      <c r="L408" s="186">
        <f>ROUND(G408*(H408),2)</f>
        <v>0</v>
      </c>
      <c r="M408" s="186"/>
      <c r="N408" s="186">
        <v>0</v>
      </c>
      <c r="O408" s="186"/>
      <c r="P408" s="190"/>
      <c r="Q408" s="190"/>
      <c r="R408" s="190"/>
      <c r="S408" s="186">
        <f>ROUND(G408*(P408),3)</f>
        <v>0</v>
      </c>
      <c r="T408" s="186"/>
      <c r="U408" s="186"/>
      <c r="V408" s="206"/>
      <c r="W408" s="59"/>
      <c r="Z408">
        <v>0</v>
      </c>
    </row>
    <row r="409" spans="1:26" ht="24.95" customHeight="1" x14ac:dyDescent="0.25">
      <c r="A409" s="187"/>
      <c r="B409" s="222"/>
      <c r="C409" s="188" t="s">
        <v>1734</v>
      </c>
      <c r="D409" s="323" t="s">
        <v>1735</v>
      </c>
      <c r="E409" s="323"/>
      <c r="F409" s="181" t="s">
        <v>195</v>
      </c>
      <c r="G409" s="183">
        <v>6</v>
      </c>
      <c r="H409" s="189"/>
      <c r="I409" s="182">
        <f>ROUND(G409*(H409),2)</f>
        <v>0</v>
      </c>
      <c r="J409" s="181">
        <f>ROUND(G409*(N409),2)</f>
        <v>0</v>
      </c>
      <c r="K409" s="186">
        <f>ROUND(G409*(O409),2)</f>
        <v>0</v>
      </c>
      <c r="L409" s="186">
        <f>ROUND(G409*(H409),2)</f>
        <v>0</v>
      </c>
      <c r="M409" s="186"/>
      <c r="N409" s="186">
        <v>0</v>
      </c>
      <c r="O409" s="186"/>
      <c r="P409" s="190"/>
      <c r="Q409" s="190"/>
      <c r="R409" s="190"/>
      <c r="S409" s="186">
        <f>ROUND(G409*(P409),3)</f>
        <v>0</v>
      </c>
      <c r="T409" s="186"/>
      <c r="U409" s="186"/>
      <c r="V409" s="206"/>
      <c r="W409" s="59"/>
      <c r="Z409">
        <v>0</v>
      </c>
    </row>
    <row r="410" spans="1:26" x14ac:dyDescent="0.25">
      <c r="A410" s="13"/>
      <c r="B410" s="221"/>
      <c r="C410" s="180">
        <v>0</v>
      </c>
      <c r="D410" s="322" t="s">
        <v>105</v>
      </c>
      <c r="E410" s="322"/>
      <c r="F410" s="13"/>
      <c r="G410" s="179"/>
      <c r="H410" s="146"/>
      <c r="I410" s="148">
        <f>ROUND((SUM(I407:I409))/1,2)</f>
        <v>0</v>
      </c>
      <c r="J410" s="13"/>
      <c r="K410" s="13"/>
      <c r="L410" s="13">
        <f>ROUND((SUM(L407:L409))/1,2)</f>
        <v>0</v>
      </c>
      <c r="M410" s="13">
        <f>ROUND((SUM(M407:M409))/1,2)</f>
        <v>0</v>
      </c>
      <c r="N410" s="13"/>
      <c r="O410" s="13"/>
      <c r="P410" s="200"/>
      <c r="Q410" s="1"/>
      <c r="R410" s="1"/>
      <c r="S410" s="200">
        <f>ROUND((SUM(S407:S409))/1,2)</f>
        <v>0</v>
      </c>
      <c r="T410" s="2"/>
      <c r="U410" s="2"/>
      <c r="V410" s="208">
        <f>ROUND((SUM(V407:V409))/1,2)</f>
        <v>0</v>
      </c>
      <c r="W410" s="59"/>
    </row>
    <row r="411" spans="1:26" x14ac:dyDescent="0.25">
      <c r="A411" s="1"/>
      <c r="B411" s="217"/>
      <c r="C411" s="1"/>
      <c r="D411" s="1"/>
      <c r="E411" s="1"/>
      <c r="F411" s="1"/>
      <c r="G411" s="173"/>
      <c r="H411" s="139"/>
      <c r="I411" s="13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09"/>
      <c r="W411" s="59"/>
    </row>
    <row r="412" spans="1:26" x14ac:dyDescent="0.25">
      <c r="A412" s="13"/>
      <c r="B412" s="221"/>
      <c r="C412" s="13"/>
      <c r="D412" s="324" t="s">
        <v>8</v>
      </c>
      <c r="E412" s="324"/>
      <c r="F412" s="13"/>
      <c r="G412" s="179"/>
      <c r="H412" s="146"/>
      <c r="I412" s="148">
        <f>ROUND((SUM(I406:I411))/2,2)</f>
        <v>0</v>
      </c>
      <c r="J412" s="13"/>
      <c r="K412" s="13"/>
      <c r="L412" s="13">
        <f>ROUND((SUM(L406:L411))/2,2)</f>
        <v>0</v>
      </c>
      <c r="M412" s="13">
        <f>ROUND((SUM(M406:M411))/2,2)</f>
        <v>0</v>
      </c>
      <c r="N412" s="13"/>
      <c r="O412" s="13"/>
      <c r="P412" s="200"/>
      <c r="Q412" s="1"/>
      <c r="R412" s="1"/>
      <c r="S412" s="200">
        <f>ROUND((SUM(S406:S411))/2,2)</f>
        <v>0</v>
      </c>
      <c r="T412" s="1"/>
      <c r="U412" s="1"/>
      <c r="V412" s="208">
        <f>ROUND((SUM(V406:V411))/2,2)</f>
        <v>0</v>
      </c>
      <c r="W412" s="59"/>
    </row>
    <row r="413" spans="1:26" x14ac:dyDescent="0.25">
      <c r="A413" s="1"/>
      <c r="B413" s="224"/>
      <c r="C413" s="201"/>
      <c r="D413" s="325" t="s">
        <v>107</v>
      </c>
      <c r="E413" s="325"/>
      <c r="F413" s="201"/>
      <c r="G413" s="202"/>
      <c r="H413" s="203"/>
      <c r="I413" s="203">
        <f>ROUND((SUM(I94:I412))/3,2)</f>
        <v>0</v>
      </c>
      <c r="J413" s="201"/>
      <c r="K413" s="201">
        <f>ROUND((SUM(K94:K412))/3,2)</f>
        <v>0</v>
      </c>
      <c r="L413" s="201">
        <f>ROUND((SUM(L94:L412))/3,2)</f>
        <v>0</v>
      </c>
      <c r="M413" s="201">
        <f>ROUND((SUM(M94:M412))/3,2)</f>
        <v>0</v>
      </c>
      <c r="N413" s="201"/>
      <c r="O413" s="201"/>
      <c r="P413" s="202"/>
      <c r="Q413" s="201"/>
      <c r="R413" s="201"/>
      <c r="S413" s="202">
        <f>ROUND((SUM(S94:S412))/3,2)</f>
        <v>1.24</v>
      </c>
      <c r="T413" s="201"/>
      <c r="U413" s="201"/>
      <c r="V413" s="210">
        <f>ROUND((SUM(V94:V412))/3,2)</f>
        <v>0</v>
      </c>
      <c r="W413" s="59"/>
      <c r="Z413">
        <f>(SUM(Z94:Z412))</f>
        <v>0</v>
      </c>
    </row>
  </sheetData>
  <mergeCells count="366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H1:I1"/>
    <mergeCell ref="B85:E85"/>
    <mergeCell ref="B68:D68"/>
    <mergeCell ref="B69:D69"/>
    <mergeCell ref="B71:D71"/>
    <mergeCell ref="B72:D72"/>
    <mergeCell ref="B73:D73"/>
    <mergeCell ref="B75:D75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86:E86"/>
    <mergeCell ref="B87:E87"/>
    <mergeCell ref="I85:P85"/>
    <mergeCell ref="D94:E94"/>
    <mergeCell ref="D95:E95"/>
    <mergeCell ref="D96:E96"/>
    <mergeCell ref="B76:D76"/>
    <mergeCell ref="B77:D77"/>
    <mergeCell ref="B79:D79"/>
    <mergeCell ref="B83:V83"/>
    <mergeCell ref="D103:E103"/>
    <mergeCell ref="D104:E104"/>
    <mergeCell ref="D106:E106"/>
    <mergeCell ref="D107:E107"/>
    <mergeCell ref="D108:E108"/>
    <mergeCell ref="D110:E110"/>
    <mergeCell ref="D97:E97"/>
    <mergeCell ref="D98:E98"/>
    <mergeCell ref="D99:E99"/>
    <mergeCell ref="D100:E100"/>
    <mergeCell ref="D101:E101"/>
    <mergeCell ref="D102:E102"/>
    <mergeCell ref="D118:E118"/>
    <mergeCell ref="D120:E120"/>
    <mergeCell ref="D121:E121"/>
    <mergeCell ref="D122:E122"/>
    <mergeCell ref="D123:E123"/>
    <mergeCell ref="D124:E124"/>
    <mergeCell ref="D111:E111"/>
    <mergeCell ref="D112:E112"/>
    <mergeCell ref="D113:E113"/>
    <mergeCell ref="D114:E114"/>
    <mergeCell ref="D115:E115"/>
    <mergeCell ref="D116:E116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44:E144"/>
    <mergeCell ref="D145:E145"/>
    <mergeCell ref="D146:E146"/>
    <mergeCell ref="D147:E147"/>
    <mergeCell ref="D148:E148"/>
    <mergeCell ref="D149:E149"/>
    <mergeCell ref="D137:E137"/>
    <mergeCell ref="D138:E138"/>
    <mergeCell ref="D139:E139"/>
    <mergeCell ref="D140:E140"/>
    <mergeCell ref="D141:E141"/>
    <mergeCell ref="D142:E142"/>
    <mergeCell ref="D157:E157"/>
    <mergeCell ref="D158:E158"/>
    <mergeCell ref="D159:E159"/>
    <mergeCell ref="D160:E160"/>
    <mergeCell ref="D161:E161"/>
    <mergeCell ref="D162:E162"/>
    <mergeCell ref="D150:E150"/>
    <mergeCell ref="D151:E151"/>
    <mergeCell ref="D152:E152"/>
    <mergeCell ref="D153:E153"/>
    <mergeCell ref="D155:E155"/>
    <mergeCell ref="D156:E156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93:E193"/>
    <mergeCell ref="D194:E194"/>
    <mergeCell ref="D195:E195"/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205:E205"/>
    <mergeCell ref="D206:E206"/>
    <mergeCell ref="D207:E207"/>
    <mergeCell ref="D208:E208"/>
    <mergeCell ref="D209:E209"/>
    <mergeCell ref="D210:E210"/>
    <mergeCell ref="D199:E199"/>
    <mergeCell ref="D200:E200"/>
    <mergeCell ref="D201:E201"/>
    <mergeCell ref="D202:E202"/>
    <mergeCell ref="D203:E203"/>
    <mergeCell ref="D204:E204"/>
    <mergeCell ref="D217:E217"/>
    <mergeCell ref="D218:E218"/>
    <mergeCell ref="D220:E220"/>
    <mergeCell ref="D221:E221"/>
    <mergeCell ref="D222:E222"/>
    <mergeCell ref="D223:E223"/>
    <mergeCell ref="D211:E211"/>
    <mergeCell ref="D212:E212"/>
    <mergeCell ref="D213:E213"/>
    <mergeCell ref="D214:E214"/>
    <mergeCell ref="D215:E215"/>
    <mergeCell ref="D216:E216"/>
    <mergeCell ref="D230:E230"/>
    <mergeCell ref="D231:E231"/>
    <mergeCell ref="D232:E232"/>
    <mergeCell ref="D233:E233"/>
    <mergeCell ref="D235:E235"/>
    <mergeCell ref="D236:E236"/>
    <mergeCell ref="D224:E224"/>
    <mergeCell ref="D225:E225"/>
    <mergeCell ref="D226:E226"/>
    <mergeCell ref="D227:E227"/>
    <mergeCell ref="D228:E228"/>
    <mergeCell ref="D229:E229"/>
    <mergeCell ref="D243:E243"/>
    <mergeCell ref="D244:E244"/>
    <mergeCell ref="D245:E245"/>
    <mergeCell ref="D246:E246"/>
    <mergeCell ref="D247:E247"/>
    <mergeCell ref="D248:E248"/>
    <mergeCell ref="D237:E237"/>
    <mergeCell ref="D238:E238"/>
    <mergeCell ref="D239:E239"/>
    <mergeCell ref="D240:E240"/>
    <mergeCell ref="D241:E241"/>
    <mergeCell ref="D242:E242"/>
    <mergeCell ref="D255:E255"/>
    <mergeCell ref="D256:E256"/>
    <mergeCell ref="D257:E257"/>
    <mergeCell ref="D258:E258"/>
    <mergeCell ref="D259:E259"/>
    <mergeCell ref="D260:E260"/>
    <mergeCell ref="D249:E249"/>
    <mergeCell ref="D250:E250"/>
    <mergeCell ref="D251:E251"/>
    <mergeCell ref="D252:E252"/>
    <mergeCell ref="D253:E253"/>
    <mergeCell ref="D254:E254"/>
    <mergeCell ref="D267:E267"/>
    <mergeCell ref="D268:E268"/>
    <mergeCell ref="D269:E269"/>
    <mergeCell ref="D270:E270"/>
    <mergeCell ref="D271:E271"/>
    <mergeCell ref="D272:E272"/>
    <mergeCell ref="D261:E261"/>
    <mergeCell ref="D262:E262"/>
    <mergeCell ref="D263:E263"/>
    <mergeCell ref="D264:E264"/>
    <mergeCell ref="D265:E265"/>
    <mergeCell ref="D266:E266"/>
    <mergeCell ref="D279:E279"/>
    <mergeCell ref="D280:E280"/>
    <mergeCell ref="D281:E281"/>
    <mergeCell ref="D282:E282"/>
    <mergeCell ref="D283:E283"/>
    <mergeCell ref="D284:E284"/>
    <mergeCell ref="D273:E273"/>
    <mergeCell ref="D274:E274"/>
    <mergeCell ref="D275:E275"/>
    <mergeCell ref="D276:E276"/>
    <mergeCell ref="D277:E277"/>
    <mergeCell ref="D278:E278"/>
    <mergeCell ref="D292:E292"/>
    <mergeCell ref="D293:E293"/>
    <mergeCell ref="D294:E294"/>
    <mergeCell ref="D295:E295"/>
    <mergeCell ref="D296:E296"/>
    <mergeCell ref="D297:E297"/>
    <mergeCell ref="D285:E285"/>
    <mergeCell ref="D287:E287"/>
    <mergeCell ref="D288:E288"/>
    <mergeCell ref="D289:E289"/>
    <mergeCell ref="D290:E290"/>
    <mergeCell ref="D291:E291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89:E389"/>
    <mergeCell ref="D390:E390"/>
    <mergeCell ref="D392:E392"/>
    <mergeCell ref="D394:E394"/>
    <mergeCell ref="D395:E395"/>
    <mergeCell ref="D396:E396"/>
    <mergeCell ref="D382:E382"/>
    <mergeCell ref="D383:E383"/>
    <mergeCell ref="D384:E384"/>
    <mergeCell ref="D385:E385"/>
    <mergeCell ref="D386:E386"/>
    <mergeCell ref="D388:E388"/>
    <mergeCell ref="D412:E412"/>
    <mergeCell ref="D413:E413"/>
    <mergeCell ref="D404:E404"/>
    <mergeCell ref="D406:E406"/>
    <mergeCell ref="D407:E407"/>
    <mergeCell ref="D408:E408"/>
    <mergeCell ref="D409:E409"/>
    <mergeCell ref="D410:E410"/>
    <mergeCell ref="D397:E397"/>
    <mergeCell ref="D398:E398"/>
    <mergeCell ref="D399:E399"/>
    <mergeCell ref="D400:E400"/>
    <mergeCell ref="D401:E401"/>
    <mergeCell ref="D402:E402"/>
  </mergeCells>
  <hyperlinks>
    <hyperlink ref="B1:C1" location="A2:A2" tooltip="Klikni na prechod ku Kryciemu listu..." display="Krycí list rozpočtu" xr:uid="{78F6B843-0DDE-4147-A97E-F735C0C680FA}"/>
    <hyperlink ref="E1:F1" location="A54:A54" tooltip="Klikni na prechod ku rekapitulácii..." display="Rekapitulácia rozpočtu" xr:uid="{1817FD3F-BBC4-4573-8893-C09C6CD66348}"/>
    <hyperlink ref="H1:I1" location="B93:B93" tooltip="Klikni na prechod ku Rozpočet..." display="Rozpočet" xr:uid="{601C47C5-2825-4B0B-A7EC-BF896A837D4F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A58D-65B7-4420-AE6D-FBD1C3ECC278}">
  <dimension ref="A1:AA441"/>
  <sheetViews>
    <sheetView workbookViewId="0">
      <pane ySplit="1" topLeftCell="A56" activePane="bottomLeft" state="frozen"/>
      <selection pane="bottomLeft" activeCell="A89" sqref="A89:XFD89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1736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7899'!E61</f>
        <v>0</v>
      </c>
      <c r="D15" s="64">
        <f>'SO 7899'!F61</f>
        <v>0</v>
      </c>
      <c r="E15" s="73">
        <f>'SO 7899'!G61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7899'!E69</f>
        <v>0</v>
      </c>
      <c r="D16" s="99">
        <f>'SO 7899'!F69</f>
        <v>0</v>
      </c>
      <c r="E16" s="100">
        <f>'SO 7899'!G69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(SUM(Z90:Z440))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7899'!E73</f>
        <v>0</v>
      </c>
      <c r="D17" s="64">
        <f>'SO 7899'!F73</f>
        <v>0</v>
      </c>
      <c r="E17" s="73">
        <f>'SO 7899'!G73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7899'!K90:'SO 7899'!K440)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7899'!K90:'SO 7899'!K440)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1736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7899'!L100</f>
        <v>0</v>
      </c>
      <c r="F56" s="146">
        <f>'SO 7899'!M100</f>
        <v>0</v>
      </c>
      <c r="G56" s="146">
        <f>'SO 7899'!I100</f>
        <v>0</v>
      </c>
      <c r="H56" s="147">
        <f>'SO 7899'!S100</f>
        <v>0</v>
      </c>
      <c r="I56" s="147">
        <f>'SO 7899'!V100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81</v>
      </c>
      <c r="C57" s="345"/>
      <c r="D57" s="345"/>
      <c r="E57" s="146">
        <f>'SO 7899'!L104</f>
        <v>0</v>
      </c>
      <c r="F57" s="146">
        <f>'SO 7899'!M104</f>
        <v>0</v>
      </c>
      <c r="G57" s="146">
        <f>'SO 7899'!I104</f>
        <v>0</v>
      </c>
      <c r="H57" s="147">
        <f>'SO 7899'!S104</f>
        <v>0</v>
      </c>
      <c r="I57" s="147">
        <f>'SO 7899'!V104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1737</v>
      </c>
      <c r="C58" s="345"/>
      <c r="D58" s="345"/>
      <c r="E58" s="146">
        <f>'SO 7899'!L124</f>
        <v>0</v>
      </c>
      <c r="F58" s="146">
        <f>'SO 7899'!M124</f>
        <v>0</v>
      </c>
      <c r="G58" s="146">
        <f>'SO 7899'!I124</f>
        <v>0</v>
      </c>
      <c r="H58" s="147">
        <f>'SO 7899'!S124</f>
        <v>0</v>
      </c>
      <c r="I58" s="147">
        <f>'SO 7899'!V124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83</v>
      </c>
      <c r="C59" s="345"/>
      <c r="D59" s="345"/>
      <c r="E59" s="146">
        <f>'SO 7899'!L130</f>
        <v>0</v>
      </c>
      <c r="F59" s="146">
        <f>'SO 7899'!M130</f>
        <v>0</v>
      </c>
      <c r="G59" s="146">
        <f>'SO 7899'!I130</f>
        <v>0</v>
      </c>
      <c r="H59" s="147">
        <f>'SO 7899'!S130</f>
        <v>0</v>
      </c>
      <c r="I59" s="147">
        <f>'SO 7899'!V130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84</v>
      </c>
      <c r="C60" s="345"/>
      <c r="D60" s="345"/>
      <c r="E60" s="146">
        <f>'SO 7899'!L134</f>
        <v>0</v>
      </c>
      <c r="F60" s="146">
        <f>'SO 7899'!M134</f>
        <v>0</v>
      </c>
      <c r="G60" s="146">
        <f>'SO 7899'!I134</f>
        <v>0</v>
      </c>
      <c r="H60" s="147">
        <f>'SO 7899'!S134</f>
        <v>0</v>
      </c>
      <c r="I60" s="147">
        <f>'SO 7899'!V134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34" t="s">
        <v>77</v>
      </c>
      <c r="C61" s="324"/>
      <c r="D61" s="324"/>
      <c r="E61" s="148">
        <f>'SO 7899'!L136</f>
        <v>0</v>
      </c>
      <c r="F61" s="148">
        <f>'SO 7899'!M136</f>
        <v>0</v>
      </c>
      <c r="G61" s="148">
        <f>'SO 7899'!I136</f>
        <v>0</v>
      </c>
      <c r="H61" s="149">
        <f>'SO 7899'!S136</f>
        <v>0</v>
      </c>
      <c r="I61" s="149">
        <f>'SO 7899'!V136</f>
        <v>0</v>
      </c>
      <c r="J61" s="149"/>
      <c r="K61" s="149"/>
      <c r="L61" s="149"/>
      <c r="M61" s="149"/>
      <c r="N61" s="149"/>
      <c r="O61" s="149"/>
      <c r="P61" s="149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"/>
      <c r="B62" s="217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9"/>
      <c r="W62" s="59"/>
    </row>
    <row r="63" spans="1:26" x14ac:dyDescent="0.25">
      <c r="A63" s="13"/>
      <c r="B63" s="334" t="s">
        <v>85</v>
      </c>
      <c r="C63" s="324"/>
      <c r="D63" s="324"/>
      <c r="E63" s="146"/>
      <c r="F63" s="146"/>
      <c r="G63" s="146"/>
      <c r="H63" s="147"/>
      <c r="I63" s="147"/>
      <c r="J63" s="147"/>
      <c r="K63" s="147"/>
      <c r="L63" s="147"/>
      <c r="M63" s="147"/>
      <c r="N63" s="147"/>
      <c r="O63" s="147"/>
      <c r="P63" s="147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3"/>
      <c r="B64" s="344" t="s">
        <v>88</v>
      </c>
      <c r="C64" s="345"/>
      <c r="D64" s="345"/>
      <c r="E64" s="146">
        <f>'SO 7899'!L166</f>
        <v>0</v>
      </c>
      <c r="F64" s="146">
        <f>'SO 7899'!M166</f>
        <v>0</v>
      </c>
      <c r="G64" s="146">
        <f>'SO 7899'!I166</f>
        <v>0</v>
      </c>
      <c r="H64" s="147">
        <f>'SO 7899'!S166</f>
        <v>0</v>
      </c>
      <c r="I64" s="147">
        <f>'SO 7899'!V166</f>
        <v>0</v>
      </c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44" t="s">
        <v>1738</v>
      </c>
      <c r="C65" s="345"/>
      <c r="D65" s="345"/>
      <c r="E65" s="146">
        <f>'SO 7899'!L208</f>
        <v>0</v>
      </c>
      <c r="F65" s="146">
        <f>'SO 7899'!M208</f>
        <v>0</v>
      </c>
      <c r="G65" s="146">
        <f>'SO 7899'!I208</f>
        <v>0</v>
      </c>
      <c r="H65" s="147">
        <f>'SO 7899'!S208</f>
        <v>0</v>
      </c>
      <c r="I65" s="147">
        <f>'SO 7899'!V208</f>
        <v>0</v>
      </c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44" t="s">
        <v>89</v>
      </c>
      <c r="C66" s="345"/>
      <c r="D66" s="345"/>
      <c r="E66" s="146">
        <f>'SO 7899'!L285</f>
        <v>0</v>
      </c>
      <c r="F66" s="146">
        <f>'SO 7899'!M285</f>
        <v>0</v>
      </c>
      <c r="G66" s="146">
        <f>'SO 7899'!I285</f>
        <v>0</v>
      </c>
      <c r="H66" s="147">
        <f>'SO 7899'!S285</f>
        <v>0.01</v>
      </c>
      <c r="I66" s="147">
        <f>'SO 7899'!V285</f>
        <v>0</v>
      </c>
      <c r="J66" s="147"/>
      <c r="K66" s="147"/>
      <c r="L66" s="147"/>
      <c r="M66" s="147"/>
      <c r="N66" s="147"/>
      <c r="O66" s="147"/>
      <c r="P66" s="147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3"/>
      <c r="B67" s="344" t="s">
        <v>1739</v>
      </c>
      <c r="C67" s="345"/>
      <c r="D67" s="345"/>
      <c r="E67" s="146">
        <f>'SO 7899'!L308</f>
        <v>0</v>
      </c>
      <c r="F67" s="146">
        <f>'SO 7899'!M308</f>
        <v>0</v>
      </c>
      <c r="G67" s="146">
        <f>'SO 7899'!I308</f>
        <v>0</v>
      </c>
      <c r="H67" s="147">
        <f>'SO 7899'!S308</f>
        <v>0</v>
      </c>
      <c r="I67" s="147">
        <f>'SO 7899'!V308</f>
        <v>0</v>
      </c>
      <c r="J67" s="147"/>
      <c r="K67" s="147"/>
      <c r="L67" s="147"/>
      <c r="M67" s="147"/>
      <c r="N67" s="147"/>
      <c r="O67" s="147"/>
      <c r="P67" s="147"/>
      <c r="Q67" s="145"/>
      <c r="R67" s="145"/>
      <c r="S67" s="145"/>
      <c r="T67" s="145"/>
      <c r="U67" s="145"/>
      <c r="V67" s="158"/>
      <c r="W67" s="226"/>
      <c r="X67" s="145"/>
      <c r="Y67" s="145"/>
      <c r="Z67" s="145"/>
    </row>
    <row r="68" spans="1:26" x14ac:dyDescent="0.25">
      <c r="A68" s="13"/>
      <c r="B68" s="344" t="s">
        <v>1740</v>
      </c>
      <c r="C68" s="345"/>
      <c r="D68" s="345"/>
      <c r="E68" s="146">
        <f>'SO 7899'!L430</f>
        <v>0</v>
      </c>
      <c r="F68" s="146">
        <f>'SO 7899'!M430</f>
        <v>0</v>
      </c>
      <c r="G68" s="146">
        <f>'SO 7899'!I430</f>
        <v>0</v>
      </c>
      <c r="H68" s="147">
        <f>'SO 7899'!S430</f>
        <v>0.02</v>
      </c>
      <c r="I68" s="147">
        <f>'SO 7899'!V430</f>
        <v>0</v>
      </c>
      <c r="J68" s="147"/>
      <c r="K68" s="147"/>
      <c r="L68" s="147"/>
      <c r="M68" s="147"/>
      <c r="N68" s="147"/>
      <c r="O68" s="147"/>
      <c r="P68" s="147"/>
      <c r="Q68" s="145"/>
      <c r="R68" s="145"/>
      <c r="S68" s="145"/>
      <c r="T68" s="145"/>
      <c r="U68" s="145"/>
      <c r="V68" s="158"/>
      <c r="W68" s="226"/>
      <c r="X68" s="145"/>
      <c r="Y68" s="145"/>
      <c r="Z68" s="145"/>
    </row>
    <row r="69" spans="1:26" x14ac:dyDescent="0.25">
      <c r="A69" s="13"/>
      <c r="B69" s="334" t="s">
        <v>85</v>
      </c>
      <c r="C69" s="324"/>
      <c r="D69" s="324"/>
      <c r="E69" s="148">
        <f>'SO 7899'!L432</f>
        <v>0</v>
      </c>
      <c r="F69" s="148">
        <f>'SO 7899'!M432</f>
        <v>0</v>
      </c>
      <c r="G69" s="148">
        <f>'SO 7899'!I432</f>
        <v>0</v>
      </c>
      <c r="H69" s="149">
        <f>'SO 7899'!S432</f>
        <v>0.03</v>
      </c>
      <c r="I69" s="149">
        <f>'SO 7899'!V432</f>
        <v>0</v>
      </c>
      <c r="J69" s="149"/>
      <c r="K69" s="149"/>
      <c r="L69" s="149"/>
      <c r="M69" s="149"/>
      <c r="N69" s="149"/>
      <c r="O69" s="149"/>
      <c r="P69" s="149"/>
      <c r="Q69" s="145"/>
      <c r="R69" s="145"/>
      <c r="S69" s="145"/>
      <c r="T69" s="145"/>
      <c r="U69" s="145"/>
      <c r="V69" s="158"/>
      <c r="W69" s="226"/>
      <c r="X69" s="145"/>
      <c r="Y69" s="145"/>
      <c r="Z69" s="145"/>
    </row>
    <row r="70" spans="1:26" x14ac:dyDescent="0.25">
      <c r="A70" s="1"/>
      <c r="B70" s="217"/>
      <c r="C70" s="1"/>
      <c r="D70" s="1"/>
      <c r="E70" s="139"/>
      <c r="F70" s="139"/>
      <c r="G70" s="139"/>
      <c r="H70" s="140"/>
      <c r="I70" s="140"/>
      <c r="J70" s="140"/>
      <c r="K70" s="140"/>
      <c r="L70" s="140"/>
      <c r="M70" s="140"/>
      <c r="N70" s="140"/>
      <c r="O70" s="140"/>
      <c r="P70" s="140"/>
      <c r="V70" s="159"/>
      <c r="W70" s="59"/>
    </row>
    <row r="71" spans="1:26" x14ac:dyDescent="0.25">
      <c r="A71" s="13"/>
      <c r="B71" s="334" t="s">
        <v>102</v>
      </c>
      <c r="C71" s="324"/>
      <c r="D71" s="324"/>
      <c r="E71" s="146"/>
      <c r="F71" s="146"/>
      <c r="G71" s="146"/>
      <c r="H71" s="147"/>
      <c r="I71" s="147"/>
      <c r="J71" s="147"/>
      <c r="K71" s="147"/>
      <c r="L71" s="147"/>
      <c r="M71" s="147"/>
      <c r="N71" s="147"/>
      <c r="O71" s="147"/>
      <c r="P71" s="147"/>
      <c r="Q71" s="145"/>
      <c r="R71" s="145"/>
      <c r="S71" s="145"/>
      <c r="T71" s="145"/>
      <c r="U71" s="145"/>
      <c r="V71" s="158"/>
      <c r="W71" s="226"/>
      <c r="X71" s="145"/>
      <c r="Y71" s="145"/>
      <c r="Z71" s="145"/>
    </row>
    <row r="72" spans="1:26" x14ac:dyDescent="0.25">
      <c r="A72" s="13"/>
      <c r="B72" s="344" t="s">
        <v>1197</v>
      </c>
      <c r="C72" s="345"/>
      <c r="D72" s="345"/>
      <c r="E72" s="146">
        <f>'SO 7899'!L438</f>
        <v>0</v>
      </c>
      <c r="F72" s="146">
        <f>'SO 7899'!M438</f>
        <v>0</v>
      </c>
      <c r="G72" s="146">
        <f>'SO 7899'!I438</f>
        <v>0</v>
      </c>
      <c r="H72" s="147">
        <f>'SO 7899'!S438</f>
        <v>0</v>
      </c>
      <c r="I72" s="147">
        <f>'SO 7899'!V438</f>
        <v>0</v>
      </c>
      <c r="J72" s="147"/>
      <c r="K72" s="147"/>
      <c r="L72" s="147"/>
      <c r="M72" s="147"/>
      <c r="N72" s="147"/>
      <c r="O72" s="147"/>
      <c r="P72" s="147"/>
      <c r="Q72" s="145"/>
      <c r="R72" s="145"/>
      <c r="S72" s="145"/>
      <c r="T72" s="145"/>
      <c r="U72" s="145"/>
      <c r="V72" s="158"/>
      <c r="W72" s="226"/>
      <c r="X72" s="145"/>
      <c r="Y72" s="145"/>
      <c r="Z72" s="145"/>
    </row>
    <row r="73" spans="1:26" x14ac:dyDescent="0.25">
      <c r="A73" s="13"/>
      <c r="B73" s="334" t="s">
        <v>102</v>
      </c>
      <c r="C73" s="324"/>
      <c r="D73" s="324"/>
      <c r="E73" s="148">
        <f>'SO 7899'!L440</f>
        <v>0</v>
      </c>
      <c r="F73" s="148">
        <f>'SO 7899'!M440</f>
        <v>0</v>
      </c>
      <c r="G73" s="148">
        <f>'SO 7899'!I440</f>
        <v>0</v>
      </c>
      <c r="H73" s="149">
        <f>'SO 7899'!S440</f>
        <v>0</v>
      </c>
      <c r="I73" s="149">
        <f>'SO 7899'!V440</f>
        <v>0</v>
      </c>
      <c r="J73" s="149"/>
      <c r="K73" s="149"/>
      <c r="L73" s="149"/>
      <c r="M73" s="149"/>
      <c r="N73" s="149"/>
      <c r="O73" s="149"/>
      <c r="P73" s="149"/>
      <c r="Q73" s="145"/>
      <c r="R73" s="145"/>
      <c r="S73" s="145"/>
      <c r="T73" s="145"/>
      <c r="U73" s="145"/>
      <c r="V73" s="158"/>
      <c r="W73" s="226"/>
      <c r="X73" s="145"/>
      <c r="Y73" s="145"/>
      <c r="Z73" s="145"/>
    </row>
    <row r="74" spans="1:26" x14ac:dyDescent="0.25">
      <c r="A74" s="1"/>
      <c r="B74" s="217"/>
      <c r="C74" s="1"/>
      <c r="D74" s="1"/>
      <c r="E74" s="139"/>
      <c r="F74" s="139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V74" s="159"/>
      <c r="W74" s="59"/>
    </row>
    <row r="75" spans="1:26" x14ac:dyDescent="0.25">
      <c r="A75" s="150"/>
      <c r="B75" s="335" t="s">
        <v>107</v>
      </c>
      <c r="C75" s="336"/>
      <c r="D75" s="336"/>
      <c r="E75" s="152">
        <f>'SO 7899'!L441</f>
        <v>0</v>
      </c>
      <c r="F75" s="152">
        <f>'SO 7899'!M441</f>
        <v>0</v>
      </c>
      <c r="G75" s="152">
        <f>'SO 7899'!I441</f>
        <v>0</v>
      </c>
      <c r="H75" s="153">
        <f>'SO 7899'!S441</f>
        <v>0.03</v>
      </c>
      <c r="I75" s="153">
        <f>'SO 7899'!V441</f>
        <v>0</v>
      </c>
      <c r="J75" s="154"/>
      <c r="K75" s="154"/>
      <c r="L75" s="154"/>
      <c r="M75" s="154"/>
      <c r="N75" s="154"/>
      <c r="O75" s="154"/>
      <c r="P75" s="154"/>
      <c r="Q75" s="155"/>
      <c r="R75" s="155"/>
      <c r="S75" s="155"/>
      <c r="T75" s="155"/>
      <c r="U75" s="155"/>
      <c r="V75" s="160"/>
      <c r="W75" s="226"/>
      <c r="X75" s="151"/>
      <c r="Y75" s="151"/>
      <c r="Z75" s="151"/>
    </row>
    <row r="76" spans="1:26" x14ac:dyDescent="0.25">
      <c r="A76" s="18"/>
      <c r="B76" s="45"/>
      <c r="C76" s="3"/>
      <c r="D76" s="3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x14ac:dyDescent="0.25">
      <c r="A77" s="18"/>
      <c r="B77" s="45"/>
      <c r="C77" s="3"/>
      <c r="D77" s="3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x14ac:dyDescent="0.25">
      <c r="A78" s="18"/>
      <c r="B78" s="41"/>
      <c r="C78" s="8"/>
      <c r="D78" s="8"/>
      <c r="E78" s="30"/>
      <c r="F78" s="30"/>
      <c r="G78" s="30"/>
      <c r="H78" s="162"/>
      <c r="I78" s="162"/>
      <c r="J78" s="162"/>
      <c r="K78" s="162"/>
      <c r="L78" s="162"/>
      <c r="M78" s="162"/>
      <c r="N78" s="162"/>
      <c r="O78" s="162"/>
      <c r="P78" s="162"/>
      <c r="Q78" s="19"/>
      <c r="R78" s="19"/>
      <c r="S78" s="19"/>
      <c r="T78" s="19"/>
      <c r="U78" s="19"/>
      <c r="V78" s="19"/>
      <c r="W78" s="59"/>
    </row>
    <row r="79" spans="1:26" ht="35.1" customHeight="1" x14ac:dyDescent="0.25">
      <c r="A79" s="1"/>
      <c r="B79" s="337" t="s">
        <v>108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59"/>
    </row>
    <row r="80" spans="1:26" x14ac:dyDescent="0.25">
      <c r="A80" s="18"/>
      <c r="B80" s="103"/>
      <c r="C80" s="22"/>
      <c r="D80" s="22"/>
      <c r="E80" s="105"/>
      <c r="F80" s="105"/>
      <c r="G80" s="105"/>
      <c r="H80" s="176"/>
      <c r="I80" s="176"/>
      <c r="J80" s="176"/>
      <c r="K80" s="176"/>
      <c r="L80" s="176"/>
      <c r="M80" s="176"/>
      <c r="N80" s="176"/>
      <c r="O80" s="176"/>
      <c r="P80" s="176"/>
      <c r="Q80" s="23"/>
      <c r="R80" s="23"/>
      <c r="S80" s="23"/>
      <c r="T80" s="23"/>
      <c r="U80" s="23"/>
      <c r="V80" s="23"/>
      <c r="W80" s="59"/>
    </row>
    <row r="81" spans="1:26" ht="20.100000000000001" customHeight="1" x14ac:dyDescent="0.25">
      <c r="A81" s="211"/>
      <c r="B81" s="341" t="s">
        <v>39</v>
      </c>
      <c r="C81" s="342"/>
      <c r="D81" s="342"/>
      <c r="E81" s="343"/>
      <c r="F81" s="174"/>
      <c r="G81" s="174"/>
      <c r="H81" s="175" t="s">
        <v>36</v>
      </c>
      <c r="I81" s="330"/>
      <c r="J81" s="331"/>
      <c r="K81" s="331"/>
      <c r="L81" s="331"/>
      <c r="M81" s="331"/>
      <c r="N81" s="331"/>
      <c r="O81" s="331"/>
      <c r="P81" s="332"/>
      <c r="Q81" s="21"/>
      <c r="R81" s="21"/>
      <c r="S81" s="21"/>
      <c r="T81" s="21"/>
      <c r="U81" s="21"/>
      <c r="V81" s="21"/>
      <c r="W81" s="59"/>
    </row>
    <row r="82" spans="1:26" ht="20.100000000000001" customHeight="1" x14ac:dyDescent="0.25">
      <c r="A82" s="211"/>
      <c r="B82" s="327" t="s">
        <v>40</v>
      </c>
      <c r="C82" s="328"/>
      <c r="D82" s="328"/>
      <c r="E82" s="329"/>
      <c r="F82" s="170"/>
      <c r="G82" s="170"/>
      <c r="H82" s="171" t="s">
        <v>119</v>
      </c>
      <c r="I82" s="171" t="s">
        <v>120</v>
      </c>
      <c r="J82" s="161"/>
      <c r="K82" s="161"/>
      <c r="L82" s="161"/>
      <c r="M82" s="161"/>
      <c r="N82" s="161"/>
      <c r="O82" s="161"/>
      <c r="P82" s="161"/>
      <c r="Q82" s="14"/>
      <c r="R82" s="14"/>
      <c r="S82" s="14"/>
      <c r="T82" s="14"/>
      <c r="U82" s="14"/>
      <c r="V82" s="14"/>
      <c r="W82" s="59"/>
    </row>
    <row r="83" spans="1:26" ht="20.100000000000001" customHeight="1" x14ac:dyDescent="0.25">
      <c r="A83" s="211"/>
      <c r="B83" s="327" t="s">
        <v>41</v>
      </c>
      <c r="C83" s="328"/>
      <c r="D83" s="328"/>
      <c r="E83" s="329"/>
      <c r="F83" s="170"/>
      <c r="G83" s="170"/>
      <c r="H83" s="171" t="s">
        <v>121</v>
      </c>
      <c r="I83" s="171" t="s">
        <v>38</v>
      </c>
      <c r="J83" s="161"/>
      <c r="K83" s="161"/>
      <c r="L83" s="161"/>
      <c r="M83" s="161"/>
      <c r="N83" s="161"/>
      <c r="O83" s="161"/>
      <c r="P83" s="161"/>
      <c r="Q83" s="14"/>
      <c r="R83" s="14"/>
      <c r="S83" s="14"/>
      <c r="T83" s="14"/>
      <c r="U83" s="14"/>
      <c r="V83" s="14"/>
      <c r="W83" s="59"/>
    </row>
    <row r="84" spans="1:26" ht="20.100000000000001" customHeight="1" x14ac:dyDescent="0.25">
      <c r="A84" s="18"/>
      <c r="B84" s="215" t="s">
        <v>122</v>
      </c>
      <c r="C84" s="3"/>
      <c r="D84" s="3"/>
      <c r="E84" s="17"/>
      <c r="F84" s="17"/>
      <c r="G84" s="17"/>
      <c r="H84" s="161"/>
      <c r="I84" s="161"/>
      <c r="J84" s="161"/>
      <c r="K84" s="161"/>
      <c r="L84" s="161"/>
      <c r="M84" s="161"/>
      <c r="N84" s="161"/>
      <c r="O84" s="161"/>
      <c r="P84" s="161"/>
      <c r="Q84" s="14"/>
      <c r="R84" s="14"/>
      <c r="S84" s="14"/>
      <c r="T84" s="14"/>
      <c r="U84" s="14"/>
      <c r="V84" s="14"/>
      <c r="W84" s="59"/>
    </row>
    <row r="85" spans="1:26" ht="20.100000000000001" customHeight="1" x14ac:dyDescent="0.25">
      <c r="A85" s="18"/>
      <c r="B85" s="215" t="s">
        <v>31</v>
      </c>
      <c r="C85" s="3"/>
      <c r="D85" s="3"/>
      <c r="E85" s="17"/>
      <c r="F85" s="17"/>
      <c r="G85" s="17"/>
      <c r="H85" s="161"/>
      <c r="I85" s="161"/>
      <c r="J85" s="161"/>
      <c r="K85" s="161"/>
      <c r="L85" s="161"/>
      <c r="M85" s="161"/>
      <c r="N85" s="161"/>
      <c r="O85" s="161"/>
      <c r="P85" s="161"/>
      <c r="Q85" s="14"/>
      <c r="R85" s="14"/>
      <c r="S85" s="14"/>
      <c r="T85" s="14"/>
      <c r="U85" s="14"/>
      <c r="V85" s="14"/>
      <c r="W85" s="59"/>
    </row>
    <row r="86" spans="1:26" ht="20.100000000000001" customHeight="1" x14ac:dyDescent="0.25">
      <c r="A86" s="18"/>
      <c r="B86" s="216" t="s">
        <v>1736</v>
      </c>
      <c r="C86" s="3"/>
      <c r="D86" s="3"/>
      <c r="E86" s="17"/>
      <c r="F86" s="17"/>
      <c r="G86" s="17"/>
      <c r="H86" s="161"/>
      <c r="I86" s="161"/>
      <c r="J86" s="161"/>
      <c r="K86" s="161"/>
      <c r="L86" s="161"/>
      <c r="M86" s="161"/>
      <c r="N86" s="161"/>
      <c r="O86" s="161"/>
      <c r="P86" s="161"/>
      <c r="Q86" s="14"/>
      <c r="R86" s="14"/>
      <c r="S86" s="14"/>
      <c r="T86" s="14"/>
      <c r="U86" s="14"/>
      <c r="V86" s="14"/>
      <c r="W86" s="59"/>
    </row>
    <row r="87" spans="1:26" ht="20.100000000000001" customHeight="1" x14ac:dyDescent="0.25">
      <c r="A87" s="18"/>
      <c r="B87" s="45"/>
      <c r="C87" s="3"/>
      <c r="D87" s="3"/>
      <c r="E87" s="17"/>
      <c r="F87" s="17"/>
      <c r="G87" s="17"/>
      <c r="H87" s="161"/>
      <c r="I87" s="161"/>
      <c r="J87" s="161"/>
      <c r="K87" s="161"/>
      <c r="L87" s="161"/>
      <c r="M87" s="161"/>
      <c r="N87" s="161"/>
      <c r="O87" s="161"/>
      <c r="P87" s="161"/>
      <c r="Q87" s="14"/>
      <c r="R87" s="14"/>
      <c r="S87" s="14"/>
      <c r="T87" s="14"/>
      <c r="U87" s="14"/>
      <c r="V87" s="14"/>
      <c r="W87" s="59"/>
    </row>
    <row r="88" spans="1:26" ht="20.100000000000001" customHeight="1" x14ac:dyDescent="0.25">
      <c r="A88" s="18"/>
      <c r="B88" s="218" t="s">
        <v>76</v>
      </c>
      <c r="C88" s="172"/>
      <c r="D88" s="172"/>
      <c r="E88" s="17"/>
      <c r="F88" s="17"/>
      <c r="G88" s="17"/>
      <c r="H88" s="161"/>
      <c r="I88" s="161"/>
      <c r="J88" s="161"/>
      <c r="K88" s="161"/>
      <c r="L88" s="161"/>
      <c r="M88" s="161"/>
      <c r="N88" s="161"/>
      <c r="O88" s="161"/>
      <c r="P88" s="161"/>
      <c r="Q88" s="14"/>
      <c r="R88" s="14"/>
      <c r="S88" s="14"/>
      <c r="T88" s="14"/>
      <c r="U88" s="14"/>
      <c r="V88" s="14"/>
      <c r="W88" s="59"/>
    </row>
    <row r="89" spans="1:26" x14ac:dyDescent="0.25">
      <c r="A89" s="2"/>
      <c r="B89" s="219" t="s">
        <v>109</v>
      </c>
      <c r="C89" s="135" t="s">
        <v>110</v>
      </c>
      <c r="D89" s="135" t="s">
        <v>111</v>
      </c>
      <c r="E89" s="163"/>
      <c r="F89" s="163" t="s">
        <v>112</v>
      </c>
      <c r="G89" s="163" t="s">
        <v>113</v>
      </c>
      <c r="H89" s="164" t="s">
        <v>114</v>
      </c>
      <c r="I89" s="164" t="s">
        <v>115</v>
      </c>
      <c r="J89" s="164"/>
      <c r="K89" s="164"/>
      <c r="L89" s="164"/>
      <c r="M89" s="164"/>
      <c r="N89" s="164"/>
      <c r="O89" s="164"/>
      <c r="P89" s="164" t="s">
        <v>116</v>
      </c>
      <c r="Q89" s="165"/>
      <c r="R89" s="165"/>
      <c r="S89" s="135" t="s">
        <v>117</v>
      </c>
      <c r="T89" s="166"/>
      <c r="U89" s="166"/>
      <c r="V89" s="135" t="s">
        <v>118</v>
      </c>
      <c r="W89" s="59"/>
    </row>
    <row r="90" spans="1:26" x14ac:dyDescent="0.25">
      <c r="A90" s="13"/>
      <c r="B90" s="220"/>
      <c r="C90" s="177"/>
      <c r="D90" s="333" t="s">
        <v>77</v>
      </c>
      <c r="E90" s="333"/>
      <c r="F90" s="142"/>
      <c r="G90" s="178"/>
      <c r="H90" s="142"/>
      <c r="I90" s="142"/>
      <c r="J90" s="143"/>
      <c r="K90" s="143"/>
      <c r="L90" s="143"/>
      <c r="M90" s="143"/>
      <c r="N90" s="143"/>
      <c r="O90" s="143"/>
      <c r="P90" s="143"/>
      <c r="Q90" s="141"/>
      <c r="R90" s="141"/>
      <c r="S90" s="141"/>
      <c r="T90" s="141"/>
      <c r="U90" s="141"/>
      <c r="V90" s="204"/>
      <c r="W90" s="226"/>
      <c r="X90" s="145"/>
      <c r="Y90" s="145"/>
      <c r="Z90" s="145"/>
    </row>
    <row r="91" spans="1:26" x14ac:dyDescent="0.25">
      <c r="A91" s="13"/>
      <c r="B91" s="221"/>
      <c r="C91" s="180">
        <v>1</v>
      </c>
      <c r="D91" s="322" t="s">
        <v>78</v>
      </c>
      <c r="E91" s="322"/>
      <c r="F91" s="146"/>
      <c r="G91" s="179"/>
      <c r="H91" s="146"/>
      <c r="I91" s="146"/>
      <c r="J91" s="147"/>
      <c r="K91" s="147"/>
      <c r="L91" s="147"/>
      <c r="M91" s="147"/>
      <c r="N91" s="147"/>
      <c r="O91" s="147"/>
      <c r="P91" s="147"/>
      <c r="Q91" s="13"/>
      <c r="R91" s="13"/>
      <c r="S91" s="13"/>
      <c r="T91" s="13"/>
      <c r="U91" s="13"/>
      <c r="V91" s="205"/>
      <c r="W91" s="226"/>
      <c r="X91" s="145"/>
      <c r="Y91" s="145"/>
      <c r="Z91" s="145"/>
    </row>
    <row r="92" spans="1:26" ht="24.95" customHeight="1" x14ac:dyDescent="0.25">
      <c r="A92" s="187"/>
      <c r="B92" s="222"/>
      <c r="C92" s="188" t="s">
        <v>1741</v>
      </c>
      <c r="D92" s="323" t="s">
        <v>1742</v>
      </c>
      <c r="E92" s="323"/>
      <c r="F92" s="182" t="s">
        <v>1743</v>
      </c>
      <c r="G92" s="183">
        <v>4.9000000000000002E-2</v>
      </c>
      <c r="H92" s="189"/>
      <c r="I92" s="182">
        <f t="shared" ref="I92:I99" si="0">ROUND(G92*(H92),2)</f>
        <v>0</v>
      </c>
      <c r="J92" s="184">
        <f t="shared" ref="J92:J99" si="1">ROUND(G92*(N92),2)</f>
        <v>0</v>
      </c>
      <c r="K92" s="185">
        <f t="shared" ref="K92:K99" si="2">ROUND(G92*(O92),2)</f>
        <v>0</v>
      </c>
      <c r="L92" s="185">
        <f t="shared" ref="L92:L99" si="3">ROUND(G92*(H92),2)</f>
        <v>0</v>
      </c>
      <c r="M92" s="185"/>
      <c r="N92" s="185">
        <v>0</v>
      </c>
      <c r="O92" s="185"/>
      <c r="P92" s="190"/>
      <c r="Q92" s="190"/>
      <c r="R92" s="190"/>
      <c r="S92" s="186">
        <f t="shared" ref="S92:S99" si="4">ROUND(G92*(P92),3)</f>
        <v>0</v>
      </c>
      <c r="T92" s="186"/>
      <c r="U92" s="186"/>
      <c r="V92" s="206"/>
      <c r="W92" s="59"/>
      <c r="Z92">
        <f t="shared" ref="Z92:Z99" si="5">0.058844*POWER(I92,0.952797)</f>
        <v>0</v>
      </c>
    </row>
    <row r="93" spans="1:26" ht="24.95" customHeight="1" x14ac:dyDescent="0.25">
      <c r="A93" s="187"/>
      <c r="B93" s="222"/>
      <c r="C93" s="188" t="s">
        <v>1744</v>
      </c>
      <c r="D93" s="323" t="s">
        <v>1745</v>
      </c>
      <c r="E93" s="323"/>
      <c r="F93" s="182" t="s">
        <v>125</v>
      </c>
      <c r="G93" s="183">
        <v>1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1746</v>
      </c>
      <c r="D94" s="323" t="s">
        <v>1747</v>
      </c>
      <c r="E94" s="323"/>
      <c r="F94" s="182" t="s">
        <v>125</v>
      </c>
      <c r="G94" s="183">
        <v>33.76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1748</v>
      </c>
      <c r="D95" s="323" t="s">
        <v>1749</v>
      </c>
      <c r="E95" s="323"/>
      <c r="F95" s="182" t="s">
        <v>125</v>
      </c>
      <c r="G95" s="183">
        <v>34.76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2"/>
      <c r="C96" s="188" t="s">
        <v>1750</v>
      </c>
      <c r="D96" s="323" t="s">
        <v>1751</v>
      </c>
      <c r="E96" s="323"/>
      <c r="F96" s="182" t="s">
        <v>125</v>
      </c>
      <c r="G96" s="183">
        <v>27.937000000000001</v>
      </c>
      <c r="H96" s="189"/>
      <c r="I96" s="182">
        <f t="shared" si="0"/>
        <v>0</v>
      </c>
      <c r="J96" s="184">
        <f t="shared" si="1"/>
        <v>0</v>
      </c>
      <c r="K96" s="185">
        <f t="shared" si="2"/>
        <v>0</v>
      </c>
      <c r="L96" s="185">
        <f t="shared" si="3"/>
        <v>0</v>
      </c>
      <c r="M96" s="185"/>
      <c r="N96" s="185">
        <v>0</v>
      </c>
      <c r="O96" s="185"/>
      <c r="P96" s="190"/>
      <c r="Q96" s="190"/>
      <c r="R96" s="190"/>
      <c r="S96" s="186">
        <f t="shared" si="4"/>
        <v>0</v>
      </c>
      <c r="T96" s="186"/>
      <c r="U96" s="186"/>
      <c r="V96" s="206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1752</v>
      </c>
      <c r="D97" s="323" t="s">
        <v>1753</v>
      </c>
      <c r="E97" s="323"/>
      <c r="F97" s="182" t="s">
        <v>125</v>
      </c>
      <c r="G97" s="183">
        <v>27.937000000000001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2"/>
      <c r="C98" s="188" t="s">
        <v>1754</v>
      </c>
      <c r="D98" s="323" t="s">
        <v>1755</v>
      </c>
      <c r="E98" s="323"/>
      <c r="F98" s="182" t="s">
        <v>125</v>
      </c>
      <c r="G98" s="183">
        <v>12.926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1756</v>
      </c>
      <c r="D99" s="323" t="s">
        <v>1757</v>
      </c>
      <c r="E99" s="323"/>
      <c r="F99" s="182" t="s">
        <v>125</v>
      </c>
      <c r="G99" s="183">
        <v>15.654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x14ac:dyDescent="0.25">
      <c r="A100" s="13"/>
      <c r="B100" s="221"/>
      <c r="C100" s="180">
        <v>1</v>
      </c>
      <c r="D100" s="322" t="s">
        <v>78</v>
      </c>
      <c r="E100" s="322"/>
      <c r="F100" s="146"/>
      <c r="G100" s="179"/>
      <c r="H100" s="146"/>
      <c r="I100" s="148">
        <f>ROUND((SUM(I91:I99))/1,2)</f>
        <v>0</v>
      </c>
      <c r="J100" s="147"/>
      <c r="K100" s="147"/>
      <c r="L100" s="147">
        <f>ROUND((SUM(L91:L99))/1,2)</f>
        <v>0</v>
      </c>
      <c r="M100" s="147">
        <f>ROUND((SUM(M91:M99))/1,2)</f>
        <v>0</v>
      </c>
      <c r="N100" s="147"/>
      <c r="O100" s="147"/>
      <c r="P100" s="147"/>
      <c r="Q100" s="13"/>
      <c r="R100" s="13"/>
      <c r="S100" s="13">
        <f>ROUND((SUM(S91:S99))/1,2)</f>
        <v>0</v>
      </c>
      <c r="T100" s="13"/>
      <c r="U100" s="13"/>
      <c r="V100" s="208">
        <f>ROUND((SUM(V91:V99))/1,2)</f>
        <v>0</v>
      </c>
      <c r="W100" s="226"/>
      <c r="X100" s="145"/>
      <c r="Y100" s="145"/>
      <c r="Z100" s="145"/>
    </row>
    <row r="101" spans="1:26" x14ac:dyDescent="0.25">
      <c r="A101" s="1"/>
      <c r="B101" s="217"/>
      <c r="C101" s="1"/>
      <c r="D101" s="1"/>
      <c r="E101" s="139"/>
      <c r="F101" s="139"/>
      <c r="G101" s="173"/>
      <c r="H101" s="139"/>
      <c r="I101" s="139"/>
      <c r="J101" s="140"/>
      <c r="K101" s="140"/>
      <c r="L101" s="140"/>
      <c r="M101" s="140"/>
      <c r="N101" s="140"/>
      <c r="O101" s="140"/>
      <c r="P101" s="140"/>
      <c r="Q101" s="1"/>
      <c r="R101" s="1"/>
      <c r="S101" s="1"/>
      <c r="T101" s="1"/>
      <c r="U101" s="1"/>
      <c r="V101" s="209"/>
      <c r="W101" s="59"/>
    </row>
    <row r="102" spans="1:26" x14ac:dyDescent="0.25">
      <c r="A102" s="13"/>
      <c r="B102" s="221"/>
      <c r="C102" s="180">
        <v>4</v>
      </c>
      <c r="D102" s="322" t="s">
        <v>81</v>
      </c>
      <c r="E102" s="322"/>
      <c r="F102" s="146"/>
      <c r="G102" s="179"/>
      <c r="H102" s="146"/>
      <c r="I102" s="146"/>
      <c r="J102" s="147"/>
      <c r="K102" s="147"/>
      <c r="L102" s="147"/>
      <c r="M102" s="147"/>
      <c r="N102" s="147"/>
      <c r="O102" s="147"/>
      <c r="P102" s="147"/>
      <c r="Q102" s="13"/>
      <c r="R102" s="13"/>
      <c r="S102" s="13"/>
      <c r="T102" s="13"/>
      <c r="U102" s="13"/>
      <c r="V102" s="205"/>
      <c r="W102" s="226"/>
      <c r="X102" s="145"/>
      <c r="Y102" s="145"/>
      <c r="Z102" s="145"/>
    </row>
    <row r="103" spans="1:26" ht="24.95" customHeight="1" x14ac:dyDescent="0.25">
      <c r="A103" s="187"/>
      <c r="B103" s="222"/>
      <c r="C103" s="188" t="s">
        <v>1758</v>
      </c>
      <c r="D103" s="323" t="s">
        <v>1759</v>
      </c>
      <c r="E103" s="323"/>
      <c r="F103" s="182" t="s">
        <v>125</v>
      </c>
      <c r="G103" s="183">
        <v>5.82</v>
      </c>
      <c r="H103" s="189"/>
      <c r="I103" s="182">
        <f>ROUND(G103*(H103),2)</f>
        <v>0</v>
      </c>
      <c r="J103" s="184">
        <f>ROUND(G103*(N103),2)</f>
        <v>0</v>
      </c>
      <c r="K103" s="185">
        <f>ROUND(G103*(O103),2)</f>
        <v>0</v>
      </c>
      <c r="L103" s="185">
        <f>ROUND(G103*(H103),2)</f>
        <v>0</v>
      </c>
      <c r="M103" s="185"/>
      <c r="N103" s="185">
        <v>0</v>
      </c>
      <c r="O103" s="185"/>
      <c r="P103" s="190"/>
      <c r="Q103" s="190"/>
      <c r="R103" s="190"/>
      <c r="S103" s="186">
        <f>ROUND(G103*(P103),3)</f>
        <v>0</v>
      </c>
      <c r="T103" s="186"/>
      <c r="U103" s="186"/>
      <c r="V103" s="206"/>
      <c r="W103" s="59"/>
      <c r="Z103">
        <f>0.058844*POWER(I103,0.952797)</f>
        <v>0</v>
      </c>
    </row>
    <row r="104" spans="1:26" x14ac:dyDescent="0.25">
      <c r="A104" s="13"/>
      <c r="B104" s="221"/>
      <c r="C104" s="180">
        <v>4</v>
      </c>
      <c r="D104" s="322" t="s">
        <v>81</v>
      </c>
      <c r="E104" s="322"/>
      <c r="F104" s="146"/>
      <c r="G104" s="179"/>
      <c r="H104" s="146"/>
      <c r="I104" s="148">
        <f>ROUND((SUM(I102:I103))/1,2)</f>
        <v>0</v>
      </c>
      <c r="J104" s="147"/>
      <c r="K104" s="147"/>
      <c r="L104" s="147">
        <f>ROUND((SUM(L102:L103))/1,2)</f>
        <v>0</v>
      </c>
      <c r="M104" s="147">
        <f>ROUND((SUM(M102:M103))/1,2)</f>
        <v>0</v>
      </c>
      <c r="N104" s="147"/>
      <c r="O104" s="147"/>
      <c r="P104" s="147"/>
      <c r="Q104" s="13"/>
      <c r="R104" s="13"/>
      <c r="S104" s="13">
        <f>ROUND((SUM(S102:S103))/1,2)</f>
        <v>0</v>
      </c>
      <c r="T104" s="13"/>
      <c r="U104" s="13"/>
      <c r="V104" s="208">
        <f>ROUND((SUM(V102:V103))/1,2)</f>
        <v>0</v>
      </c>
      <c r="W104" s="226"/>
      <c r="X104" s="145"/>
      <c r="Y104" s="145"/>
      <c r="Z104" s="145"/>
    </row>
    <row r="105" spans="1:26" x14ac:dyDescent="0.25">
      <c r="A105" s="1"/>
      <c r="B105" s="217"/>
      <c r="C105" s="1"/>
      <c r="D105" s="1"/>
      <c r="E105" s="139"/>
      <c r="F105" s="139"/>
      <c r="G105" s="173"/>
      <c r="H105" s="139"/>
      <c r="I105" s="139"/>
      <c r="J105" s="140"/>
      <c r="K105" s="140"/>
      <c r="L105" s="140"/>
      <c r="M105" s="140"/>
      <c r="N105" s="140"/>
      <c r="O105" s="140"/>
      <c r="P105" s="140"/>
      <c r="Q105" s="1"/>
      <c r="R105" s="1"/>
      <c r="S105" s="1"/>
      <c r="T105" s="1"/>
      <c r="U105" s="1"/>
      <c r="V105" s="209"/>
      <c r="W105" s="59"/>
    </row>
    <row r="106" spans="1:26" x14ac:dyDescent="0.25">
      <c r="A106" s="13"/>
      <c r="B106" s="221"/>
      <c r="C106" s="180">
        <v>8</v>
      </c>
      <c r="D106" s="322" t="s">
        <v>1737</v>
      </c>
      <c r="E106" s="322"/>
      <c r="F106" s="146"/>
      <c r="G106" s="179"/>
      <c r="H106" s="146"/>
      <c r="I106" s="146"/>
      <c r="J106" s="147"/>
      <c r="K106" s="147"/>
      <c r="L106" s="147"/>
      <c r="M106" s="147"/>
      <c r="N106" s="147"/>
      <c r="O106" s="147"/>
      <c r="P106" s="147"/>
      <c r="Q106" s="13"/>
      <c r="R106" s="13"/>
      <c r="S106" s="13"/>
      <c r="T106" s="13"/>
      <c r="U106" s="13"/>
      <c r="V106" s="205"/>
      <c r="W106" s="226"/>
      <c r="X106" s="145"/>
      <c r="Y106" s="145"/>
      <c r="Z106" s="145"/>
    </row>
    <row r="107" spans="1:26" ht="24.95" customHeight="1" x14ac:dyDescent="0.25">
      <c r="A107" s="187"/>
      <c r="B107" s="222"/>
      <c r="C107" s="188" t="s">
        <v>1760</v>
      </c>
      <c r="D107" s="323" t="s">
        <v>1761</v>
      </c>
      <c r="E107" s="323"/>
      <c r="F107" s="182" t="s">
        <v>130</v>
      </c>
      <c r="G107" s="183">
        <v>4.9000000000000002E-2</v>
      </c>
      <c r="H107" s="189"/>
      <c r="I107" s="182">
        <f t="shared" ref="I107:I123" si="6">ROUND(G107*(H107),2)</f>
        <v>0</v>
      </c>
      <c r="J107" s="184">
        <f t="shared" ref="J107:J123" si="7">ROUND(G107*(N107),2)</f>
        <v>0</v>
      </c>
      <c r="K107" s="185">
        <f t="shared" ref="K107:K123" si="8">ROUND(G107*(O107),2)</f>
        <v>0</v>
      </c>
      <c r="L107" s="185">
        <f t="shared" ref="L107:L123" si="9">ROUND(G107*(H107),2)</f>
        <v>0</v>
      </c>
      <c r="M107" s="185"/>
      <c r="N107" s="185">
        <v>0</v>
      </c>
      <c r="O107" s="185"/>
      <c r="P107" s="190"/>
      <c r="Q107" s="190"/>
      <c r="R107" s="190"/>
      <c r="S107" s="186">
        <f t="shared" ref="S107:S123" si="10">ROUND(G107*(P107),3)</f>
        <v>0</v>
      </c>
      <c r="T107" s="186"/>
      <c r="U107" s="186"/>
      <c r="V107" s="206"/>
      <c r="W107" s="59"/>
      <c r="Z107">
        <f t="shared" ref="Z107:Z123" si="11">0.058844*POWER(I107,0.952797)</f>
        <v>0</v>
      </c>
    </row>
    <row r="108" spans="1:26" ht="24.95" customHeight="1" x14ac:dyDescent="0.25">
      <c r="A108" s="187"/>
      <c r="B108" s="222"/>
      <c r="C108" s="188" t="s">
        <v>1762</v>
      </c>
      <c r="D108" s="323" t="s">
        <v>1763</v>
      </c>
      <c r="E108" s="323"/>
      <c r="F108" s="182" t="s">
        <v>1764</v>
      </c>
      <c r="G108" s="183">
        <v>1</v>
      </c>
      <c r="H108" s="189"/>
      <c r="I108" s="182">
        <f t="shared" si="6"/>
        <v>0</v>
      </c>
      <c r="J108" s="184">
        <f t="shared" si="7"/>
        <v>0</v>
      </c>
      <c r="K108" s="185">
        <f t="shared" si="8"/>
        <v>0</v>
      </c>
      <c r="L108" s="185">
        <f t="shared" si="9"/>
        <v>0</v>
      </c>
      <c r="M108" s="185"/>
      <c r="N108" s="185">
        <v>0</v>
      </c>
      <c r="O108" s="185"/>
      <c r="P108" s="190"/>
      <c r="Q108" s="190"/>
      <c r="R108" s="190"/>
      <c r="S108" s="186">
        <f t="shared" si="10"/>
        <v>0</v>
      </c>
      <c r="T108" s="186"/>
      <c r="U108" s="186"/>
      <c r="V108" s="206"/>
      <c r="W108" s="59"/>
      <c r="Z108">
        <f t="shared" si="11"/>
        <v>0</v>
      </c>
    </row>
    <row r="109" spans="1:26" ht="24.95" customHeight="1" x14ac:dyDescent="0.25">
      <c r="A109" s="187"/>
      <c r="B109" s="222"/>
      <c r="C109" s="188" t="s">
        <v>1765</v>
      </c>
      <c r="D109" s="323" t="s">
        <v>1766</v>
      </c>
      <c r="E109" s="323"/>
      <c r="F109" s="182" t="s">
        <v>130</v>
      </c>
      <c r="G109" s="183">
        <v>2</v>
      </c>
      <c r="H109" s="189"/>
      <c r="I109" s="182">
        <f t="shared" si="6"/>
        <v>0</v>
      </c>
      <c r="J109" s="184">
        <f t="shared" si="7"/>
        <v>0</v>
      </c>
      <c r="K109" s="185">
        <f t="shared" si="8"/>
        <v>0</v>
      </c>
      <c r="L109" s="185">
        <f t="shared" si="9"/>
        <v>0</v>
      </c>
      <c r="M109" s="185"/>
      <c r="N109" s="185">
        <v>0</v>
      </c>
      <c r="O109" s="185"/>
      <c r="P109" s="190"/>
      <c r="Q109" s="190"/>
      <c r="R109" s="190"/>
      <c r="S109" s="186">
        <f t="shared" si="10"/>
        <v>0</v>
      </c>
      <c r="T109" s="186"/>
      <c r="U109" s="186"/>
      <c r="V109" s="206"/>
      <c r="W109" s="59"/>
      <c r="Z109">
        <f t="shared" si="11"/>
        <v>0</v>
      </c>
    </row>
    <row r="110" spans="1:26" ht="24.95" customHeight="1" x14ac:dyDescent="0.25">
      <c r="A110" s="187"/>
      <c r="B110" s="222"/>
      <c r="C110" s="188" t="s">
        <v>1767</v>
      </c>
      <c r="D110" s="323" t="s">
        <v>1768</v>
      </c>
      <c r="E110" s="323"/>
      <c r="F110" s="182" t="s">
        <v>130</v>
      </c>
      <c r="G110" s="183">
        <v>1</v>
      </c>
      <c r="H110" s="189"/>
      <c r="I110" s="182">
        <f t="shared" si="6"/>
        <v>0</v>
      </c>
      <c r="J110" s="184">
        <f t="shared" si="7"/>
        <v>0</v>
      </c>
      <c r="K110" s="185">
        <f t="shared" si="8"/>
        <v>0</v>
      </c>
      <c r="L110" s="185">
        <f t="shared" si="9"/>
        <v>0</v>
      </c>
      <c r="M110" s="185"/>
      <c r="N110" s="185">
        <v>0</v>
      </c>
      <c r="O110" s="185"/>
      <c r="P110" s="190"/>
      <c r="Q110" s="190"/>
      <c r="R110" s="190"/>
      <c r="S110" s="186">
        <f t="shared" si="10"/>
        <v>0</v>
      </c>
      <c r="T110" s="186"/>
      <c r="U110" s="186"/>
      <c r="V110" s="206"/>
      <c r="W110" s="59"/>
      <c r="Z110">
        <f t="shared" si="11"/>
        <v>0</v>
      </c>
    </row>
    <row r="111" spans="1:26" ht="24.95" customHeight="1" x14ac:dyDescent="0.25">
      <c r="A111" s="187"/>
      <c r="B111" s="222"/>
      <c r="C111" s="188" t="s">
        <v>1769</v>
      </c>
      <c r="D111" s="323" t="s">
        <v>1770</v>
      </c>
      <c r="E111" s="323"/>
      <c r="F111" s="182" t="s">
        <v>178</v>
      </c>
      <c r="G111" s="183">
        <v>17</v>
      </c>
      <c r="H111" s="189"/>
      <c r="I111" s="182">
        <f t="shared" si="6"/>
        <v>0</v>
      </c>
      <c r="J111" s="184">
        <f t="shared" si="7"/>
        <v>0</v>
      </c>
      <c r="K111" s="185">
        <f t="shared" si="8"/>
        <v>0</v>
      </c>
      <c r="L111" s="185">
        <f t="shared" si="9"/>
        <v>0</v>
      </c>
      <c r="M111" s="185"/>
      <c r="N111" s="185">
        <v>0</v>
      </c>
      <c r="O111" s="185"/>
      <c r="P111" s="190"/>
      <c r="Q111" s="190"/>
      <c r="R111" s="190"/>
      <c r="S111" s="186">
        <f t="shared" si="10"/>
        <v>0</v>
      </c>
      <c r="T111" s="186"/>
      <c r="U111" s="186"/>
      <c r="V111" s="206"/>
      <c r="W111" s="59"/>
      <c r="Z111">
        <f t="shared" si="11"/>
        <v>0</v>
      </c>
    </row>
    <row r="112" spans="1:26" ht="24.95" customHeight="1" x14ac:dyDescent="0.25">
      <c r="A112" s="187"/>
      <c r="B112" s="222"/>
      <c r="C112" s="188" t="s">
        <v>1771</v>
      </c>
      <c r="D112" s="323" t="s">
        <v>1772</v>
      </c>
      <c r="E112" s="323"/>
      <c r="F112" s="182" t="s">
        <v>178</v>
      </c>
      <c r="G112" s="183">
        <v>17</v>
      </c>
      <c r="H112" s="189"/>
      <c r="I112" s="182">
        <f t="shared" si="6"/>
        <v>0</v>
      </c>
      <c r="J112" s="184">
        <f t="shared" si="7"/>
        <v>0</v>
      </c>
      <c r="K112" s="185">
        <f t="shared" si="8"/>
        <v>0</v>
      </c>
      <c r="L112" s="185">
        <f t="shared" si="9"/>
        <v>0</v>
      </c>
      <c r="M112" s="185"/>
      <c r="N112" s="185">
        <v>0</v>
      </c>
      <c r="O112" s="185"/>
      <c r="P112" s="190"/>
      <c r="Q112" s="190"/>
      <c r="R112" s="190"/>
      <c r="S112" s="186">
        <f t="shared" si="10"/>
        <v>0</v>
      </c>
      <c r="T112" s="186"/>
      <c r="U112" s="186"/>
      <c r="V112" s="206"/>
      <c r="W112" s="59"/>
      <c r="Z112">
        <f t="shared" si="11"/>
        <v>0</v>
      </c>
    </row>
    <row r="113" spans="1:26" ht="24.95" customHeight="1" x14ac:dyDescent="0.25">
      <c r="A113" s="187"/>
      <c r="B113" s="222"/>
      <c r="C113" s="188" t="s">
        <v>1773</v>
      </c>
      <c r="D113" s="323" t="s">
        <v>1774</v>
      </c>
      <c r="E113" s="323"/>
      <c r="F113" s="182" t="s">
        <v>130</v>
      </c>
      <c r="G113" s="183">
        <v>1</v>
      </c>
      <c r="H113" s="189"/>
      <c r="I113" s="182">
        <f t="shared" si="6"/>
        <v>0</v>
      </c>
      <c r="J113" s="184">
        <f t="shared" si="7"/>
        <v>0</v>
      </c>
      <c r="K113" s="185">
        <f t="shared" si="8"/>
        <v>0</v>
      </c>
      <c r="L113" s="185">
        <f t="shared" si="9"/>
        <v>0</v>
      </c>
      <c r="M113" s="185"/>
      <c r="N113" s="185">
        <v>0</v>
      </c>
      <c r="O113" s="185"/>
      <c r="P113" s="190"/>
      <c r="Q113" s="190"/>
      <c r="R113" s="190"/>
      <c r="S113" s="186">
        <f t="shared" si="10"/>
        <v>0</v>
      </c>
      <c r="T113" s="186"/>
      <c r="U113" s="186"/>
      <c r="V113" s="206"/>
      <c r="W113" s="59"/>
      <c r="Z113">
        <f t="shared" si="11"/>
        <v>0</v>
      </c>
    </row>
    <row r="114" spans="1:26" ht="24.95" customHeight="1" x14ac:dyDescent="0.25">
      <c r="A114" s="187"/>
      <c r="B114" s="222"/>
      <c r="C114" s="188" t="s">
        <v>1775</v>
      </c>
      <c r="D114" s="323" t="s">
        <v>1776</v>
      </c>
      <c r="E114" s="323"/>
      <c r="F114" s="182" t="s">
        <v>178</v>
      </c>
      <c r="G114" s="183">
        <v>17</v>
      </c>
      <c r="H114" s="189"/>
      <c r="I114" s="182">
        <f t="shared" si="6"/>
        <v>0</v>
      </c>
      <c r="J114" s="184">
        <f t="shared" si="7"/>
        <v>0</v>
      </c>
      <c r="K114" s="185">
        <f t="shared" si="8"/>
        <v>0</v>
      </c>
      <c r="L114" s="185">
        <f t="shared" si="9"/>
        <v>0</v>
      </c>
      <c r="M114" s="185"/>
      <c r="N114" s="185">
        <v>0</v>
      </c>
      <c r="O114" s="185"/>
      <c r="P114" s="190"/>
      <c r="Q114" s="190"/>
      <c r="R114" s="190"/>
      <c r="S114" s="186">
        <f t="shared" si="10"/>
        <v>0</v>
      </c>
      <c r="T114" s="186"/>
      <c r="U114" s="186"/>
      <c r="V114" s="206"/>
      <c r="W114" s="59"/>
      <c r="Z114">
        <f t="shared" si="11"/>
        <v>0</v>
      </c>
    </row>
    <row r="115" spans="1:26" ht="24.95" customHeight="1" x14ac:dyDescent="0.25">
      <c r="A115" s="187"/>
      <c r="B115" s="222"/>
      <c r="C115" s="188" t="s">
        <v>1777</v>
      </c>
      <c r="D115" s="323" t="s">
        <v>1778</v>
      </c>
      <c r="E115" s="323"/>
      <c r="F115" s="182" t="s">
        <v>178</v>
      </c>
      <c r="G115" s="183">
        <v>17</v>
      </c>
      <c r="H115" s="189"/>
      <c r="I115" s="182">
        <f t="shared" si="6"/>
        <v>0</v>
      </c>
      <c r="J115" s="184">
        <f t="shared" si="7"/>
        <v>0</v>
      </c>
      <c r="K115" s="185">
        <f t="shared" si="8"/>
        <v>0</v>
      </c>
      <c r="L115" s="185">
        <f t="shared" si="9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10"/>
        <v>0</v>
      </c>
      <c r="T115" s="186"/>
      <c r="U115" s="186"/>
      <c r="V115" s="206"/>
      <c r="W115" s="59"/>
      <c r="Z115">
        <f t="shared" si="11"/>
        <v>0</v>
      </c>
    </row>
    <row r="116" spans="1:26" ht="24.95" customHeight="1" x14ac:dyDescent="0.25">
      <c r="A116" s="187"/>
      <c r="B116" s="222"/>
      <c r="C116" s="188" t="s">
        <v>1779</v>
      </c>
      <c r="D116" s="323" t="s">
        <v>1780</v>
      </c>
      <c r="E116" s="323"/>
      <c r="F116" s="182" t="s">
        <v>178</v>
      </c>
      <c r="G116" s="183">
        <v>17</v>
      </c>
      <c r="H116" s="189"/>
      <c r="I116" s="182">
        <f t="shared" si="6"/>
        <v>0</v>
      </c>
      <c r="J116" s="184">
        <f t="shared" si="7"/>
        <v>0</v>
      </c>
      <c r="K116" s="185">
        <f t="shared" si="8"/>
        <v>0</v>
      </c>
      <c r="L116" s="185">
        <f t="shared" si="9"/>
        <v>0</v>
      </c>
      <c r="M116" s="185"/>
      <c r="N116" s="185">
        <v>0</v>
      </c>
      <c r="O116" s="185"/>
      <c r="P116" s="190"/>
      <c r="Q116" s="190"/>
      <c r="R116" s="190"/>
      <c r="S116" s="186">
        <f t="shared" si="10"/>
        <v>0</v>
      </c>
      <c r="T116" s="186"/>
      <c r="U116" s="186"/>
      <c r="V116" s="206"/>
      <c r="W116" s="59"/>
      <c r="Z116">
        <f t="shared" si="11"/>
        <v>0</v>
      </c>
    </row>
    <row r="117" spans="1:26" ht="24.95" customHeight="1" x14ac:dyDescent="0.25">
      <c r="A117" s="187"/>
      <c r="B117" s="223"/>
      <c r="C117" s="197" t="s">
        <v>1781</v>
      </c>
      <c r="D117" s="326" t="s">
        <v>1782</v>
      </c>
      <c r="E117" s="326"/>
      <c r="F117" s="192" t="s">
        <v>178</v>
      </c>
      <c r="G117" s="193">
        <v>17</v>
      </c>
      <c r="H117" s="198"/>
      <c r="I117" s="192">
        <f t="shared" si="6"/>
        <v>0</v>
      </c>
      <c r="J117" s="194">
        <f t="shared" si="7"/>
        <v>0</v>
      </c>
      <c r="K117" s="195">
        <f t="shared" si="8"/>
        <v>0</v>
      </c>
      <c r="L117" s="195">
        <f t="shared" si="9"/>
        <v>0</v>
      </c>
      <c r="M117" s="195">
        <f>ROUND(G117*(H117),2)</f>
        <v>0</v>
      </c>
      <c r="N117" s="195">
        <v>0</v>
      </c>
      <c r="O117" s="195"/>
      <c r="P117" s="199"/>
      <c r="Q117" s="199"/>
      <c r="R117" s="199"/>
      <c r="S117" s="196">
        <f t="shared" si="10"/>
        <v>0</v>
      </c>
      <c r="T117" s="196"/>
      <c r="U117" s="196"/>
      <c r="V117" s="207"/>
      <c r="W117" s="59"/>
      <c r="Z117">
        <f t="shared" si="11"/>
        <v>0</v>
      </c>
    </row>
    <row r="118" spans="1:26" ht="24.95" customHeight="1" x14ac:dyDescent="0.25">
      <c r="A118" s="187"/>
      <c r="B118" s="223"/>
      <c r="C118" s="197" t="s">
        <v>1783</v>
      </c>
      <c r="D118" s="326" t="s">
        <v>1784</v>
      </c>
      <c r="E118" s="326"/>
      <c r="F118" s="192" t="s">
        <v>178</v>
      </c>
      <c r="G118" s="193">
        <v>17.850000000000001</v>
      </c>
      <c r="H118" s="198"/>
      <c r="I118" s="192">
        <f t="shared" si="6"/>
        <v>0</v>
      </c>
      <c r="J118" s="194">
        <f t="shared" si="7"/>
        <v>0</v>
      </c>
      <c r="K118" s="195">
        <f t="shared" si="8"/>
        <v>0</v>
      </c>
      <c r="L118" s="195">
        <f t="shared" si="9"/>
        <v>0</v>
      </c>
      <c r="M118" s="195">
        <f>ROUND(G118*(H118),2)</f>
        <v>0</v>
      </c>
      <c r="N118" s="195">
        <v>0</v>
      </c>
      <c r="O118" s="195"/>
      <c r="P118" s="199"/>
      <c r="Q118" s="199"/>
      <c r="R118" s="199"/>
      <c r="S118" s="196">
        <f t="shared" si="10"/>
        <v>0</v>
      </c>
      <c r="T118" s="196"/>
      <c r="U118" s="196"/>
      <c r="V118" s="207"/>
      <c r="W118" s="59"/>
      <c r="Z118">
        <f t="shared" si="11"/>
        <v>0</v>
      </c>
    </row>
    <row r="119" spans="1:26" ht="24.95" customHeight="1" x14ac:dyDescent="0.25">
      <c r="A119" s="187"/>
      <c r="B119" s="223"/>
      <c r="C119" s="197" t="s">
        <v>1785</v>
      </c>
      <c r="D119" s="326" t="s">
        <v>1786</v>
      </c>
      <c r="E119" s="326"/>
      <c r="F119" s="192" t="s">
        <v>130</v>
      </c>
      <c r="G119" s="193">
        <v>2</v>
      </c>
      <c r="H119" s="198"/>
      <c r="I119" s="192">
        <f t="shared" si="6"/>
        <v>0</v>
      </c>
      <c r="J119" s="194">
        <f t="shared" si="7"/>
        <v>0</v>
      </c>
      <c r="K119" s="195">
        <f t="shared" si="8"/>
        <v>0</v>
      </c>
      <c r="L119" s="195">
        <f t="shared" si="9"/>
        <v>0</v>
      </c>
      <c r="M119" s="195">
        <f>ROUND(G119*(H119),2)</f>
        <v>0</v>
      </c>
      <c r="N119" s="195">
        <v>0</v>
      </c>
      <c r="O119" s="195"/>
      <c r="P119" s="199"/>
      <c r="Q119" s="199"/>
      <c r="R119" s="199"/>
      <c r="S119" s="196">
        <f t="shared" si="10"/>
        <v>0</v>
      </c>
      <c r="T119" s="196"/>
      <c r="U119" s="196"/>
      <c r="V119" s="207"/>
      <c r="W119" s="59"/>
      <c r="Z119">
        <f t="shared" si="11"/>
        <v>0</v>
      </c>
    </row>
    <row r="120" spans="1:26" ht="24.95" customHeight="1" x14ac:dyDescent="0.25">
      <c r="A120" s="187"/>
      <c r="B120" s="223"/>
      <c r="C120" s="197" t="s">
        <v>1787</v>
      </c>
      <c r="D120" s="326" t="s">
        <v>1788</v>
      </c>
      <c r="E120" s="326"/>
      <c r="F120" s="192" t="s">
        <v>130</v>
      </c>
      <c r="G120" s="193">
        <v>1</v>
      </c>
      <c r="H120" s="198"/>
      <c r="I120" s="192">
        <f t="shared" si="6"/>
        <v>0</v>
      </c>
      <c r="J120" s="194">
        <f t="shared" si="7"/>
        <v>0</v>
      </c>
      <c r="K120" s="195">
        <f t="shared" si="8"/>
        <v>0</v>
      </c>
      <c r="L120" s="195">
        <f t="shared" si="9"/>
        <v>0</v>
      </c>
      <c r="M120" s="195">
        <f>ROUND(G120*(H120),2)</f>
        <v>0</v>
      </c>
      <c r="N120" s="195">
        <v>0</v>
      </c>
      <c r="O120" s="195"/>
      <c r="P120" s="199"/>
      <c r="Q120" s="199"/>
      <c r="R120" s="199"/>
      <c r="S120" s="196">
        <f t="shared" si="10"/>
        <v>0</v>
      </c>
      <c r="T120" s="196"/>
      <c r="U120" s="196"/>
      <c r="V120" s="207"/>
      <c r="W120" s="59"/>
      <c r="Z120">
        <f t="shared" si="11"/>
        <v>0</v>
      </c>
    </row>
    <row r="121" spans="1:26" ht="24.95" customHeight="1" x14ac:dyDescent="0.25">
      <c r="A121" s="187"/>
      <c r="B121" s="223"/>
      <c r="C121" s="197" t="s">
        <v>1789</v>
      </c>
      <c r="D121" s="326" t="s">
        <v>1790</v>
      </c>
      <c r="E121" s="326"/>
      <c r="F121" s="192" t="s">
        <v>130</v>
      </c>
      <c r="G121" s="193">
        <v>1</v>
      </c>
      <c r="H121" s="198"/>
      <c r="I121" s="192">
        <f t="shared" si="6"/>
        <v>0</v>
      </c>
      <c r="J121" s="194">
        <f t="shared" si="7"/>
        <v>0</v>
      </c>
      <c r="K121" s="195">
        <f t="shared" si="8"/>
        <v>0</v>
      </c>
      <c r="L121" s="195">
        <f t="shared" si="9"/>
        <v>0</v>
      </c>
      <c r="M121" s="195">
        <f>ROUND(G121*(H121),2)</f>
        <v>0</v>
      </c>
      <c r="N121" s="195">
        <v>0</v>
      </c>
      <c r="O121" s="195"/>
      <c r="P121" s="199"/>
      <c r="Q121" s="199"/>
      <c r="R121" s="199"/>
      <c r="S121" s="196">
        <f t="shared" si="10"/>
        <v>0</v>
      </c>
      <c r="T121" s="196"/>
      <c r="U121" s="196"/>
      <c r="V121" s="207"/>
      <c r="W121" s="59"/>
      <c r="Z121">
        <f t="shared" si="11"/>
        <v>0</v>
      </c>
    </row>
    <row r="122" spans="1:26" ht="24.95" customHeight="1" x14ac:dyDescent="0.25">
      <c r="A122" s="187"/>
      <c r="B122" s="222"/>
      <c r="C122" s="188" t="s">
        <v>1791</v>
      </c>
      <c r="D122" s="323" t="s">
        <v>1792</v>
      </c>
      <c r="E122" s="323"/>
      <c r="F122" s="182" t="s">
        <v>1793</v>
      </c>
      <c r="G122" s="183">
        <v>1</v>
      </c>
      <c r="H122" s="189"/>
      <c r="I122" s="182">
        <f t="shared" si="6"/>
        <v>0</v>
      </c>
      <c r="J122" s="184">
        <f t="shared" si="7"/>
        <v>0</v>
      </c>
      <c r="K122" s="185">
        <f t="shared" si="8"/>
        <v>0</v>
      </c>
      <c r="L122" s="185">
        <f t="shared" si="9"/>
        <v>0</v>
      </c>
      <c r="M122" s="185"/>
      <c r="N122" s="185">
        <v>0</v>
      </c>
      <c r="O122" s="185"/>
      <c r="P122" s="190"/>
      <c r="Q122" s="190"/>
      <c r="R122" s="190"/>
      <c r="S122" s="186">
        <f t="shared" si="10"/>
        <v>0</v>
      </c>
      <c r="T122" s="186"/>
      <c r="U122" s="186"/>
      <c r="V122" s="206"/>
      <c r="W122" s="59"/>
      <c r="Z122">
        <f t="shared" si="11"/>
        <v>0</v>
      </c>
    </row>
    <row r="123" spans="1:26" ht="24.95" customHeight="1" x14ac:dyDescent="0.25">
      <c r="A123" s="187"/>
      <c r="B123" s="222"/>
      <c r="C123" s="188" t="s">
        <v>1794</v>
      </c>
      <c r="D123" s="323" t="s">
        <v>1795</v>
      </c>
      <c r="E123" s="323"/>
      <c r="F123" s="182" t="s">
        <v>130</v>
      </c>
      <c r="G123" s="183">
        <v>1</v>
      </c>
      <c r="H123" s="189"/>
      <c r="I123" s="182">
        <f t="shared" si="6"/>
        <v>0</v>
      </c>
      <c r="J123" s="184">
        <f t="shared" si="7"/>
        <v>0</v>
      </c>
      <c r="K123" s="185">
        <f t="shared" si="8"/>
        <v>0</v>
      </c>
      <c r="L123" s="185">
        <f t="shared" si="9"/>
        <v>0</v>
      </c>
      <c r="M123" s="185"/>
      <c r="N123" s="185">
        <v>0</v>
      </c>
      <c r="O123" s="185"/>
      <c r="P123" s="190"/>
      <c r="Q123" s="190"/>
      <c r="R123" s="190"/>
      <c r="S123" s="186">
        <f t="shared" si="10"/>
        <v>0</v>
      </c>
      <c r="T123" s="186"/>
      <c r="U123" s="186"/>
      <c r="V123" s="206"/>
      <c r="W123" s="59"/>
      <c r="Z123">
        <f t="shared" si="11"/>
        <v>0</v>
      </c>
    </row>
    <row r="124" spans="1:26" x14ac:dyDescent="0.25">
      <c r="A124" s="13"/>
      <c r="B124" s="221"/>
      <c r="C124" s="180">
        <v>8</v>
      </c>
      <c r="D124" s="322" t="s">
        <v>1737</v>
      </c>
      <c r="E124" s="322"/>
      <c r="F124" s="146"/>
      <c r="G124" s="179"/>
      <c r="H124" s="146"/>
      <c r="I124" s="148">
        <f>ROUND((SUM(I106:I123))/1,2)</f>
        <v>0</v>
      </c>
      <c r="J124" s="147"/>
      <c r="K124" s="147"/>
      <c r="L124" s="147">
        <f>ROUND((SUM(L106:L123))/1,2)</f>
        <v>0</v>
      </c>
      <c r="M124" s="147">
        <f>ROUND((SUM(M106:M123))/1,2)</f>
        <v>0</v>
      </c>
      <c r="N124" s="147"/>
      <c r="O124" s="147"/>
      <c r="P124" s="147"/>
      <c r="Q124" s="13"/>
      <c r="R124" s="13"/>
      <c r="S124" s="13">
        <f>ROUND((SUM(S106:S123))/1,2)</f>
        <v>0</v>
      </c>
      <c r="T124" s="13"/>
      <c r="U124" s="13"/>
      <c r="V124" s="208">
        <f>ROUND((SUM(V106:V123))/1,2)</f>
        <v>0</v>
      </c>
      <c r="W124" s="226"/>
      <c r="X124" s="145"/>
      <c r="Y124" s="145"/>
      <c r="Z124" s="145"/>
    </row>
    <row r="125" spans="1:26" x14ac:dyDescent="0.25">
      <c r="A125" s="1"/>
      <c r="B125" s="217"/>
      <c r="C125" s="1"/>
      <c r="D125" s="1"/>
      <c r="E125" s="139"/>
      <c r="F125" s="139"/>
      <c r="G125" s="173"/>
      <c r="H125" s="139"/>
      <c r="I125" s="139"/>
      <c r="J125" s="140"/>
      <c r="K125" s="140"/>
      <c r="L125" s="140"/>
      <c r="M125" s="140"/>
      <c r="N125" s="140"/>
      <c r="O125" s="140"/>
      <c r="P125" s="140"/>
      <c r="Q125" s="1"/>
      <c r="R125" s="1"/>
      <c r="S125" s="1"/>
      <c r="T125" s="1"/>
      <c r="U125" s="1"/>
      <c r="V125" s="209"/>
      <c r="W125" s="59"/>
    </row>
    <row r="126" spans="1:26" x14ac:dyDescent="0.25">
      <c r="A126" s="13"/>
      <c r="B126" s="221"/>
      <c r="C126" s="180">
        <v>9</v>
      </c>
      <c r="D126" s="322" t="s">
        <v>83</v>
      </c>
      <c r="E126" s="322"/>
      <c r="F126" s="146"/>
      <c r="G126" s="179"/>
      <c r="H126" s="146"/>
      <c r="I126" s="146"/>
      <c r="J126" s="147"/>
      <c r="K126" s="147"/>
      <c r="L126" s="147"/>
      <c r="M126" s="147"/>
      <c r="N126" s="147"/>
      <c r="O126" s="147"/>
      <c r="P126" s="147"/>
      <c r="Q126" s="13"/>
      <c r="R126" s="13"/>
      <c r="S126" s="13"/>
      <c r="T126" s="13"/>
      <c r="U126" s="13"/>
      <c r="V126" s="205"/>
      <c r="W126" s="226"/>
      <c r="X126" s="145"/>
      <c r="Y126" s="145"/>
      <c r="Z126" s="145"/>
    </row>
    <row r="127" spans="1:26" ht="24.95" customHeight="1" x14ac:dyDescent="0.25">
      <c r="A127" s="187"/>
      <c r="B127" s="222"/>
      <c r="C127" s="188" t="s">
        <v>1796</v>
      </c>
      <c r="D127" s="323" t="s">
        <v>1797</v>
      </c>
      <c r="E127" s="323"/>
      <c r="F127" s="182" t="s">
        <v>169</v>
      </c>
      <c r="G127" s="183">
        <v>1.21</v>
      </c>
      <c r="H127" s="189"/>
      <c r="I127" s="182">
        <f>ROUND(G127*(H127),2)</f>
        <v>0</v>
      </c>
      <c r="J127" s="184">
        <f>ROUND(G127*(N127),2)</f>
        <v>0</v>
      </c>
      <c r="K127" s="185">
        <f>ROUND(G127*(O127),2)</f>
        <v>0</v>
      </c>
      <c r="L127" s="185">
        <f>ROUND(G127*(H127),2)</f>
        <v>0</v>
      </c>
      <c r="M127" s="185"/>
      <c r="N127" s="185">
        <v>0</v>
      </c>
      <c r="O127" s="185"/>
      <c r="P127" s="190"/>
      <c r="Q127" s="190"/>
      <c r="R127" s="190"/>
      <c r="S127" s="186">
        <f>ROUND(G127*(P127),3)</f>
        <v>0</v>
      </c>
      <c r="T127" s="186"/>
      <c r="U127" s="186"/>
      <c r="V127" s="206"/>
      <c r="W127" s="59"/>
      <c r="Z127">
        <f>0.058844*POWER(I127,0.952797)</f>
        <v>0</v>
      </c>
    </row>
    <row r="128" spans="1:26" ht="24.95" customHeight="1" x14ac:dyDescent="0.25">
      <c r="A128" s="187"/>
      <c r="B128" s="222"/>
      <c r="C128" s="188" t="s">
        <v>1798</v>
      </c>
      <c r="D128" s="323" t="s">
        <v>1799</v>
      </c>
      <c r="E128" s="323"/>
      <c r="F128" s="182" t="s">
        <v>125</v>
      </c>
      <c r="G128" s="183">
        <v>27.937000000000001</v>
      </c>
      <c r="H128" s="189"/>
      <c r="I128" s="182">
        <f>ROUND(G128*(H128),2)</f>
        <v>0</v>
      </c>
      <c r="J128" s="184">
        <f>ROUND(G128*(N128),2)</f>
        <v>0</v>
      </c>
      <c r="K128" s="185">
        <f>ROUND(G128*(O128),2)</f>
        <v>0</v>
      </c>
      <c r="L128" s="185">
        <f>ROUND(G128*(H128),2)</f>
        <v>0</v>
      </c>
      <c r="M128" s="185"/>
      <c r="N128" s="185">
        <v>0</v>
      </c>
      <c r="O128" s="185"/>
      <c r="P128" s="190"/>
      <c r="Q128" s="190"/>
      <c r="R128" s="190"/>
      <c r="S128" s="186">
        <f>ROUND(G128*(P128),3)</f>
        <v>0</v>
      </c>
      <c r="T128" s="186"/>
      <c r="U128" s="186"/>
      <c r="V128" s="206"/>
      <c r="W128" s="59"/>
      <c r="Z128">
        <f>0.058844*POWER(I128,0.952797)</f>
        <v>0</v>
      </c>
    </row>
    <row r="129" spans="1:26" ht="24.95" customHeight="1" x14ac:dyDescent="0.25">
      <c r="A129" s="187"/>
      <c r="B129" s="223"/>
      <c r="C129" s="197" t="s">
        <v>1800</v>
      </c>
      <c r="D129" s="326" t="s">
        <v>1801</v>
      </c>
      <c r="E129" s="326"/>
      <c r="F129" s="192" t="s">
        <v>157</v>
      </c>
      <c r="G129" s="193">
        <v>39.811</v>
      </c>
      <c r="H129" s="198"/>
      <c r="I129" s="192">
        <f>ROUND(G129*(H129),2)</f>
        <v>0</v>
      </c>
      <c r="J129" s="194">
        <f>ROUND(G129*(N129),2)</f>
        <v>0</v>
      </c>
      <c r="K129" s="195">
        <f>ROUND(G129*(O129),2)</f>
        <v>0</v>
      </c>
      <c r="L129" s="195">
        <f>ROUND(G129*(H129),2)</f>
        <v>0</v>
      </c>
      <c r="M129" s="195">
        <f>ROUND(G129*(H129),2)</f>
        <v>0</v>
      </c>
      <c r="N129" s="195">
        <v>0</v>
      </c>
      <c r="O129" s="195"/>
      <c r="P129" s="199"/>
      <c r="Q129" s="199"/>
      <c r="R129" s="199"/>
      <c r="S129" s="196">
        <f>ROUND(G129*(P129),3)</f>
        <v>0</v>
      </c>
      <c r="T129" s="196"/>
      <c r="U129" s="196"/>
      <c r="V129" s="207"/>
      <c r="W129" s="59"/>
      <c r="Z129">
        <f>0.058844*POWER(I129,0.952797)</f>
        <v>0</v>
      </c>
    </row>
    <row r="130" spans="1:26" x14ac:dyDescent="0.25">
      <c r="A130" s="13"/>
      <c r="B130" s="221"/>
      <c r="C130" s="180">
        <v>9</v>
      </c>
      <c r="D130" s="322" t="s">
        <v>83</v>
      </c>
      <c r="E130" s="322"/>
      <c r="F130" s="146"/>
      <c r="G130" s="179"/>
      <c r="H130" s="146"/>
      <c r="I130" s="148">
        <f>ROUND((SUM(I126:I129))/1,2)</f>
        <v>0</v>
      </c>
      <c r="J130" s="147"/>
      <c r="K130" s="147"/>
      <c r="L130" s="147">
        <f>ROUND((SUM(L126:L129))/1,2)</f>
        <v>0</v>
      </c>
      <c r="M130" s="147">
        <f>ROUND((SUM(M126:M129))/1,2)</f>
        <v>0</v>
      </c>
      <c r="N130" s="147"/>
      <c r="O130" s="147"/>
      <c r="P130" s="147"/>
      <c r="Q130" s="13"/>
      <c r="R130" s="13"/>
      <c r="S130" s="13">
        <f>ROUND((SUM(S126:S129))/1,2)</f>
        <v>0</v>
      </c>
      <c r="T130" s="13"/>
      <c r="U130" s="13"/>
      <c r="V130" s="208">
        <f>ROUND((SUM(V126:V129))/1,2)</f>
        <v>0</v>
      </c>
      <c r="W130" s="226"/>
      <c r="X130" s="145"/>
      <c r="Y130" s="145"/>
      <c r="Z130" s="145"/>
    </row>
    <row r="131" spans="1:26" x14ac:dyDescent="0.25">
      <c r="A131" s="1"/>
      <c r="B131" s="217"/>
      <c r="C131" s="1"/>
      <c r="D131" s="1"/>
      <c r="E131" s="139"/>
      <c r="F131" s="139"/>
      <c r="G131" s="173"/>
      <c r="H131" s="139"/>
      <c r="I131" s="139"/>
      <c r="J131" s="140"/>
      <c r="K131" s="140"/>
      <c r="L131" s="140"/>
      <c r="M131" s="140"/>
      <c r="N131" s="140"/>
      <c r="O131" s="140"/>
      <c r="P131" s="140"/>
      <c r="Q131" s="1"/>
      <c r="R131" s="1"/>
      <c r="S131" s="1"/>
      <c r="T131" s="1"/>
      <c r="U131" s="1"/>
      <c r="V131" s="209"/>
      <c r="W131" s="59"/>
    </row>
    <row r="132" spans="1:26" x14ac:dyDescent="0.25">
      <c r="A132" s="13"/>
      <c r="B132" s="221"/>
      <c r="C132" s="180">
        <v>99</v>
      </c>
      <c r="D132" s="322" t="s">
        <v>84</v>
      </c>
      <c r="E132" s="322"/>
      <c r="F132" s="146"/>
      <c r="G132" s="179"/>
      <c r="H132" s="146"/>
      <c r="I132" s="146"/>
      <c r="J132" s="147"/>
      <c r="K132" s="147"/>
      <c r="L132" s="147"/>
      <c r="M132" s="147"/>
      <c r="N132" s="147"/>
      <c r="O132" s="147"/>
      <c r="P132" s="147"/>
      <c r="Q132" s="13"/>
      <c r="R132" s="13"/>
      <c r="S132" s="13"/>
      <c r="T132" s="13"/>
      <c r="U132" s="13"/>
      <c r="V132" s="205"/>
      <c r="W132" s="226"/>
      <c r="X132" s="145"/>
      <c r="Y132" s="145"/>
      <c r="Z132" s="145"/>
    </row>
    <row r="133" spans="1:26" ht="24.95" customHeight="1" x14ac:dyDescent="0.25">
      <c r="A133" s="187"/>
      <c r="B133" s="222"/>
      <c r="C133" s="188" t="s">
        <v>1802</v>
      </c>
      <c r="D133" s="323" t="s">
        <v>1803</v>
      </c>
      <c r="E133" s="323"/>
      <c r="F133" s="182" t="s">
        <v>157</v>
      </c>
      <c r="G133" s="183">
        <v>99.516999999999996</v>
      </c>
      <c r="H133" s="189"/>
      <c r="I133" s="182">
        <f>ROUND(G133*(H133),2)</f>
        <v>0</v>
      </c>
      <c r="J133" s="184">
        <f>ROUND(G133*(N133),2)</f>
        <v>0</v>
      </c>
      <c r="K133" s="185">
        <f>ROUND(G133*(O133),2)</f>
        <v>0</v>
      </c>
      <c r="L133" s="185">
        <f>ROUND(G133*(H133),2)</f>
        <v>0</v>
      </c>
      <c r="M133" s="185"/>
      <c r="N133" s="185">
        <v>0</v>
      </c>
      <c r="O133" s="185"/>
      <c r="P133" s="190"/>
      <c r="Q133" s="190"/>
      <c r="R133" s="190"/>
      <c r="S133" s="186">
        <f>ROUND(G133*(P133),3)</f>
        <v>0</v>
      </c>
      <c r="T133" s="186"/>
      <c r="U133" s="186"/>
      <c r="V133" s="206"/>
      <c r="W133" s="59"/>
      <c r="Z133">
        <f>0.058844*POWER(I133,0.952797)</f>
        <v>0</v>
      </c>
    </row>
    <row r="134" spans="1:26" x14ac:dyDescent="0.25">
      <c r="A134" s="13"/>
      <c r="B134" s="221"/>
      <c r="C134" s="180">
        <v>99</v>
      </c>
      <c r="D134" s="322" t="s">
        <v>84</v>
      </c>
      <c r="E134" s="322"/>
      <c r="F134" s="146"/>
      <c r="G134" s="179"/>
      <c r="H134" s="146"/>
      <c r="I134" s="148">
        <f>ROUND((SUM(I132:I133))/1,2)</f>
        <v>0</v>
      </c>
      <c r="J134" s="147"/>
      <c r="K134" s="147"/>
      <c r="L134" s="147">
        <f>ROUND((SUM(L132:L133))/1,2)</f>
        <v>0</v>
      </c>
      <c r="M134" s="147">
        <f>ROUND((SUM(M132:M133))/1,2)</f>
        <v>0</v>
      </c>
      <c r="N134" s="147"/>
      <c r="O134" s="147"/>
      <c r="P134" s="147"/>
      <c r="Q134" s="13"/>
      <c r="R134" s="13"/>
      <c r="S134" s="13">
        <f>ROUND((SUM(S132:S133))/1,2)</f>
        <v>0</v>
      </c>
      <c r="T134" s="13"/>
      <c r="U134" s="13"/>
      <c r="V134" s="208">
        <f>ROUND((SUM(V132:V133))/1,2)</f>
        <v>0</v>
      </c>
      <c r="W134" s="226"/>
      <c r="X134" s="145"/>
      <c r="Y134" s="145"/>
      <c r="Z134" s="145"/>
    </row>
    <row r="135" spans="1:26" x14ac:dyDescent="0.25">
      <c r="A135" s="1"/>
      <c r="B135" s="217"/>
      <c r="C135" s="1"/>
      <c r="D135" s="1"/>
      <c r="E135" s="139"/>
      <c r="F135" s="139"/>
      <c r="G135" s="173"/>
      <c r="H135" s="139"/>
      <c r="I135" s="139"/>
      <c r="J135" s="140"/>
      <c r="K135" s="140"/>
      <c r="L135" s="140"/>
      <c r="M135" s="140"/>
      <c r="N135" s="140"/>
      <c r="O135" s="140"/>
      <c r="P135" s="140"/>
      <c r="Q135" s="1"/>
      <c r="R135" s="1"/>
      <c r="S135" s="1"/>
      <c r="T135" s="1"/>
      <c r="U135" s="1"/>
      <c r="V135" s="209"/>
      <c r="W135" s="59"/>
    </row>
    <row r="136" spans="1:26" x14ac:dyDescent="0.25">
      <c r="A136" s="13"/>
      <c r="B136" s="221"/>
      <c r="C136" s="13"/>
      <c r="D136" s="324" t="s">
        <v>77</v>
      </c>
      <c r="E136" s="324"/>
      <c r="F136" s="146"/>
      <c r="G136" s="179"/>
      <c r="H136" s="146"/>
      <c r="I136" s="148">
        <f>ROUND((SUM(I90:I135))/2,2)</f>
        <v>0</v>
      </c>
      <c r="J136" s="147"/>
      <c r="K136" s="147"/>
      <c r="L136" s="146">
        <f>ROUND((SUM(L90:L135))/2,2)</f>
        <v>0</v>
      </c>
      <c r="M136" s="146">
        <f>ROUND((SUM(M90:M135))/2,2)</f>
        <v>0</v>
      </c>
      <c r="N136" s="147"/>
      <c r="O136" s="147"/>
      <c r="P136" s="200"/>
      <c r="Q136" s="13"/>
      <c r="R136" s="13"/>
      <c r="S136" s="200">
        <f>ROUND((SUM(S90:S135))/2,2)</f>
        <v>0</v>
      </c>
      <c r="T136" s="13"/>
      <c r="U136" s="13"/>
      <c r="V136" s="208">
        <f>ROUND((SUM(V90:V135))/2,2)</f>
        <v>0</v>
      </c>
      <c r="W136" s="59"/>
    </row>
    <row r="137" spans="1:26" x14ac:dyDescent="0.25">
      <c r="A137" s="1"/>
      <c r="B137" s="217"/>
      <c r="C137" s="1"/>
      <c r="D137" s="1"/>
      <c r="E137" s="139"/>
      <c r="F137" s="139"/>
      <c r="G137" s="173"/>
      <c r="H137" s="139"/>
      <c r="I137" s="139"/>
      <c r="J137" s="140"/>
      <c r="K137" s="140"/>
      <c r="L137" s="140"/>
      <c r="M137" s="140"/>
      <c r="N137" s="140"/>
      <c r="O137" s="140"/>
      <c r="P137" s="140"/>
      <c r="Q137" s="1"/>
      <c r="R137" s="1"/>
      <c r="S137" s="1"/>
      <c r="T137" s="1"/>
      <c r="U137" s="1"/>
      <c r="V137" s="209"/>
      <c r="W137" s="59"/>
    </row>
    <row r="138" spans="1:26" x14ac:dyDescent="0.25">
      <c r="A138" s="13"/>
      <c r="B138" s="221"/>
      <c r="C138" s="13"/>
      <c r="D138" s="324" t="s">
        <v>85</v>
      </c>
      <c r="E138" s="324"/>
      <c r="F138" s="146"/>
      <c r="G138" s="179"/>
      <c r="H138" s="146"/>
      <c r="I138" s="146"/>
      <c r="J138" s="147"/>
      <c r="K138" s="147"/>
      <c r="L138" s="147"/>
      <c r="M138" s="147"/>
      <c r="N138" s="147"/>
      <c r="O138" s="147"/>
      <c r="P138" s="147"/>
      <c r="Q138" s="13"/>
      <c r="R138" s="13"/>
      <c r="S138" s="13"/>
      <c r="T138" s="13"/>
      <c r="U138" s="13"/>
      <c r="V138" s="205"/>
      <c r="W138" s="226"/>
      <c r="X138" s="145"/>
      <c r="Y138" s="145"/>
      <c r="Z138" s="145"/>
    </row>
    <row r="139" spans="1:26" x14ac:dyDescent="0.25">
      <c r="A139" s="13"/>
      <c r="B139" s="221"/>
      <c r="C139" s="180">
        <v>713</v>
      </c>
      <c r="D139" s="322" t="s">
        <v>88</v>
      </c>
      <c r="E139" s="322"/>
      <c r="F139" s="146"/>
      <c r="G139" s="179"/>
      <c r="H139" s="146"/>
      <c r="I139" s="146"/>
      <c r="J139" s="147"/>
      <c r="K139" s="147"/>
      <c r="L139" s="147"/>
      <c r="M139" s="147"/>
      <c r="N139" s="147"/>
      <c r="O139" s="147"/>
      <c r="P139" s="147"/>
      <c r="Q139" s="13"/>
      <c r="R139" s="13"/>
      <c r="S139" s="13"/>
      <c r="T139" s="13"/>
      <c r="U139" s="13"/>
      <c r="V139" s="205"/>
      <c r="W139" s="226"/>
      <c r="X139" s="145"/>
      <c r="Y139" s="145"/>
      <c r="Z139" s="145"/>
    </row>
    <row r="140" spans="1:26" ht="24.95" customHeight="1" x14ac:dyDescent="0.25">
      <c r="A140" s="187"/>
      <c r="B140" s="222"/>
      <c r="C140" s="188" t="s">
        <v>1804</v>
      </c>
      <c r="D140" s="323" t="s">
        <v>1805</v>
      </c>
      <c r="E140" s="323"/>
      <c r="F140" s="182" t="s">
        <v>178</v>
      </c>
      <c r="G140" s="183">
        <v>112</v>
      </c>
      <c r="H140" s="189"/>
      <c r="I140" s="182">
        <f t="shared" ref="I140:I165" si="12">ROUND(G140*(H140),2)</f>
        <v>0</v>
      </c>
      <c r="J140" s="184">
        <f t="shared" ref="J140:J165" si="13">ROUND(G140*(N140),2)</f>
        <v>0</v>
      </c>
      <c r="K140" s="185">
        <f t="shared" ref="K140:K165" si="14">ROUND(G140*(O140),2)</f>
        <v>0</v>
      </c>
      <c r="L140" s="185">
        <f t="shared" ref="L140:L165" si="15">ROUND(G140*(H140),2)</f>
        <v>0</v>
      </c>
      <c r="M140" s="185"/>
      <c r="N140" s="185">
        <v>0</v>
      </c>
      <c r="O140" s="185"/>
      <c r="P140" s="190"/>
      <c r="Q140" s="190"/>
      <c r="R140" s="190"/>
      <c r="S140" s="186">
        <f t="shared" ref="S140:S165" si="16">ROUND(G140*(P140),3)</f>
        <v>0</v>
      </c>
      <c r="T140" s="186"/>
      <c r="U140" s="186"/>
      <c r="V140" s="206"/>
      <c r="W140" s="59"/>
      <c r="Z140">
        <f t="shared" ref="Z140:Z165" si="17">0.058844*POWER(I140,0.952797)</f>
        <v>0</v>
      </c>
    </row>
    <row r="141" spans="1:26" ht="24.95" customHeight="1" x14ac:dyDescent="0.25">
      <c r="A141" s="187"/>
      <c r="B141" s="222"/>
      <c r="C141" s="188" t="s">
        <v>1806</v>
      </c>
      <c r="D141" s="323" t="s">
        <v>1807</v>
      </c>
      <c r="E141" s="323"/>
      <c r="F141" s="182" t="s">
        <v>178</v>
      </c>
      <c r="G141" s="183">
        <v>117.6</v>
      </c>
      <c r="H141" s="189"/>
      <c r="I141" s="182">
        <f t="shared" si="12"/>
        <v>0</v>
      </c>
      <c r="J141" s="184">
        <f t="shared" si="13"/>
        <v>0</v>
      </c>
      <c r="K141" s="185">
        <f t="shared" si="14"/>
        <v>0</v>
      </c>
      <c r="L141" s="185">
        <f t="shared" si="15"/>
        <v>0</v>
      </c>
      <c r="M141" s="185"/>
      <c r="N141" s="185">
        <v>0</v>
      </c>
      <c r="O141" s="185"/>
      <c r="P141" s="190"/>
      <c r="Q141" s="190"/>
      <c r="R141" s="190"/>
      <c r="S141" s="186">
        <f t="shared" si="16"/>
        <v>0</v>
      </c>
      <c r="T141" s="186"/>
      <c r="U141" s="186"/>
      <c r="V141" s="206"/>
      <c r="W141" s="59"/>
      <c r="Z141">
        <f t="shared" si="17"/>
        <v>0</v>
      </c>
    </row>
    <row r="142" spans="1:26" ht="24.95" customHeight="1" x14ac:dyDescent="0.25">
      <c r="A142" s="187"/>
      <c r="B142" s="222"/>
      <c r="C142" s="188" t="s">
        <v>1808</v>
      </c>
      <c r="D142" s="323" t="s">
        <v>1809</v>
      </c>
      <c r="E142" s="323"/>
      <c r="F142" s="182" t="s">
        <v>178</v>
      </c>
      <c r="G142" s="183">
        <v>650</v>
      </c>
      <c r="H142" s="189"/>
      <c r="I142" s="182">
        <f t="shared" si="12"/>
        <v>0</v>
      </c>
      <c r="J142" s="184">
        <f t="shared" si="13"/>
        <v>0</v>
      </c>
      <c r="K142" s="185">
        <f t="shared" si="14"/>
        <v>0</v>
      </c>
      <c r="L142" s="185">
        <f t="shared" si="15"/>
        <v>0</v>
      </c>
      <c r="M142" s="185"/>
      <c r="N142" s="185">
        <v>0</v>
      </c>
      <c r="O142" s="185"/>
      <c r="P142" s="190"/>
      <c r="Q142" s="190"/>
      <c r="R142" s="190"/>
      <c r="S142" s="186">
        <f t="shared" si="16"/>
        <v>0</v>
      </c>
      <c r="T142" s="186"/>
      <c r="U142" s="186"/>
      <c r="V142" s="206"/>
      <c r="W142" s="59"/>
      <c r="Z142">
        <f t="shared" si="17"/>
        <v>0</v>
      </c>
    </row>
    <row r="143" spans="1:26" ht="24.95" customHeight="1" x14ac:dyDescent="0.25">
      <c r="A143" s="187"/>
      <c r="B143" s="222"/>
      <c r="C143" s="188" t="s">
        <v>1810</v>
      </c>
      <c r="D143" s="323" t="s">
        <v>1811</v>
      </c>
      <c r="E143" s="323"/>
      <c r="F143" s="182" t="s">
        <v>178</v>
      </c>
      <c r="G143" s="183">
        <v>650</v>
      </c>
      <c r="H143" s="189"/>
      <c r="I143" s="182">
        <f t="shared" si="12"/>
        <v>0</v>
      </c>
      <c r="J143" s="184">
        <f t="shared" si="13"/>
        <v>0</v>
      </c>
      <c r="K143" s="185">
        <f t="shared" si="14"/>
        <v>0</v>
      </c>
      <c r="L143" s="185">
        <f t="shared" si="15"/>
        <v>0</v>
      </c>
      <c r="M143" s="185"/>
      <c r="N143" s="185">
        <v>0</v>
      </c>
      <c r="O143" s="185"/>
      <c r="P143" s="190"/>
      <c r="Q143" s="190"/>
      <c r="R143" s="190"/>
      <c r="S143" s="186">
        <f t="shared" si="16"/>
        <v>0</v>
      </c>
      <c r="T143" s="186"/>
      <c r="U143" s="186"/>
      <c r="V143" s="206"/>
      <c r="W143" s="59"/>
      <c r="Z143">
        <f t="shared" si="17"/>
        <v>0</v>
      </c>
    </row>
    <row r="144" spans="1:26" ht="24.95" customHeight="1" x14ac:dyDescent="0.25">
      <c r="A144" s="187"/>
      <c r="B144" s="222"/>
      <c r="C144" s="188" t="s">
        <v>1812</v>
      </c>
      <c r="D144" s="323" t="s">
        <v>1813</v>
      </c>
      <c r="E144" s="323"/>
      <c r="F144" s="182" t="s">
        <v>178</v>
      </c>
      <c r="G144" s="183">
        <v>450</v>
      </c>
      <c r="H144" s="189"/>
      <c r="I144" s="182">
        <f t="shared" si="12"/>
        <v>0</v>
      </c>
      <c r="J144" s="184">
        <f t="shared" si="13"/>
        <v>0</v>
      </c>
      <c r="K144" s="185">
        <f t="shared" si="14"/>
        <v>0</v>
      </c>
      <c r="L144" s="185">
        <f t="shared" si="15"/>
        <v>0</v>
      </c>
      <c r="M144" s="185"/>
      <c r="N144" s="185">
        <v>0</v>
      </c>
      <c r="O144" s="185"/>
      <c r="P144" s="190"/>
      <c r="Q144" s="190"/>
      <c r="R144" s="190"/>
      <c r="S144" s="186">
        <f t="shared" si="16"/>
        <v>0</v>
      </c>
      <c r="T144" s="186"/>
      <c r="U144" s="186"/>
      <c r="V144" s="206"/>
      <c r="W144" s="59"/>
      <c r="Z144">
        <f t="shared" si="17"/>
        <v>0</v>
      </c>
    </row>
    <row r="145" spans="1:26" ht="24.95" customHeight="1" x14ac:dyDescent="0.25">
      <c r="A145" s="187"/>
      <c r="B145" s="222"/>
      <c r="C145" s="188" t="s">
        <v>1814</v>
      </c>
      <c r="D145" s="323" t="s">
        <v>1815</v>
      </c>
      <c r="E145" s="323"/>
      <c r="F145" s="182" t="s">
        <v>178</v>
      </c>
      <c r="G145" s="183">
        <v>450</v>
      </c>
      <c r="H145" s="189"/>
      <c r="I145" s="182">
        <f t="shared" si="12"/>
        <v>0</v>
      </c>
      <c r="J145" s="184">
        <f t="shared" si="13"/>
        <v>0</v>
      </c>
      <c r="K145" s="185">
        <f t="shared" si="14"/>
        <v>0</v>
      </c>
      <c r="L145" s="185">
        <f t="shared" si="15"/>
        <v>0</v>
      </c>
      <c r="M145" s="185"/>
      <c r="N145" s="185">
        <v>0</v>
      </c>
      <c r="O145" s="185"/>
      <c r="P145" s="190"/>
      <c r="Q145" s="190"/>
      <c r="R145" s="190"/>
      <c r="S145" s="186">
        <f t="shared" si="16"/>
        <v>0</v>
      </c>
      <c r="T145" s="186"/>
      <c r="U145" s="186"/>
      <c r="V145" s="206"/>
      <c r="W145" s="59"/>
      <c r="Z145">
        <f t="shared" si="17"/>
        <v>0</v>
      </c>
    </row>
    <row r="146" spans="1:26" ht="24.95" customHeight="1" x14ac:dyDescent="0.25">
      <c r="A146" s="187"/>
      <c r="B146" s="222"/>
      <c r="C146" s="188" t="s">
        <v>1816</v>
      </c>
      <c r="D146" s="323" t="s">
        <v>1817</v>
      </c>
      <c r="E146" s="323"/>
      <c r="F146" s="182" t="s">
        <v>178</v>
      </c>
      <c r="G146" s="183">
        <v>80</v>
      </c>
      <c r="H146" s="189"/>
      <c r="I146" s="182">
        <f t="shared" si="12"/>
        <v>0</v>
      </c>
      <c r="J146" s="184">
        <f t="shared" si="13"/>
        <v>0</v>
      </c>
      <c r="K146" s="185">
        <f t="shared" si="14"/>
        <v>0</v>
      </c>
      <c r="L146" s="185">
        <f t="shared" si="15"/>
        <v>0</v>
      </c>
      <c r="M146" s="185"/>
      <c r="N146" s="185">
        <v>0</v>
      </c>
      <c r="O146" s="185"/>
      <c r="P146" s="190"/>
      <c r="Q146" s="190"/>
      <c r="R146" s="190"/>
      <c r="S146" s="186">
        <f t="shared" si="16"/>
        <v>0</v>
      </c>
      <c r="T146" s="186"/>
      <c r="U146" s="186"/>
      <c r="V146" s="206"/>
      <c r="W146" s="59"/>
      <c r="Z146">
        <f t="shared" si="17"/>
        <v>0</v>
      </c>
    </row>
    <row r="147" spans="1:26" ht="24.95" customHeight="1" x14ac:dyDescent="0.25">
      <c r="A147" s="187"/>
      <c r="B147" s="222"/>
      <c r="C147" s="188" t="s">
        <v>1818</v>
      </c>
      <c r="D147" s="323" t="s">
        <v>1819</v>
      </c>
      <c r="E147" s="323"/>
      <c r="F147" s="182" t="s">
        <v>178</v>
      </c>
      <c r="G147" s="183">
        <v>80</v>
      </c>
      <c r="H147" s="189"/>
      <c r="I147" s="182">
        <f t="shared" si="12"/>
        <v>0</v>
      </c>
      <c r="J147" s="184">
        <f t="shared" si="13"/>
        <v>0</v>
      </c>
      <c r="K147" s="185">
        <f t="shared" si="14"/>
        <v>0</v>
      </c>
      <c r="L147" s="185">
        <f t="shared" si="15"/>
        <v>0</v>
      </c>
      <c r="M147" s="185"/>
      <c r="N147" s="185">
        <v>0</v>
      </c>
      <c r="O147" s="185"/>
      <c r="P147" s="190"/>
      <c r="Q147" s="190"/>
      <c r="R147" s="190"/>
      <c r="S147" s="186">
        <f t="shared" si="16"/>
        <v>0</v>
      </c>
      <c r="T147" s="186"/>
      <c r="U147" s="186"/>
      <c r="V147" s="206"/>
      <c r="W147" s="59"/>
      <c r="Z147">
        <f t="shared" si="17"/>
        <v>0</v>
      </c>
    </row>
    <row r="148" spans="1:26" ht="24.95" customHeight="1" x14ac:dyDescent="0.25">
      <c r="A148" s="187"/>
      <c r="B148" s="222"/>
      <c r="C148" s="188" t="s">
        <v>1820</v>
      </c>
      <c r="D148" s="323" t="s">
        <v>1821</v>
      </c>
      <c r="E148" s="323"/>
      <c r="F148" s="182" t="s">
        <v>178</v>
      </c>
      <c r="G148" s="183">
        <v>55</v>
      </c>
      <c r="H148" s="189"/>
      <c r="I148" s="182">
        <f t="shared" si="12"/>
        <v>0</v>
      </c>
      <c r="J148" s="184">
        <f t="shared" si="13"/>
        <v>0</v>
      </c>
      <c r="K148" s="185">
        <f t="shared" si="14"/>
        <v>0</v>
      </c>
      <c r="L148" s="185">
        <f t="shared" si="15"/>
        <v>0</v>
      </c>
      <c r="M148" s="185"/>
      <c r="N148" s="185">
        <v>0</v>
      </c>
      <c r="O148" s="185"/>
      <c r="P148" s="190"/>
      <c r="Q148" s="190"/>
      <c r="R148" s="190"/>
      <c r="S148" s="186">
        <f t="shared" si="16"/>
        <v>0</v>
      </c>
      <c r="T148" s="186"/>
      <c r="U148" s="186"/>
      <c r="V148" s="206"/>
      <c r="W148" s="59"/>
      <c r="Z148">
        <f t="shared" si="17"/>
        <v>0</v>
      </c>
    </row>
    <row r="149" spans="1:26" ht="24.95" customHeight="1" x14ac:dyDescent="0.25">
      <c r="A149" s="187"/>
      <c r="B149" s="222"/>
      <c r="C149" s="188" t="s">
        <v>1822</v>
      </c>
      <c r="D149" s="323" t="s">
        <v>1823</v>
      </c>
      <c r="E149" s="323"/>
      <c r="F149" s="182" t="s">
        <v>178</v>
      </c>
      <c r="G149" s="183">
        <v>55</v>
      </c>
      <c r="H149" s="189"/>
      <c r="I149" s="182">
        <f t="shared" si="12"/>
        <v>0</v>
      </c>
      <c r="J149" s="184">
        <f t="shared" si="13"/>
        <v>0</v>
      </c>
      <c r="K149" s="185">
        <f t="shared" si="14"/>
        <v>0</v>
      </c>
      <c r="L149" s="185">
        <f t="shared" si="15"/>
        <v>0</v>
      </c>
      <c r="M149" s="185"/>
      <c r="N149" s="185">
        <v>0</v>
      </c>
      <c r="O149" s="185"/>
      <c r="P149" s="190"/>
      <c r="Q149" s="190"/>
      <c r="R149" s="190"/>
      <c r="S149" s="186">
        <f t="shared" si="16"/>
        <v>0</v>
      </c>
      <c r="T149" s="186"/>
      <c r="U149" s="186"/>
      <c r="V149" s="206"/>
      <c r="W149" s="59"/>
      <c r="Z149">
        <f t="shared" si="17"/>
        <v>0</v>
      </c>
    </row>
    <row r="150" spans="1:26" ht="24.95" customHeight="1" x14ac:dyDescent="0.25">
      <c r="A150" s="187"/>
      <c r="B150" s="222"/>
      <c r="C150" s="188" t="s">
        <v>1824</v>
      </c>
      <c r="D150" s="323" t="s">
        <v>1825</v>
      </c>
      <c r="E150" s="323"/>
      <c r="F150" s="182" t="s">
        <v>178</v>
      </c>
      <c r="G150" s="183">
        <v>15</v>
      </c>
      <c r="H150" s="189"/>
      <c r="I150" s="182">
        <f t="shared" si="12"/>
        <v>0</v>
      </c>
      <c r="J150" s="184">
        <f t="shared" si="13"/>
        <v>0</v>
      </c>
      <c r="K150" s="185">
        <f t="shared" si="14"/>
        <v>0</v>
      </c>
      <c r="L150" s="185">
        <f t="shared" si="15"/>
        <v>0</v>
      </c>
      <c r="M150" s="185"/>
      <c r="N150" s="185">
        <v>0</v>
      </c>
      <c r="O150" s="185"/>
      <c r="P150" s="190"/>
      <c r="Q150" s="190"/>
      <c r="R150" s="190"/>
      <c r="S150" s="186">
        <f t="shared" si="16"/>
        <v>0</v>
      </c>
      <c r="T150" s="186"/>
      <c r="U150" s="186"/>
      <c r="V150" s="206"/>
      <c r="W150" s="59"/>
      <c r="Z150">
        <f t="shared" si="17"/>
        <v>0</v>
      </c>
    </row>
    <row r="151" spans="1:26" ht="24.95" customHeight="1" x14ac:dyDescent="0.25">
      <c r="A151" s="187"/>
      <c r="B151" s="222"/>
      <c r="C151" s="188" t="s">
        <v>1826</v>
      </c>
      <c r="D151" s="323" t="s">
        <v>1827</v>
      </c>
      <c r="E151" s="323"/>
      <c r="F151" s="182" t="s">
        <v>178</v>
      </c>
      <c r="G151" s="183">
        <v>15</v>
      </c>
      <c r="H151" s="189"/>
      <c r="I151" s="182">
        <f t="shared" si="12"/>
        <v>0</v>
      </c>
      <c r="J151" s="184">
        <f t="shared" si="13"/>
        <v>0</v>
      </c>
      <c r="K151" s="185">
        <f t="shared" si="14"/>
        <v>0</v>
      </c>
      <c r="L151" s="185">
        <f t="shared" si="15"/>
        <v>0</v>
      </c>
      <c r="M151" s="185"/>
      <c r="N151" s="185">
        <v>0</v>
      </c>
      <c r="O151" s="185"/>
      <c r="P151" s="190"/>
      <c r="Q151" s="190"/>
      <c r="R151" s="190"/>
      <c r="S151" s="186">
        <f t="shared" si="16"/>
        <v>0</v>
      </c>
      <c r="T151" s="186"/>
      <c r="U151" s="186"/>
      <c r="V151" s="206"/>
      <c r="W151" s="59"/>
      <c r="Z151">
        <f t="shared" si="17"/>
        <v>0</v>
      </c>
    </row>
    <row r="152" spans="1:26" ht="24.95" customHeight="1" x14ac:dyDescent="0.25">
      <c r="A152" s="187"/>
      <c r="B152" s="222"/>
      <c r="C152" s="188" t="s">
        <v>1828</v>
      </c>
      <c r="D152" s="323" t="s">
        <v>1829</v>
      </c>
      <c r="E152" s="323"/>
      <c r="F152" s="182" t="s">
        <v>169</v>
      </c>
      <c r="G152" s="183">
        <v>1.71</v>
      </c>
      <c r="H152" s="189"/>
      <c r="I152" s="182">
        <f t="shared" si="12"/>
        <v>0</v>
      </c>
      <c r="J152" s="184">
        <f t="shared" si="13"/>
        <v>0</v>
      </c>
      <c r="K152" s="185">
        <f t="shared" si="14"/>
        <v>0</v>
      </c>
      <c r="L152" s="185">
        <f t="shared" si="15"/>
        <v>0</v>
      </c>
      <c r="M152" s="185"/>
      <c r="N152" s="185">
        <v>0</v>
      </c>
      <c r="O152" s="185"/>
      <c r="P152" s="190"/>
      <c r="Q152" s="190"/>
      <c r="R152" s="190"/>
      <c r="S152" s="186">
        <f t="shared" si="16"/>
        <v>0</v>
      </c>
      <c r="T152" s="186"/>
      <c r="U152" s="186"/>
      <c r="V152" s="206"/>
      <c r="W152" s="59"/>
      <c r="Z152">
        <f t="shared" si="17"/>
        <v>0</v>
      </c>
    </row>
    <row r="153" spans="1:26" ht="24.95" customHeight="1" x14ac:dyDescent="0.25">
      <c r="A153" s="187"/>
      <c r="B153" s="222"/>
      <c r="C153" s="188" t="s">
        <v>1804</v>
      </c>
      <c r="D153" s="323" t="s">
        <v>1805</v>
      </c>
      <c r="E153" s="323"/>
      <c r="F153" s="182" t="s">
        <v>178</v>
      </c>
      <c r="G153" s="183">
        <v>13.5</v>
      </c>
      <c r="H153" s="189"/>
      <c r="I153" s="182">
        <f t="shared" si="12"/>
        <v>0</v>
      </c>
      <c r="J153" s="184">
        <f t="shared" si="13"/>
        <v>0</v>
      </c>
      <c r="K153" s="185">
        <f t="shared" si="14"/>
        <v>0</v>
      </c>
      <c r="L153" s="185">
        <f t="shared" si="15"/>
        <v>0</v>
      </c>
      <c r="M153" s="185"/>
      <c r="N153" s="185">
        <v>0</v>
      </c>
      <c r="O153" s="185"/>
      <c r="P153" s="190"/>
      <c r="Q153" s="190"/>
      <c r="R153" s="190"/>
      <c r="S153" s="186">
        <f t="shared" si="16"/>
        <v>0</v>
      </c>
      <c r="T153" s="186"/>
      <c r="U153" s="186"/>
      <c r="V153" s="206"/>
      <c r="W153" s="59"/>
      <c r="Z153">
        <f t="shared" si="17"/>
        <v>0</v>
      </c>
    </row>
    <row r="154" spans="1:26" ht="24.95" customHeight="1" x14ac:dyDescent="0.25">
      <c r="A154" s="187"/>
      <c r="B154" s="222"/>
      <c r="C154" s="188" t="s">
        <v>1808</v>
      </c>
      <c r="D154" s="323" t="s">
        <v>1809</v>
      </c>
      <c r="E154" s="323"/>
      <c r="F154" s="182" t="s">
        <v>178</v>
      </c>
      <c r="G154" s="183">
        <v>101</v>
      </c>
      <c r="H154" s="189"/>
      <c r="I154" s="182">
        <f t="shared" si="12"/>
        <v>0</v>
      </c>
      <c r="J154" s="184">
        <f t="shared" si="13"/>
        <v>0</v>
      </c>
      <c r="K154" s="185">
        <f t="shared" si="14"/>
        <v>0</v>
      </c>
      <c r="L154" s="185">
        <f t="shared" si="15"/>
        <v>0</v>
      </c>
      <c r="M154" s="185"/>
      <c r="N154" s="185">
        <v>0</v>
      </c>
      <c r="O154" s="185"/>
      <c r="P154" s="190"/>
      <c r="Q154" s="190"/>
      <c r="R154" s="190"/>
      <c r="S154" s="186">
        <f t="shared" si="16"/>
        <v>0</v>
      </c>
      <c r="T154" s="186"/>
      <c r="U154" s="186"/>
      <c r="V154" s="206"/>
      <c r="W154" s="59"/>
      <c r="Z154">
        <f t="shared" si="17"/>
        <v>0</v>
      </c>
    </row>
    <row r="155" spans="1:26" ht="24.95" customHeight="1" x14ac:dyDescent="0.25">
      <c r="A155" s="187"/>
      <c r="B155" s="222"/>
      <c r="C155" s="188" t="s">
        <v>1812</v>
      </c>
      <c r="D155" s="323" t="s">
        <v>1813</v>
      </c>
      <c r="E155" s="323"/>
      <c r="F155" s="182" t="s">
        <v>178</v>
      </c>
      <c r="G155" s="183">
        <v>63</v>
      </c>
      <c r="H155" s="189"/>
      <c r="I155" s="182">
        <f t="shared" si="12"/>
        <v>0</v>
      </c>
      <c r="J155" s="184">
        <f t="shared" si="13"/>
        <v>0</v>
      </c>
      <c r="K155" s="185">
        <f t="shared" si="14"/>
        <v>0</v>
      </c>
      <c r="L155" s="185">
        <f t="shared" si="15"/>
        <v>0</v>
      </c>
      <c r="M155" s="185"/>
      <c r="N155" s="185">
        <v>0</v>
      </c>
      <c r="O155" s="185"/>
      <c r="P155" s="190"/>
      <c r="Q155" s="190"/>
      <c r="R155" s="190"/>
      <c r="S155" s="186">
        <f t="shared" si="16"/>
        <v>0</v>
      </c>
      <c r="T155" s="186"/>
      <c r="U155" s="186"/>
      <c r="V155" s="206"/>
      <c r="W155" s="59"/>
      <c r="Z155">
        <f t="shared" si="17"/>
        <v>0</v>
      </c>
    </row>
    <row r="156" spans="1:26" ht="24.95" customHeight="1" x14ac:dyDescent="0.25">
      <c r="A156" s="187"/>
      <c r="B156" s="222"/>
      <c r="C156" s="188" t="s">
        <v>1816</v>
      </c>
      <c r="D156" s="323" t="s">
        <v>1817</v>
      </c>
      <c r="E156" s="323"/>
      <c r="F156" s="182" t="s">
        <v>178</v>
      </c>
      <c r="G156" s="183">
        <v>29</v>
      </c>
      <c r="H156" s="189"/>
      <c r="I156" s="182">
        <f t="shared" si="12"/>
        <v>0</v>
      </c>
      <c r="J156" s="184">
        <f t="shared" si="13"/>
        <v>0</v>
      </c>
      <c r="K156" s="185">
        <f t="shared" si="14"/>
        <v>0</v>
      </c>
      <c r="L156" s="185">
        <f t="shared" si="15"/>
        <v>0</v>
      </c>
      <c r="M156" s="185"/>
      <c r="N156" s="185">
        <v>0</v>
      </c>
      <c r="O156" s="185"/>
      <c r="P156" s="190"/>
      <c r="Q156" s="190"/>
      <c r="R156" s="190"/>
      <c r="S156" s="186">
        <f t="shared" si="16"/>
        <v>0</v>
      </c>
      <c r="T156" s="186"/>
      <c r="U156" s="186"/>
      <c r="V156" s="206"/>
      <c r="W156" s="59"/>
      <c r="Z156">
        <f t="shared" si="17"/>
        <v>0</v>
      </c>
    </row>
    <row r="157" spans="1:26" ht="24.95" customHeight="1" x14ac:dyDescent="0.25">
      <c r="A157" s="187"/>
      <c r="B157" s="222"/>
      <c r="C157" s="188" t="s">
        <v>1830</v>
      </c>
      <c r="D157" s="323" t="s">
        <v>1831</v>
      </c>
      <c r="E157" s="323"/>
      <c r="F157" s="182" t="s">
        <v>169</v>
      </c>
      <c r="G157" s="183">
        <v>3.91</v>
      </c>
      <c r="H157" s="189"/>
      <c r="I157" s="182">
        <f t="shared" si="12"/>
        <v>0</v>
      </c>
      <c r="J157" s="184">
        <f t="shared" si="13"/>
        <v>0</v>
      </c>
      <c r="K157" s="185">
        <f t="shared" si="14"/>
        <v>0</v>
      </c>
      <c r="L157" s="185">
        <f t="shared" si="15"/>
        <v>0</v>
      </c>
      <c r="M157" s="185"/>
      <c r="N157" s="185">
        <v>0</v>
      </c>
      <c r="O157" s="185"/>
      <c r="P157" s="190"/>
      <c r="Q157" s="190"/>
      <c r="R157" s="190"/>
      <c r="S157" s="186">
        <f t="shared" si="16"/>
        <v>0</v>
      </c>
      <c r="T157" s="186"/>
      <c r="U157" s="186"/>
      <c r="V157" s="206"/>
      <c r="W157" s="59"/>
      <c r="Z157">
        <f t="shared" si="17"/>
        <v>0</v>
      </c>
    </row>
    <row r="158" spans="1:26" ht="24.95" customHeight="1" x14ac:dyDescent="0.25">
      <c r="A158" s="187"/>
      <c r="B158" s="222"/>
      <c r="C158" s="188" t="s">
        <v>1832</v>
      </c>
      <c r="D158" s="323" t="s">
        <v>1833</v>
      </c>
      <c r="E158" s="323"/>
      <c r="F158" s="182" t="s">
        <v>178</v>
      </c>
      <c r="G158" s="183">
        <v>15.75</v>
      </c>
      <c r="H158" s="189"/>
      <c r="I158" s="182">
        <f t="shared" si="12"/>
        <v>0</v>
      </c>
      <c r="J158" s="184">
        <f t="shared" si="13"/>
        <v>0</v>
      </c>
      <c r="K158" s="185">
        <f t="shared" si="14"/>
        <v>0</v>
      </c>
      <c r="L158" s="185">
        <f t="shared" si="15"/>
        <v>0</v>
      </c>
      <c r="M158" s="185"/>
      <c r="N158" s="185">
        <v>0</v>
      </c>
      <c r="O158" s="185"/>
      <c r="P158" s="190"/>
      <c r="Q158" s="190"/>
      <c r="R158" s="190"/>
      <c r="S158" s="186">
        <f t="shared" si="16"/>
        <v>0</v>
      </c>
      <c r="T158" s="186"/>
      <c r="U158" s="186"/>
      <c r="V158" s="206"/>
      <c r="W158" s="59"/>
      <c r="Z158">
        <f t="shared" si="17"/>
        <v>0</v>
      </c>
    </row>
    <row r="159" spans="1:26" ht="24.95" customHeight="1" x14ac:dyDescent="0.25">
      <c r="A159" s="187"/>
      <c r="B159" s="222"/>
      <c r="C159" s="188" t="s">
        <v>1834</v>
      </c>
      <c r="D159" s="323" t="s">
        <v>1835</v>
      </c>
      <c r="E159" s="323"/>
      <c r="F159" s="182" t="s">
        <v>178</v>
      </c>
      <c r="G159" s="183">
        <v>3.6749999999999998</v>
      </c>
      <c r="H159" s="189"/>
      <c r="I159" s="182">
        <f t="shared" si="12"/>
        <v>0</v>
      </c>
      <c r="J159" s="184">
        <f t="shared" si="13"/>
        <v>0</v>
      </c>
      <c r="K159" s="185">
        <f t="shared" si="14"/>
        <v>0</v>
      </c>
      <c r="L159" s="185">
        <f t="shared" si="15"/>
        <v>0</v>
      </c>
      <c r="M159" s="185"/>
      <c r="N159" s="185">
        <v>0</v>
      </c>
      <c r="O159" s="185"/>
      <c r="P159" s="190"/>
      <c r="Q159" s="190"/>
      <c r="R159" s="190"/>
      <c r="S159" s="186">
        <f t="shared" si="16"/>
        <v>0</v>
      </c>
      <c r="T159" s="186"/>
      <c r="U159" s="186"/>
      <c r="V159" s="206"/>
      <c r="W159" s="59"/>
      <c r="Z159">
        <f t="shared" si="17"/>
        <v>0</v>
      </c>
    </row>
    <row r="160" spans="1:26" ht="24.95" customHeight="1" x14ac:dyDescent="0.25">
      <c r="A160" s="187"/>
      <c r="B160" s="222"/>
      <c r="C160" s="188" t="s">
        <v>1836</v>
      </c>
      <c r="D160" s="323" t="s">
        <v>1837</v>
      </c>
      <c r="E160" s="323"/>
      <c r="F160" s="182" t="s">
        <v>178</v>
      </c>
      <c r="G160" s="183">
        <v>45.15</v>
      </c>
      <c r="H160" s="189"/>
      <c r="I160" s="182">
        <f t="shared" si="12"/>
        <v>0</v>
      </c>
      <c r="J160" s="184">
        <f t="shared" si="13"/>
        <v>0</v>
      </c>
      <c r="K160" s="185">
        <f t="shared" si="14"/>
        <v>0</v>
      </c>
      <c r="L160" s="185">
        <f t="shared" si="15"/>
        <v>0</v>
      </c>
      <c r="M160" s="185"/>
      <c r="N160" s="185">
        <v>0</v>
      </c>
      <c r="O160" s="185"/>
      <c r="P160" s="190"/>
      <c r="Q160" s="190"/>
      <c r="R160" s="190"/>
      <c r="S160" s="186">
        <f t="shared" si="16"/>
        <v>0</v>
      </c>
      <c r="T160" s="186"/>
      <c r="U160" s="186"/>
      <c r="V160" s="206"/>
      <c r="W160" s="59"/>
      <c r="Z160">
        <f t="shared" si="17"/>
        <v>0</v>
      </c>
    </row>
    <row r="161" spans="1:26" ht="24.95" customHeight="1" x14ac:dyDescent="0.25">
      <c r="A161" s="187"/>
      <c r="B161" s="222"/>
      <c r="C161" s="188" t="s">
        <v>1838</v>
      </c>
      <c r="D161" s="323" t="s">
        <v>1833</v>
      </c>
      <c r="E161" s="323"/>
      <c r="F161" s="182" t="s">
        <v>178</v>
      </c>
      <c r="G161" s="183">
        <v>4.7249999999999996</v>
      </c>
      <c r="H161" s="189"/>
      <c r="I161" s="182">
        <f t="shared" si="12"/>
        <v>0</v>
      </c>
      <c r="J161" s="184">
        <f t="shared" si="13"/>
        <v>0</v>
      </c>
      <c r="K161" s="185">
        <f t="shared" si="14"/>
        <v>0</v>
      </c>
      <c r="L161" s="185">
        <f t="shared" si="15"/>
        <v>0</v>
      </c>
      <c r="M161" s="185"/>
      <c r="N161" s="185">
        <v>0</v>
      </c>
      <c r="O161" s="185"/>
      <c r="P161" s="190"/>
      <c r="Q161" s="190"/>
      <c r="R161" s="190"/>
      <c r="S161" s="186">
        <f t="shared" si="16"/>
        <v>0</v>
      </c>
      <c r="T161" s="186"/>
      <c r="U161" s="186"/>
      <c r="V161" s="206"/>
      <c r="W161" s="59"/>
      <c r="Z161">
        <f t="shared" si="17"/>
        <v>0</v>
      </c>
    </row>
    <row r="162" spans="1:26" ht="24.95" customHeight="1" x14ac:dyDescent="0.25">
      <c r="A162" s="187"/>
      <c r="B162" s="223"/>
      <c r="C162" s="197" t="s">
        <v>1839</v>
      </c>
      <c r="D162" s="326" t="s">
        <v>1840</v>
      </c>
      <c r="E162" s="326"/>
      <c r="F162" s="192" t="s">
        <v>178</v>
      </c>
      <c r="G162" s="193">
        <v>10.5</v>
      </c>
      <c r="H162" s="198"/>
      <c r="I162" s="192">
        <f t="shared" si="12"/>
        <v>0</v>
      </c>
      <c r="J162" s="194">
        <f t="shared" si="13"/>
        <v>0</v>
      </c>
      <c r="K162" s="195">
        <f t="shared" si="14"/>
        <v>0</v>
      </c>
      <c r="L162" s="195">
        <f t="shared" si="15"/>
        <v>0</v>
      </c>
      <c r="M162" s="195">
        <f>ROUND(G162*(H162),2)</f>
        <v>0</v>
      </c>
      <c r="N162" s="195">
        <v>0</v>
      </c>
      <c r="O162" s="195"/>
      <c r="P162" s="199"/>
      <c r="Q162" s="199"/>
      <c r="R162" s="199"/>
      <c r="S162" s="196">
        <f t="shared" si="16"/>
        <v>0</v>
      </c>
      <c r="T162" s="196"/>
      <c r="U162" s="196"/>
      <c r="V162" s="207"/>
      <c r="W162" s="59"/>
      <c r="Z162">
        <f t="shared" si="17"/>
        <v>0</v>
      </c>
    </row>
    <row r="163" spans="1:26" ht="24.95" customHeight="1" x14ac:dyDescent="0.25">
      <c r="A163" s="187"/>
      <c r="B163" s="223"/>
      <c r="C163" s="197" t="s">
        <v>1841</v>
      </c>
      <c r="D163" s="326" t="s">
        <v>1842</v>
      </c>
      <c r="E163" s="326"/>
      <c r="F163" s="192" t="s">
        <v>178</v>
      </c>
      <c r="G163" s="193">
        <v>60.9</v>
      </c>
      <c r="H163" s="198"/>
      <c r="I163" s="192">
        <f t="shared" si="12"/>
        <v>0</v>
      </c>
      <c r="J163" s="194">
        <f t="shared" si="13"/>
        <v>0</v>
      </c>
      <c r="K163" s="195">
        <f t="shared" si="14"/>
        <v>0</v>
      </c>
      <c r="L163" s="195">
        <f t="shared" si="15"/>
        <v>0</v>
      </c>
      <c r="M163" s="195">
        <f>ROUND(G163*(H163),2)</f>
        <v>0</v>
      </c>
      <c r="N163" s="195">
        <v>0</v>
      </c>
      <c r="O163" s="195"/>
      <c r="P163" s="199"/>
      <c r="Q163" s="199"/>
      <c r="R163" s="199"/>
      <c r="S163" s="196">
        <f t="shared" si="16"/>
        <v>0</v>
      </c>
      <c r="T163" s="196"/>
      <c r="U163" s="196"/>
      <c r="V163" s="207"/>
      <c r="W163" s="59"/>
      <c r="Z163">
        <f t="shared" si="17"/>
        <v>0</v>
      </c>
    </row>
    <row r="164" spans="1:26" ht="24.95" customHeight="1" x14ac:dyDescent="0.25">
      <c r="A164" s="187"/>
      <c r="B164" s="223"/>
      <c r="C164" s="197" t="s">
        <v>1843</v>
      </c>
      <c r="D164" s="326" t="s">
        <v>1844</v>
      </c>
      <c r="E164" s="326"/>
      <c r="F164" s="192" t="s">
        <v>178</v>
      </c>
      <c r="G164" s="193">
        <v>61.424999999999997</v>
      </c>
      <c r="H164" s="198"/>
      <c r="I164" s="192">
        <f t="shared" si="12"/>
        <v>0</v>
      </c>
      <c r="J164" s="194">
        <f t="shared" si="13"/>
        <v>0</v>
      </c>
      <c r="K164" s="195">
        <f t="shared" si="14"/>
        <v>0</v>
      </c>
      <c r="L164" s="195">
        <f t="shared" si="15"/>
        <v>0</v>
      </c>
      <c r="M164" s="195">
        <f>ROUND(G164*(H164),2)</f>
        <v>0</v>
      </c>
      <c r="N164" s="195">
        <v>0</v>
      </c>
      <c r="O164" s="195"/>
      <c r="P164" s="199"/>
      <c r="Q164" s="199"/>
      <c r="R164" s="199"/>
      <c r="S164" s="196">
        <f t="shared" si="16"/>
        <v>0</v>
      </c>
      <c r="T164" s="196"/>
      <c r="U164" s="196"/>
      <c r="V164" s="207"/>
      <c r="W164" s="59"/>
      <c r="Z164">
        <f t="shared" si="17"/>
        <v>0</v>
      </c>
    </row>
    <row r="165" spans="1:26" ht="24.95" customHeight="1" x14ac:dyDescent="0.25">
      <c r="A165" s="187"/>
      <c r="B165" s="223"/>
      <c r="C165" s="197" t="s">
        <v>1845</v>
      </c>
      <c r="D165" s="326" t="s">
        <v>1846</v>
      </c>
      <c r="E165" s="326"/>
      <c r="F165" s="192" t="s">
        <v>178</v>
      </c>
      <c r="G165" s="193">
        <v>14.7</v>
      </c>
      <c r="H165" s="198"/>
      <c r="I165" s="192">
        <f t="shared" si="12"/>
        <v>0</v>
      </c>
      <c r="J165" s="194">
        <f t="shared" si="13"/>
        <v>0</v>
      </c>
      <c r="K165" s="195">
        <f t="shared" si="14"/>
        <v>0</v>
      </c>
      <c r="L165" s="195">
        <f t="shared" si="15"/>
        <v>0</v>
      </c>
      <c r="M165" s="195">
        <f>ROUND(G165*(H165),2)</f>
        <v>0</v>
      </c>
      <c r="N165" s="195">
        <v>0</v>
      </c>
      <c r="O165" s="195"/>
      <c r="P165" s="199"/>
      <c r="Q165" s="199"/>
      <c r="R165" s="199"/>
      <c r="S165" s="196">
        <f t="shared" si="16"/>
        <v>0</v>
      </c>
      <c r="T165" s="196"/>
      <c r="U165" s="196"/>
      <c r="V165" s="207"/>
      <c r="W165" s="59"/>
      <c r="Z165">
        <f t="shared" si="17"/>
        <v>0</v>
      </c>
    </row>
    <row r="166" spans="1:26" x14ac:dyDescent="0.25">
      <c r="A166" s="13"/>
      <c r="B166" s="221"/>
      <c r="C166" s="180">
        <v>713</v>
      </c>
      <c r="D166" s="322" t="s">
        <v>88</v>
      </c>
      <c r="E166" s="322"/>
      <c r="F166" s="146"/>
      <c r="G166" s="179"/>
      <c r="H166" s="146"/>
      <c r="I166" s="148">
        <f>ROUND((SUM(I139:I165))/1,2)</f>
        <v>0</v>
      </c>
      <c r="J166" s="147"/>
      <c r="K166" s="147"/>
      <c r="L166" s="147">
        <f>ROUND((SUM(L139:L165))/1,2)</f>
        <v>0</v>
      </c>
      <c r="M166" s="147">
        <f>ROUND((SUM(M139:M165))/1,2)</f>
        <v>0</v>
      </c>
      <c r="N166" s="147"/>
      <c r="O166" s="147"/>
      <c r="P166" s="147"/>
      <c r="Q166" s="13"/>
      <c r="R166" s="13"/>
      <c r="S166" s="13">
        <f>ROUND((SUM(S139:S165))/1,2)</f>
        <v>0</v>
      </c>
      <c r="T166" s="13"/>
      <c r="U166" s="13"/>
      <c r="V166" s="208">
        <f>ROUND((SUM(V139:V165))/1,2)</f>
        <v>0</v>
      </c>
      <c r="W166" s="226"/>
      <c r="X166" s="145"/>
      <c r="Y166" s="145"/>
      <c r="Z166" s="145"/>
    </row>
    <row r="167" spans="1:26" x14ac:dyDescent="0.25">
      <c r="A167" s="1"/>
      <c r="B167" s="217"/>
      <c r="C167" s="1"/>
      <c r="D167" s="1"/>
      <c r="E167" s="139"/>
      <c r="F167" s="139"/>
      <c r="G167" s="173"/>
      <c r="H167" s="139"/>
      <c r="I167" s="139"/>
      <c r="J167" s="140"/>
      <c r="K167" s="140"/>
      <c r="L167" s="140"/>
      <c r="M167" s="140"/>
      <c r="N167" s="140"/>
      <c r="O167" s="140"/>
      <c r="P167" s="140"/>
      <c r="Q167" s="1"/>
      <c r="R167" s="1"/>
      <c r="S167" s="1"/>
      <c r="T167" s="1"/>
      <c r="U167" s="1"/>
      <c r="V167" s="209"/>
      <c r="W167" s="59"/>
    </row>
    <row r="168" spans="1:26" x14ac:dyDescent="0.25">
      <c r="A168" s="13"/>
      <c r="B168" s="221"/>
      <c r="C168" s="180">
        <v>721</v>
      </c>
      <c r="D168" s="322" t="s">
        <v>1738</v>
      </c>
      <c r="E168" s="322"/>
      <c r="F168" s="146"/>
      <c r="G168" s="179"/>
      <c r="H168" s="146"/>
      <c r="I168" s="146"/>
      <c r="J168" s="147"/>
      <c r="K168" s="147"/>
      <c r="L168" s="147"/>
      <c r="M168" s="147"/>
      <c r="N168" s="147"/>
      <c r="O168" s="147"/>
      <c r="P168" s="147"/>
      <c r="Q168" s="13"/>
      <c r="R168" s="13"/>
      <c r="S168" s="13"/>
      <c r="T168" s="13"/>
      <c r="U168" s="13"/>
      <c r="V168" s="205"/>
      <c r="W168" s="226"/>
      <c r="X168" s="145"/>
      <c r="Y168" s="145"/>
      <c r="Z168" s="145"/>
    </row>
    <row r="169" spans="1:26" ht="24.95" customHeight="1" x14ac:dyDescent="0.25">
      <c r="A169" s="187"/>
      <c r="B169" s="222"/>
      <c r="C169" s="188" t="s">
        <v>1847</v>
      </c>
      <c r="D169" s="323" t="s">
        <v>1848</v>
      </c>
      <c r="E169" s="323"/>
      <c r="F169" s="182" t="s">
        <v>178</v>
      </c>
      <c r="G169" s="183">
        <v>158.24799999999999</v>
      </c>
      <c r="H169" s="189"/>
      <c r="I169" s="182">
        <f t="shared" ref="I169:I207" si="18">ROUND(G169*(H169),2)</f>
        <v>0</v>
      </c>
      <c r="J169" s="184">
        <f t="shared" ref="J169:J207" si="19">ROUND(G169*(N169),2)</f>
        <v>0</v>
      </c>
      <c r="K169" s="185">
        <f t="shared" ref="K169:K207" si="20">ROUND(G169*(O169),2)</f>
        <v>0</v>
      </c>
      <c r="L169" s="185">
        <f t="shared" ref="L169:L207" si="21">ROUND(G169*(H169),2)</f>
        <v>0</v>
      </c>
      <c r="M169" s="185"/>
      <c r="N169" s="185">
        <v>0</v>
      </c>
      <c r="O169" s="185"/>
      <c r="P169" s="190"/>
      <c r="Q169" s="190"/>
      <c r="R169" s="190"/>
      <c r="S169" s="186">
        <f t="shared" ref="S169:S207" si="22">ROUND(G169*(P169),3)</f>
        <v>0</v>
      </c>
      <c r="T169" s="186"/>
      <c r="U169" s="186"/>
      <c r="V169" s="206"/>
      <c r="W169" s="59"/>
      <c r="Z169">
        <f t="shared" ref="Z169:Z207" si="23">0.058844*POWER(I169,0.952797)</f>
        <v>0</v>
      </c>
    </row>
    <row r="170" spans="1:26" ht="24.95" customHeight="1" x14ac:dyDescent="0.25">
      <c r="A170" s="187"/>
      <c r="B170" s="222"/>
      <c r="C170" s="188" t="s">
        <v>1849</v>
      </c>
      <c r="D170" s="323" t="s">
        <v>1850</v>
      </c>
      <c r="E170" s="323"/>
      <c r="F170" s="182" t="s">
        <v>178</v>
      </c>
      <c r="G170" s="183">
        <v>35</v>
      </c>
      <c r="H170" s="189"/>
      <c r="I170" s="182">
        <f t="shared" si="18"/>
        <v>0</v>
      </c>
      <c r="J170" s="184">
        <f t="shared" si="19"/>
        <v>0</v>
      </c>
      <c r="K170" s="185">
        <f t="shared" si="20"/>
        <v>0</v>
      </c>
      <c r="L170" s="185">
        <f t="shared" si="21"/>
        <v>0</v>
      </c>
      <c r="M170" s="185"/>
      <c r="N170" s="185">
        <v>0</v>
      </c>
      <c r="O170" s="185"/>
      <c r="P170" s="190"/>
      <c r="Q170" s="190"/>
      <c r="R170" s="190"/>
      <c r="S170" s="186">
        <f t="shared" si="22"/>
        <v>0</v>
      </c>
      <c r="T170" s="186"/>
      <c r="U170" s="186"/>
      <c r="V170" s="206"/>
      <c r="W170" s="59"/>
      <c r="Z170">
        <f t="shared" si="23"/>
        <v>0</v>
      </c>
    </row>
    <row r="171" spans="1:26" ht="24.95" customHeight="1" x14ac:dyDescent="0.25">
      <c r="A171" s="187"/>
      <c r="B171" s="222"/>
      <c r="C171" s="188" t="s">
        <v>1851</v>
      </c>
      <c r="D171" s="323" t="s">
        <v>1852</v>
      </c>
      <c r="E171" s="323"/>
      <c r="F171" s="182" t="s">
        <v>178</v>
      </c>
      <c r="G171" s="183">
        <v>86.19</v>
      </c>
      <c r="H171" s="189"/>
      <c r="I171" s="182">
        <f t="shared" si="18"/>
        <v>0</v>
      </c>
      <c r="J171" s="184">
        <f t="shared" si="19"/>
        <v>0</v>
      </c>
      <c r="K171" s="185">
        <f t="shared" si="20"/>
        <v>0</v>
      </c>
      <c r="L171" s="185">
        <f t="shared" si="21"/>
        <v>0</v>
      </c>
      <c r="M171" s="185"/>
      <c r="N171" s="185">
        <v>0</v>
      </c>
      <c r="O171" s="185"/>
      <c r="P171" s="190"/>
      <c r="Q171" s="190"/>
      <c r="R171" s="190"/>
      <c r="S171" s="186">
        <f t="shared" si="22"/>
        <v>0</v>
      </c>
      <c r="T171" s="186"/>
      <c r="U171" s="186"/>
      <c r="V171" s="206"/>
      <c r="W171" s="59"/>
      <c r="Z171">
        <f t="shared" si="23"/>
        <v>0</v>
      </c>
    </row>
    <row r="172" spans="1:26" ht="24.95" customHeight="1" x14ac:dyDescent="0.25">
      <c r="A172" s="187"/>
      <c r="B172" s="222"/>
      <c r="C172" s="188" t="s">
        <v>1853</v>
      </c>
      <c r="D172" s="323" t="s">
        <v>1854</v>
      </c>
      <c r="E172" s="323"/>
      <c r="F172" s="182" t="s">
        <v>178</v>
      </c>
      <c r="G172" s="183">
        <v>32.6</v>
      </c>
      <c r="H172" s="189"/>
      <c r="I172" s="182">
        <f t="shared" si="18"/>
        <v>0</v>
      </c>
      <c r="J172" s="184">
        <f t="shared" si="19"/>
        <v>0</v>
      </c>
      <c r="K172" s="185">
        <f t="shared" si="20"/>
        <v>0</v>
      </c>
      <c r="L172" s="185">
        <f t="shared" si="21"/>
        <v>0</v>
      </c>
      <c r="M172" s="185"/>
      <c r="N172" s="185">
        <v>0</v>
      </c>
      <c r="O172" s="185"/>
      <c r="P172" s="190"/>
      <c r="Q172" s="190"/>
      <c r="R172" s="190"/>
      <c r="S172" s="186">
        <f t="shared" si="22"/>
        <v>0</v>
      </c>
      <c r="T172" s="186"/>
      <c r="U172" s="186"/>
      <c r="V172" s="206"/>
      <c r="W172" s="59"/>
      <c r="Z172">
        <f t="shared" si="23"/>
        <v>0</v>
      </c>
    </row>
    <row r="173" spans="1:26" ht="24.95" customHeight="1" x14ac:dyDescent="0.25">
      <c r="A173" s="187"/>
      <c r="B173" s="222"/>
      <c r="C173" s="188" t="s">
        <v>1855</v>
      </c>
      <c r="D173" s="323" t="s">
        <v>1856</v>
      </c>
      <c r="E173" s="323"/>
      <c r="F173" s="182" t="s">
        <v>178</v>
      </c>
      <c r="G173" s="183">
        <v>69</v>
      </c>
      <c r="H173" s="189"/>
      <c r="I173" s="182">
        <f t="shared" si="18"/>
        <v>0</v>
      </c>
      <c r="J173" s="184">
        <f t="shared" si="19"/>
        <v>0</v>
      </c>
      <c r="K173" s="185">
        <f t="shared" si="20"/>
        <v>0</v>
      </c>
      <c r="L173" s="185">
        <f t="shared" si="21"/>
        <v>0</v>
      </c>
      <c r="M173" s="185"/>
      <c r="N173" s="185">
        <v>0</v>
      </c>
      <c r="O173" s="185"/>
      <c r="P173" s="190"/>
      <c r="Q173" s="190"/>
      <c r="R173" s="190"/>
      <c r="S173" s="186">
        <f t="shared" si="22"/>
        <v>0</v>
      </c>
      <c r="T173" s="186"/>
      <c r="U173" s="186"/>
      <c r="V173" s="206"/>
      <c r="W173" s="59"/>
      <c r="Z173">
        <f t="shared" si="23"/>
        <v>0</v>
      </c>
    </row>
    <row r="174" spans="1:26" ht="24.95" customHeight="1" x14ac:dyDescent="0.25">
      <c r="A174" s="187"/>
      <c r="B174" s="222"/>
      <c r="C174" s="188" t="s">
        <v>1857</v>
      </c>
      <c r="D174" s="323" t="s">
        <v>1858</v>
      </c>
      <c r="E174" s="323"/>
      <c r="F174" s="182" t="s">
        <v>178</v>
      </c>
      <c r="G174" s="183">
        <v>35</v>
      </c>
      <c r="H174" s="189"/>
      <c r="I174" s="182">
        <f t="shared" si="18"/>
        <v>0</v>
      </c>
      <c r="J174" s="184">
        <f t="shared" si="19"/>
        <v>0</v>
      </c>
      <c r="K174" s="185">
        <f t="shared" si="20"/>
        <v>0</v>
      </c>
      <c r="L174" s="185">
        <f t="shared" si="21"/>
        <v>0</v>
      </c>
      <c r="M174" s="185"/>
      <c r="N174" s="185">
        <v>0</v>
      </c>
      <c r="O174" s="185"/>
      <c r="P174" s="190"/>
      <c r="Q174" s="190"/>
      <c r="R174" s="190"/>
      <c r="S174" s="186">
        <f t="shared" si="22"/>
        <v>0</v>
      </c>
      <c r="T174" s="186"/>
      <c r="U174" s="186"/>
      <c r="V174" s="206"/>
      <c r="W174" s="59"/>
      <c r="Z174">
        <f t="shared" si="23"/>
        <v>0</v>
      </c>
    </row>
    <row r="175" spans="1:26" ht="24.95" customHeight="1" x14ac:dyDescent="0.25">
      <c r="A175" s="187"/>
      <c r="B175" s="222"/>
      <c r="C175" s="188" t="s">
        <v>1859</v>
      </c>
      <c r="D175" s="323" t="s">
        <v>1860</v>
      </c>
      <c r="E175" s="323"/>
      <c r="F175" s="182" t="s">
        <v>178</v>
      </c>
      <c r="G175" s="183">
        <v>50</v>
      </c>
      <c r="H175" s="189"/>
      <c r="I175" s="182">
        <f t="shared" si="18"/>
        <v>0</v>
      </c>
      <c r="J175" s="184">
        <f t="shared" si="19"/>
        <v>0</v>
      </c>
      <c r="K175" s="185">
        <f t="shared" si="20"/>
        <v>0</v>
      </c>
      <c r="L175" s="185">
        <f t="shared" si="21"/>
        <v>0</v>
      </c>
      <c r="M175" s="185"/>
      <c r="N175" s="185">
        <v>0</v>
      </c>
      <c r="O175" s="185"/>
      <c r="P175" s="190"/>
      <c r="Q175" s="190"/>
      <c r="R175" s="190"/>
      <c r="S175" s="186">
        <f t="shared" si="22"/>
        <v>0</v>
      </c>
      <c r="T175" s="186"/>
      <c r="U175" s="186"/>
      <c r="V175" s="206"/>
      <c r="W175" s="59"/>
      <c r="Z175">
        <f t="shared" si="23"/>
        <v>0</v>
      </c>
    </row>
    <row r="176" spans="1:26" ht="24.95" customHeight="1" x14ac:dyDescent="0.25">
      <c r="A176" s="187"/>
      <c r="B176" s="222"/>
      <c r="C176" s="188" t="s">
        <v>1861</v>
      </c>
      <c r="D176" s="323" t="s">
        <v>1862</v>
      </c>
      <c r="E176" s="323"/>
      <c r="F176" s="182" t="s">
        <v>178</v>
      </c>
      <c r="G176" s="183">
        <v>49.8</v>
      </c>
      <c r="H176" s="189"/>
      <c r="I176" s="182">
        <f t="shared" si="18"/>
        <v>0</v>
      </c>
      <c r="J176" s="184">
        <f t="shared" si="19"/>
        <v>0</v>
      </c>
      <c r="K176" s="185">
        <f t="shared" si="20"/>
        <v>0</v>
      </c>
      <c r="L176" s="185">
        <f t="shared" si="21"/>
        <v>0</v>
      </c>
      <c r="M176" s="185"/>
      <c r="N176" s="185">
        <v>0</v>
      </c>
      <c r="O176" s="185"/>
      <c r="P176" s="190"/>
      <c r="Q176" s="190"/>
      <c r="R176" s="190"/>
      <c r="S176" s="186">
        <f t="shared" si="22"/>
        <v>0</v>
      </c>
      <c r="T176" s="186"/>
      <c r="U176" s="186"/>
      <c r="V176" s="206"/>
      <c r="W176" s="59"/>
      <c r="Z176">
        <f t="shared" si="23"/>
        <v>0</v>
      </c>
    </row>
    <row r="177" spans="1:26" ht="24.95" customHeight="1" x14ac:dyDescent="0.25">
      <c r="A177" s="187"/>
      <c r="B177" s="222"/>
      <c r="C177" s="188" t="s">
        <v>1863</v>
      </c>
      <c r="D177" s="323" t="s">
        <v>1864</v>
      </c>
      <c r="E177" s="323"/>
      <c r="F177" s="182" t="s">
        <v>130</v>
      </c>
      <c r="G177" s="183">
        <v>29</v>
      </c>
      <c r="H177" s="189"/>
      <c r="I177" s="182">
        <f t="shared" si="18"/>
        <v>0</v>
      </c>
      <c r="J177" s="184">
        <f t="shared" si="19"/>
        <v>0</v>
      </c>
      <c r="K177" s="185">
        <f t="shared" si="20"/>
        <v>0</v>
      </c>
      <c r="L177" s="185">
        <f t="shared" si="21"/>
        <v>0</v>
      </c>
      <c r="M177" s="185"/>
      <c r="N177" s="185">
        <v>0</v>
      </c>
      <c r="O177" s="185"/>
      <c r="P177" s="190"/>
      <c r="Q177" s="190"/>
      <c r="R177" s="190"/>
      <c r="S177" s="186">
        <f t="shared" si="22"/>
        <v>0</v>
      </c>
      <c r="T177" s="186"/>
      <c r="U177" s="186"/>
      <c r="V177" s="206"/>
      <c r="W177" s="59"/>
      <c r="Z177">
        <f t="shared" si="23"/>
        <v>0</v>
      </c>
    </row>
    <row r="178" spans="1:26" ht="24.95" customHeight="1" x14ac:dyDescent="0.25">
      <c r="A178" s="187"/>
      <c r="B178" s="222"/>
      <c r="C178" s="188" t="s">
        <v>1865</v>
      </c>
      <c r="D178" s="323" t="s">
        <v>1866</v>
      </c>
      <c r="E178" s="323"/>
      <c r="F178" s="182" t="s">
        <v>130</v>
      </c>
      <c r="G178" s="183">
        <v>60</v>
      </c>
      <c r="H178" s="189"/>
      <c r="I178" s="182">
        <f t="shared" si="18"/>
        <v>0</v>
      </c>
      <c r="J178" s="184">
        <f t="shared" si="19"/>
        <v>0</v>
      </c>
      <c r="K178" s="185">
        <f t="shared" si="20"/>
        <v>0</v>
      </c>
      <c r="L178" s="185">
        <f t="shared" si="21"/>
        <v>0</v>
      </c>
      <c r="M178" s="185"/>
      <c r="N178" s="185">
        <v>0</v>
      </c>
      <c r="O178" s="185"/>
      <c r="P178" s="190"/>
      <c r="Q178" s="190"/>
      <c r="R178" s="190"/>
      <c r="S178" s="186">
        <f t="shared" si="22"/>
        <v>0</v>
      </c>
      <c r="T178" s="186"/>
      <c r="U178" s="186"/>
      <c r="V178" s="206"/>
      <c r="W178" s="59"/>
      <c r="Z178">
        <f t="shared" si="23"/>
        <v>0</v>
      </c>
    </row>
    <row r="179" spans="1:26" ht="24.95" customHeight="1" x14ac:dyDescent="0.25">
      <c r="A179" s="187"/>
      <c r="B179" s="222"/>
      <c r="C179" s="188" t="s">
        <v>1867</v>
      </c>
      <c r="D179" s="323" t="s">
        <v>1868</v>
      </c>
      <c r="E179" s="323"/>
      <c r="F179" s="182" t="s">
        <v>130</v>
      </c>
      <c r="G179" s="183">
        <v>27</v>
      </c>
      <c r="H179" s="189"/>
      <c r="I179" s="182">
        <f t="shared" si="18"/>
        <v>0</v>
      </c>
      <c r="J179" s="184">
        <f t="shared" si="19"/>
        <v>0</v>
      </c>
      <c r="K179" s="185">
        <f t="shared" si="20"/>
        <v>0</v>
      </c>
      <c r="L179" s="185">
        <f t="shared" si="21"/>
        <v>0</v>
      </c>
      <c r="M179" s="185"/>
      <c r="N179" s="185">
        <v>0</v>
      </c>
      <c r="O179" s="185"/>
      <c r="P179" s="190"/>
      <c r="Q179" s="190"/>
      <c r="R179" s="190"/>
      <c r="S179" s="186">
        <f t="shared" si="22"/>
        <v>0</v>
      </c>
      <c r="T179" s="186"/>
      <c r="U179" s="186"/>
      <c r="V179" s="206"/>
      <c r="W179" s="59"/>
      <c r="Z179">
        <f t="shared" si="23"/>
        <v>0</v>
      </c>
    </row>
    <row r="180" spans="1:26" ht="24.95" customHeight="1" x14ac:dyDescent="0.25">
      <c r="A180" s="187"/>
      <c r="B180" s="222"/>
      <c r="C180" s="188" t="s">
        <v>1869</v>
      </c>
      <c r="D180" s="323" t="s">
        <v>1870</v>
      </c>
      <c r="E180" s="323"/>
      <c r="F180" s="182" t="s">
        <v>195</v>
      </c>
      <c r="G180" s="183">
        <v>10</v>
      </c>
      <c r="H180" s="189"/>
      <c r="I180" s="182">
        <f t="shared" si="18"/>
        <v>0</v>
      </c>
      <c r="J180" s="184">
        <f t="shared" si="19"/>
        <v>0</v>
      </c>
      <c r="K180" s="185">
        <f t="shared" si="20"/>
        <v>0</v>
      </c>
      <c r="L180" s="185">
        <f t="shared" si="21"/>
        <v>0</v>
      </c>
      <c r="M180" s="185"/>
      <c r="N180" s="185">
        <v>0</v>
      </c>
      <c r="O180" s="185"/>
      <c r="P180" s="190"/>
      <c r="Q180" s="190"/>
      <c r="R180" s="190"/>
      <c r="S180" s="186">
        <f t="shared" si="22"/>
        <v>0</v>
      </c>
      <c r="T180" s="186"/>
      <c r="U180" s="186"/>
      <c r="V180" s="206"/>
      <c r="W180" s="59"/>
      <c r="Z180">
        <f t="shared" si="23"/>
        <v>0</v>
      </c>
    </row>
    <row r="181" spans="1:26" ht="24.95" customHeight="1" x14ac:dyDescent="0.25">
      <c r="A181" s="187"/>
      <c r="B181" s="223"/>
      <c r="C181" s="197" t="s">
        <v>1871</v>
      </c>
      <c r="D181" s="326" t="s">
        <v>1872</v>
      </c>
      <c r="E181" s="326"/>
      <c r="F181" s="192" t="s">
        <v>195</v>
      </c>
      <c r="G181" s="193">
        <v>10</v>
      </c>
      <c r="H181" s="198"/>
      <c r="I181" s="192">
        <f t="shared" si="18"/>
        <v>0</v>
      </c>
      <c r="J181" s="194">
        <f t="shared" si="19"/>
        <v>0</v>
      </c>
      <c r="K181" s="195">
        <f t="shared" si="20"/>
        <v>0</v>
      </c>
      <c r="L181" s="195">
        <f t="shared" si="21"/>
        <v>0</v>
      </c>
      <c r="M181" s="195">
        <f t="shared" ref="M181:M187" si="24">ROUND(G181*(H181),2)</f>
        <v>0</v>
      </c>
      <c r="N181" s="195">
        <v>0</v>
      </c>
      <c r="O181" s="195"/>
      <c r="P181" s="199"/>
      <c r="Q181" s="199"/>
      <c r="R181" s="199"/>
      <c r="S181" s="196">
        <f t="shared" si="22"/>
        <v>0</v>
      </c>
      <c r="T181" s="196"/>
      <c r="U181" s="196"/>
      <c r="V181" s="207"/>
      <c r="W181" s="59"/>
      <c r="Z181">
        <f t="shared" si="23"/>
        <v>0</v>
      </c>
    </row>
    <row r="182" spans="1:26" ht="24.95" customHeight="1" x14ac:dyDescent="0.25">
      <c r="A182" s="187"/>
      <c r="B182" s="223"/>
      <c r="C182" s="197" t="s">
        <v>1873</v>
      </c>
      <c r="D182" s="326" t="s">
        <v>1874</v>
      </c>
      <c r="E182" s="326"/>
      <c r="F182" s="192" t="s">
        <v>195</v>
      </c>
      <c r="G182" s="193">
        <v>3</v>
      </c>
      <c r="H182" s="198"/>
      <c r="I182" s="192">
        <f t="shared" si="18"/>
        <v>0</v>
      </c>
      <c r="J182" s="194">
        <f t="shared" si="19"/>
        <v>0</v>
      </c>
      <c r="K182" s="195">
        <f t="shared" si="20"/>
        <v>0</v>
      </c>
      <c r="L182" s="195">
        <f t="shared" si="21"/>
        <v>0</v>
      </c>
      <c r="M182" s="195">
        <f t="shared" si="24"/>
        <v>0</v>
      </c>
      <c r="N182" s="195">
        <v>0</v>
      </c>
      <c r="O182" s="195"/>
      <c r="P182" s="199"/>
      <c r="Q182" s="199"/>
      <c r="R182" s="199"/>
      <c r="S182" s="196">
        <f t="shared" si="22"/>
        <v>0</v>
      </c>
      <c r="T182" s="196"/>
      <c r="U182" s="196"/>
      <c r="V182" s="207"/>
      <c r="W182" s="59"/>
      <c r="Z182">
        <f t="shared" si="23"/>
        <v>0</v>
      </c>
    </row>
    <row r="183" spans="1:26" ht="24.95" customHeight="1" x14ac:dyDescent="0.25">
      <c r="A183" s="187"/>
      <c r="B183" s="223"/>
      <c r="C183" s="197" t="s">
        <v>1875</v>
      </c>
      <c r="D183" s="326" t="s">
        <v>1876</v>
      </c>
      <c r="E183" s="326"/>
      <c r="F183" s="192" t="s">
        <v>195</v>
      </c>
      <c r="G183" s="193">
        <v>12</v>
      </c>
      <c r="H183" s="198"/>
      <c r="I183" s="192">
        <f t="shared" si="18"/>
        <v>0</v>
      </c>
      <c r="J183" s="194">
        <f t="shared" si="19"/>
        <v>0</v>
      </c>
      <c r="K183" s="195">
        <f t="shared" si="20"/>
        <v>0</v>
      </c>
      <c r="L183" s="195">
        <f t="shared" si="21"/>
        <v>0</v>
      </c>
      <c r="M183" s="195">
        <f t="shared" si="24"/>
        <v>0</v>
      </c>
      <c r="N183" s="195">
        <v>0</v>
      </c>
      <c r="O183" s="195"/>
      <c r="P183" s="199"/>
      <c r="Q183" s="199"/>
      <c r="R183" s="199"/>
      <c r="S183" s="196">
        <f t="shared" si="22"/>
        <v>0</v>
      </c>
      <c r="T183" s="196"/>
      <c r="U183" s="196"/>
      <c r="V183" s="207"/>
      <c r="W183" s="59"/>
      <c r="Z183">
        <f t="shared" si="23"/>
        <v>0</v>
      </c>
    </row>
    <row r="184" spans="1:26" ht="24.95" customHeight="1" x14ac:dyDescent="0.25">
      <c r="A184" s="187"/>
      <c r="B184" s="223"/>
      <c r="C184" s="197" t="s">
        <v>1877</v>
      </c>
      <c r="D184" s="326" t="s">
        <v>1878</v>
      </c>
      <c r="E184" s="326"/>
      <c r="F184" s="192" t="s">
        <v>195</v>
      </c>
      <c r="G184" s="193">
        <v>2</v>
      </c>
      <c r="H184" s="198"/>
      <c r="I184" s="192">
        <f t="shared" si="18"/>
        <v>0</v>
      </c>
      <c r="J184" s="194">
        <f t="shared" si="19"/>
        <v>0</v>
      </c>
      <c r="K184" s="195">
        <f t="shared" si="20"/>
        <v>0</v>
      </c>
      <c r="L184" s="195">
        <f t="shared" si="21"/>
        <v>0</v>
      </c>
      <c r="M184" s="195">
        <f t="shared" si="24"/>
        <v>0</v>
      </c>
      <c r="N184" s="195">
        <v>0</v>
      </c>
      <c r="O184" s="195"/>
      <c r="P184" s="199"/>
      <c r="Q184" s="199"/>
      <c r="R184" s="199"/>
      <c r="S184" s="196">
        <f t="shared" si="22"/>
        <v>0</v>
      </c>
      <c r="T184" s="196"/>
      <c r="U184" s="196"/>
      <c r="V184" s="207"/>
      <c r="W184" s="59"/>
      <c r="Z184">
        <f t="shared" si="23"/>
        <v>0</v>
      </c>
    </row>
    <row r="185" spans="1:26" ht="24.95" customHeight="1" x14ac:dyDescent="0.25">
      <c r="A185" s="187"/>
      <c r="B185" s="223"/>
      <c r="C185" s="197" t="s">
        <v>1879</v>
      </c>
      <c r="D185" s="326" t="s">
        <v>1880</v>
      </c>
      <c r="E185" s="326"/>
      <c r="F185" s="192" t="s">
        <v>195</v>
      </c>
      <c r="G185" s="193">
        <v>16</v>
      </c>
      <c r="H185" s="198"/>
      <c r="I185" s="192">
        <f t="shared" si="18"/>
        <v>0</v>
      </c>
      <c r="J185" s="194">
        <f t="shared" si="19"/>
        <v>0</v>
      </c>
      <c r="K185" s="195">
        <f t="shared" si="20"/>
        <v>0</v>
      </c>
      <c r="L185" s="195">
        <f t="shared" si="21"/>
        <v>0</v>
      </c>
      <c r="M185" s="195">
        <f t="shared" si="24"/>
        <v>0</v>
      </c>
      <c r="N185" s="195">
        <v>0</v>
      </c>
      <c r="O185" s="195"/>
      <c r="P185" s="199"/>
      <c r="Q185" s="199"/>
      <c r="R185" s="199"/>
      <c r="S185" s="196">
        <f t="shared" si="22"/>
        <v>0</v>
      </c>
      <c r="T185" s="196"/>
      <c r="U185" s="196"/>
      <c r="V185" s="207"/>
      <c r="W185" s="59"/>
      <c r="Z185">
        <f t="shared" si="23"/>
        <v>0</v>
      </c>
    </row>
    <row r="186" spans="1:26" ht="24.95" customHeight="1" x14ac:dyDescent="0.25">
      <c r="A186" s="187"/>
      <c r="B186" s="223"/>
      <c r="C186" s="197" t="s">
        <v>1881</v>
      </c>
      <c r="D186" s="326" t="s">
        <v>1882</v>
      </c>
      <c r="E186" s="326"/>
      <c r="F186" s="192" t="s">
        <v>195</v>
      </c>
      <c r="G186" s="193">
        <v>2</v>
      </c>
      <c r="H186" s="198"/>
      <c r="I186" s="192">
        <f t="shared" si="18"/>
        <v>0</v>
      </c>
      <c r="J186" s="194">
        <f t="shared" si="19"/>
        <v>0</v>
      </c>
      <c r="K186" s="195">
        <f t="shared" si="20"/>
        <v>0</v>
      </c>
      <c r="L186" s="195">
        <f t="shared" si="21"/>
        <v>0</v>
      </c>
      <c r="M186" s="195">
        <f t="shared" si="24"/>
        <v>0</v>
      </c>
      <c r="N186" s="195">
        <v>0</v>
      </c>
      <c r="O186" s="195"/>
      <c r="P186" s="199"/>
      <c r="Q186" s="199"/>
      <c r="R186" s="199"/>
      <c r="S186" s="196">
        <f t="shared" si="22"/>
        <v>0</v>
      </c>
      <c r="T186" s="196"/>
      <c r="U186" s="196"/>
      <c r="V186" s="207"/>
      <c r="W186" s="59"/>
      <c r="Z186">
        <f t="shared" si="23"/>
        <v>0</v>
      </c>
    </row>
    <row r="187" spans="1:26" ht="24.95" customHeight="1" x14ac:dyDescent="0.25">
      <c r="A187" s="187"/>
      <c r="B187" s="223"/>
      <c r="C187" s="197" t="s">
        <v>1883</v>
      </c>
      <c r="D187" s="326" t="s">
        <v>1884</v>
      </c>
      <c r="E187" s="326"/>
      <c r="F187" s="192" t="s">
        <v>195</v>
      </c>
      <c r="G187" s="193">
        <v>10</v>
      </c>
      <c r="H187" s="198"/>
      <c r="I187" s="192">
        <f t="shared" si="18"/>
        <v>0</v>
      </c>
      <c r="J187" s="194">
        <f t="shared" si="19"/>
        <v>0</v>
      </c>
      <c r="K187" s="195">
        <f t="shared" si="20"/>
        <v>0</v>
      </c>
      <c r="L187" s="195">
        <f t="shared" si="21"/>
        <v>0</v>
      </c>
      <c r="M187" s="195">
        <f t="shared" si="24"/>
        <v>0</v>
      </c>
      <c r="N187" s="195">
        <v>0</v>
      </c>
      <c r="O187" s="195"/>
      <c r="P187" s="199"/>
      <c r="Q187" s="199"/>
      <c r="R187" s="199"/>
      <c r="S187" s="196">
        <f t="shared" si="22"/>
        <v>0</v>
      </c>
      <c r="T187" s="196"/>
      <c r="U187" s="196"/>
      <c r="V187" s="207"/>
      <c r="W187" s="59"/>
      <c r="Z187">
        <f t="shared" si="23"/>
        <v>0</v>
      </c>
    </row>
    <row r="188" spans="1:26" ht="24.95" customHeight="1" x14ac:dyDescent="0.25">
      <c r="A188" s="187"/>
      <c r="B188" s="222"/>
      <c r="C188" s="188" t="s">
        <v>1885</v>
      </c>
      <c r="D188" s="323" t="s">
        <v>1886</v>
      </c>
      <c r="E188" s="323"/>
      <c r="F188" s="182" t="s">
        <v>178</v>
      </c>
      <c r="G188" s="183">
        <v>249</v>
      </c>
      <c r="H188" s="189"/>
      <c r="I188" s="182">
        <f t="shared" si="18"/>
        <v>0</v>
      </c>
      <c r="J188" s="184">
        <f t="shared" si="19"/>
        <v>0</v>
      </c>
      <c r="K188" s="185">
        <f t="shared" si="20"/>
        <v>0</v>
      </c>
      <c r="L188" s="185">
        <f t="shared" si="21"/>
        <v>0</v>
      </c>
      <c r="M188" s="185"/>
      <c r="N188" s="185">
        <v>0</v>
      </c>
      <c r="O188" s="185"/>
      <c r="P188" s="190"/>
      <c r="Q188" s="190"/>
      <c r="R188" s="190"/>
      <c r="S188" s="186">
        <f t="shared" si="22"/>
        <v>0</v>
      </c>
      <c r="T188" s="186"/>
      <c r="U188" s="186"/>
      <c r="V188" s="206"/>
      <c r="W188" s="59"/>
      <c r="Z188">
        <f t="shared" si="23"/>
        <v>0</v>
      </c>
    </row>
    <row r="189" spans="1:26" ht="24.95" customHeight="1" x14ac:dyDescent="0.25">
      <c r="A189" s="187"/>
      <c r="B189" s="222"/>
      <c r="C189" s="188" t="s">
        <v>1887</v>
      </c>
      <c r="D189" s="323" t="s">
        <v>1888</v>
      </c>
      <c r="E189" s="323"/>
      <c r="F189" s="182" t="s">
        <v>178</v>
      </c>
      <c r="G189" s="183">
        <v>66</v>
      </c>
      <c r="H189" s="189"/>
      <c r="I189" s="182">
        <f t="shared" si="18"/>
        <v>0</v>
      </c>
      <c r="J189" s="184">
        <f t="shared" si="19"/>
        <v>0</v>
      </c>
      <c r="K189" s="185">
        <f t="shared" si="20"/>
        <v>0</v>
      </c>
      <c r="L189" s="185">
        <f t="shared" si="21"/>
        <v>0</v>
      </c>
      <c r="M189" s="185"/>
      <c r="N189" s="185">
        <v>0</v>
      </c>
      <c r="O189" s="185"/>
      <c r="P189" s="190"/>
      <c r="Q189" s="190"/>
      <c r="R189" s="190"/>
      <c r="S189" s="186">
        <f t="shared" si="22"/>
        <v>0</v>
      </c>
      <c r="T189" s="186"/>
      <c r="U189" s="186"/>
      <c r="V189" s="206"/>
      <c r="W189" s="59"/>
      <c r="Z189">
        <f t="shared" si="23"/>
        <v>0</v>
      </c>
    </row>
    <row r="190" spans="1:26" ht="24.95" customHeight="1" x14ac:dyDescent="0.25">
      <c r="A190" s="187"/>
      <c r="B190" s="222"/>
      <c r="C190" s="188" t="s">
        <v>1889</v>
      </c>
      <c r="D190" s="323" t="s">
        <v>1890</v>
      </c>
      <c r="E190" s="323"/>
      <c r="F190" s="182" t="s">
        <v>1764</v>
      </c>
      <c r="G190" s="183">
        <v>1</v>
      </c>
      <c r="H190" s="189"/>
      <c r="I190" s="182">
        <f t="shared" si="18"/>
        <v>0</v>
      </c>
      <c r="J190" s="184">
        <f t="shared" si="19"/>
        <v>0</v>
      </c>
      <c r="K190" s="185">
        <f t="shared" si="20"/>
        <v>0</v>
      </c>
      <c r="L190" s="185">
        <f t="shared" si="21"/>
        <v>0</v>
      </c>
      <c r="M190" s="185"/>
      <c r="N190" s="185">
        <v>0</v>
      </c>
      <c r="O190" s="185"/>
      <c r="P190" s="190"/>
      <c r="Q190" s="190"/>
      <c r="R190" s="190"/>
      <c r="S190" s="186">
        <f t="shared" si="22"/>
        <v>0</v>
      </c>
      <c r="T190" s="186"/>
      <c r="U190" s="186"/>
      <c r="V190" s="206"/>
      <c r="W190" s="59"/>
      <c r="Z190">
        <f t="shared" si="23"/>
        <v>0</v>
      </c>
    </row>
    <row r="191" spans="1:26" ht="24.95" customHeight="1" x14ac:dyDescent="0.25">
      <c r="A191" s="187"/>
      <c r="B191" s="222"/>
      <c r="C191" s="188" t="s">
        <v>1891</v>
      </c>
      <c r="D191" s="323" t="s">
        <v>1892</v>
      </c>
      <c r="E191" s="323"/>
      <c r="F191" s="182" t="s">
        <v>1764</v>
      </c>
      <c r="G191" s="183">
        <v>1</v>
      </c>
      <c r="H191" s="189"/>
      <c r="I191" s="182">
        <f t="shared" si="18"/>
        <v>0</v>
      </c>
      <c r="J191" s="184">
        <f t="shared" si="19"/>
        <v>0</v>
      </c>
      <c r="K191" s="185">
        <f t="shared" si="20"/>
        <v>0</v>
      </c>
      <c r="L191" s="185">
        <f t="shared" si="21"/>
        <v>0</v>
      </c>
      <c r="M191" s="185"/>
      <c r="N191" s="185">
        <v>0</v>
      </c>
      <c r="O191" s="185"/>
      <c r="P191" s="190"/>
      <c r="Q191" s="190"/>
      <c r="R191" s="190"/>
      <c r="S191" s="186">
        <f t="shared" si="22"/>
        <v>0</v>
      </c>
      <c r="T191" s="186"/>
      <c r="U191" s="186"/>
      <c r="V191" s="206"/>
      <c r="W191" s="59"/>
      <c r="Z191">
        <f t="shared" si="23"/>
        <v>0</v>
      </c>
    </row>
    <row r="192" spans="1:26" ht="24.95" customHeight="1" x14ac:dyDescent="0.25">
      <c r="A192" s="187"/>
      <c r="B192" s="222"/>
      <c r="C192" s="188" t="s">
        <v>1893</v>
      </c>
      <c r="D192" s="323" t="s">
        <v>1894</v>
      </c>
      <c r="E192" s="323"/>
      <c r="F192" s="182" t="s">
        <v>195</v>
      </c>
      <c r="G192" s="183">
        <v>2</v>
      </c>
      <c r="H192" s="189"/>
      <c r="I192" s="182">
        <f t="shared" si="18"/>
        <v>0</v>
      </c>
      <c r="J192" s="184">
        <f t="shared" si="19"/>
        <v>0</v>
      </c>
      <c r="K192" s="185">
        <f t="shared" si="20"/>
        <v>0</v>
      </c>
      <c r="L192" s="185">
        <f t="shared" si="21"/>
        <v>0</v>
      </c>
      <c r="M192" s="185"/>
      <c r="N192" s="185">
        <v>0</v>
      </c>
      <c r="O192" s="185"/>
      <c r="P192" s="190"/>
      <c r="Q192" s="190"/>
      <c r="R192" s="190"/>
      <c r="S192" s="186">
        <f t="shared" si="22"/>
        <v>0</v>
      </c>
      <c r="T192" s="186"/>
      <c r="U192" s="186"/>
      <c r="V192" s="206"/>
      <c r="W192" s="59"/>
      <c r="Z192">
        <f t="shared" si="23"/>
        <v>0</v>
      </c>
    </row>
    <row r="193" spans="1:26" ht="24.95" customHeight="1" x14ac:dyDescent="0.25">
      <c r="A193" s="187"/>
      <c r="B193" s="222"/>
      <c r="C193" s="188" t="s">
        <v>1855</v>
      </c>
      <c r="D193" s="323" t="s">
        <v>1856</v>
      </c>
      <c r="E193" s="323"/>
      <c r="F193" s="182" t="s">
        <v>178</v>
      </c>
      <c r="G193" s="183">
        <v>2</v>
      </c>
      <c r="H193" s="189"/>
      <c r="I193" s="182">
        <f t="shared" si="18"/>
        <v>0</v>
      </c>
      <c r="J193" s="184">
        <f t="shared" si="19"/>
        <v>0</v>
      </c>
      <c r="K193" s="185">
        <f t="shared" si="20"/>
        <v>0</v>
      </c>
      <c r="L193" s="185">
        <f t="shared" si="21"/>
        <v>0</v>
      </c>
      <c r="M193" s="185"/>
      <c r="N193" s="185">
        <v>0</v>
      </c>
      <c r="O193" s="185"/>
      <c r="P193" s="190"/>
      <c r="Q193" s="190"/>
      <c r="R193" s="190"/>
      <c r="S193" s="186">
        <f t="shared" si="22"/>
        <v>0</v>
      </c>
      <c r="T193" s="186"/>
      <c r="U193" s="186"/>
      <c r="V193" s="206"/>
      <c r="W193" s="59"/>
      <c r="Z193">
        <f t="shared" si="23"/>
        <v>0</v>
      </c>
    </row>
    <row r="194" spans="1:26" ht="24.95" customHeight="1" x14ac:dyDescent="0.25">
      <c r="A194" s="187"/>
      <c r="B194" s="222"/>
      <c r="C194" s="188" t="s">
        <v>1857</v>
      </c>
      <c r="D194" s="323" t="s">
        <v>1858</v>
      </c>
      <c r="E194" s="323"/>
      <c r="F194" s="182" t="s">
        <v>178</v>
      </c>
      <c r="G194" s="183">
        <v>1.5</v>
      </c>
      <c r="H194" s="189"/>
      <c r="I194" s="182">
        <f t="shared" si="18"/>
        <v>0</v>
      </c>
      <c r="J194" s="184">
        <f t="shared" si="19"/>
        <v>0</v>
      </c>
      <c r="K194" s="185">
        <f t="shared" si="20"/>
        <v>0</v>
      </c>
      <c r="L194" s="185">
        <f t="shared" si="21"/>
        <v>0</v>
      </c>
      <c r="M194" s="185"/>
      <c r="N194" s="185">
        <v>0</v>
      </c>
      <c r="O194" s="185"/>
      <c r="P194" s="190"/>
      <c r="Q194" s="190"/>
      <c r="R194" s="190"/>
      <c r="S194" s="186">
        <f t="shared" si="22"/>
        <v>0</v>
      </c>
      <c r="T194" s="186"/>
      <c r="U194" s="186"/>
      <c r="V194" s="206"/>
      <c r="W194" s="59"/>
      <c r="Z194">
        <f t="shared" si="23"/>
        <v>0</v>
      </c>
    </row>
    <row r="195" spans="1:26" ht="24.95" customHeight="1" x14ac:dyDescent="0.25">
      <c r="A195" s="187"/>
      <c r="B195" s="222"/>
      <c r="C195" s="188" t="s">
        <v>1859</v>
      </c>
      <c r="D195" s="323" t="s">
        <v>1860</v>
      </c>
      <c r="E195" s="323"/>
      <c r="F195" s="182" t="s">
        <v>178</v>
      </c>
      <c r="G195" s="183">
        <v>5.5</v>
      </c>
      <c r="H195" s="189"/>
      <c r="I195" s="182">
        <f t="shared" si="18"/>
        <v>0</v>
      </c>
      <c r="J195" s="184">
        <f t="shared" si="19"/>
        <v>0</v>
      </c>
      <c r="K195" s="185">
        <f t="shared" si="20"/>
        <v>0</v>
      </c>
      <c r="L195" s="185">
        <f t="shared" si="21"/>
        <v>0</v>
      </c>
      <c r="M195" s="185"/>
      <c r="N195" s="185">
        <v>0</v>
      </c>
      <c r="O195" s="185"/>
      <c r="P195" s="190"/>
      <c r="Q195" s="190"/>
      <c r="R195" s="190"/>
      <c r="S195" s="186">
        <f t="shared" si="22"/>
        <v>0</v>
      </c>
      <c r="T195" s="186"/>
      <c r="U195" s="186"/>
      <c r="V195" s="206"/>
      <c r="W195" s="59"/>
      <c r="Z195">
        <f t="shared" si="23"/>
        <v>0</v>
      </c>
    </row>
    <row r="196" spans="1:26" ht="24.95" customHeight="1" x14ac:dyDescent="0.25">
      <c r="A196" s="187"/>
      <c r="B196" s="222"/>
      <c r="C196" s="188" t="s">
        <v>1861</v>
      </c>
      <c r="D196" s="323" t="s">
        <v>1862</v>
      </c>
      <c r="E196" s="323"/>
      <c r="F196" s="182" t="s">
        <v>178</v>
      </c>
      <c r="G196" s="183">
        <v>4.5</v>
      </c>
      <c r="H196" s="189"/>
      <c r="I196" s="182">
        <f t="shared" si="18"/>
        <v>0</v>
      </c>
      <c r="J196" s="184">
        <f t="shared" si="19"/>
        <v>0</v>
      </c>
      <c r="K196" s="185">
        <f t="shared" si="20"/>
        <v>0</v>
      </c>
      <c r="L196" s="185">
        <f t="shared" si="21"/>
        <v>0</v>
      </c>
      <c r="M196" s="185"/>
      <c r="N196" s="185">
        <v>0</v>
      </c>
      <c r="O196" s="185"/>
      <c r="P196" s="190"/>
      <c r="Q196" s="190"/>
      <c r="R196" s="190"/>
      <c r="S196" s="186">
        <f t="shared" si="22"/>
        <v>0</v>
      </c>
      <c r="T196" s="186"/>
      <c r="U196" s="186"/>
      <c r="V196" s="206"/>
      <c r="W196" s="59"/>
      <c r="Z196">
        <f t="shared" si="23"/>
        <v>0</v>
      </c>
    </row>
    <row r="197" spans="1:26" ht="24.95" customHeight="1" x14ac:dyDescent="0.25">
      <c r="A197" s="187"/>
      <c r="B197" s="222"/>
      <c r="C197" s="188" t="s">
        <v>1851</v>
      </c>
      <c r="D197" s="323" t="s">
        <v>1852</v>
      </c>
      <c r="E197" s="323"/>
      <c r="F197" s="182" t="s">
        <v>178</v>
      </c>
      <c r="G197" s="183">
        <v>41</v>
      </c>
      <c r="H197" s="189"/>
      <c r="I197" s="182">
        <f t="shared" si="18"/>
        <v>0</v>
      </c>
      <c r="J197" s="184">
        <f t="shared" si="19"/>
        <v>0</v>
      </c>
      <c r="K197" s="185">
        <f t="shared" si="20"/>
        <v>0</v>
      </c>
      <c r="L197" s="185">
        <f t="shared" si="21"/>
        <v>0</v>
      </c>
      <c r="M197" s="185"/>
      <c r="N197" s="185">
        <v>0</v>
      </c>
      <c r="O197" s="185"/>
      <c r="P197" s="190"/>
      <c r="Q197" s="190"/>
      <c r="R197" s="190"/>
      <c r="S197" s="186">
        <f t="shared" si="22"/>
        <v>0</v>
      </c>
      <c r="T197" s="186"/>
      <c r="U197" s="186"/>
      <c r="V197" s="206"/>
      <c r="W197" s="59"/>
      <c r="Z197">
        <f t="shared" si="23"/>
        <v>0</v>
      </c>
    </row>
    <row r="198" spans="1:26" ht="24.95" customHeight="1" x14ac:dyDescent="0.25">
      <c r="A198" s="187"/>
      <c r="B198" s="222"/>
      <c r="C198" s="188" t="s">
        <v>1853</v>
      </c>
      <c r="D198" s="323" t="s">
        <v>1854</v>
      </c>
      <c r="E198" s="323"/>
      <c r="F198" s="182" t="s">
        <v>178</v>
      </c>
      <c r="G198" s="183">
        <v>3</v>
      </c>
      <c r="H198" s="189"/>
      <c r="I198" s="182">
        <f t="shared" si="18"/>
        <v>0</v>
      </c>
      <c r="J198" s="184">
        <f t="shared" si="19"/>
        <v>0</v>
      </c>
      <c r="K198" s="185">
        <f t="shared" si="20"/>
        <v>0</v>
      </c>
      <c r="L198" s="185">
        <f t="shared" si="21"/>
        <v>0</v>
      </c>
      <c r="M198" s="185"/>
      <c r="N198" s="185">
        <v>0</v>
      </c>
      <c r="O198" s="185"/>
      <c r="P198" s="190"/>
      <c r="Q198" s="190"/>
      <c r="R198" s="190"/>
      <c r="S198" s="186">
        <f t="shared" si="22"/>
        <v>0</v>
      </c>
      <c r="T198" s="186"/>
      <c r="U198" s="186"/>
      <c r="V198" s="206"/>
      <c r="W198" s="59"/>
      <c r="Z198">
        <f t="shared" si="23"/>
        <v>0</v>
      </c>
    </row>
    <row r="199" spans="1:26" ht="24.95" customHeight="1" x14ac:dyDescent="0.25">
      <c r="A199" s="187"/>
      <c r="B199" s="222"/>
      <c r="C199" s="188" t="s">
        <v>1847</v>
      </c>
      <c r="D199" s="323" t="s">
        <v>1848</v>
      </c>
      <c r="E199" s="323"/>
      <c r="F199" s="182" t="s">
        <v>178</v>
      </c>
      <c r="G199" s="183">
        <v>25</v>
      </c>
      <c r="H199" s="189"/>
      <c r="I199" s="182">
        <f t="shared" si="18"/>
        <v>0</v>
      </c>
      <c r="J199" s="184">
        <f t="shared" si="19"/>
        <v>0</v>
      </c>
      <c r="K199" s="185">
        <f t="shared" si="20"/>
        <v>0</v>
      </c>
      <c r="L199" s="185">
        <f t="shared" si="21"/>
        <v>0</v>
      </c>
      <c r="M199" s="185"/>
      <c r="N199" s="185">
        <v>0</v>
      </c>
      <c r="O199" s="185"/>
      <c r="P199" s="190"/>
      <c r="Q199" s="190"/>
      <c r="R199" s="190"/>
      <c r="S199" s="186">
        <f t="shared" si="22"/>
        <v>0</v>
      </c>
      <c r="T199" s="186"/>
      <c r="U199" s="186"/>
      <c r="V199" s="206"/>
      <c r="W199" s="59"/>
      <c r="Z199">
        <f t="shared" si="23"/>
        <v>0</v>
      </c>
    </row>
    <row r="200" spans="1:26" ht="24.95" customHeight="1" x14ac:dyDescent="0.25">
      <c r="A200" s="187"/>
      <c r="B200" s="222"/>
      <c r="C200" s="188" t="s">
        <v>1865</v>
      </c>
      <c r="D200" s="323" t="s">
        <v>1866</v>
      </c>
      <c r="E200" s="323"/>
      <c r="F200" s="182" t="s">
        <v>130</v>
      </c>
      <c r="G200" s="183">
        <v>23</v>
      </c>
      <c r="H200" s="189"/>
      <c r="I200" s="182">
        <f t="shared" si="18"/>
        <v>0</v>
      </c>
      <c r="J200" s="184">
        <f t="shared" si="19"/>
        <v>0</v>
      </c>
      <c r="K200" s="185">
        <f t="shared" si="20"/>
        <v>0</v>
      </c>
      <c r="L200" s="185">
        <f t="shared" si="21"/>
        <v>0</v>
      </c>
      <c r="M200" s="185"/>
      <c r="N200" s="185">
        <v>0</v>
      </c>
      <c r="O200" s="185"/>
      <c r="P200" s="190"/>
      <c r="Q200" s="190"/>
      <c r="R200" s="190"/>
      <c r="S200" s="186">
        <f t="shared" si="22"/>
        <v>0</v>
      </c>
      <c r="T200" s="186"/>
      <c r="U200" s="186"/>
      <c r="V200" s="206"/>
      <c r="W200" s="59"/>
      <c r="Z200">
        <f t="shared" si="23"/>
        <v>0</v>
      </c>
    </row>
    <row r="201" spans="1:26" ht="24.95" customHeight="1" x14ac:dyDescent="0.25">
      <c r="A201" s="187"/>
      <c r="B201" s="222"/>
      <c r="C201" s="188" t="s">
        <v>1867</v>
      </c>
      <c r="D201" s="323" t="s">
        <v>1868</v>
      </c>
      <c r="E201" s="323"/>
      <c r="F201" s="182" t="s">
        <v>130</v>
      </c>
      <c r="G201" s="183">
        <v>8</v>
      </c>
      <c r="H201" s="189"/>
      <c r="I201" s="182">
        <f t="shared" si="18"/>
        <v>0</v>
      </c>
      <c r="J201" s="184">
        <f t="shared" si="19"/>
        <v>0</v>
      </c>
      <c r="K201" s="185">
        <f t="shared" si="20"/>
        <v>0</v>
      </c>
      <c r="L201" s="185">
        <f t="shared" si="21"/>
        <v>0</v>
      </c>
      <c r="M201" s="185"/>
      <c r="N201" s="185">
        <v>0</v>
      </c>
      <c r="O201" s="185"/>
      <c r="P201" s="190"/>
      <c r="Q201" s="190"/>
      <c r="R201" s="190"/>
      <c r="S201" s="186">
        <f t="shared" si="22"/>
        <v>0</v>
      </c>
      <c r="T201" s="186"/>
      <c r="U201" s="186"/>
      <c r="V201" s="206"/>
      <c r="W201" s="59"/>
      <c r="Z201">
        <f t="shared" si="23"/>
        <v>0</v>
      </c>
    </row>
    <row r="202" spans="1:26" ht="24.95" customHeight="1" x14ac:dyDescent="0.25">
      <c r="A202" s="187"/>
      <c r="B202" s="222"/>
      <c r="C202" s="188" t="s">
        <v>1869</v>
      </c>
      <c r="D202" s="323" t="s">
        <v>1870</v>
      </c>
      <c r="E202" s="323"/>
      <c r="F202" s="182" t="s">
        <v>195</v>
      </c>
      <c r="G202" s="183">
        <v>4</v>
      </c>
      <c r="H202" s="189"/>
      <c r="I202" s="182">
        <f t="shared" si="18"/>
        <v>0</v>
      </c>
      <c r="J202" s="184">
        <f t="shared" si="19"/>
        <v>0</v>
      </c>
      <c r="K202" s="185">
        <f t="shared" si="20"/>
        <v>0</v>
      </c>
      <c r="L202" s="185">
        <f t="shared" si="21"/>
        <v>0</v>
      </c>
      <c r="M202" s="185"/>
      <c r="N202" s="185">
        <v>0</v>
      </c>
      <c r="O202" s="185"/>
      <c r="P202" s="190"/>
      <c r="Q202" s="190"/>
      <c r="R202" s="190"/>
      <c r="S202" s="186">
        <f t="shared" si="22"/>
        <v>0</v>
      </c>
      <c r="T202" s="186"/>
      <c r="U202" s="186"/>
      <c r="V202" s="206"/>
      <c r="W202" s="59"/>
      <c r="Z202">
        <f t="shared" si="23"/>
        <v>0</v>
      </c>
    </row>
    <row r="203" spans="1:26" ht="24.95" customHeight="1" x14ac:dyDescent="0.25">
      <c r="A203" s="187"/>
      <c r="B203" s="222"/>
      <c r="C203" s="188" t="s">
        <v>1885</v>
      </c>
      <c r="D203" s="323" t="s">
        <v>1886</v>
      </c>
      <c r="E203" s="323"/>
      <c r="F203" s="182" t="s">
        <v>178</v>
      </c>
      <c r="G203" s="183">
        <v>72.5</v>
      </c>
      <c r="H203" s="189"/>
      <c r="I203" s="182">
        <f t="shared" si="18"/>
        <v>0</v>
      </c>
      <c r="J203" s="184">
        <f t="shared" si="19"/>
        <v>0</v>
      </c>
      <c r="K203" s="185">
        <f t="shared" si="20"/>
        <v>0</v>
      </c>
      <c r="L203" s="185">
        <f t="shared" si="21"/>
        <v>0</v>
      </c>
      <c r="M203" s="185"/>
      <c r="N203" s="185">
        <v>0</v>
      </c>
      <c r="O203" s="185"/>
      <c r="P203" s="190"/>
      <c r="Q203" s="190"/>
      <c r="R203" s="190"/>
      <c r="S203" s="186">
        <f t="shared" si="22"/>
        <v>0</v>
      </c>
      <c r="T203" s="186"/>
      <c r="U203" s="186"/>
      <c r="V203" s="206"/>
      <c r="W203" s="59"/>
      <c r="Z203">
        <f t="shared" si="23"/>
        <v>0</v>
      </c>
    </row>
    <row r="204" spans="1:26" ht="24.95" customHeight="1" x14ac:dyDescent="0.25">
      <c r="A204" s="187"/>
      <c r="B204" s="222"/>
      <c r="C204" s="188" t="s">
        <v>1887</v>
      </c>
      <c r="D204" s="323" t="s">
        <v>1888</v>
      </c>
      <c r="E204" s="323"/>
      <c r="F204" s="182" t="s">
        <v>178</v>
      </c>
      <c r="G204" s="183">
        <v>10</v>
      </c>
      <c r="H204" s="189"/>
      <c r="I204" s="182">
        <f t="shared" si="18"/>
        <v>0</v>
      </c>
      <c r="J204" s="184">
        <f t="shared" si="19"/>
        <v>0</v>
      </c>
      <c r="K204" s="185">
        <f t="shared" si="20"/>
        <v>0</v>
      </c>
      <c r="L204" s="185">
        <f t="shared" si="21"/>
        <v>0</v>
      </c>
      <c r="M204" s="185"/>
      <c r="N204" s="185">
        <v>0</v>
      </c>
      <c r="O204" s="185"/>
      <c r="P204" s="190"/>
      <c r="Q204" s="190"/>
      <c r="R204" s="190"/>
      <c r="S204" s="186">
        <f t="shared" si="22"/>
        <v>0</v>
      </c>
      <c r="T204" s="186"/>
      <c r="U204" s="186"/>
      <c r="V204" s="206"/>
      <c r="W204" s="59"/>
      <c r="Z204">
        <f t="shared" si="23"/>
        <v>0</v>
      </c>
    </row>
    <row r="205" spans="1:26" ht="24.95" customHeight="1" x14ac:dyDescent="0.25">
      <c r="A205" s="187"/>
      <c r="B205" s="222"/>
      <c r="C205" s="188" t="s">
        <v>1895</v>
      </c>
      <c r="D205" s="323" t="s">
        <v>1896</v>
      </c>
      <c r="E205" s="323"/>
      <c r="F205" s="182" t="s">
        <v>169</v>
      </c>
      <c r="G205" s="183">
        <v>1.65</v>
      </c>
      <c r="H205" s="189"/>
      <c r="I205" s="182">
        <f t="shared" si="18"/>
        <v>0</v>
      </c>
      <c r="J205" s="184">
        <f t="shared" si="19"/>
        <v>0</v>
      </c>
      <c r="K205" s="185">
        <f t="shared" si="20"/>
        <v>0</v>
      </c>
      <c r="L205" s="185">
        <f t="shared" si="21"/>
        <v>0</v>
      </c>
      <c r="M205" s="185"/>
      <c r="N205" s="185">
        <v>0</v>
      </c>
      <c r="O205" s="185"/>
      <c r="P205" s="190"/>
      <c r="Q205" s="190"/>
      <c r="R205" s="190"/>
      <c r="S205" s="186">
        <f t="shared" si="22"/>
        <v>0</v>
      </c>
      <c r="T205" s="186"/>
      <c r="U205" s="186"/>
      <c r="V205" s="206"/>
      <c r="W205" s="59"/>
      <c r="Z205">
        <f t="shared" si="23"/>
        <v>0</v>
      </c>
    </row>
    <row r="206" spans="1:26" ht="24.95" customHeight="1" x14ac:dyDescent="0.25">
      <c r="A206" s="187"/>
      <c r="B206" s="223"/>
      <c r="C206" s="197" t="s">
        <v>1875</v>
      </c>
      <c r="D206" s="326" t="s">
        <v>1876</v>
      </c>
      <c r="E206" s="326"/>
      <c r="F206" s="191" t="s">
        <v>195</v>
      </c>
      <c r="G206" s="193">
        <v>2</v>
      </c>
      <c r="H206" s="198"/>
      <c r="I206" s="192">
        <f t="shared" si="18"/>
        <v>0</v>
      </c>
      <c r="J206" s="191">
        <f t="shared" si="19"/>
        <v>0</v>
      </c>
      <c r="K206" s="196">
        <f t="shared" si="20"/>
        <v>0</v>
      </c>
      <c r="L206" s="196">
        <f t="shared" si="21"/>
        <v>0</v>
      </c>
      <c r="M206" s="196">
        <f>ROUND(G206*(H206),2)</f>
        <v>0</v>
      </c>
      <c r="N206" s="196">
        <v>0</v>
      </c>
      <c r="O206" s="196"/>
      <c r="P206" s="199"/>
      <c r="Q206" s="199"/>
      <c r="R206" s="199"/>
      <c r="S206" s="196">
        <f t="shared" si="22"/>
        <v>0</v>
      </c>
      <c r="T206" s="196"/>
      <c r="U206" s="196"/>
      <c r="V206" s="207"/>
      <c r="W206" s="59"/>
      <c r="Z206">
        <f t="shared" si="23"/>
        <v>0</v>
      </c>
    </row>
    <row r="207" spans="1:26" ht="24.95" customHeight="1" x14ac:dyDescent="0.25">
      <c r="A207" s="187"/>
      <c r="B207" s="223"/>
      <c r="C207" s="197" t="s">
        <v>1871</v>
      </c>
      <c r="D207" s="326" t="s">
        <v>1872</v>
      </c>
      <c r="E207" s="326"/>
      <c r="F207" s="191" t="s">
        <v>195</v>
      </c>
      <c r="G207" s="193">
        <v>2</v>
      </c>
      <c r="H207" s="198"/>
      <c r="I207" s="192">
        <f t="shared" si="18"/>
        <v>0</v>
      </c>
      <c r="J207" s="191">
        <f t="shared" si="19"/>
        <v>0</v>
      </c>
      <c r="K207" s="196">
        <f t="shared" si="20"/>
        <v>0</v>
      </c>
      <c r="L207" s="196">
        <f t="shared" si="21"/>
        <v>0</v>
      </c>
      <c r="M207" s="196">
        <f>ROUND(G207*(H207),2)</f>
        <v>0</v>
      </c>
      <c r="N207" s="196">
        <v>0</v>
      </c>
      <c r="O207" s="196"/>
      <c r="P207" s="199"/>
      <c r="Q207" s="199"/>
      <c r="R207" s="199"/>
      <c r="S207" s="196">
        <f t="shared" si="22"/>
        <v>0</v>
      </c>
      <c r="T207" s="196"/>
      <c r="U207" s="196"/>
      <c r="V207" s="207"/>
      <c r="W207" s="59"/>
      <c r="Z207">
        <f t="shared" si="23"/>
        <v>0</v>
      </c>
    </row>
    <row r="208" spans="1:26" x14ac:dyDescent="0.25">
      <c r="A208" s="13"/>
      <c r="B208" s="221"/>
      <c r="C208" s="180">
        <v>721</v>
      </c>
      <c r="D208" s="322" t="s">
        <v>1738</v>
      </c>
      <c r="E208" s="322"/>
      <c r="F208" s="13"/>
      <c r="G208" s="179"/>
      <c r="H208" s="146"/>
      <c r="I208" s="148">
        <f>ROUND((SUM(I168:I207))/1,2)</f>
        <v>0</v>
      </c>
      <c r="J208" s="13"/>
      <c r="K208" s="13"/>
      <c r="L208" s="13">
        <f>ROUND((SUM(L168:L207))/1,2)</f>
        <v>0</v>
      </c>
      <c r="M208" s="13">
        <f>ROUND((SUM(M168:M207))/1,2)</f>
        <v>0</v>
      </c>
      <c r="N208" s="13"/>
      <c r="O208" s="13"/>
      <c r="P208" s="13"/>
      <c r="Q208" s="13"/>
      <c r="R208" s="13"/>
      <c r="S208" s="13">
        <f>ROUND((SUM(S168:S207))/1,2)</f>
        <v>0</v>
      </c>
      <c r="T208" s="13"/>
      <c r="U208" s="13"/>
      <c r="V208" s="208">
        <f>ROUND((SUM(V168:V207))/1,2)</f>
        <v>0</v>
      </c>
      <c r="W208" s="226"/>
      <c r="X208" s="145"/>
      <c r="Y208" s="145"/>
      <c r="Z208" s="145"/>
    </row>
    <row r="209" spans="1:26" x14ac:dyDescent="0.25">
      <c r="A209" s="1"/>
      <c r="B209" s="217"/>
      <c r="C209" s="1"/>
      <c r="D209" s="1"/>
      <c r="E209" s="1"/>
      <c r="F209" s="1"/>
      <c r="G209" s="173"/>
      <c r="H209" s="139"/>
      <c r="I209" s="13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09"/>
      <c r="W209" s="59"/>
    </row>
    <row r="210" spans="1:26" x14ac:dyDescent="0.25">
      <c r="A210" s="13"/>
      <c r="B210" s="221"/>
      <c r="C210" s="180">
        <v>722</v>
      </c>
      <c r="D210" s="322" t="s">
        <v>89</v>
      </c>
      <c r="E210" s="322"/>
      <c r="F210" s="13"/>
      <c r="G210" s="179"/>
      <c r="H210" s="146"/>
      <c r="I210" s="146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05"/>
      <c r="W210" s="226"/>
      <c r="X210" s="145"/>
      <c r="Y210" s="145"/>
      <c r="Z210" s="145"/>
    </row>
    <row r="211" spans="1:26" ht="24.95" customHeight="1" x14ac:dyDescent="0.25">
      <c r="A211" s="187"/>
      <c r="B211" s="222"/>
      <c r="C211" s="188" t="s">
        <v>1762</v>
      </c>
      <c r="D211" s="323" t="s">
        <v>1763</v>
      </c>
      <c r="E211" s="323"/>
      <c r="F211" s="181" t="s">
        <v>1764</v>
      </c>
      <c r="G211" s="183">
        <v>1</v>
      </c>
      <c r="H211" s="189"/>
      <c r="I211" s="182">
        <f t="shared" ref="I211:I242" si="25">ROUND(G211*(H211),2)</f>
        <v>0</v>
      </c>
      <c r="J211" s="181">
        <f t="shared" ref="J211:J242" si="26">ROUND(G211*(N211),2)</f>
        <v>0</v>
      </c>
      <c r="K211" s="186">
        <f t="shared" ref="K211:K242" si="27">ROUND(G211*(O211),2)</f>
        <v>0</v>
      </c>
      <c r="L211" s="186">
        <f t="shared" ref="L211:L242" si="28">ROUND(G211*(H211),2)</f>
        <v>0</v>
      </c>
      <c r="M211" s="186"/>
      <c r="N211" s="186">
        <v>0</v>
      </c>
      <c r="O211" s="186"/>
      <c r="P211" s="190"/>
      <c r="Q211" s="190"/>
      <c r="R211" s="190"/>
      <c r="S211" s="186">
        <f t="shared" ref="S211:S242" si="29">ROUND(G211*(P211),3)</f>
        <v>0</v>
      </c>
      <c r="T211" s="186"/>
      <c r="U211" s="186"/>
      <c r="V211" s="206"/>
      <c r="W211" s="59"/>
      <c r="Z211">
        <f t="shared" ref="Z211:Z242" si="30">0.058844*POWER(I211,0.952797)</f>
        <v>0</v>
      </c>
    </row>
    <row r="212" spans="1:26" ht="24.95" customHeight="1" x14ac:dyDescent="0.25">
      <c r="A212" s="187"/>
      <c r="B212" s="222"/>
      <c r="C212" s="188" t="s">
        <v>1897</v>
      </c>
      <c r="D212" s="323" t="s">
        <v>1898</v>
      </c>
      <c r="E212" s="323"/>
      <c r="F212" s="181" t="s">
        <v>178</v>
      </c>
      <c r="G212" s="183">
        <v>33</v>
      </c>
      <c r="H212" s="189"/>
      <c r="I212" s="182">
        <f t="shared" si="25"/>
        <v>0</v>
      </c>
      <c r="J212" s="181">
        <f t="shared" si="26"/>
        <v>0</v>
      </c>
      <c r="K212" s="186">
        <f t="shared" si="27"/>
        <v>0</v>
      </c>
      <c r="L212" s="186">
        <f t="shared" si="28"/>
        <v>0</v>
      </c>
      <c r="M212" s="186"/>
      <c r="N212" s="186">
        <v>0</v>
      </c>
      <c r="O212" s="186"/>
      <c r="P212" s="190"/>
      <c r="Q212" s="190"/>
      <c r="R212" s="190"/>
      <c r="S212" s="186">
        <f t="shared" si="29"/>
        <v>0</v>
      </c>
      <c r="T212" s="186"/>
      <c r="U212" s="186"/>
      <c r="V212" s="206"/>
      <c r="W212" s="59"/>
      <c r="Z212">
        <f t="shared" si="30"/>
        <v>0</v>
      </c>
    </row>
    <row r="213" spans="1:26" ht="24.95" customHeight="1" x14ac:dyDescent="0.25">
      <c r="A213" s="187"/>
      <c r="B213" s="222"/>
      <c r="C213" s="188" t="s">
        <v>1899</v>
      </c>
      <c r="D213" s="323" t="s">
        <v>1900</v>
      </c>
      <c r="E213" s="323"/>
      <c r="F213" s="181" t="s">
        <v>178</v>
      </c>
      <c r="G213" s="183">
        <v>65</v>
      </c>
      <c r="H213" s="189"/>
      <c r="I213" s="182">
        <f t="shared" si="25"/>
        <v>0</v>
      </c>
      <c r="J213" s="181">
        <f t="shared" si="26"/>
        <v>0</v>
      </c>
      <c r="K213" s="186">
        <f t="shared" si="27"/>
        <v>0</v>
      </c>
      <c r="L213" s="186">
        <f t="shared" si="28"/>
        <v>0</v>
      </c>
      <c r="M213" s="186"/>
      <c r="N213" s="186">
        <v>0</v>
      </c>
      <c r="O213" s="186"/>
      <c r="P213" s="190"/>
      <c r="Q213" s="190"/>
      <c r="R213" s="190"/>
      <c r="S213" s="186">
        <f t="shared" si="29"/>
        <v>0</v>
      </c>
      <c r="T213" s="186"/>
      <c r="U213" s="186"/>
      <c r="V213" s="206"/>
      <c r="W213" s="59"/>
      <c r="Z213">
        <f t="shared" si="30"/>
        <v>0</v>
      </c>
    </row>
    <row r="214" spans="1:26" ht="24.95" customHeight="1" x14ac:dyDescent="0.25">
      <c r="A214" s="187"/>
      <c r="B214" s="222"/>
      <c r="C214" s="188" t="s">
        <v>1901</v>
      </c>
      <c r="D214" s="323" t="s">
        <v>1902</v>
      </c>
      <c r="E214" s="323"/>
      <c r="F214" s="181" t="s">
        <v>178</v>
      </c>
      <c r="G214" s="183">
        <v>17</v>
      </c>
      <c r="H214" s="189"/>
      <c r="I214" s="182">
        <f t="shared" si="25"/>
        <v>0</v>
      </c>
      <c r="J214" s="181">
        <f t="shared" si="26"/>
        <v>0</v>
      </c>
      <c r="K214" s="186">
        <f t="shared" si="27"/>
        <v>0</v>
      </c>
      <c r="L214" s="186">
        <f t="shared" si="28"/>
        <v>0</v>
      </c>
      <c r="M214" s="186"/>
      <c r="N214" s="186">
        <v>0</v>
      </c>
      <c r="O214" s="186"/>
      <c r="P214" s="190"/>
      <c r="Q214" s="190"/>
      <c r="R214" s="190"/>
      <c r="S214" s="186">
        <f t="shared" si="29"/>
        <v>0</v>
      </c>
      <c r="T214" s="186"/>
      <c r="U214" s="186"/>
      <c r="V214" s="206"/>
      <c r="W214" s="59"/>
      <c r="Z214">
        <f t="shared" si="30"/>
        <v>0</v>
      </c>
    </row>
    <row r="215" spans="1:26" ht="24.95" customHeight="1" x14ac:dyDescent="0.25">
      <c r="A215" s="187"/>
      <c r="B215" s="222"/>
      <c r="C215" s="188" t="s">
        <v>1903</v>
      </c>
      <c r="D215" s="323" t="s">
        <v>1904</v>
      </c>
      <c r="E215" s="323"/>
      <c r="F215" s="181" t="s">
        <v>178</v>
      </c>
      <c r="G215" s="183">
        <v>650</v>
      </c>
      <c r="H215" s="189"/>
      <c r="I215" s="182">
        <f t="shared" si="25"/>
        <v>0</v>
      </c>
      <c r="J215" s="181">
        <f t="shared" si="26"/>
        <v>0</v>
      </c>
      <c r="K215" s="186">
        <f t="shared" si="27"/>
        <v>0</v>
      </c>
      <c r="L215" s="186">
        <f t="shared" si="28"/>
        <v>0</v>
      </c>
      <c r="M215" s="186"/>
      <c r="N215" s="186">
        <v>0</v>
      </c>
      <c r="O215" s="186"/>
      <c r="P215" s="190"/>
      <c r="Q215" s="190"/>
      <c r="R215" s="190"/>
      <c r="S215" s="186">
        <f t="shared" si="29"/>
        <v>0</v>
      </c>
      <c r="T215" s="186"/>
      <c r="U215" s="186"/>
      <c r="V215" s="206"/>
      <c r="W215" s="59"/>
      <c r="Z215">
        <f t="shared" si="30"/>
        <v>0</v>
      </c>
    </row>
    <row r="216" spans="1:26" ht="24.95" customHeight="1" x14ac:dyDescent="0.25">
      <c r="A216" s="187"/>
      <c r="B216" s="222"/>
      <c r="C216" s="188" t="s">
        <v>1905</v>
      </c>
      <c r="D216" s="323" t="s">
        <v>1906</v>
      </c>
      <c r="E216" s="323"/>
      <c r="F216" s="181" t="s">
        <v>178</v>
      </c>
      <c r="G216" s="183">
        <v>450</v>
      </c>
      <c r="H216" s="189"/>
      <c r="I216" s="182">
        <f t="shared" si="25"/>
        <v>0</v>
      </c>
      <c r="J216" s="181">
        <f t="shared" si="26"/>
        <v>0</v>
      </c>
      <c r="K216" s="186">
        <f t="shared" si="27"/>
        <v>0</v>
      </c>
      <c r="L216" s="186">
        <f t="shared" si="28"/>
        <v>0</v>
      </c>
      <c r="M216" s="186"/>
      <c r="N216" s="186">
        <v>0</v>
      </c>
      <c r="O216" s="186"/>
      <c r="P216" s="190"/>
      <c r="Q216" s="190"/>
      <c r="R216" s="190"/>
      <c r="S216" s="186">
        <f t="shared" si="29"/>
        <v>0</v>
      </c>
      <c r="T216" s="186"/>
      <c r="U216" s="186"/>
      <c r="V216" s="206"/>
      <c r="W216" s="59"/>
      <c r="Z216">
        <f t="shared" si="30"/>
        <v>0</v>
      </c>
    </row>
    <row r="217" spans="1:26" ht="24.95" customHeight="1" x14ac:dyDescent="0.25">
      <c r="A217" s="187"/>
      <c r="B217" s="222"/>
      <c r="C217" s="188" t="s">
        <v>1907</v>
      </c>
      <c r="D217" s="323" t="s">
        <v>1908</v>
      </c>
      <c r="E217" s="323"/>
      <c r="F217" s="181" t="s">
        <v>178</v>
      </c>
      <c r="G217" s="183">
        <v>80</v>
      </c>
      <c r="H217" s="189"/>
      <c r="I217" s="182">
        <f t="shared" si="25"/>
        <v>0</v>
      </c>
      <c r="J217" s="181">
        <f t="shared" si="26"/>
        <v>0</v>
      </c>
      <c r="K217" s="186">
        <f t="shared" si="27"/>
        <v>0</v>
      </c>
      <c r="L217" s="186">
        <f t="shared" si="28"/>
        <v>0</v>
      </c>
      <c r="M217" s="186"/>
      <c r="N217" s="186">
        <v>0</v>
      </c>
      <c r="O217" s="186"/>
      <c r="P217" s="190"/>
      <c r="Q217" s="190"/>
      <c r="R217" s="190"/>
      <c r="S217" s="186">
        <f t="shared" si="29"/>
        <v>0</v>
      </c>
      <c r="T217" s="186"/>
      <c r="U217" s="186"/>
      <c r="V217" s="206"/>
      <c r="W217" s="59"/>
      <c r="Z217">
        <f t="shared" si="30"/>
        <v>0</v>
      </c>
    </row>
    <row r="218" spans="1:26" ht="24.95" customHeight="1" x14ac:dyDescent="0.25">
      <c r="A218" s="187"/>
      <c r="B218" s="222"/>
      <c r="C218" s="188" t="s">
        <v>1909</v>
      </c>
      <c r="D218" s="323" t="s">
        <v>1910</v>
      </c>
      <c r="E218" s="323"/>
      <c r="F218" s="181" t="s">
        <v>178</v>
      </c>
      <c r="G218" s="183">
        <v>55</v>
      </c>
      <c r="H218" s="189"/>
      <c r="I218" s="182">
        <f t="shared" si="25"/>
        <v>0</v>
      </c>
      <c r="J218" s="181">
        <f t="shared" si="26"/>
        <v>0</v>
      </c>
      <c r="K218" s="186">
        <f t="shared" si="27"/>
        <v>0</v>
      </c>
      <c r="L218" s="186">
        <f t="shared" si="28"/>
        <v>0</v>
      </c>
      <c r="M218" s="186"/>
      <c r="N218" s="186">
        <v>0</v>
      </c>
      <c r="O218" s="186"/>
      <c r="P218" s="190"/>
      <c r="Q218" s="190"/>
      <c r="R218" s="190"/>
      <c r="S218" s="186">
        <f t="shared" si="29"/>
        <v>0</v>
      </c>
      <c r="T218" s="186"/>
      <c r="U218" s="186"/>
      <c r="V218" s="206"/>
      <c r="W218" s="59"/>
      <c r="Z218">
        <f t="shared" si="30"/>
        <v>0</v>
      </c>
    </row>
    <row r="219" spans="1:26" ht="24.95" customHeight="1" x14ac:dyDescent="0.25">
      <c r="A219" s="187"/>
      <c r="B219" s="222"/>
      <c r="C219" s="188" t="s">
        <v>1911</v>
      </c>
      <c r="D219" s="323" t="s">
        <v>1912</v>
      </c>
      <c r="E219" s="323"/>
      <c r="F219" s="181" t="s">
        <v>178</v>
      </c>
      <c r="G219" s="183">
        <v>15</v>
      </c>
      <c r="H219" s="189"/>
      <c r="I219" s="182">
        <f t="shared" si="25"/>
        <v>0</v>
      </c>
      <c r="J219" s="181">
        <f t="shared" si="26"/>
        <v>0</v>
      </c>
      <c r="K219" s="186">
        <f t="shared" si="27"/>
        <v>0</v>
      </c>
      <c r="L219" s="186">
        <f t="shared" si="28"/>
        <v>0</v>
      </c>
      <c r="M219" s="186"/>
      <c r="N219" s="186">
        <v>0</v>
      </c>
      <c r="O219" s="186"/>
      <c r="P219" s="190"/>
      <c r="Q219" s="190"/>
      <c r="R219" s="190"/>
      <c r="S219" s="186">
        <f t="shared" si="29"/>
        <v>0</v>
      </c>
      <c r="T219" s="186"/>
      <c r="U219" s="186"/>
      <c r="V219" s="206"/>
      <c r="W219" s="59"/>
      <c r="Z219">
        <f t="shared" si="30"/>
        <v>0</v>
      </c>
    </row>
    <row r="220" spans="1:26" ht="24.95" customHeight="1" x14ac:dyDescent="0.25">
      <c r="A220" s="187"/>
      <c r="B220" s="222"/>
      <c r="C220" s="188" t="s">
        <v>1913</v>
      </c>
      <c r="D220" s="323" t="s">
        <v>1914</v>
      </c>
      <c r="E220" s="323"/>
      <c r="F220" s="181" t="s">
        <v>130</v>
      </c>
      <c r="G220" s="183">
        <v>2</v>
      </c>
      <c r="H220" s="189"/>
      <c r="I220" s="182">
        <f t="shared" si="25"/>
        <v>0</v>
      </c>
      <c r="J220" s="181">
        <f t="shared" si="26"/>
        <v>0</v>
      </c>
      <c r="K220" s="186">
        <f t="shared" si="27"/>
        <v>0</v>
      </c>
      <c r="L220" s="186">
        <f t="shared" si="28"/>
        <v>0</v>
      </c>
      <c r="M220" s="186"/>
      <c r="N220" s="186">
        <v>0</v>
      </c>
      <c r="O220" s="186"/>
      <c r="P220" s="190"/>
      <c r="Q220" s="190"/>
      <c r="R220" s="190"/>
      <c r="S220" s="186">
        <f t="shared" si="29"/>
        <v>0</v>
      </c>
      <c r="T220" s="186"/>
      <c r="U220" s="186"/>
      <c r="V220" s="206"/>
      <c r="W220" s="59"/>
      <c r="Z220">
        <f t="shared" si="30"/>
        <v>0</v>
      </c>
    </row>
    <row r="221" spans="1:26" ht="24.95" customHeight="1" x14ac:dyDescent="0.25">
      <c r="A221" s="187"/>
      <c r="B221" s="222"/>
      <c r="C221" s="188" t="s">
        <v>1915</v>
      </c>
      <c r="D221" s="323" t="s">
        <v>1916</v>
      </c>
      <c r="E221" s="323"/>
      <c r="F221" s="181" t="s">
        <v>195</v>
      </c>
      <c r="G221" s="183">
        <v>1</v>
      </c>
      <c r="H221" s="189"/>
      <c r="I221" s="182">
        <f t="shared" si="25"/>
        <v>0</v>
      </c>
      <c r="J221" s="181">
        <f t="shared" si="26"/>
        <v>0</v>
      </c>
      <c r="K221" s="186">
        <f t="shared" si="27"/>
        <v>0</v>
      </c>
      <c r="L221" s="186">
        <f t="shared" si="28"/>
        <v>0</v>
      </c>
      <c r="M221" s="186"/>
      <c r="N221" s="186">
        <v>0</v>
      </c>
      <c r="O221" s="186"/>
      <c r="P221" s="190"/>
      <c r="Q221" s="190"/>
      <c r="R221" s="190"/>
      <c r="S221" s="186">
        <f t="shared" si="29"/>
        <v>0</v>
      </c>
      <c r="T221" s="186"/>
      <c r="U221" s="186"/>
      <c r="V221" s="206"/>
      <c r="W221" s="59"/>
      <c r="Z221">
        <f t="shared" si="30"/>
        <v>0</v>
      </c>
    </row>
    <row r="222" spans="1:26" ht="24.95" customHeight="1" x14ac:dyDescent="0.25">
      <c r="A222" s="187"/>
      <c r="B222" s="222"/>
      <c r="C222" s="188" t="s">
        <v>1913</v>
      </c>
      <c r="D222" s="323" t="s">
        <v>1914</v>
      </c>
      <c r="E222" s="323"/>
      <c r="F222" s="181" t="s">
        <v>130</v>
      </c>
      <c r="G222" s="183">
        <v>2</v>
      </c>
      <c r="H222" s="189"/>
      <c r="I222" s="182">
        <f t="shared" si="25"/>
        <v>0</v>
      </c>
      <c r="J222" s="181">
        <f t="shared" si="26"/>
        <v>0</v>
      </c>
      <c r="K222" s="186">
        <f t="shared" si="27"/>
        <v>0</v>
      </c>
      <c r="L222" s="186">
        <f t="shared" si="28"/>
        <v>0</v>
      </c>
      <c r="M222" s="186"/>
      <c r="N222" s="186">
        <v>0</v>
      </c>
      <c r="O222" s="186"/>
      <c r="P222" s="190"/>
      <c r="Q222" s="190"/>
      <c r="R222" s="190"/>
      <c r="S222" s="186">
        <f t="shared" si="29"/>
        <v>0</v>
      </c>
      <c r="T222" s="186"/>
      <c r="U222" s="186"/>
      <c r="V222" s="206"/>
      <c r="W222" s="59"/>
      <c r="Z222">
        <f t="shared" si="30"/>
        <v>0</v>
      </c>
    </row>
    <row r="223" spans="1:26" ht="24.95" customHeight="1" x14ac:dyDescent="0.25">
      <c r="A223" s="187"/>
      <c r="B223" s="223"/>
      <c r="C223" s="197" t="s">
        <v>1917</v>
      </c>
      <c r="D223" s="326" t="s">
        <v>1918</v>
      </c>
      <c r="E223" s="326"/>
      <c r="F223" s="191" t="s">
        <v>130</v>
      </c>
      <c r="G223" s="193">
        <v>2</v>
      </c>
      <c r="H223" s="198"/>
      <c r="I223" s="192">
        <f t="shared" si="25"/>
        <v>0</v>
      </c>
      <c r="J223" s="191">
        <f t="shared" si="26"/>
        <v>0</v>
      </c>
      <c r="K223" s="196">
        <f t="shared" si="27"/>
        <v>0</v>
      </c>
      <c r="L223" s="196">
        <f t="shared" si="28"/>
        <v>0</v>
      </c>
      <c r="M223" s="196">
        <f>ROUND(G223*(H223),2)</f>
        <v>0</v>
      </c>
      <c r="N223" s="196">
        <v>0</v>
      </c>
      <c r="O223" s="196"/>
      <c r="P223" s="199"/>
      <c r="Q223" s="199"/>
      <c r="R223" s="199"/>
      <c r="S223" s="196">
        <f t="shared" si="29"/>
        <v>0</v>
      </c>
      <c r="T223" s="196"/>
      <c r="U223" s="196"/>
      <c r="V223" s="207"/>
      <c r="W223" s="59"/>
      <c r="Z223">
        <f t="shared" si="30"/>
        <v>0</v>
      </c>
    </row>
    <row r="224" spans="1:26" ht="24.95" customHeight="1" x14ac:dyDescent="0.25">
      <c r="A224" s="187"/>
      <c r="B224" s="222"/>
      <c r="C224" s="188" t="s">
        <v>1919</v>
      </c>
      <c r="D224" s="323" t="s">
        <v>1920</v>
      </c>
      <c r="E224" s="323"/>
      <c r="F224" s="181" t="s">
        <v>130</v>
      </c>
      <c r="G224" s="183">
        <v>2</v>
      </c>
      <c r="H224" s="189"/>
      <c r="I224" s="182">
        <f t="shared" si="25"/>
        <v>0</v>
      </c>
      <c r="J224" s="181">
        <f t="shared" si="26"/>
        <v>0</v>
      </c>
      <c r="K224" s="186">
        <f t="shared" si="27"/>
        <v>0</v>
      </c>
      <c r="L224" s="186">
        <f t="shared" si="28"/>
        <v>0</v>
      </c>
      <c r="M224" s="186"/>
      <c r="N224" s="186">
        <v>0</v>
      </c>
      <c r="O224" s="186"/>
      <c r="P224" s="190"/>
      <c r="Q224" s="190"/>
      <c r="R224" s="190"/>
      <c r="S224" s="186">
        <f t="shared" si="29"/>
        <v>0</v>
      </c>
      <c r="T224" s="186"/>
      <c r="U224" s="186"/>
      <c r="V224" s="206"/>
      <c r="W224" s="59"/>
      <c r="Z224">
        <f t="shared" si="30"/>
        <v>0</v>
      </c>
    </row>
    <row r="225" spans="1:26" ht="24.95" customHeight="1" x14ac:dyDescent="0.25">
      <c r="A225" s="187"/>
      <c r="B225" s="223"/>
      <c r="C225" s="197" t="s">
        <v>1921</v>
      </c>
      <c r="D225" s="326" t="s">
        <v>1922</v>
      </c>
      <c r="E225" s="326"/>
      <c r="F225" s="191" t="s">
        <v>130</v>
      </c>
      <c r="G225" s="193">
        <v>2</v>
      </c>
      <c r="H225" s="198"/>
      <c r="I225" s="192">
        <f t="shared" si="25"/>
        <v>0</v>
      </c>
      <c r="J225" s="191">
        <f t="shared" si="26"/>
        <v>0</v>
      </c>
      <c r="K225" s="196">
        <f t="shared" si="27"/>
        <v>0</v>
      </c>
      <c r="L225" s="196">
        <f t="shared" si="28"/>
        <v>0</v>
      </c>
      <c r="M225" s="196">
        <f>ROUND(G225*(H225),2)</f>
        <v>0</v>
      </c>
      <c r="N225" s="196">
        <v>0</v>
      </c>
      <c r="O225" s="196"/>
      <c r="P225" s="199"/>
      <c r="Q225" s="199"/>
      <c r="R225" s="199"/>
      <c r="S225" s="196">
        <f t="shared" si="29"/>
        <v>0</v>
      </c>
      <c r="T225" s="196"/>
      <c r="U225" s="196"/>
      <c r="V225" s="207"/>
      <c r="W225" s="59"/>
      <c r="Z225">
        <f t="shared" si="30"/>
        <v>0</v>
      </c>
    </row>
    <row r="226" spans="1:26" ht="24.95" customHeight="1" x14ac:dyDescent="0.25">
      <c r="A226" s="187"/>
      <c r="B226" s="222"/>
      <c r="C226" s="188" t="s">
        <v>1923</v>
      </c>
      <c r="D226" s="323" t="s">
        <v>1924</v>
      </c>
      <c r="E226" s="323"/>
      <c r="F226" s="181" t="s">
        <v>130</v>
      </c>
      <c r="G226" s="183">
        <v>2</v>
      </c>
      <c r="H226" s="189"/>
      <c r="I226" s="182">
        <f t="shared" si="25"/>
        <v>0</v>
      </c>
      <c r="J226" s="181">
        <f t="shared" si="26"/>
        <v>0</v>
      </c>
      <c r="K226" s="186">
        <f t="shared" si="27"/>
        <v>0</v>
      </c>
      <c r="L226" s="186">
        <f t="shared" si="28"/>
        <v>0</v>
      </c>
      <c r="M226" s="186"/>
      <c r="N226" s="186">
        <v>0</v>
      </c>
      <c r="O226" s="186"/>
      <c r="P226" s="190"/>
      <c r="Q226" s="190"/>
      <c r="R226" s="190"/>
      <c r="S226" s="186">
        <f t="shared" si="29"/>
        <v>0</v>
      </c>
      <c r="T226" s="186"/>
      <c r="U226" s="186"/>
      <c r="V226" s="206"/>
      <c r="W226" s="59"/>
      <c r="Z226">
        <f t="shared" si="30"/>
        <v>0</v>
      </c>
    </row>
    <row r="227" spans="1:26" ht="24.95" customHeight="1" x14ac:dyDescent="0.25">
      <c r="A227" s="187"/>
      <c r="B227" s="223"/>
      <c r="C227" s="197" t="s">
        <v>1925</v>
      </c>
      <c r="D227" s="326" t="s">
        <v>1926</v>
      </c>
      <c r="E227" s="326"/>
      <c r="F227" s="191" t="s">
        <v>130</v>
      </c>
      <c r="G227" s="193">
        <v>2</v>
      </c>
      <c r="H227" s="198"/>
      <c r="I227" s="192">
        <f t="shared" si="25"/>
        <v>0</v>
      </c>
      <c r="J227" s="191">
        <f t="shared" si="26"/>
        <v>0</v>
      </c>
      <c r="K227" s="196">
        <f t="shared" si="27"/>
        <v>0</v>
      </c>
      <c r="L227" s="196">
        <f t="shared" si="28"/>
        <v>0</v>
      </c>
      <c r="M227" s="196">
        <f>ROUND(G227*(H227),2)</f>
        <v>0</v>
      </c>
      <c r="N227" s="196">
        <v>0</v>
      </c>
      <c r="O227" s="196"/>
      <c r="P227" s="199"/>
      <c r="Q227" s="199"/>
      <c r="R227" s="199"/>
      <c r="S227" s="196">
        <f t="shared" si="29"/>
        <v>0</v>
      </c>
      <c r="T227" s="196"/>
      <c r="U227" s="196"/>
      <c r="V227" s="207"/>
      <c r="W227" s="59"/>
      <c r="Z227">
        <f t="shared" si="30"/>
        <v>0</v>
      </c>
    </row>
    <row r="228" spans="1:26" ht="24.95" customHeight="1" x14ac:dyDescent="0.25">
      <c r="A228" s="187"/>
      <c r="B228" s="222"/>
      <c r="C228" s="188" t="s">
        <v>1927</v>
      </c>
      <c r="D228" s="323" t="s">
        <v>1928</v>
      </c>
      <c r="E228" s="323"/>
      <c r="F228" s="181" t="s">
        <v>130</v>
      </c>
      <c r="G228" s="183">
        <v>7</v>
      </c>
      <c r="H228" s="189"/>
      <c r="I228" s="182">
        <f t="shared" si="25"/>
        <v>0</v>
      </c>
      <c r="J228" s="181">
        <f t="shared" si="26"/>
        <v>0</v>
      </c>
      <c r="K228" s="186">
        <f t="shared" si="27"/>
        <v>0</v>
      </c>
      <c r="L228" s="186">
        <f t="shared" si="28"/>
        <v>0</v>
      </c>
      <c r="M228" s="186"/>
      <c r="N228" s="186">
        <v>0</v>
      </c>
      <c r="O228" s="186"/>
      <c r="P228" s="190"/>
      <c r="Q228" s="190"/>
      <c r="R228" s="190"/>
      <c r="S228" s="186">
        <f t="shared" si="29"/>
        <v>0</v>
      </c>
      <c r="T228" s="186"/>
      <c r="U228" s="186"/>
      <c r="V228" s="206"/>
      <c r="W228" s="59"/>
      <c r="Z228">
        <f t="shared" si="30"/>
        <v>0</v>
      </c>
    </row>
    <row r="229" spans="1:26" ht="24.95" customHeight="1" x14ac:dyDescent="0.25">
      <c r="A229" s="187"/>
      <c r="B229" s="223"/>
      <c r="C229" s="197" t="s">
        <v>1929</v>
      </c>
      <c r="D229" s="326" t="s">
        <v>1930</v>
      </c>
      <c r="E229" s="326"/>
      <c r="F229" s="191" t="s">
        <v>130</v>
      </c>
      <c r="G229" s="193">
        <v>7</v>
      </c>
      <c r="H229" s="198"/>
      <c r="I229" s="192">
        <f t="shared" si="25"/>
        <v>0</v>
      </c>
      <c r="J229" s="191">
        <f t="shared" si="26"/>
        <v>0</v>
      </c>
      <c r="K229" s="196">
        <f t="shared" si="27"/>
        <v>0</v>
      </c>
      <c r="L229" s="196">
        <f t="shared" si="28"/>
        <v>0</v>
      </c>
      <c r="M229" s="196">
        <f>ROUND(G229*(H229),2)</f>
        <v>0</v>
      </c>
      <c r="N229" s="196">
        <v>0</v>
      </c>
      <c r="O229" s="196"/>
      <c r="P229" s="199"/>
      <c r="Q229" s="199"/>
      <c r="R229" s="199"/>
      <c r="S229" s="196">
        <f t="shared" si="29"/>
        <v>0</v>
      </c>
      <c r="T229" s="196"/>
      <c r="U229" s="196"/>
      <c r="V229" s="207"/>
      <c r="W229" s="59"/>
      <c r="Z229">
        <f t="shared" si="30"/>
        <v>0</v>
      </c>
    </row>
    <row r="230" spans="1:26" ht="24.95" customHeight="1" x14ac:dyDescent="0.25">
      <c r="A230" s="187"/>
      <c r="B230" s="222"/>
      <c r="C230" s="188" t="s">
        <v>1931</v>
      </c>
      <c r="D230" s="323" t="s">
        <v>1932</v>
      </c>
      <c r="E230" s="323"/>
      <c r="F230" s="181" t="s">
        <v>130</v>
      </c>
      <c r="G230" s="183">
        <v>4</v>
      </c>
      <c r="H230" s="189"/>
      <c r="I230" s="182">
        <f t="shared" si="25"/>
        <v>0</v>
      </c>
      <c r="J230" s="181">
        <f t="shared" si="26"/>
        <v>0</v>
      </c>
      <c r="K230" s="186">
        <f t="shared" si="27"/>
        <v>0</v>
      </c>
      <c r="L230" s="186">
        <f t="shared" si="28"/>
        <v>0</v>
      </c>
      <c r="M230" s="186"/>
      <c r="N230" s="186">
        <v>0</v>
      </c>
      <c r="O230" s="186"/>
      <c r="P230" s="190"/>
      <c r="Q230" s="190"/>
      <c r="R230" s="190"/>
      <c r="S230" s="186">
        <f t="shared" si="29"/>
        <v>0</v>
      </c>
      <c r="T230" s="186"/>
      <c r="U230" s="186"/>
      <c r="V230" s="206"/>
      <c r="W230" s="59"/>
      <c r="Z230">
        <f t="shared" si="30"/>
        <v>0</v>
      </c>
    </row>
    <row r="231" spans="1:26" ht="24.95" customHeight="1" x14ac:dyDescent="0.25">
      <c r="A231" s="187"/>
      <c r="B231" s="223"/>
      <c r="C231" s="197" t="s">
        <v>1933</v>
      </c>
      <c r="D231" s="326" t="s">
        <v>1934</v>
      </c>
      <c r="E231" s="326"/>
      <c r="F231" s="191" t="s">
        <v>130</v>
      </c>
      <c r="G231" s="193">
        <v>4</v>
      </c>
      <c r="H231" s="198"/>
      <c r="I231" s="192">
        <f t="shared" si="25"/>
        <v>0</v>
      </c>
      <c r="J231" s="191">
        <f t="shared" si="26"/>
        <v>0</v>
      </c>
      <c r="K231" s="196">
        <f t="shared" si="27"/>
        <v>0</v>
      </c>
      <c r="L231" s="196">
        <f t="shared" si="28"/>
        <v>0</v>
      </c>
      <c r="M231" s="196">
        <f>ROUND(G231*(H231),2)</f>
        <v>0</v>
      </c>
      <c r="N231" s="196">
        <v>0</v>
      </c>
      <c r="O231" s="196"/>
      <c r="P231" s="199"/>
      <c r="Q231" s="199"/>
      <c r="R231" s="199"/>
      <c r="S231" s="196">
        <f t="shared" si="29"/>
        <v>0</v>
      </c>
      <c r="T231" s="196"/>
      <c r="U231" s="196"/>
      <c r="V231" s="207"/>
      <c r="W231" s="59"/>
      <c r="Z231">
        <f t="shared" si="30"/>
        <v>0</v>
      </c>
    </row>
    <row r="232" spans="1:26" ht="24.95" customHeight="1" x14ac:dyDescent="0.25">
      <c r="A232" s="187"/>
      <c r="B232" s="222"/>
      <c r="C232" s="188" t="s">
        <v>1913</v>
      </c>
      <c r="D232" s="323" t="s">
        <v>1914</v>
      </c>
      <c r="E232" s="323"/>
      <c r="F232" s="181" t="s">
        <v>130</v>
      </c>
      <c r="G232" s="183">
        <v>1</v>
      </c>
      <c r="H232" s="189"/>
      <c r="I232" s="182">
        <f t="shared" si="25"/>
        <v>0</v>
      </c>
      <c r="J232" s="181">
        <f t="shared" si="26"/>
        <v>0</v>
      </c>
      <c r="K232" s="186">
        <f t="shared" si="27"/>
        <v>0</v>
      </c>
      <c r="L232" s="186">
        <f t="shared" si="28"/>
        <v>0</v>
      </c>
      <c r="M232" s="186"/>
      <c r="N232" s="186">
        <v>0</v>
      </c>
      <c r="O232" s="186"/>
      <c r="P232" s="190"/>
      <c r="Q232" s="190"/>
      <c r="R232" s="190"/>
      <c r="S232" s="186">
        <f t="shared" si="29"/>
        <v>0</v>
      </c>
      <c r="T232" s="186"/>
      <c r="U232" s="186"/>
      <c r="V232" s="206"/>
      <c r="W232" s="59"/>
      <c r="Z232">
        <f t="shared" si="30"/>
        <v>0</v>
      </c>
    </row>
    <row r="233" spans="1:26" ht="24.95" customHeight="1" x14ac:dyDescent="0.25">
      <c r="A233" s="187"/>
      <c r="B233" s="222"/>
      <c r="C233" s="188" t="s">
        <v>1935</v>
      </c>
      <c r="D233" s="323" t="s">
        <v>1936</v>
      </c>
      <c r="E233" s="323"/>
      <c r="F233" s="181" t="s">
        <v>195</v>
      </c>
      <c r="G233" s="183">
        <v>1</v>
      </c>
      <c r="H233" s="189"/>
      <c r="I233" s="182">
        <f t="shared" si="25"/>
        <v>0</v>
      </c>
      <c r="J233" s="181">
        <f t="shared" si="26"/>
        <v>0</v>
      </c>
      <c r="K233" s="186">
        <f t="shared" si="27"/>
        <v>0</v>
      </c>
      <c r="L233" s="186">
        <f t="shared" si="28"/>
        <v>0</v>
      </c>
      <c r="M233" s="186"/>
      <c r="N233" s="186">
        <v>0</v>
      </c>
      <c r="O233" s="186"/>
      <c r="P233" s="190"/>
      <c r="Q233" s="190"/>
      <c r="R233" s="190"/>
      <c r="S233" s="186">
        <f t="shared" si="29"/>
        <v>0</v>
      </c>
      <c r="T233" s="186"/>
      <c r="U233" s="186"/>
      <c r="V233" s="206"/>
      <c r="W233" s="59"/>
      <c r="Z233">
        <f t="shared" si="30"/>
        <v>0</v>
      </c>
    </row>
    <row r="234" spans="1:26" ht="24.95" customHeight="1" x14ac:dyDescent="0.25">
      <c r="A234" s="187"/>
      <c r="B234" s="222"/>
      <c r="C234" s="188" t="s">
        <v>1919</v>
      </c>
      <c r="D234" s="323" t="s">
        <v>1920</v>
      </c>
      <c r="E234" s="323"/>
      <c r="F234" s="181" t="s">
        <v>130</v>
      </c>
      <c r="G234" s="183">
        <v>1</v>
      </c>
      <c r="H234" s="189"/>
      <c r="I234" s="182">
        <f t="shared" si="25"/>
        <v>0</v>
      </c>
      <c r="J234" s="181">
        <f t="shared" si="26"/>
        <v>0</v>
      </c>
      <c r="K234" s="186">
        <f t="shared" si="27"/>
        <v>0</v>
      </c>
      <c r="L234" s="186">
        <f t="shared" si="28"/>
        <v>0</v>
      </c>
      <c r="M234" s="186"/>
      <c r="N234" s="186">
        <v>0</v>
      </c>
      <c r="O234" s="186"/>
      <c r="P234" s="190"/>
      <c r="Q234" s="190"/>
      <c r="R234" s="190"/>
      <c r="S234" s="186">
        <f t="shared" si="29"/>
        <v>0</v>
      </c>
      <c r="T234" s="186"/>
      <c r="U234" s="186"/>
      <c r="V234" s="206"/>
      <c r="W234" s="59"/>
      <c r="Z234">
        <f t="shared" si="30"/>
        <v>0</v>
      </c>
    </row>
    <row r="235" spans="1:26" ht="24.95" customHeight="1" x14ac:dyDescent="0.25">
      <c r="A235" s="187"/>
      <c r="B235" s="222"/>
      <c r="C235" s="188" t="s">
        <v>1937</v>
      </c>
      <c r="D235" s="323" t="s">
        <v>1938</v>
      </c>
      <c r="E235" s="323"/>
      <c r="F235" s="181" t="s">
        <v>130</v>
      </c>
      <c r="G235" s="183">
        <v>1</v>
      </c>
      <c r="H235" s="189"/>
      <c r="I235" s="182">
        <f t="shared" si="25"/>
        <v>0</v>
      </c>
      <c r="J235" s="181">
        <f t="shared" si="26"/>
        <v>0</v>
      </c>
      <c r="K235" s="186">
        <f t="shared" si="27"/>
        <v>0</v>
      </c>
      <c r="L235" s="186">
        <f t="shared" si="28"/>
        <v>0</v>
      </c>
      <c r="M235" s="186"/>
      <c r="N235" s="186">
        <v>0</v>
      </c>
      <c r="O235" s="186"/>
      <c r="P235" s="190"/>
      <c r="Q235" s="190"/>
      <c r="R235" s="190"/>
      <c r="S235" s="186">
        <f t="shared" si="29"/>
        <v>0</v>
      </c>
      <c r="T235" s="186"/>
      <c r="U235" s="186"/>
      <c r="V235" s="206"/>
      <c r="W235" s="59"/>
      <c r="Z235">
        <f t="shared" si="30"/>
        <v>0</v>
      </c>
    </row>
    <row r="236" spans="1:26" ht="24.95" customHeight="1" x14ac:dyDescent="0.25">
      <c r="A236" s="187"/>
      <c r="B236" s="222"/>
      <c r="C236" s="188" t="s">
        <v>1927</v>
      </c>
      <c r="D236" s="323" t="s">
        <v>1928</v>
      </c>
      <c r="E236" s="323"/>
      <c r="F236" s="181" t="s">
        <v>130</v>
      </c>
      <c r="G236" s="183">
        <v>1</v>
      </c>
      <c r="H236" s="189"/>
      <c r="I236" s="182">
        <f t="shared" si="25"/>
        <v>0</v>
      </c>
      <c r="J236" s="181">
        <f t="shared" si="26"/>
        <v>0</v>
      </c>
      <c r="K236" s="186">
        <f t="shared" si="27"/>
        <v>0</v>
      </c>
      <c r="L236" s="186">
        <f t="shared" si="28"/>
        <v>0</v>
      </c>
      <c r="M236" s="186"/>
      <c r="N236" s="186">
        <v>0</v>
      </c>
      <c r="O236" s="186"/>
      <c r="P236" s="190"/>
      <c r="Q236" s="190"/>
      <c r="R236" s="190"/>
      <c r="S236" s="186">
        <f t="shared" si="29"/>
        <v>0</v>
      </c>
      <c r="T236" s="186"/>
      <c r="U236" s="186"/>
      <c r="V236" s="206"/>
      <c r="W236" s="59"/>
      <c r="Z236">
        <f t="shared" si="30"/>
        <v>0</v>
      </c>
    </row>
    <row r="237" spans="1:26" ht="24.95" customHeight="1" x14ac:dyDescent="0.25">
      <c r="A237" s="187"/>
      <c r="B237" s="222"/>
      <c r="C237" s="188" t="s">
        <v>1939</v>
      </c>
      <c r="D237" s="323" t="s">
        <v>1940</v>
      </c>
      <c r="E237" s="323"/>
      <c r="F237" s="181" t="s">
        <v>130</v>
      </c>
      <c r="G237" s="183">
        <v>1</v>
      </c>
      <c r="H237" s="189"/>
      <c r="I237" s="182">
        <f t="shared" si="25"/>
        <v>0</v>
      </c>
      <c r="J237" s="181">
        <f t="shared" si="26"/>
        <v>0</v>
      </c>
      <c r="K237" s="186">
        <f t="shared" si="27"/>
        <v>0</v>
      </c>
      <c r="L237" s="186">
        <f t="shared" si="28"/>
        <v>0</v>
      </c>
      <c r="M237" s="186"/>
      <c r="N237" s="186">
        <v>0</v>
      </c>
      <c r="O237" s="186"/>
      <c r="P237" s="190"/>
      <c r="Q237" s="190"/>
      <c r="R237" s="190"/>
      <c r="S237" s="186">
        <f t="shared" si="29"/>
        <v>0</v>
      </c>
      <c r="T237" s="186"/>
      <c r="U237" s="186"/>
      <c r="V237" s="206"/>
      <c r="W237" s="59"/>
      <c r="Z237">
        <f t="shared" si="30"/>
        <v>0</v>
      </c>
    </row>
    <row r="238" spans="1:26" ht="24.95" customHeight="1" x14ac:dyDescent="0.25">
      <c r="A238" s="187"/>
      <c r="B238" s="222"/>
      <c r="C238" s="188" t="s">
        <v>1931</v>
      </c>
      <c r="D238" s="323" t="s">
        <v>1932</v>
      </c>
      <c r="E238" s="323"/>
      <c r="F238" s="181" t="s">
        <v>130</v>
      </c>
      <c r="G238" s="183">
        <v>1</v>
      </c>
      <c r="H238" s="189"/>
      <c r="I238" s="182">
        <f t="shared" si="25"/>
        <v>0</v>
      </c>
      <c r="J238" s="181">
        <f t="shared" si="26"/>
        <v>0</v>
      </c>
      <c r="K238" s="186">
        <f t="shared" si="27"/>
        <v>0</v>
      </c>
      <c r="L238" s="186">
        <f t="shared" si="28"/>
        <v>0</v>
      </c>
      <c r="M238" s="186"/>
      <c r="N238" s="186">
        <v>0</v>
      </c>
      <c r="O238" s="186"/>
      <c r="P238" s="190"/>
      <c r="Q238" s="190"/>
      <c r="R238" s="190"/>
      <c r="S238" s="186">
        <f t="shared" si="29"/>
        <v>0</v>
      </c>
      <c r="T238" s="186"/>
      <c r="U238" s="186"/>
      <c r="V238" s="206"/>
      <c r="W238" s="59"/>
      <c r="Z238">
        <f t="shared" si="30"/>
        <v>0</v>
      </c>
    </row>
    <row r="239" spans="1:26" ht="24.95" customHeight="1" x14ac:dyDescent="0.25">
      <c r="A239" s="187"/>
      <c r="B239" s="223"/>
      <c r="C239" s="197" t="s">
        <v>1941</v>
      </c>
      <c r="D239" s="326" t="s">
        <v>1942</v>
      </c>
      <c r="E239" s="326"/>
      <c r="F239" s="191" t="s">
        <v>130</v>
      </c>
      <c r="G239" s="193">
        <v>1</v>
      </c>
      <c r="H239" s="198"/>
      <c r="I239" s="192">
        <f t="shared" si="25"/>
        <v>0</v>
      </c>
      <c r="J239" s="191">
        <f t="shared" si="26"/>
        <v>0</v>
      </c>
      <c r="K239" s="196">
        <f t="shared" si="27"/>
        <v>0</v>
      </c>
      <c r="L239" s="196">
        <f t="shared" si="28"/>
        <v>0</v>
      </c>
      <c r="M239" s="196">
        <f>ROUND(G239*(H239),2)</f>
        <v>0</v>
      </c>
      <c r="N239" s="196">
        <v>0</v>
      </c>
      <c r="O239" s="196"/>
      <c r="P239" s="199"/>
      <c r="Q239" s="199"/>
      <c r="R239" s="199"/>
      <c r="S239" s="196">
        <f t="shared" si="29"/>
        <v>0</v>
      </c>
      <c r="T239" s="196"/>
      <c r="U239" s="196"/>
      <c r="V239" s="207"/>
      <c r="W239" s="59"/>
      <c r="Z239">
        <f t="shared" si="30"/>
        <v>0</v>
      </c>
    </row>
    <row r="240" spans="1:26" ht="24.95" customHeight="1" x14ac:dyDescent="0.25">
      <c r="A240" s="187"/>
      <c r="B240" s="222"/>
      <c r="C240" s="188" t="s">
        <v>1931</v>
      </c>
      <c r="D240" s="323" t="s">
        <v>1932</v>
      </c>
      <c r="E240" s="323"/>
      <c r="F240" s="181" t="s">
        <v>130</v>
      </c>
      <c r="G240" s="183">
        <v>1</v>
      </c>
      <c r="H240" s="189"/>
      <c r="I240" s="182">
        <f t="shared" si="25"/>
        <v>0</v>
      </c>
      <c r="J240" s="181">
        <f t="shared" si="26"/>
        <v>0</v>
      </c>
      <c r="K240" s="186">
        <f t="shared" si="27"/>
        <v>0</v>
      </c>
      <c r="L240" s="186">
        <f t="shared" si="28"/>
        <v>0</v>
      </c>
      <c r="M240" s="186"/>
      <c r="N240" s="186">
        <v>0</v>
      </c>
      <c r="O240" s="186"/>
      <c r="P240" s="190"/>
      <c r="Q240" s="190"/>
      <c r="R240" s="190"/>
      <c r="S240" s="186">
        <f t="shared" si="29"/>
        <v>0</v>
      </c>
      <c r="T240" s="186"/>
      <c r="U240" s="186"/>
      <c r="V240" s="206"/>
      <c r="W240" s="59"/>
      <c r="Z240">
        <f t="shared" si="30"/>
        <v>0</v>
      </c>
    </row>
    <row r="241" spans="1:26" ht="24.95" customHeight="1" x14ac:dyDescent="0.25">
      <c r="A241" s="187"/>
      <c r="B241" s="223"/>
      <c r="C241" s="197" t="s">
        <v>1943</v>
      </c>
      <c r="D241" s="326" t="s">
        <v>1944</v>
      </c>
      <c r="E241" s="326"/>
      <c r="F241" s="191" t="s">
        <v>130</v>
      </c>
      <c r="G241" s="193">
        <v>1</v>
      </c>
      <c r="H241" s="198"/>
      <c r="I241" s="192">
        <f t="shared" si="25"/>
        <v>0</v>
      </c>
      <c r="J241" s="191">
        <f t="shared" si="26"/>
        <v>0</v>
      </c>
      <c r="K241" s="196">
        <f t="shared" si="27"/>
        <v>0</v>
      </c>
      <c r="L241" s="196">
        <f t="shared" si="28"/>
        <v>0</v>
      </c>
      <c r="M241" s="196">
        <f>ROUND(G241*(H241),2)</f>
        <v>0</v>
      </c>
      <c r="N241" s="196">
        <v>0</v>
      </c>
      <c r="O241" s="196"/>
      <c r="P241" s="199"/>
      <c r="Q241" s="199"/>
      <c r="R241" s="199"/>
      <c r="S241" s="196">
        <f t="shared" si="29"/>
        <v>0</v>
      </c>
      <c r="T241" s="196"/>
      <c r="U241" s="196"/>
      <c r="V241" s="207"/>
      <c r="W241" s="59"/>
      <c r="Z241">
        <f t="shared" si="30"/>
        <v>0</v>
      </c>
    </row>
    <row r="242" spans="1:26" ht="24.95" customHeight="1" x14ac:dyDescent="0.25">
      <c r="A242" s="187"/>
      <c r="B242" s="222"/>
      <c r="C242" s="188" t="s">
        <v>1945</v>
      </c>
      <c r="D242" s="323" t="s">
        <v>1946</v>
      </c>
      <c r="E242" s="323"/>
      <c r="F242" s="181" t="s">
        <v>195</v>
      </c>
      <c r="G242" s="183">
        <v>1</v>
      </c>
      <c r="H242" s="189"/>
      <c r="I242" s="182">
        <f t="shared" si="25"/>
        <v>0</v>
      </c>
      <c r="J242" s="181">
        <f t="shared" si="26"/>
        <v>0</v>
      </c>
      <c r="K242" s="186">
        <f t="shared" si="27"/>
        <v>0</v>
      </c>
      <c r="L242" s="186">
        <f t="shared" si="28"/>
        <v>0</v>
      </c>
      <c r="M242" s="186"/>
      <c r="N242" s="186">
        <v>0</v>
      </c>
      <c r="O242" s="186"/>
      <c r="P242" s="190"/>
      <c r="Q242" s="190"/>
      <c r="R242" s="190"/>
      <c r="S242" s="186">
        <f t="shared" si="29"/>
        <v>0</v>
      </c>
      <c r="T242" s="186"/>
      <c r="U242" s="186"/>
      <c r="V242" s="206"/>
      <c r="W242" s="59"/>
      <c r="Z242">
        <f t="shared" si="30"/>
        <v>0</v>
      </c>
    </row>
    <row r="243" spans="1:26" ht="24.95" customHeight="1" x14ac:dyDescent="0.25">
      <c r="A243" s="187"/>
      <c r="B243" s="222"/>
      <c r="C243" s="188" t="s">
        <v>1947</v>
      </c>
      <c r="D243" s="323" t="s">
        <v>1948</v>
      </c>
      <c r="E243" s="323"/>
      <c r="F243" s="181" t="s">
        <v>195</v>
      </c>
      <c r="G243" s="183">
        <v>1</v>
      </c>
      <c r="H243" s="189"/>
      <c r="I243" s="182">
        <f t="shared" ref="I243:I274" si="31">ROUND(G243*(H243),2)</f>
        <v>0</v>
      </c>
      <c r="J243" s="181">
        <f t="shared" ref="J243:J274" si="32">ROUND(G243*(N243),2)</f>
        <v>0</v>
      </c>
      <c r="K243" s="186">
        <f t="shared" ref="K243:K274" si="33">ROUND(G243*(O243),2)</f>
        <v>0</v>
      </c>
      <c r="L243" s="186">
        <f t="shared" ref="L243:L274" si="34">ROUND(G243*(H243),2)</f>
        <v>0</v>
      </c>
      <c r="M243" s="186"/>
      <c r="N243" s="186">
        <v>0</v>
      </c>
      <c r="O243" s="186"/>
      <c r="P243" s="190"/>
      <c r="Q243" s="190"/>
      <c r="R243" s="190"/>
      <c r="S243" s="186">
        <f t="shared" ref="S243:S274" si="35">ROUND(G243*(P243),3)</f>
        <v>0</v>
      </c>
      <c r="T243" s="186"/>
      <c r="U243" s="186"/>
      <c r="V243" s="206"/>
      <c r="W243" s="59"/>
      <c r="Z243">
        <f t="shared" ref="Z243:Z274" si="36">0.058844*POWER(I243,0.952797)</f>
        <v>0</v>
      </c>
    </row>
    <row r="244" spans="1:26" ht="24.95" customHeight="1" x14ac:dyDescent="0.25">
      <c r="A244" s="187"/>
      <c r="B244" s="222"/>
      <c r="C244" s="188" t="s">
        <v>1931</v>
      </c>
      <c r="D244" s="323" t="s">
        <v>1932</v>
      </c>
      <c r="E244" s="323"/>
      <c r="F244" s="181" t="s">
        <v>130</v>
      </c>
      <c r="G244" s="183">
        <v>2</v>
      </c>
      <c r="H244" s="189"/>
      <c r="I244" s="182">
        <f t="shared" si="31"/>
        <v>0</v>
      </c>
      <c r="J244" s="181">
        <f t="shared" si="32"/>
        <v>0</v>
      </c>
      <c r="K244" s="186">
        <f t="shared" si="33"/>
        <v>0</v>
      </c>
      <c r="L244" s="186">
        <f t="shared" si="34"/>
        <v>0</v>
      </c>
      <c r="M244" s="186"/>
      <c r="N244" s="186">
        <v>0</v>
      </c>
      <c r="O244" s="186"/>
      <c r="P244" s="190"/>
      <c r="Q244" s="190"/>
      <c r="R244" s="190"/>
      <c r="S244" s="186">
        <f t="shared" si="35"/>
        <v>0</v>
      </c>
      <c r="T244" s="186"/>
      <c r="U244" s="186"/>
      <c r="V244" s="206"/>
      <c r="W244" s="59"/>
      <c r="Z244">
        <f t="shared" si="36"/>
        <v>0</v>
      </c>
    </row>
    <row r="245" spans="1:26" ht="24.95" customHeight="1" x14ac:dyDescent="0.25">
      <c r="A245" s="187"/>
      <c r="B245" s="222"/>
      <c r="C245" s="188" t="s">
        <v>1949</v>
      </c>
      <c r="D245" s="323" t="s">
        <v>1950</v>
      </c>
      <c r="E245" s="323"/>
      <c r="F245" s="181" t="s">
        <v>130</v>
      </c>
      <c r="G245" s="183">
        <v>2</v>
      </c>
      <c r="H245" s="189"/>
      <c r="I245" s="182">
        <f t="shared" si="31"/>
        <v>0</v>
      </c>
      <c r="J245" s="181">
        <f t="shared" si="32"/>
        <v>0</v>
      </c>
      <c r="K245" s="186">
        <f t="shared" si="33"/>
        <v>0</v>
      </c>
      <c r="L245" s="186">
        <f t="shared" si="34"/>
        <v>0</v>
      </c>
      <c r="M245" s="186"/>
      <c r="N245" s="186">
        <v>0</v>
      </c>
      <c r="O245" s="186"/>
      <c r="P245" s="190"/>
      <c r="Q245" s="190"/>
      <c r="R245" s="190"/>
      <c r="S245" s="186">
        <f t="shared" si="35"/>
        <v>0</v>
      </c>
      <c r="T245" s="186"/>
      <c r="U245" s="186"/>
      <c r="V245" s="206"/>
      <c r="W245" s="59"/>
      <c r="Z245">
        <f t="shared" si="36"/>
        <v>0</v>
      </c>
    </row>
    <row r="246" spans="1:26" ht="24.95" customHeight="1" x14ac:dyDescent="0.25">
      <c r="A246" s="187"/>
      <c r="B246" s="222"/>
      <c r="C246" s="188" t="s">
        <v>1951</v>
      </c>
      <c r="D246" s="323" t="s">
        <v>1952</v>
      </c>
      <c r="E246" s="323"/>
      <c r="F246" s="181" t="s">
        <v>1953</v>
      </c>
      <c r="G246" s="183">
        <v>42</v>
      </c>
      <c r="H246" s="189"/>
      <c r="I246" s="182">
        <f t="shared" si="31"/>
        <v>0</v>
      </c>
      <c r="J246" s="181">
        <f t="shared" si="32"/>
        <v>0</v>
      </c>
      <c r="K246" s="186">
        <f t="shared" si="33"/>
        <v>0</v>
      </c>
      <c r="L246" s="186">
        <f t="shared" si="34"/>
        <v>0</v>
      </c>
      <c r="M246" s="186"/>
      <c r="N246" s="186">
        <v>0</v>
      </c>
      <c r="O246" s="186"/>
      <c r="P246" s="190"/>
      <c r="Q246" s="190"/>
      <c r="R246" s="190"/>
      <c r="S246" s="186">
        <f t="shared" si="35"/>
        <v>0</v>
      </c>
      <c r="T246" s="186"/>
      <c r="U246" s="186"/>
      <c r="V246" s="206"/>
      <c r="W246" s="59"/>
      <c r="Z246">
        <f t="shared" si="36"/>
        <v>0</v>
      </c>
    </row>
    <row r="247" spans="1:26" ht="24.95" customHeight="1" x14ac:dyDescent="0.25">
      <c r="A247" s="187"/>
      <c r="B247" s="223"/>
      <c r="C247" s="197" t="s">
        <v>1954</v>
      </c>
      <c r="D247" s="326" t="s">
        <v>1955</v>
      </c>
      <c r="E247" s="326"/>
      <c r="F247" s="191" t="s">
        <v>130</v>
      </c>
      <c r="G247" s="193">
        <v>42</v>
      </c>
      <c r="H247" s="198"/>
      <c r="I247" s="192">
        <f t="shared" si="31"/>
        <v>0</v>
      </c>
      <c r="J247" s="191">
        <f t="shared" si="32"/>
        <v>0</v>
      </c>
      <c r="K247" s="196">
        <f t="shared" si="33"/>
        <v>0</v>
      </c>
      <c r="L247" s="196">
        <f t="shared" si="34"/>
        <v>0</v>
      </c>
      <c r="M247" s="196">
        <f>ROUND(G247*(H247),2)</f>
        <v>0</v>
      </c>
      <c r="N247" s="196">
        <v>0</v>
      </c>
      <c r="O247" s="196"/>
      <c r="P247" s="199"/>
      <c r="Q247" s="199"/>
      <c r="R247" s="199"/>
      <c r="S247" s="196">
        <f t="shared" si="35"/>
        <v>0</v>
      </c>
      <c r="T247" s="196"/>
      <c r="U247" s="196"/>
      <c r="V247" s="207"/>
      <c r="W247" s="59"/>
      <c r="Z247">
        <f t="shared" si="36"/>
        <v>0</v>
      </c>
    </row>
    <row r="248" spans="1:26" ht="24.95" customHeight="1" x14ac:dyDescent="0.25">
      <c r="A248" s="187"/>
      <c r="B248" s="222"/>
      <c r="C248" s="188" t="s">
        <v>1951</v>
      </c>
      <c r="D248" s="323" t="s">
        <v>1952</v>
      </c>
      <c r="E248" s="323"/>
      <c r="F248" s="181" t="s">
        <v>1953</v>
      </c>
      <c r="G248" s="183">
        <v>1</v>
      </c>
      <c r="H248" s="189"/>
      <c r="I248" s="182">
        <f t="shared" si="31"/>
        <v>0</v>
      </c>
      <c r="J248" s="181">
        <f t="shared" si="32"/>
        <v>0</v>
      </c>
      <c r="K248" s="186">
        <f t="shared" si="33"/>
        <v>0</v>
      </c>
      <c r="L248" s="186">
        <f t="shared" si="34"/>
        <v>0</v>
      </c>
      <c r="M248" s="186"/>
      <c r="N248" s="186">
        <v>0</v>
      </c>
      <c r="O248" s="186"/>
      <c r="P248" s="190"/>
      <c r="Q248" s="190"/>
      <c r="R248" s="190"/>
      <c r="S248" s="186">
        <f t="shared" si="35"/>
        <v>0</v>
      </c>
      <c r="T248" s="186"/>
      <c r="U248" s="186"/>
      <c r="V248" s="206"/>
      <c r="W248" s="59"/>
      <c r="Z248">
        <f t="shared" si="36"/>
        <v>0</v>
      </c>
    </row>
    <row r="249" spans="1:26" ht="24.95" customHeight="1" x14ac:dyDescent="0.25">
      <c r="A249" s="187"/>
      <c r="B249" s="222"/>
      <c r="C249" s="188" t="s">
        <v>1956</v>
      </c>
      <c r="D249" s="323" t="s">
        <v>1957</v>
      </c>
      <c r="E249" s="323"/>
      <c r="F249" s="181" t="s">
        <v>195</v>
      </c>
      <c r="G249" s="183">
        <v>1</v>
      </c>
      <c r="H249" s="189"/>
      <c r="I249" s="182">
        <f t="shared" si="31"/>
        <v>0</v>
      </c>
      <c r="J249" s="181">
        <f t="shared" si="32"/>
        <v>0</v>
      </c>
      <c r="K249" s="186">
        <f t="shared" si="33"/>
        <v>0</v>
      </c>
      <c r="L249" s="186">
        <f t="shared" si="34"/>
        <v>0</v>
      </c>
      <c r="M249" s="186"/>
      <c r="N249" s="186">
        <v>0</v>
      </c>
      <c r="O249" s="186"/>
      <c r="P249" s="190"/>
      <c r="Q249" s="190"/>
      <c r="R249" s="190"/>
      <c r="S249" s="186">
        <f t="shared" si="35"/>
        <v>0</v>
      </c>
      <c r="T249" s="186"/>
      <c r="U249" s="186"/>
      <c r="V249" s="206"/>
      <c r="W249" s="59"/>
      <c r="Z249">
        <f t="shared" si="36"/>
        <v>0</v>
      </c>
    </row>
    <row r="250" spans="1:26" ht="24.95" customHeight="1" x14ac:dyDescent="0.25">
      <c r="A250" s="187"/>
      <c r="B250" s="222"/>
      <c r="C250" s="188" t="s">
        <v>1958</v>
      </c>
      <c r="D250" s="323" t="s">
        <v>1959</v>
      </c>
      <c r="E250" s="323"/>
      <c r="F250" s="181" t="s">
        <v>178</v>
      </c>
      <c r="G250" s="183">
        <v>319</v>
      </c>
      <c r="H250" s="189"/>
      <c r="I250" s="182">
        <f t="shared" si="31"/>
        <v>0</v>
      </c>
      <c r="J250" s="181">
        <f t="shared" si="32"/>
        <v>0</v>
      </c>
      <c r="K250" s="186">
        <f t="shared" si="33"/>
        <v>0</v>
      </c>
      <c r="L250" s="186">
        <f t="shared" si="34"/>
        <v>0</v>
      </c>
      <c r="M250" s="186"/>
      <c r="N250" s="186">
        <v>0</v>
      </c>
      <c r="O250" s="186"/>
      <c r="P250" s="190"/>
      <c r="Q250" s="190"/>
      <c r="R250" s="190"/>
      <c r="S250" s="186">
        <f t="shared" si="35"/>
        <v>0</v>
      </c>
      <c r="T250" s="186"/>
      <c r="U250" s="186"/>
      <c r="V250" s="206"/>
      <c r="W250" s="59"/>
      <c r="Z250">
        <f t="shared" si="36"/>
        <v>0</v>
      </c>
    </row>
    <row r="251" spans="1:26" ht="24.95" customHeight="1" x14ac:dyDescent="0.25">
      <c r="A251" s="187"/>
      <c r="B251" s="222"/>
      <c r="C251" s="188" t="s">
        <v>1960</v>
      </c>
      <c r="D251" s="323" t="s">
        <v>1961</v>
      </c>
      <c r="E251" s="323"/>
      <c r="F251" s="181" t="s">
        <v>178</v>
      </c>
      <c r="G251" s="183">
        <v>319</v>
      </c>
      <c r="H251" s="189"/>
      <c r="I251" s="182">
        <f t="shared" si="31"/>
        <v>0</v>
      </c>
      <c r="J251" s="181">
        <f t="shared" si="32"/>
        <v>0</v>
      </c>
      <c r="K251" s="186">
        <f t="shared" si="33"/>
        <v>0</v>
      </c>
      <c r="L251" s="186">
        <f t="shared" si="34"/>
        <v>0</v>
      </c>
      <c r="M251" s="186"/>
      <c r="N251" s="186">
        <v>0</v>
      </c>
      <c r="O251" s="186"/>
      <c r="P251" s="190"/>
      <c r="Q251" s="190"/>
      <c r="R251" s="190"/>
      <c r="S251" s="186">
        <f t="shared" si="35"/>
        <v>0</v>
      </c>
      <c r="T251" s="186"/>
      <c r="U251" s="186"/>
      <c r="V251" s="206"/>
      <c r="W251" s="59"/>
      <c r="Z251">
        <f t="shared" si="36"/>
        <v>0</v>
      </c>
    </row>
    <row r="252" spans="1:26" ht="24.95" customHeight="1" x14ac:dyDescent="0.25">
      <c r="A252" s="187"/>
      <c r="B252" s="222"/>
      <c r="C252" s="188" t="s">
        <v>1962</v>
      </c>
      <c r="D252" s="323" t="s">
        <v>1963</v>
      </c>
      <c r="E252" s="323"/>
      <c r="F252" s="181" t="s">
        <v>653</v>
      </c>
      <c r="G252" s="183">
        <v>100</v>
      </c>
      <c r="H252" s="189"/>
      <c r="I252" s="182">
        <f t="shared" si="31"/>
        <v>0</v>
      </c>
      <c r="J252" s="181">
        <f t="shared" si="32"/>
        <v>0</v>
      </c>
      <c r="K252" s="186">
        <f t="shared" si="33"/>
        <v>0</v>
      </c>
      <c r="L252" s="186">
        <f t="shared" si="34"/>
        <v>0</v>
      </c>
      <c r="M252" s="186"/>
      <c r="N252" s="186">
        <v>0</v>
      </c>
      <c r="O252" s="186"/>
      <c r="P252" s="190">
        <v>9.0000000000000006E-5</v>
      </c>
      <c r="Q252" s="190"/>
      <c r="R252" s="190">
        <v>9.0000000000000006E-5</v>
      </c>
      <c r="S252" s="186">
        <f t="shared" si="35"/>
        <v>8.9999999999999993E-3</v>
      </c>
      <c r="T252" s="186"/>
      <c r="U252" s="186"/>
      <c r="V252" s="206"/>
      <c r="W252" s="59"/>
      <c r="Z252">
        <f t="shared" si="36"/>
        <v>0</v>
      </c>
    </row>
    <row r="253" spans="1:26" ht="24.95" customHeight="1" x14ac:dyDescent="0.25">
      <c r="A253" s="187"/>
      <c r="B253" s="222"/>
      <c r="C253" s="188" t="s">
        <v>1964</v>
      </c>
      <c r="D253" s="323" t="s">
        <v>1965</v>
      </c>
      <c r="E253" s="323"/>
      <c r="F253" s="181" t="s">
        <v>169</v>
      </c>
      <c r="G253" s="183">
        <v>0.83</v>
      </c>
      <c r="H253" s="189"/>
      <c r="I253" s="182">
        <f t="shared" si="31"/>
        <v>0</v>
      </c>
      <c r="J253" s="181">
        <f t="shared" si="32"/>
        <v>0</v>
      </c>
      <c r="K253" s="186">
        <f t="shared" si="33"/>
        <v>0</v>
      </c>
      <c r="L253" s="186">
        <f t="shared" si="34"/>
        <v>0</v>
      </c>
      <c r="M253" s="186"/>
      <c r="N253" s="186">
        <v>0</v>
      </c>
      <c r="O253" s="186"/>
      <c r="P253" s="190"/>
      <c r="Q253" s="190"/>
      <c r="R253" s="190"/>
      <c r="S253" s="186">
        <f t="shared" si="35"/>
        <v>0</v>
      </c>
      <c r="T253" s="186"/>
      <c r="U253" s="186"/>
      <c r="V253" s="206"/>
      <c r="W253" s="59"/>
      <c r="Z253">
        <f t="shared" si="36"/>
        <v>0</v>
      </c>
    </row>
    <row r="254" spans="1:26" ht="24.95" customHeight="1" x14ac:dyDescent="0.25">
      <c r="A254" s="187"/>
      <c r="B254" s="222"/>
      <c r="C254" s="188" t="s">
        <v>1897</v>
      </c>
      <c r="D254" s="323" t="s">
        <v>1898</v>
      </c>
      <c r="E254" s="323"/>
      <c r="F254" s="181" t="s">
        <v>178</v>
      </c>
      <c r="G254" s="183">
        <v>54</v>
      </c>
      <c r="H254" s="189"/>
      <c r="I254" s="182">
        <f t="shared" si="31"/>
        <v>0</v>
      </c>
      <c r="J254" s="181">
        <f t="shared" si="32"/>
        <v>0</v>
      </c>
      <c r="K254" s="186">
        <f t="shared" si="33"/>
        <v>0</v>
      </c>
      <c r="L254" s="186">
        <f t="shared" si="34"/>
        <v>0</v>
      </c>
      <c r="M254" s="186"/>
      <c r="N254" s="186">
        <v>0</v>
      </c>
      <c r="O254" s="186"/>
      <c r="P254" s="190"/>
      <c r="Q254" s="190"/>
      <c r="R254" s="190"/>
      <c r="S254" s="186">
        <f t="shared" si="35"/>
        <v>0</v>
      </c>
      <c r="T254" s="186"/>
      <c r="U254" s="186"/>
      <c r="V254" s="206"/>
      <c r="W254" s="59"/>
      <c r="Z254">
        <f t="shared" si="36"/>
        <v>0</v>
      </c>
    </row>
    <row r="255" spans="1:26" ht="24.95" customHeight="1" x14ac:dyDescent="0.25">
      <c r="A255" s="187"/>
      <c r="B255" s="222"/>
      <c r="C255" s="188" t="s">
        <v>1966</v>
      </c>
      <c r="D255" s="323" t="s">
        <v>1967</v>
      </c>
      <c r="E255" s="323"/>
      <c r="F255" s="181" t="s">
        <v>178</v>
      </c>
      <c r="G255" s="183">
        <v>13.5</v>
      </c>
      <c r="H255" s="189"/>
      <c r="I255" s="182">
        <f t="shared" si="31"/>
        <v>0</v>
      </c>
      <c r="J255" s="181">
        <f t="shared" si="32"/>
        <v>0</v>
      </c>
      <c r="K255" s="186">
        <f t="shared" si="33"/>
        <v>0</v>
      </c>
      <c r="L255" s="186">
        <f t="shared" si="34"/>
        <v>0</v>
      </c>
      <c r="M255" s="186"/>
      <c r="N255" s="186">
        <v>0</v>
      </c>
      <c r="O255" s="186"/>
      <c r="P255" s="190"/>
      <c r="Q255" s="190"/>
      <c r="R255" s="190"/>
      <c r="S255" s="186">
        <f t="shared" si="35"/>
        <v>0</v>
      </c>
      <c r="T255" s="186"/>
      <c r="U255" s="186"/>
      <c r="V255" s="206"/>
      <c r="W255" s="59"/>
      <c r="Z255">
        <f t="shared" si="36"/>
        <v>0</v>
      </c>
    </row>
    <row r="256" spans="1:26" ht="24.95" customHeight="1" x14ac:dyDescent="0.25">
      <c r="A256" s="187"/>
      <c r="B256" s="222"/>
      <c r="C256" s="188" t="s">
        <v>1903</v>
      </c>
      <c r="D256" s="323" t="s">
        <v>1968</v>
      </c>
      <c r="E256" s="323"/>
      <c r="F256" s="181" t="s">
        <v>178</v>
      </c>
      <c r="G256" s="183">
        <v>101</v>
      </c>
      <c r="H256" s="189"/>
      <c r="I256" s="182">
        <f t="shared" si="31"/>
        <v>0</v>
      </c>
      <c r="J256" s="181">
        <f t="shared" si="32"/>
        <v>0</v>
      </c>
      <c r="K256" s="186">
        <f t="shared" si="33"/>
        <v>0</v>
      </c>
      <c r="L256" s="186">
        <f t="shared" si="34"/>
        <v>0</v>
      </c>
      <c r="M256" s="186"/>
      <c r="N256" s="186">
        <v>0</v>
      </c>
      <c r="O256" s="186"/>
      <c r="P256" s="190"/>
      <c r="Q256" s="190"/>
      <c r="R256" s="190"/>
      <c r="S256" s="186">
        <f t="shared" si="35"/>
        <v>0</v>
      </c>
      <c r="T256" s="186"/>
      <c r="U256" s="186"/>
      <c r="V256" s="206"/>
      <c r="W256" s="59"/>
      <c r="Z256">
        <f t="shared" si="36"/>
        <v>0</v>
      </c>
    </row>
    <row r="257" spans="1:26" ht="24.95" customHeight="1" x14ac:dyDescent="0.25">
      <c r="A257" s="187"/>
      <c r="B257" s="222"/>
      <c r="C257" s="188" t="s">
        <v>1905</v>
      </c>
      <c r="D257" s="323" t="s">
        <v>1969</v>
      </c>
      <c r="E257" s="323"/>
      <c r="F257" s="181" t="s">
        <v>178</v>
      </c>
      <c r="G257" s="183">
        <v>9</v>
      </c>
      <c r="H257" s="189"/>
      <c r="I257" s="182">
        <f t="shared" si="31"/>
        <v>0</v>
      </c>
      <c r="J257" s="181">
        <f t="shared" si="32"/>
        <v>0</v>
      </c>
      <c r="K257" s="186">
        <f t="shared" si="33"/>
        <v>0</v>
      </c>
      <c r="L257" s="186">
        <f t="shared" si="34"/>
        <v>0</v>
      </c>
      <c r="M257" s="186"/>
      <c r="N257" s="186">
        <v>0</v>
      </c>
      <c r="O257" s="186"/>
      <c r="P257" s="190"/>
      <c r="Q257" s="190"/>
      <c r="R257" s="190"/>
      <c r="S257" s="186">
        <f t="shared" si="35"/>
        <v>0</v>
      </c>
      <c r="T257" s="186"/>
      <c r="U257" s="186"/>
      <c r="V257" s="206"/>
      <c r="W257" s="59"/>
      <c r="Z257">
        <f t="shared" si="36"/>
        <v>0</v>
      </c>
    </row>
    <row r="258" spans="1:26" ht="24.95" customHeight="1" x14ac:dyDescent="0.25">
      <c r="A258" s="187"/>
      <c r="B258" s="222"/>
      <c r="C258" s="188" t="s">
        <v>1907</v>
      </c>
      <c r="D258" s="323" t="s">
        <v>1908</v>
      </c>
      <c r="E258" s="323"/>
      <c r="F258" s="181" t="s">
        <v>178</v>
      </c>
      <c r="G258" s="183">
        <v>29</v>
      </c>
      <c r="H258" s="189"/>
      <c r="I258" s="182">
        <f t="shared" si="31"/>
        <v>0</v>
      </c>
      <c r="J258" s="181">
        <f t="shared" si="32"/>
        <v>0</v>
      </c>
      <c r="K258" s="186">
        <f t="shared" si="33"/>
        <v>0</v>
      </c>
      <c r="L258" s="186">
        <f t="shared" si="34"/>
        <v>0</v>
      </c>
      <c r="M258" s="186"/>
      <c r="N258" s="186">
        <v>0</v>
      </c>
      <c r="O258" s="186"/>
      <c r="P258" s="190"/>
      <c r="Q258" s="190"/>
      <c r="R258" s="190"/>
      <c r="S258" s="186">
        <f t="shared" si="35"/>
        <v>0</v>
      </c>
      <c r="T258" s="186"/>
      <c r="U258" s="186"/>
      <c r="V258" s="206"/>
      <c r="W258" s="59"/>
      <c r="Z258">
        <f t="shared" si="36"/>
        <v>0</v>
      </c>
    </row>
    <row r="259" spans="1:26" ht="24.95" customHeight="1" x14ac:dyDescent="0.25">
      <c r="A259" s="187"/>
      <c r="B259" s="222"/>
      <c r="C259" s="188" t="s">
        <v>1970</v>
      </c>
      <c r="D259" s="323" t="s">
        <v>1971</v>
      </c>
      <c r="E259" s="323"/>
      <c r="F259" s="181" t="s">
        <v>130</v>
      </c>
      <c r="G259" s="183">
        <v>1</v>
      </c>
      <c r="H259" s="189"/>
      <c r="I259" s="182">
        <f t="shared" si="31"/>
        <v>0</v>
      </c>
      <c r="J259" s="181">
        <f t="shared" si="32"/>
        <v>0</v>
      </c>
      <c r="K259" s="186">
        <f t="shared" si="33"/>
        <v>0</v>
      </c>
      <c r="L259" s="186">
        <f t="shared" si="34"/>
        <v>0</v>
      </c>
      <c r="M259" s="186"/>
      <c r="N259" s="186">
        <v>0</v>
      </c>
      <c r="O259" s="186"/>
      <c r="P259" s="190"/>
      <c r="Q259" s="190"/>
      <c r="R259" s="190"/>
      <c r="S259" s="186">
        <f t="shared" si="35"/>
        <v>0</v>
      </c>
      <c r="T259" s="186"/>
      <c r="U259" s="186"/>
      <c r="V259" s="206"/>
      <c r="W259" s="59"/>
      <c r="Z259">
        <f t="shared" si="36"/>
        <v>0</v>
      </c>
    </row>
    <row r="260" spans="1:26" ht="24.95" customHeight="1" x14ac:dyDescent="0.25">
      <c r="A260" s="187"/>
      <c r="B260" s="222"/>
      <c r="C260" s="188" t="s">
        <v>1931</v>
      </c>
      <c r="D260" s="323" t="s">
        <v>1932</v>
      </c>
      <c r="E260" s="323"/>
      <c r="F260" s="181" t="s">
        <v>130</v>
      </c>
      <c r="G260" s="183">
        <v>1</v>
      </c>
      <c r="H260" s="189"/>
      <c r="I260" s="182">
        <f t="shared" si="31"/>
        <v>0</v>
      </c>
      <c r="J260" s="181">
        <f t="shared" si="32"/>
        <v>0</v>
      </c>
      <c r="K260" s="186">
        <f t="shared" si="33"/>
        <v>0</v>
      </c>
      <c r="L260" s="186">
        <f t="shared" si="34"/>
        <v>0</v>
      </c>
      <c r="M260" s="186"/>
      <c r="N260" s="186">
        <v>0</v>
      </c>
      <c r="O260" s="186"/>
      <c r="P260" s="190"/>
      <c r="Q260" s="190"/>
      <c r="R260" s="190"/>
      <c r="S260" s="186">
        <f t="shared" si="35"/>
        <v>0</v>
      </c>
      <c r="T260" s="186"/>
      <c r="U260" s="186"/>
      <c r="V260" s="206"/>
      <c r="W260" s="59"/>
      <c r="Z260">
        <f t="shared" si="36"/>
        <v>0</v>
      </c>
    </row>
    <row r="261" spans="1:26" ht="24.95" customHeight="1" x14ac:dyDescent="0.25">
      <c r="A261" s="187"/>
      <c r="B261" s="222"/>
      <c r="C261" s="188" t="s">
        <v>1927</v>
      </c>
      <c r="D261" s="323" t="s">
        <v>1928</v>
      </c>
      <c r="E261" s="323"/>
      <c r="F261" s="181" t="s">
        <v>130</v>
      </c>
      <c r="G261" s="183">
        <v>1</v>
      </c>
      <c r="H261" s="189"/>
      <c r="I261" s="182">
        <f t="shared" si="31"/>
        <v>0</v>
      </c>
      <c r="J261" s="181">
        <f t="shared" si="32"/>
        <v>0</v>
      </c>
      <c r="K261" s="186">
        <f t="shared" si="33"/>
        <v>0</v>
      </c>
      <c r="L261" s="186">
        <f t="shared" si="34"/>
        <v>0</v>
      </c>
      <c r="M261" s="186"/>
      <c r="N261" s="186">
        <v>0</v>
      </c>
      <c r="O261" s="186"/>
      <c r="P261" s="190"/>
      <c r="Q261" s="190"/>
      <c r="R261" s="190"/>
      <c r="S261" s="186">
        <f t="shared" si="35"/>
        <v>0</v>
      </c>
      <c r="T261" s="186"/>
      <c r="U261" s="186"/>
      <c r="V261" s="206"/>
      <c r="W261" s="59"/>
      <c r="Z261">
        <f t="shared" si="36"/>
        <v>0</v>
      </c>
    </row>
    <row r="262" spans="1:26" ht="24.95" customHeight="1" x14ac:dyDescent="0.25">
      <c r="A262" s="187"/>
      <c r="B262" s="222"/>
      <c r="C262" s="188" t="s">
        <v>1972</v>
      </c>
      <c r="D262" s="323" t="s">
        <v>1973</v>
      </c>
      <c r="E262" s="323"/>
      <c r="F262" s="181" t="s">
        <v>130</v>
      </c>
      <c r="G262" s="183">
        <v>7</v>
      </c>
      <c r="H262" s="189"/>
      <c r="I262" s="182">
        <f t="shared" si="31"/>
        <v>0</v>
      </c>
      <c r="J262" s="181">
        <f t="shared" si="32"/>
        <v>0</v>
      </c>
      <c r="K262" s="186">
        <f t="shared" si="33"/>
        <v>0</v>
      </c>
      <c r="L262" s="186">
        <f t="shared" si="34"/>
        <v>0</v>
      </c>
      <c r="M262" s="186"/>
      <c r="N262" s="186">
        <v>0</v>
      </c>
      <c r="O262" s="186"/>
      <c r="P262" s="190"/>
      <c r="Q262" s="190"/>
      <c r="R262" s="190"/>
      <c r="S262" s="186">
        <f t="shared" si="35"/>
        <v>0</v>
      </c>
      <c r="T262" s="186"/>
      <c r="U262" s="186"/>
      <c r="V262" s="206"/>
      <c r="W262" s="59"/>
      <c r="Z262">
        <f t="shared" si="36"/>
        <v>0</v>
      </c>
    </row>
    <row r="263" spans="1:26" ht="24.95" customHeight="1" x14ac:dyDescent="0.25">
      <c r="A263" s="187"/>
      <c r="B263" s="222"/>
      <c r="C263" s="188" t="s">
        <v>1923</v>
      </c>
      <c r="D263" s="323" t="s">
        <v>1924</v>
      </c>
      <c r="E263" s="323"/>
      <c r="F263" s="181" t="s">
        <v>130</v>
      </c>
      <c r="G263" s="183">
        <v>5</v>
      </c>
      <c r="H263" s="189"/>
      <c r="I263" s="182">
        <f t="shared" si="31"/>
        <v>0</v>
      </c>
      <c r="J263" s="181">
        <f t="shared" si="32"/>
        <v>0</v>
      </c>
      <c r="K263" s="186">
        <f t="shared" si="33"/>
        <v>0</v>
      </c>
      <c r="L263" s="186">
        <f t="shared" si="34"/>
        <v>0</v>
      </c>
      <c r="M263" s="186"/>
      <c r="N263" s="186">
        <v>0</v>
      </c>
      <c r="O263" s="186"/>
      <c r="P263" s="190"/>
      <c r="Q263" s="190"/>
      <c r="R263" s="190"/>
      <c r="S263" s="186">
        <f t="shared" si="35"/>
        <v>0</v>
      </c>
      <c r="T263" s="186"/>
      <c r="U263" s="186"/>
      <c r="V263" s="206"/>
      <c r="W263" s="59"/>
      <c r="Z263">
        <f t="shared" si="36"/>
        <v>0</v>
      </c>
    </row>
    <row r="264" spans="1:26" ht="24.95" customHeight="1" x14ac:dyDescent="0.25">
      <c r="A264" s="187"/>
      <c r="B264" s="222"/>
      <c r="C264" s="188" t="s">
        <v>1919</v>
      </c>
      <c r="D264" s="323" t="s">
        <v>1920</v>
      </c>
      <c r="E264" s="323"/>
      <c r="F264" s="181" t="s">
        <v>130</v>
      </c>
      <c r="G264" s="183">
        <v>1</v>
      </c>
      <c r="H264" s="189"/>
      <c r="I264" s="182">
        <f t="shared" si="31"/>
        <v>0</v>
      </c>
      <c r="J264" s="181">
        <f t="shared" si="32"/>
        <v>0</v>
      </c>
      <c r="K264" s="186">
        <f t="shared" si="33"/>
        <v>0</v>
      </c>
      <c r="L264" s="186">
        <f t="shared" si="34"/>
        <v>0</v>
      </c>
      <c r="M264" s="186"/>
      <c r="N264" s="186">
        <v>0</v>
      </c>
      <c r="O264" s="186"/>
      <c r="P264" s="190"/>
      <c r="Q264" s="190"/>
      <c r="R264" s="190"/>
      <c r="S264" s="186">
        <f t="shared" si="35"/>
        <v>0</v>
      </c>
      <c r="T264" s="186"/>
      <c r="U264" s="186"/>
      <c r="V264" s="206"/>
      <c r="W264" s="59"/>
      <c r="Z264">
        <f t="shared" si="36"/>
        <v>0</v>
      </c>
    </row>
    <row r="265" spans="1:26" ht="24.95" customHeight="1" x14ac:dyDescent="0.25">
      <c r="A265" s="187"/>
      <c r="B265" s="222"/>
      <c r="C265" s="188" t="s">
        <v>1913</v>
      </c>
      <c r="D265" s="323" t="s">
        <v>1914</v>
      </c>
      <c r="E265" s="323"/>
      <c r="F265" s="181" t="s">
        <v>130</v>
      </c>
      <c r="G265" s="183">
        <v>1</v>
      </c>
      <c r="H265" s="189"/>
      <c r="I265" s="182">
        <f t="shared" si="31"/>
        <v>0</v>
      </c>
      <c r="J265" s="181">
        <f t="shared" si="32"/>
        <v>0</v>
      </c>
      <c r="K265" s="186">
        <f t="shared" si="33"/>
        <v>0</v>
      </c>
      <c r="L265" s="186">
        <f t="shared" si="34"/>
        <v>0</v>
      </c>
      <c r="M265" s="186"/>
      <c r="N265" s="186">
        <v>0</v>
      </c>
      <c r="O265" s="186"/>
      <c r="P265" s="190"/>
      <c r="Q265" s="190"/>
      <c r="R265" s="190"/>
      <c r="S265" s="186">
        <f t="shared" si="35"/>
        <v>0</v>
      </c>
      <c r="T265" s="186"/>
      <c r="U265" s="186"/>
      <c r="V265" s="206"/>
      <c r="W265" s="59"/>
      <c r="Z265">
        <f t="shared" si="36"/>
        <v>0</v>
      </c>
    </row>
    <row r="266" spans="1:26" ht="24.95" customHeight="1" x14ac:dyDescent="0.25">
      <c r="A266" s="187"/>
      <c r="B266" s="222"/>
      <c r="C266" s="188" t="s">
        <v>1974</v>
      </c>
      <c r="D266" s="323" t="s">
        <v>1975</v>
      </c>
      <c r="E266" s="323"/>
      <c r="F266" s="181" t="s">
        <v>1953</v>
      </c>
      <c r="G266" s="183">
        <v>5</v>
      </c>
      <c r="H266" s="189"/>
      <c r="I266" s="182">
        <f t="shared" si="31"/>
        <v>0</v>
      </c>
      <c r="J266" s="181">
        <f t="shared" si="32"/>
        <v>0</v>
      </c>
      <c r="K266" s="186">
        <f t="shared" si="33"/>
        <v>0</v>
      </c>
      <c r="L266" s="186">
        <f t="shared" si="34"/>
        <v>0</v>
      </c>
      <c r="M266" s="186"/>
      <c r="N266" s="186">
        <v>0</v>
      </c>
      <c r="O266" s="186"/>
      <c r="P266" s="190"/>
      <c r="Q266" s="190"/>
      <c r="R266" s="190"/>
      <c r="S266" s="186">
        <f t="shared" si="35"/>
        <v>0</v>
      </c>
      <c r="T266" s="186"/>
      <c r="U266" s="186"/>
      <c r="V266" s="206"/>
      <c r="W266" s="59"/>
      <c r="Z266">
        <f t="shared" si="36"/>
        <v>0</v>
      </c>
    </row>
    <row r="267" spans="1:26" ht="24.95" customHeight="1" x14ac:dyDescent="0.25">
      <c r="A267" s="187"/>
      <c r="B267" s="222"/>
      <c r="C267" s="188" t="s">
        <v>1958</v>
      </c>
      <c r="D267" s="323" t="s">
        <v>1959</v>
      </c>
      <c r="E267" s="323"/>
      <c r="F267" s="181" t="s">
        <v>178</v>
      </c>
      <c r="G267" s="183">
        <v>1000</v>
      </c>
      <c r="H267" s="189"/>
      <c r="I267" s="182">
        <f t="shared" si="31"/>
        <v>0</v>
      </c>
      <c r="J267" s="181">
        <f t="shared" si="32"/>
        <v>0</v>
      </c>
      <c r="K267" s="186">
        <f t="shared" si="33"/>
        <v>0</v>
      </c>
      <c r="L267" s="186">
        <f t="shared" si="34"/>
        <v>0</v>
      </c>
      <c r="M267" s="186"/>
      <c r="N267" s="186">
        <v>0</v>
      </c>
      <c r="O267" s="186"/>
      <c r="P267" s="190"/>
      <c r="Q267" s="190"/>
      <c r="R267" s="190"/>
      <c r="S267" s="186">
        <f t="shared" si="35"/>
        <v>0</v>
      </c>
      <c r="T267" s="186"/>
      <c r="U267" s="186"/>
      <c r="V267" s="206"/>
      <c r="W267" s="59"/>
      <c r="Z267">
        <f t="shared" si="36"/>
        <v>0</v>
      </c>
    </row>
    <row r="268" spans="1:26" ht="24.95" customHeight="1" x14ac:dyDescent="0.25">
      <c r="A268" s="187"/>
      <c r="B268" s="222"/>
      <c r="C268" s="188" t="s">
        <v>1960</v>
      </c>
      <c r="D268" s="323" t="s">
        <v>1961</v>
      </c>
      <c r="E268" s="323"/>
      <c r="F268" s="181" t="s">
        <v>178</v>
      </c>
      <c r="G268" s="183">
        <v>1000</v>
      </c>
      <c r="H268" s="189"/>
      <c r="I268" s="182">
        <f t="shared" si="31"/>
        <v>0</v>
      </c>
      <c r="J268" s="181">
        <f t="shared" si="32"/>
        <v>0</v>
      </c>
      <c r="K268" s="186">
        <f t="shared" si="33"/>
        <v>0</v>
      </c>
      <c r="L268" s="186">
        <f t="shared" si="34"/>
        <v>0</v>
      </c>
      <c r="M268" s="186"/>
      <c r="N268" s="186">
        <v>0</v>
      </c>
      <c r="O268" s="186"/>
      <c r="P268" s="190"/>
      <c r="Q268" s="190"/>
      <c r="R268" s="190"/>
      <c r="S268" s="186">
        <f t="shared" si="35"/>
        <v>0</v>
      </c>
      <c r="T268" s="186"/>
      <c r="U268" s="186"/>
      <c r="V268" s="206"/>
      <c r="W268" s="59"/>
      <c r="Z268">
        <f t="shared" si="36"/>
        <v>0</v>
      </c>
    </row>
    <row r="269" spans="1:26" ht="24.95" customHeight="1" x14ac:dyDescent="0.25">
      <c r="A269" s="187"/>
      <c r="B269" s="222"/>
      <c r="C269" s="188" t="s">
        <v>1962</v>
      </c>
      <c r="D269" s="323" t="s">
        <v>1963</v>
      </c>
      <c r="E269" s="323"/>
      <c r="F269" s="181" t="s">
        <v>653</v>
      </c>
      <c r="G269" s="183">
        <v>50</v>
      </c>
      <c r="H269" s="189"/>
      <c r="I269" s="182">
        <f t="shared" si="31"/>
        <v>0</v>
      </c>
      <c r="J269" s="181">
        <f t="shared" si="32"/>
        <v>0</v>
      </c>
      <c r="K269" s="186">
        <f t="shared" si="33"/>
        <v>0</v>
      </c>
      <c r="L269" s="186">
        <f t="shared" si="34"/>
        <v>0</v>
      </c>
      <c r="M269" s="186"/>
      <c r="N269" s="186">
        <v>0</v>
      </c>
      <c r="O269" s="186"/>
      <c r="P269" s="190">
        <v>9.0000000000000006E-5</v>
      </c>
      <c r="Q269" s="190"/>
      <c r="R269" s="190">
        <v>9.0000000000000006E-5</v>
      </c>
      <c r="S269" s="186">
        <f t="shared" si="35"/>
        <v>5.0000000000000001E-3</v>
      </c>
      <c r="T269" s="186"/>
      <c r="U269" s="186"/>
      <c r="V269" s="206"/>
      <c r="W269" s="59"/>
      <c r="Z269">
        <f t="shared" si="36"/>
        <v>0</v>
      </c>
    </row>
    <row r="270" spans="1:26" ht="24.95" customHeight="1" x14ac:dyDescent="0.25">
      <c r="A270" s="187"/>
      <c r="B270" s="222"/>
      <c r="C270" s="188" t="s">
        <v>1976</v>
      </c>
      <c r="D270" s="323" t="s">
        <v>1977</v>
      </c>
      <c r="E270" s="323"/>
      <c r="F270" s="181" t="s">
        <v>169</v>
      </c>
      <c r="G270" s="183">
        <v>1.65</v>
      </c>
      <c r="H270" s="189"/>
      <c r="I270" s="182">
        <f t="shared" si="31"/>
        <v>0</v>
      </c>
      <c r="J270" s="181">
        <f t="shared" si="32"/>
        <v>0</v>
      </c>
      <c r="K270" s="186">
        <f t="shared" si="33"/>
        <v>0</v>
      </c>
      <c r="L270" s="186">
        <f t="shared" si="34"/>
        <v>0</v>
      </c>
      <c r="M270" s="186"/>
      <c r="N270" s="186">
        <v>0</v>
      </c>
      <c r="O270" s="186"/>
      <c r="P270" s="190"/>
      <c r="Q270" s="190"/>
      <c r="R270" s="190"/>
      <c r="S270" s="186">
        <f t="shared" si="35"/>
        <v>0</v>
      </c>
      <c r="T270" s="186"/>
      <c r="U270" s="186"/>
      <c r="V270" s="206"/>
      <c r="W270" s="59"/>
      <c r="Z270">
        <f t="shared" si="36"/>
        <v>0</v>
      </c>
    </row>
    <row r="271" spans="1:26" ht="24.95" customHeight="1" x14ac:dyDescent="0.25">
      <c r="A271" s="187"/>
      <c r="B271" s="223"/>
      <c r="C271" s="197" t="s">
        <v>1929</v>
      </c>
      <c r="D271" s="326" t="s">
        <v>1930</v>
      </c>
      <c r="E271" s="326"/>
      <c r="F271" s="191" t="s">
        <v>130</v>
      </c>
      <c r="G271" s="193">
        <v>1</v>
      </c>
      <c r="H271" s="198"/>
      <c r="I271" s="192">
        <f t="shared" si="31"/>
        <v>0</v>
      </c>
      <c r="J271" s="191">
        <f t="shared" si="32"/>
        <v>0</v>
      </c>
      <c r="K271" s="196">
        <f t="shared" si="33"/>
        <v>0</v>
      </c>
      <c r="L271" s="196">
        <f t="shared" si="34"/>
        <v>0</v>
      </c>
      <c r="M271" s="196">
        <f t="shared" ref="M271:M277" si="37">ROUND(G271*(H271),2)</f>
        <v>0</v>
      </c>
      <c r="N271" s="196">
        <v>0</v>
      </c>
      <c r="O271" s="196"/>
      <c r="P271" s="199"/>
      <c r="Q271" s="199"/>
      <c r="R271" s="199"/>
      <c r="S271" s="196">
        <f t="shared" si="35"/>
        <v>0</v>
      </c>
      <c r="T271" s="196"/>
      <c r="U271" s="196"/>
      <c r="V271" s="207"/>
      <c r="W271" s="59"/>
      <c r="Z271">
        <f t="shared" si="36"/>
        <v>0</v>
      </c>
    </row>
    <row r="272" spans="1:26" ht="24.95" customHeight="1" x14ac:dyDescent="0.25">
      <c r="A272" s="187"/>
      <c r="B272" s="223"/>
      <c r="C272" s="197" t="s">
        <v>1978</v>
      </c>
      <c r="D272" s="326" t="s">
        <v>1979</v>
      </c>
      <c r="E272" s="326"/>
      <c r="F272" s="191" t="s">
        <v>130</v>
      </c>
      <c r="G272" s="193">
        <v>4</v>
      </c>
      <c r="H272" s="198"/>
      <c r="I272" s="192">
        <f t="shared" si="31"/>
        <v>0</v>
      </c>
      <c r="J272" s="191">
        <f t="shared" si="32"/>
        <v>0</v>
      </c>
      <c r="K272" s="196">
        <f t="shared" si="33"/>
        <v>0</v>
      </c>
      <c r="L272" s="196">
        <f t="shared" si="34"/>
        <v>0</v>
      </c>
      <c r="M272" s="196">
        <f t="shared" si="37"/>
        <v>0</v>
      </c>
      <c r="N272" s="196">
        <v>0</v>
      </c>
      <c r="O272" s="196"/>
      <c r="P272" s="199"/>
      <c r="Q272" s="199"/>
      <c r="R272" s="199"/>
      <c r="S272" s="196">
        <f t="shared" si="35"/>
        <v>0</v>
      </c>
      <c r="T272" s="196"/>
      <c r="U272" s="196"/>
      <c r="V272" s="207"/>
      <c r="W272" s="59"/>
      <c r="Z272">
        <f t="shared" si="36"/>
        <v>0</v>
      </c>
    </row>
    <row r="273" spans="1:26" ht="24.95" customHeight="1" x14ac:dyDescent="0.25">
      <c r="A273" s="187"/>
      <c r="B273" s="223"/>
      <c r="C273" s="197" t="s">
        <v>1925</v>
      </c>
      <c r="D273" s="326" t="s">
        <v>1926</v>
      </c>
      <c r="E273" s="326"/>
      <c r="F273" s="191" t="s">
        <v>130</v>
      </c>
      <c r="G273" s="193">
        <v>3</v>
      </c>
      <c r="H273" s="198"/>
      <c r="I273" s="192">
        <f t="shared" si="31"/>
        <v>0</v>
      </c>
      <c r="J273" s="191">
        <f t="shared" si="32"/>
        <v>0</v>
      </c>
      <c r="K273" s="196">
        <f t="shared" si="33"/>
        <v>0</v>
      </c>
      <c r="L273" s="196">
        <f t="shared" si="34"/>
        <v>0</v>
      </c>
      <c r="M273" s="196">
        <f t="shared" si="37"/>
        <v>0</v>
      </c>
      <c r="N273" s="196">
        <v>0</v>
      </c>
      <c r="O273" s="196"/>
      <c r="P273" s="199"/>
      <c r="Q273" s="199"/>
      <c r="R273" s="199"/>
      <c r="S273" s="196">
        <f t="shared" si="35"/>
        <v>0</v>
      </c>
      <c r="T273" s="196"/>
      <c r="U273" s="196"/>
      <c r="V273" s="207"/>
      <c r="W273" s="59"/>
      <c r="Z273">
        <f t="shared" si="36"/>
        <v>0</v>
      </c>
    </row>
    <row r="274" spans="1:26" ht="24.95" customHeight="1" x14ac:dyDescent="0.25">
      <c r="A274" s="187"/>
      <c r="B274" s="223"/>
      <c r="C274" s="197" t="s">
        <v>1921</v>
      </c>
      <c r="D274" s="326" t="s">
        <v>1922</v>
      </c>
      <c r="E274" s="326"/>
      <c r="F274" s="191" t="s">
        <v>130</v>
      </c>
      <c r="G274" s="193">
        <v>1</v>
      </c>
      <c r="H274" s="198"/>
      <c r="I274" s="192">
        <f t="shared" si="31"/>
        <v>0</v>
      </c>
      <c r="J274" s="191">
        <f t="shared" si="32"/>
        <v>0</v>
      </c>
      <c r="K274" s="196">
        <f t="shared" si="33"/>
        <v>0</v>
      </c>
      <c r="L274" s="196">
        <f t="shared" si="34"/>
        <v>0</v>
      </c>
      <c r="M274" s="196">
        <f t="shared" si="37"/>
        <v>0</v>
      </c>
      <c r="N274" s="196">
        <v>0</v>
      </c>
      <c r="O274" s="196"/>
      <c r="P274" s="199"/>
      <c r="Q274" s="199"/>
      <c r="R274" s="199"/>
      <c r="S274" s="196">
        <f t="shared" si="35"/>
        <v>0</v>
      </c>
      <c r="T274" s="196"/>
      <c r="U274" s="196"/>
      <c r="V274" s="207"/>
      <c r="W274" s="59"/>
      <c r="Z274">
        <f t="shared" si="36"/>
        <v>0</v>
      </c>
    </row>
    <row r="275" spans="1:26" ht="24.95" customHeight="1" x14ac:dyDescent="0.25">
      <c r="A275" s="187"/>
      <c r="B275" s="223"/>
      <c r="C275" s="197" t="s">
        <v>1917</v>
      </c>
      <c r="D275" s="326" t="s">
        <v>1918</v>
      </c>
      <c r="E275" s="326"/>
      <c r="F275" s="191" t="s">
        <v>130</v>
      </c>
      <c r="G275" s="193">
        <v>1</v>
      </c>
      <c r="H275" s="198"/>
      <c r="I275" s="192">
        <f t="shared" ref="I275:I306" si="38">ROUND(G275*(H275),2)</f>
        <v>0</v>
      </c>
      <c r="J275" s="191">
        <f t="shared" ref="J275:J284" si="39">ROUND(G275*(N275),2)</f>
        <v>0</v>
      </c>
      <c r="K275" s="196">
        <f t="shared" ref="K275:K284" si="40">ROUND(G275*(O275),2)</f>
        <v>0</v>
      </c>
      <c r="L275" s="196">
        <f t="shared" ref="L275:L284" si="41">ROUND(G275*(H275),2)</f>
        <v>0</v>
      </c>
      <c r="M275" s="196">
        <f t="shared" si="37"/>
        <v>0</v>
      </c>
      <c r="N275" s="196">
        <v>0</v>
      </c>
      <c r="O275" s="196"/>
      <c r="P275" s="199"/>
      <c r="Q275" s="199"/>
      <c r="R275" s="199"/>
      <c r="S275" s="196">
        <f t="shared" ref="S275:S284" si="42">ROUND(G275*(P275),3)</f>
        <v>0</v>
      </c>
      <c r="T275" s="196"/>
      <c r="U275" s="196"/>
      <c r="V275" s="207"/>
      <c r="W275" s="59"/>
      <c r="Z275">
        <f t="shared" ref="Z275:Z284" si="43">0.058844*POWER(I275,0.952797)</f>
        <v>0</v>
      </c>
    </row>
    <row r="276" spans="1:26" ht="24.95" customHeight="1" x14ac:dyDescent="0.25">
      <c r="A276" s="187"/>
      <c r="B276" s="223"/>
      <c r="C276" s="197" t="s">
        <v>1941</v>
      </c>
      <c r="D276" s="326" t="s">
        <v>1942</v>
      </c>
      <c r="E276" s="326"/>
      <c r="F276" s="191" t="s">
        <v>130</v>
      </c>
      <c r="G276" s="193">
        <v>1</v>
      </c>
      <c r="H276" s="198"/>
      <c r="I276" s="192">
        <f t="shared" si="38"/>
        <v>0</v>
      </c>
      <c r="J276" s="191">
        <f t="shared" si="39"/>
        <v>0</v>
      </c>
      <c r="K276" s="196">
        <f t="shared" si="40"/>
        <v>0</v>
      </c>
      <c r="L276" s="196">
        <f t="shared" si="41"/>
        <v>0</v>
      </c>
      <c r="M276" s="196">
        <f t="shared" si="37"/>
        <v>0</v>
      </c>
      <c r="N276" s="196">
        <v>0</v>
      </c>
      <c r="O276" s="196"/>
      <c r="P276" s="199"/>
      <c r="Q276" s="199"/>
      <c r="R276" s="199"/>
      <c r="S276" s="196">
        <f t="shared" si="42"/>
        <v>0</v>
      </c>
      <c r="T276" s="196"/>
      <c r="U276" s="196"/>
      <c r="V276" s="207"/>
      <c r="W276" s="59"/>
      <c r="Z276">
        <f t="shared" si="43"/>
        <v>0</v>
      </c>
    </row>
    <row r="277" spans="1:26" ht="24.95" customHeight="1" x14ac:dyDescent="0.25">
      <c r="A277" s="187"/>
      <c r="B277" s="223"/>
      <c r="C277" s="197" t="s">
        <v>1980</v>
      </c>
      <c r="D277" s="326" t="s">
        <v>1981</v>
      </c>
      <c r="E277" s="326"/>
      <c r="F277" s="191" t="s">
        <v>1982</v>
      </c>
      <c r="G277" s="193">
        <v>1</v>
      </c>
      <c r="H277" s="198"/>
      <c r="I277" s="192">
        <f t="shared" si="38"/>
        <v>0</v>
      </c>
      <c r="J277" s="191">
        <f t="shared" si="39"/>
        <v>0</v>
      </c>
      <c r="K277" s="196">
        <f t="shared" si="40"/>
        <v>0</v>
      </c>
      <c r="L277" s="196">
        <f t="shared" si="41"/>
        <v>0</v>
      </c>
      <c r="M277" s="196">
        <f t="shared" si="37"/>
        <v>0</v>
      </c>
      <c r="N277" s="196">
        <v>0</v>
      </c>
      <c r="O277" s="196"/>
      <c r="P277" s="199"/>
      <c r="Q277" s="199"/>
      <c r="R277" s="199"/>
      <c r="S277" s="196">
        <f t="shared" si="42"/>
        <v>0</v>
      </c>
      <c r="T277" s="196"/>
      <c r="U277" s="196"/>
      <c r="V277" s="207"/>
      <c r="W277" s="59"/>
      <c r="Z277">
        <f t="shared" si="43"/>
        <v>0</v>
      </c>
    </row>
    <row r="278" spans="1:26" ht="24.95" customHeight="1" x14ac:dyDescent="0.25">
      <c r="A278" s="187"/>
      <c r="B278" s="222"/>
      <c r="C278" s="188" t="s">
        <v>1983</v>
      </c>
      <c r="D278" s="323" t="s">
        <v>1984</v>
      </c>
      <c r="E278" s="323"/>
      <c r="F278" s="181" t="s">
        <v>195</v>
      </c>
      <c r="G278" s="183">
        <v>2</v>
      </c>
      <c r="H278" s="189"/>
      <c r="I278" s="182">
        <f t="shared" si="38"/>
        <v>0</v>
      </c>
      <c r="J278" s="181">
        <f t="shared" si="39"/>
        <v>0</v>
      </c>
      <c r="K278" s="186">
        <f t="shared" si="40"/>
        <v>0</v>
      </c>
      <c r="L278" s="186">
        <f t="shared" si="41"/>
        <v>0</v>
      </c>
      <c r="M278" s="186"/>
      <c r="N278" s="186">
        <v>0</v>
      </c>
      <c r="O278" s="186"/>
      <c r="P278" s="190"/>
      <c r="Q278" s="190"/>
      <c r="R278" s="190"/>
      <c r="S278" s="186">
        <f t="shared" si="42"/>
        <v>0</v>
      </c>
      <c r="T278" s="186"/>
      <c r="U278" s="186"/>
      <c r="V278" s="206"/>
      <c r="W278" s="59"/>
      <c r="Z278">
        <f t="shared" si="43"/>
        <v>0</v>
      </c>
    </row>
    <row r="279" spans="1:26" ht="24.95" customHeight="1" x14ac:dyDescent="0.25">
      <c r="A279" s="187"/>
      <c r="B279" s="222"/>
      <c r="C279" s="188" t="s">
        <v>1985</v>
      </c>
      <c r="D279" s="323" t="s">
        <v>1986</v>
      </c>
      <c r="E279" s="323"/>
      <c r="F279" s="181" t="s">
        <v>130</v>
      </c>
      <c r="G279" s="183">
        <v>1</v>
      </c>
      <c r="H279" s="189"/>
      <c r="I279" s="182">
        <f t="shared" si="38"/>
        <v>0</v>
      </c>
      <c r="J279" s="181">
        <f t="shared" si="39"/>
        <v>0</v>
      </c>
      <c r="K279" s="186">
        <f t="shared" si="40"/>
        <v>0</v>
      </c>
      <c r="L279" s="186">
        <f t="shared" si="41"/>
        <v>0</v>
      </c>
      <c r="M279" s="186"/>
      <c r="N279" s="186">
        <v>0</v>
      </c>
      <c r="O279" s="186"/>
      <c r="P279" s="190"/>
      <c r="Q279" s="190"/>
      <c r="R279" s="190"/>
      <c r="S279" s="186">
        <f t="shared" si="42"/>
        <v>0</v>
      </c>
      <c r="T279" s="186"/>
      <c r="U279" s="186"/>
      <c r="V279" s="206"/>
      <c r="W279" s="59"/>
      <c r="Z279">
        <f t="shared" si="43"/>
        <v>0</v>
      </c>
    </row>
    <row r="280" spans="1:26" ht="24.95" customHeight="1" x14ac:dyDescent="0.25">
      <c r="A280" s="187"/>
      <c r="B280" s="223"/>
      <c r="C280" s="197" t="s">
        <v>1987</v>
      </c>
      <c r="D280" s="326" t="s">
        <v>1988</v>
      </c>
      <c r="E280" s="326"/>
      <c r="F280" s="191" t="s">
        <v>130</v>
      </c>
      <c r="G280" s="193">
        <v>5</v>
      </c>
      <c r="H280" s="198"/>
      <c r="I280" s="192">
        <f t="shared" si="38"/>
        <v>0</v>
      </c>
      <c r="J280" s="191">
        <f t="shared" si="39"/>
        <v>0</v>
      </c>
      <c r="K280" s="196">
        <f t="shared" si="40"/>
        <v>0</v>
      </c>
      <c r="L280" s="196">
        <f t="shared" si="41"/>
        <v>0</v>
      </c>
      <c r="M280" s="196">
        <f>ROUND(G280*(H280),2)</f>
        <v>0</v>
      </c>
      <c r="N280" s="196">
        <v>0</v>
      </c>
      <c r="O280" s="196"/>
      <c r="P280" s="199"/>
      <c r="Q280" s="199"/>
      <c r="R280" s="199"/>
      <c r="S280" s="196">
        <f t="shared" si="42"/>
        <v>0</v>
      </c>
      <c r="T280" s="196"/>
      <c r="U280" s="196"/>
      <c r="V280" s="207"/>
      <c r="W280" s="59"/>
      <c r="Z280">
        <f t="shared" si="43"/>
        <v>0</v>
      </c>
    </row>
    <row r="281" spans="1:26" ht="24.95" customHeight="1" x14ac:dyDescent="0.25">
      <c r="A281" s="187"/>
      <c r="B281" s="223"/>
      <c r="C281" s="197" t="s">
        <v>1943</v>
      </c>
      <c r="D281" s="326" t="s">
        <v>1944</v>
      </c>
      <c r="E281" s="326"/>
      <c r="F281" s="191" t="s">
        <v>130</v>
      </c>
      <c r="G281" s="193">
        <v>1</v>
      </c>
      <c r="H281" s="198"/>
      <c r="I281" s="192">
        <f t="shared" si="38"/>
        <v>0</v>
      </c>
      <c r="J281" s="191">
        <f t="shared" si="39"/>
        <v>0</v>
      </c>
      <c r="K281" s="196">
        <f t="shared" si="40"/>
        <v>0</v>
      </c>
      <c r="L281" s="196">
        <f t="shared" si="41"/>
        <v>0</v>
      </c>
      <c r="M281" s="196">
        <f>ROUND(G281*(H281),2)</f>
        <v>0</v>
      </c>
      <c r="N281" s="196">
        <v>0</v>
      </c>
      <c r="O281" s="196"/>
      <c r="P281" s="199"/>
      <c r="Q281" s="199"/>
      <c r="R281" s="199"/>
      <c r="S281" s="196">
        <f t="shared" si="42"/>
        <v>0</v>
      </c>
      <c r="T281" s="196"/>
      <c r="U281" s="196"/>
      <c r="V281" s="207"/>
      <c r="W281" s="59"/>
      <c r="Z281">
        <f t="shared" si="43"/>
        <v>0</v>
      </c>
    </row>
    <row r="282" spans="1:26" ht="24.95" customHeight="1" x14ac:dyDescent="0.25">
      <c r="A282" s="187"/>
      <c r="B282" s="222"/>
      <c r="C282" s="188" t="s">
        <v>1989</v>
      </c>
      <c r="D282" s="323" t="s">
        <v>1990</v>
      </c>
      <c r="E282" s="323"/>
      <c r="F282" s="181" t="s">
        <v>130</v>
      </c>
      <c r="G282" s="183">
        <v>3</v>
      </c>
      <c r="H282" s="189"/>
      <c r="I282" s="182">
        <f t="shared" si="38"/>
        <v>0</v>
      </c>
      <c r="J282" s="181">
        <f t="shared" si="39"/>
        <v>0</v>
      </c>
      <c r="K282" s="186">
        <f t="shared" si="40"/>
        <v>0</v>
      </c>
      <c r="L282" s="186">
        <f t="shared" si="41"/>
        <v>0</v>
      </c>
      <c r="M282" s="186"/>
      <c r="N282" s="186">
        <v>0</v>
      </c>
      <c r="O282" s="186"/>
      <c r="P282" s="190"/>
      <c r="Q282" s="190"/>
      <c r="R282" s="190"/>
      <c r="S282" s="186">
        <f t="shared" si="42"/>
        <v>0</v>
      </c>
      <c r="T282" s="186"/>
      <c r="U282" s="186"/>
      <c r="V282" s="206"/>
      <c r="W282" s="59"/>
      <c r="Z282">
        <f t="shared" si="43"/>
        <v>0</v>
      </c>
    </row>
    <row r="283" spans="1:26" ht="24.95" customHeight="1" x14ac:dyDescent="0.25">
      <c r="A283" s="187"/>
      <c r="B283" s="222"/>
      <c r="C283" s="188" t="s">
        <v>1947</v>
      </c>
      <c r="D283" s="323" t="s">
        <v>1991</v>
      </c>
      <c r="E283" s="323"/>
      <c r="F283" s="181" t="s">
        <v>195</v>
      </c>
      <c r="G283" s="183">
        <v>3</v>
      </c>
      <c r="H283" s="189"/>
      <c r="I283" s="182">
        <f t="shared" si="38"/>
        <v>0</v>
      </c>
      <c r="J283" s="181">
        <f t="shared" si="39"/>
        <v>0</v>
      </c>
      <c r="K283" s="186">
        <f t="shared" si="40"/>
        <v>0</v>
      </c>
      <c r="L283" s="186">
        <f t="shared" si="41"/>
        <v>0</v>
      </c>
      <c r="M283" s="186"/>
      <c r="N283" s="186">
        <v>0</v>
      </c>
      <c r="O283" s="186"/>
      <c r="P283" s="190"/>
      <c r="Q283" s="190"/>
      <c r="R283" s="190"/>
      <c r="S283" s="186">
        <f t="shared" si="42"/>
        <v>0</v>
      </c>
      <c r="T283" s="186"/>
      <c r="U283" s="186"/>
      <c r="V283" s="206"/>
      <c r="W283" s="59"/>
      <c r="Z283">
        <f t="shared" si="43"/>
        <v>0</v>
      </c>
    </row>
    <row r="284" spans="1:26" ht="24.95" customHeight="1" x14ac:dyDescent="0.25">
      <c r="A284" s="187"/>
      <c r="B284" s="222"/>
      <c r="C284" s="188" t="s">
        <v>1992</v>
      </c>
      <c r="D284" s="323" t="s">
        <v>1993</v>
      </c>
      <c r="E284" s="323"/>
      <c r="F284" s="181" t="s">
        <v>1953</v>
      </c>
      <c r="G284" s="183">
        <v>1</v>
      </c>
      <c r="H284" s="189"/>
      <c r="I284" s="182">
        <f t="shared" si="38"/>
        <v>0</v>
      </c>
      <c r="J284" s="181">
        <f t="shared" si="39"/>
        <v>0</v>
      </c>
      <c r="K284" s="186">
        <f t="shared" si="40"/>
        <v>0</v>
      </c>
      <c r="L284" s="186">
        <f t="shared" si="41"/>
        <v>0</v>
      </c>
      <c r="M284" s="186"/>
      <c r="N284" s="186">
        <v>0</v>
      </c>
      <c r="O284" s="186"/>
      <c r="P284" s="190"/>
      <c r="Q284" s="190"/>
      <c r="R284" s="190"/>
      <c r="S284" s="186">
        <f t="shared" si="42"/>
        <v>0</v>
      </c>
      <c r="T284" s="186"/>
      <c r="U284" s="186"/>
      <c r="V284" s="206"/>
      <c r="W284" s="59"/>
      <c r="Z284">
        <f t="shared" si="43"/>
        <v>0</v>
      </c>
    </row>
    <row r="285" spans="1:26" x14ac:dyDescent="0.25">
      <c r="A285" s="13"/>
      <c r="B285" s="221"/>
      <c r="C285" s="180">
        <v>722</v>
      </c>
      <c r="D285" s="322" t="s">
        <v>89</v>
      </c>
      <c r="E285" s="322"/>
      <c r="F285" s="13"/>
      <c r="G285" s="179"/>
      <c r="H285" s="146"/>
      <c r="I285" s="148">
        <f>ROUND((SUM(I210:I284))/1,2)</f>
        <v>0</v>
      </c>
      <c r="J285" s="13"/>
      <c r="K285" s="13"/>
      <c r="L285" s="13">
        <f>ROUND((SUM(L210:L284))/1,2)</f>
        <v>0</v>
      </c>
      <c r="M285" s="13">
        <f>ROUND((SUM(M210:M284))/1,2)</f>
        <v>0</v>
      </c>
      <c r="N285" s="13"/>
      <c r="O285" s="13"/>
      <c r="P285" s="13"/>
      <c r="Q285" s="13"/>
      <c r="R285" s="13"/>
      <c r="S285" s="13">
        <f>ROUND((SUM(S210:S284))/1,2)</f>
        <v>0.01</v>
      </c>
      <c r="T285" s="13"/>
      <c r="U285" s="13"/>
      <c r="V285" s="208">
        <f>ROUND((SUM(V210:V284))/1,2)</f>
        <v>0</v>
      </c>
      <c r="W285" s="226"/>
      <c r="X285" s="145"/>
      <c r="Y285" s="145"/>
      <c r="Z285" s="145"/>
    </row>
    <row r="286" spans="1:26" x14ac:dyDescent="0.25">
      <c r="A286" s="1"/>
      <c r="B286" s="217"/>
      <c r="C286" s="1"/>
      <c r="D286" s="1"/>
      <c r="E286" s="1"/>
      <c r="F286" s="1"/>
      <c r="G286" s="173"/>
      <c r="H286" s="139"/>
      <c r="I286" s="13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09"/>
      <c r="W286" s="59"/>
    </row>
    <row r="287" spans="1:26" x14ac:dyDescent="0.25">
      <c r="A287" s="13"/>
      <c r="B287" s="221"/>
      <c r="C287" s="180">
        <v>723</v>
      </c>
      <c r="D287" s="322" t="s">
        <v>1739</v>
      </c>
      <c r="E287" s="322"/>
      <c r="F287" s="13"/>
      <c r="G287" s="179"/>
      <c r="H287" s="146"/>
      <c r="I287" s="146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205"/>
      <c r="W287" s="226"/>
      <c r="X287" s="145"/>
      <c r="Y287" s="145"/>
      <c r="Z287" s="145"/>
    </row>
    <row r="288" spans="1:26" ht="24.95" customHeight="1" x14ac:dyDescent="0.25">
      <c r="A288" s="187"/>
      <c r="B288" s="222"/>
      <c r="C288" s="188" t="s">
        <v>1994</v>
      </c>
      <c r="D288" s="323" t="s">
        <v>1995</v>
      </c>
      <c r="E288" s="323"/>
      <c r="F288" s="181" t="s">
        <v>178</v>
      </c>
      <c r="G288" s="183">
        <v>1.5</v>
      </c>
      <c r="H288" s="189"/>
      <c r="I288" s="182">
        <f t="shared" ref="I288:I307" si="44">ROUND(G288*(H288),2)</f>
        <v>0</v>
      </c>
      <c r="J288" s="181">
        <f t="shared" ref="J288:J307" si="45">ROUND(G288*(N288),2)</f>
        <v>0</v>
      </c>
      <c r="K288" s="186">
        <f t="shared" ref="K288:K307" si="46">ROUND(G288*(O288),2)</f>
        <v>0</v>
      </c>
      <c r="L288" s="186">
        <f t="shared" ref="L288:L307" si="47">ROUND(G288*(H288),2)</f>
        <v>0</v>
      </c>
      <c r="M288" s="186"/>
      <c r="N288" s="186">
        <v>0</v>
      </c>
      <c r="O288" s="186"/>
      <c r="P288" s="190"/>
      <c r="Q288" s="190"/>
      <c r="R288" s="190"/>
      <c r="S288" s="186">
        <f t="shared" ref="S288:S307" si="48">ROUND(G288*(P288),3)</f>
        <v>0</v>
      </c>
      <c r="T288" s="186"/>
      <c r="U288" s="186"/>
      <c r="V288" s="206"/>
      <c r="W288" s="59"/>
      <c r="Z288">
        <f t="shared" ref="Z288:Z307" si="49">0.058844*POWER(I288,0.952797)</f>
        <v>0</v>
      </c>
    </row>
    <row r="289" spans="1:26" ht="24.95" customHeight="1" x14ac:dyDescent="0.25">
      <c r="A289" s="187"/>
      <c r="B289" s="222"/>
      <c r="C289" s="188" t="s">
        <v>1996</v>
      </c>
      <c r="D289" s="323" t="s">
        <v>1997</v>
      </c>
      <c r="E289" s="323"/>
      <c r="F289" s="181" t="s">
        <v>178</v>
      </c>
      <c r="G289" s="183">
        <v>3</v>
      </c>
      <c r="H289" s="189"/>
      <c r="I289" s="182">
        <f t="shared" si="44"/>
        <v>0</v>
      </c>
      <c r="J289" s="181">
        <f t="shared" si="45"/>
        <v>0</v>
      </c>
      <c r="K289" s="186">
        <f t="shared" si="46"/>
        <v>0</v>
      </c>
      <c r="L289" s="186">
        <f t="shared" si="47"/>
        <v>0</v>
      </c>
      <c r="M289" s="186"/>
      <c r="N289" s="186">
        <v>0</v>
      </c>
      <c r="O289" s="186"/>
      <c r="P289" s="190"/>
      <c r="Q289" s="190"/>
      <c r="R289" s="190"/>
      <c r="S289" s="186">
        <f t="shared" si="48"/>
        <v>0</v>
      </c>
      <c r="T289" s="186"/>
      <c r="U289" s="186"/>
      <c r="V289" s="206"/>
      <c r="W289" s="59"/>
      <c r="Z289">
        <f t="shared" si="49"/>
        <v>0</v>
      </c>
    </row>
    <row r="290" spans="1:26" ht="24.95" customHeight="1" x14ac:dyDescent="0.25">
      <c r="A290" s="187"/>
      <c r="B290" s="222"/>
      <c r="C290" s="188" t="s">
        <v>1998</v>
      </c>
      <c r="D290" s="323" t="s">
        <v>1999</v>
      </c>
      <c r="E290" s="323"/>
      <c r="F290" s="181" t="s">
        <v>130</v>
      </c>
      <c r="G290" s="183">
        <v>2</v>
      </c>
      <c r="H290" s="189"/>
      <c r="I290" s="182">
        <f t="shared" si="44"/>
        <v>0</v>
      </c>
      <c r="J290" s="181">
        <f t="shared" si="45"/>
        <v>0</v>
      </c>
      <c r="K290" s="186">
        <f t="shared" si="46"/>
        <v>0</v>
      </c>
      <c r="L290" s="186">
        <f t="shared" si="47"/>
        <v>0</v>
      </c>
      <c r="M290" s="186"/>
      <c r="N290" s="186">
        <v>0</v>
      </c>
      <c r="O290" s="186"/>
      <c r="P290" s="190"/>
      <c r="Q290" s="190"/>
      <c r="R290" s="190"/>
      <c r="S290" s="186">
        <f t="shared" si="48"/>
        <v>0</v>
      </c>
      <c r="T290" s="186"/>
      <c r="U290" s="186"/>
      <c r="V290" s="206"/>
      <c r="W290" s="59"/>
      <c r="Z290">
        <f t="shared" si="49"/>
        <v>0</v>
      </c>
    </row>
    <row r="291" spans="1:26" ht="24.95" customHeight="1" x14ac:dyDescent="0.25">
      <c r="A291" s="187"/>
      <c r="B291" s="223"/>
      <c r="C291" s="197" t="s">
        <v>2000</v>
      </c>
      <c r="D291" s="326" t="s">
        <v>2001</v>
      </c>
      <c r="E291" s="326"/>
      <c r="F291" s="191" t="s">
        <v>130</v>
      </c>
      <c r="G291" s="193">
        <v>1</v>
      </c>
      <c r="H291" s="198"/>
      <c r="I291" s="192">
        <f t="shared" si="44"/>
        <v>0</v>
      </c>
      <c r="J291" s="191">
        <f t="shared" si="45"/>
        <v>0</v>
      </c>
      <c r="K291" s="196">
        <f t="shared" si="46"/>
        <v>0</v>
      </c>
      <c r="L291" s="196">
        <f t="shared" si="47"/>
        <v>0</v>
      </c>
      <c r="M291" s="196">
        <f>ROUND(G291*(H291),2)</f>
        <v>0</v>
      </c>
      <c r="N291" s="196">
        <v>0</v>
      </c>
      <c r="O291" s="196"/>
      <c r="P291" s="199"/>
      <c r="Q291" s="199"/>
      <c r="R291" s="199"/>
      <c r="S291" s="196">
        <f t="shared" si="48"/>
        <v>0</v>
      </c>
      <c r="T291" s="196"/>
      <c r="U291" s="196"/>
      <c r="V291" s="207"/>
      <c r="W291" s="59"/>
      <c r="Z291">
        <f t="shared" si="49"/>
        <v>0</v>
      </c>
    </row>
    <row r="292" spans="1:26" ht="24.95" customHeight="1" x14ac:dyDescent="0.25">
      <c r="A292" s="187"/>
      <c r="B292" s="223"/>
      <c r="C292" s="197" t="s">
        <v>2002</v>
      </c>
      <c r="D292" s="326" t="s">
        <v>2003</v>
      </c>
      <c r="E292" s="326"/>
      <c r="F292" s="191" t="s">
        <v>130</v>
      </c>
      <c r="G292" s="193">
        <v>1</v>
      </c>
      <c r="H292" s="198"/>
      <c r="I292" s="192">
        <f t="shared" si="44"/>
        <v>0</v>
      </c>
      <c r="J292" s="191">
        <f t="shared" si="45"/>
        <v>0</v>
      </c>
      <c r="K292" s="196">
        <f t="shared" si="46"/>
        <v>0</v>
      </c>
      <c r="L292" s="196">
        <f t="shared" si="47"/>
        <v>0</v>
      </c>
      <c r="M292" s="196">
        <f>ROUND(G292*(H292),2)</f>
        <v>0</v>
      </c>
      <c r="N292" s="196">
        <v>0</v>
      </c>
      <c r="O292" s="196"/>
      <c r="P292" s="199"/>
      <c r="Q292" s="199"/>
      <c r="R292" s="199"/>
      <c r="S292" s="196">
        <f t="shared" si="48"/>
        <v>0</v>
      </c>
      <c r="T292" s="196"/>
      <c r="U292" s="196"/>
      <c r="V292" s="207"/>
      <c r="W292" s="59"/>
      <c r="Z292">
        <f t="shared" si="49"/>
        <v>0</v>
      </c>
    </row>
    <row r="293" spans="1:26" ht="24.95" customHeight="1" x14ac:dyDescent="0.25">
      <c r="A293" s="187"/>
      <c r="B293" s="222"/>
      <c r="C293" s="188" t="s">
        <v>2004</v>
      </c>
      <c r="D293" s="323" t="s">
        <v>2005</v>
      </c>
      <c r="E293" s="323"/>
      <c r="F293" s="181" t="s">
        <v>130</v>
      </c>
      <c r="G293" s="183">
        <v>2</v>
      </c>
      <c r="H293" s="189"/>
      <c r="I293" s="182">
        <f t="shared" si="44"/>
        <v>0</v>
      </c>
      <c r="J293" s="181">
        <f t="shared" si="45"/>
        <v>0</v>
      </c>
      <c r="K293" s="186">
        <f t="shared" si="46"/>
        <v>0</v>
      </c>
      <c r="L293" s="186">
        <f t="shared" si="47"/>
        <v>0</v>
      </c>
      <c r="M293" s="186"/>
      <c r="N293" s="186">
        <v>0</v>
      </c>
      <c r="O293" s="186"/>
      <c r="P293" s="190"/>
      <c r="Q293" s="190"/>
      <c r="R293" s="190"/>
      <c r="S293" s="186">
        <f t="shared" si="48"/>
        <v>0</v>
      </c>
      <c r="T293" s="186"/>
      <c r="U293" s="186"/>
      <c r="V293" s="206"/>
      <c r="W293" s="59"/>
      <c r="Z293">
        <f t="shared" si="49"/>
        <v>0</v>
      </c>
    </row>
    <row r="294" spans="1:26" ht="24.95" customHeight="1" x14ac:dyDescent="0.25">
      <c r="A294" s="187"/>
      <c r="B294" s="223"/>
      <c r="C294" s="197" t="s">
        <v>2006</v>
      </c>
      <c r="D294" s="326" t="s">
        <v>2007</v>
      </c>
      <c r="E294" s="326"/>
      <c r="F294" s="191" t="s">
        <v>130</v>
      </c>
      <c r="G294" s="193">
        <v>2</v>
      </c>
      <c r="H294" s="198"/>
      <c r="I294" s="192">
        <f t="shared" si="44"/>
        <v>0</v>
      </c>
      <c r="J294" s="191">
        <f t="shared" si="45"/>
        <v>0</v>
      </c>
      <c r="K294" s="196">
        <f t="shared" si="46"/>
        <v>0</v>
      </c>
      <c r="L294" s="196">
        <f t="shared" si="47"/>
        <v>0</v>
      </c>
      <c r="M294" s="196">
        <f>ROUND(G294*(H294),2)</f>
        <v>0</v>
      </c>
      <c r="N294" s="196">
        <v>0</v>
      </c>
      <c r="O294" s="196"/>
      <c r="P294" s="199"/>
      <c r="Q294" s="199"/>
      <c r="R294" s="199"/>
      <c r="S294" s="196">
        <f t="shared" si="48"/>
        <v>0</v>
      </c>
      <c r="T294" s="196"/>
      <c r="U294" s="196"/>
      <c r="V294" s="207"/>
      <c r="W294" s="59"/>
      <c r="Z294">
        <f t="shared" si="49"/>
        <v>0</v>
      </c>
    </row>
    <row r="295" spans="1:26" ht="24.95" customHeight="1" x14ac:dyDescent="0.25">
      <c r="A295" s="187"/>
      <c r="B295" s="222"/>
      <c r="C295" s="188" t="s">
        <v>2008</v>
      </c>
      <c r="D295" s="323" t="s">
        <v>2009</v>
      </c>
      <c r="E295" s="323"/>
      <c r="F295" s="181" t="s">
        <v>130</v>
      </c>
      <c r="G295" s="183">
        <v>1</v>
      </c>
      <c r="H295" s="189"/>
      <c r="I295" s="182">
        <f t="shared" si="44"/>
        <v>0</v>
      </c>
      <c r="J295" s="181">
        <f t="shared" si="45"/>
        <v>0</v>
      </c>
      <c r="K295" s="186">
        <f t="shared" si="46"/>
        <v>0</v>
      </c>
      <c r="L295" s="186">
        <f t="shared" si="47"/>
        <v>0</v>
      </c>
      <c r="M295" s="186"/>
      <c r="N295" s="186">
        <v>0</v>
      </c>
      <c r="O295" s="186"/>
      <c r="P295" s="190"/>
      <c r="Q295" s="190"/>
      <c r="R295" s="190"/>
      <c r="S295" s="186">
        <f t="shared" si="48"/>
        <v>0</v>
      </c>
      <c r="T295" s="186"/>
      <c r="U295" s="186"/>
      <c r="V295" s="206"/>
      <c r="W295" s="59"/>
      <c r="Z295">
        <f t="shared" si="49"/>
        <v>0</v>
      </c>
    </row>
    <row r="296" spans="1:26" ht="24.95" customHeight="1" x14ac:dyDescent="0.25">
      <c r="A296" s="187"/>
      <c r="B296" s="223"/>
      <c r="C296" s="197" t="s">
        <v>2010</v>
      </c>
      <c r="D296" s="326" t="s">
        <v>2011</v>
      </c>
      <c r="E296" s="326"/>
      <c r="F296" s="191" t="s">
        <v>130</v>
      </c>
      <c r="G296" s="193">
        <v>1</v>
      </c>
      <c r="H296" s="198"/>
      <c r="I296" s="192">
        <f t="shared" si="44"/>
        <v>0</v>
      </c>
      <c r="J296" s="191">
        <f t="shared" si="45"/>
        <v>0</v>
      </c>
      <c r="K296" s="196">
        <f t="shared" si="46"/>
        <v>0</v>
      </c>
      <c r="L296" s="196">
        <f t="shared" si="47"/>
        <v>0</v>
      </c>
      <c r="M296" s="196">
        <f>ROUND(G296*(H296),2)</f>
        <v>0</v>
      </c>
      <c r="N296" s="196">
        <v>0</v>
      </c>
      <c r="O296" s="196"/>
      <c r="P296" s="199"/>
      <c r="Q296" s="199"/>
      <c r="R296" s="199"/>
      <c r="S296" s="196">
        <f t="shared" si="48"/>
        <v>0</v>
      </c>
      <c r="T296" s="196"/>
      <c r="U296" s="196"/>
      <c r="V296" s="207"/>
      <c r="W296" s="59"/>
      <c r="Z296">
        <f t="shared" si="49"/>
        <v>0</v>
      </c>
    </row>
    <row r="297" spans="1:26" ht="24.95" customHeight="1" x14ac:dyDescent="0.25">
      <c r="A297" s="187"/>
      <c r="B297" s="222"/>
      <c r="C297" s="188" t="s">
        <v>2012</v>
      </c>
      <c r="D297" s="323" t="s">
        <v>2013</v>
      </c>
      <c r="E297" s="323"/>
      <c r="F297" s="181" t="s">
        <v>130</v>
      </c>
      <c r="G297" s="183">
        <v>1</v>
      </c>
      <c r="H297" s="189"/>
      <c r="I297" s="182">
        <f t="shared" si="44"/>
        <v>0</v>
      </c>
      <c r="J297" s="181">
        <f t="shared" si="45"/>
        <v>0</v>
      </c>
      <c r="K297" s="186">
        <f t="shared" si="46"/>
        <v>0</v>
      </c>
      <c r="L297" s="186">
        <f t="shared" si="47"/>
        <v>0</v>
      </c>
      <c r="M297" s="186"/>
      <c r="N297" s="186">
        <v>0</v>
      </c>
      <c r="O297" s="186"/>
      <c r="P297" s="190"/>
      <c r="Q297" s="190"/>
      <c r="R297" s="190"/>
      <c r="S297" s="186">
        <f t="shared" si="48"/>
        <v>0</v>
      </c>
      <c r="T297" s="186"/>
      <c r="U297" s="186"/>
      <c r="V297" s="206"/>
      <c r="W297" s="59"/>
      <c r="Z297">
        <f t="shared" si="49"/>
        <v>0</v>
      </c>
    </row>
    <row r="298" spans="1:26" ht="24.95" customHeight="1" x14ac:dyDescent="0.25">
      <c r="A298" s="187"/>
      <c r="B298" s="222"/>
      <c r="C298" s="188" t="s">
        <v>1962</v>
      </c>
      <c r="D298" s="323" t="s">
        <v>1963</v>
      </c>
      <c r="E298" s="323"/>
      <c r="F298" s="181" t="s">
        <v>653</v>
      </c>
      <c r="G298" s="183">
        <v>10</v>
      </c>
      <c r="H298" s="189"/>
      <c r="I298" s="182">
        <f t="shared" si="44"/>
        <v>0</v>
      </c>
      <c r="J298" s="181">
        <f t="shared" si="45"/>
        <v>0</v>
      </c>
      <c r="K298" s="186">
        <f t="shared" si="46"/>
        <v>0</v>
      </c>
      <c r="L298" s="186">
        <f t="shared" si="47"/>
        <v>0</v>
      </c>
      <c r="M298" s="186"/>
      <c r="N298" s="186">
        <v>0</v>
      </c>
      <c r="O298" s="186"/>
      <c r="P298" s="190">
        <v>9.0000000000000006E-5</v>
      </c>
      <c r="Q298" s="190"/>
      <c r="R298" s="190">
        <v>9.0000000000000006E-5</v>
      </c>
      <c r="S298" s="186">
        <f t="shared" si="48"/>
        <v>1E-3</v>
      </c>
      <c r="T298" s="186"/>
      <c r="U298" s="186"/>
      <c r="V298" s="206"/>
      <c r="W298" s="59"/>
      <c r="Z298">
        <f t="shared" si="49"/>
        <v>0</v>
      </c>
    </row>
    <row r="299" spans="1:26" ht="24.95" customHeight="1" x14ac:dyDescent="0.25">
      <c r="A299" s="187"/>
      <c r="B299" s="222"/>
      <c r="C299" s="188" t="s">
        <v>2014</v>
      </c>
      <c r="D299" s="323" t="s">
        <v>2015</v>
      </c>
      <c r="E299" s="323"/>
      <c r="F299" s="181" t="s">
        <v>2016</v>
      </c>
      <c r="G299" s="183">
        <v>2</v>
      </c>
      <c r="H299" s="189"/>
      <c r="I299" s="182">
        <f t="shared" si="44"/>
        <v>0</v>
      </c>
      <c r="J299" s="181">
        <f t="shared" si="45"/>
        <v>0</v>
      </c>
      <c r="K299" s="186">
        <f t="shared" si="46"/>
        <v>0</v>
      </c>
      <c r="L299" s="186">
        <f t="shared" si="47"/>
        <v>0</v>
      </c>
      <c r="M299" s="186"/>
      <c r="N299" s="186">
        <v>0</v>
      </c>
      <c r="O299" s="186"/>
      <c r="P299" s="190"/>
      <c r="Q299" s="190"/>
      <c r="R299" s="190"/>
      <c r="S299" s="186">
        <f t="shared" si="48"/>
        <v>0</v>
      </c>
      <c r="T299" s="186"/>
      <c r="U299" s="186"/>
      <c r="V299" s="206"/>
      <c r="W299" s="59"/>
      <c r="Z299">
        <f t="shared" si="49"/>
        <v>0</v>
      </c>
    </row>
    <row r="300" spans="1:26" ht="24.95" customHeight="1" x14ac:dyDescent="0.25">
      <c r="A300" s="187"/>
      <c r="B300" s="222"/>
      <c r="C300" s="188" t="s">
        <v>2017</v>
      </c>
      <c r="D300" s="323" t="s">
        <v>2018</v>
      </c>
      <c r="E300" s="323"/>
      <c r="F300" s="181" t="s">
        <v>1764</v>
      </c>
      <c r="G300" s="183">
        <v>1</v>
      </c>
      <c r="H300" s="189"/>
      <c r="I300" s="182">
        <f t="shared" si="44"/>
        <v>0</v>
      </c>
      <c r="J300" s="181">
        <f t="shared" si="45"/>
        <v>0</v>
      </c>
      <c r="K300" s="186">
        <f t="shared" si="46"/>
        <v>0</v>
      </c>
      <c r="L300" s="186">
        <f t="shared" si="47"/>
        <v>0</v>
      </c>
      <c r="M300" s="186"/>
      <c r="N300" s="186">
        <v>0</v>
      </c>
      <c r="O300" s="186"/>
      <c r="P300" s="190"/>
      <c r="Q300" s="190"/>
      <c r="R300" s="190"/>
      <c r="S300" s="186">
        <f t="shared" si="48"/>
        <v>0</v>
      </c>
      <c r="T300" s="186"/>
      <c r="U300" s="186"/>
      <c r="V300" s="206"/>
      <c r="W300" s="59"/>
      <c r="Z300">
        <f t="shared" si="49"/>
        <v>0</v>
      </c>
    </row>
    <row r="301" spans="1:26" ht="24.95" customHeight="1" x14ac:dyDescent="0.25">
      <c r="A301" s="187"/>
      <c r="B301" s="222"/>
      <c r="C301" s="188" t="s">
        <v>2019</v>
      </c>
      <c r="D301" s="323" t="s">
        <v>2020</v>
      </c>
      <c r="E301" s="323"/>
      <c r="F301" s="181" t="s">
        <v>178</v>
      </c>
      <c r="G301" s="183">
        <v>4.5</v>
      </c>
      <c r="H301" s="189"/>
      <c r="I301" s="182">
        <f t="shared" si="44"/>
        <v>0</v>
      </c>
      <c r="J301" s="181">
        <f t="shared" si="45"/>
        <v>0</v>
      </c>
      <c r="K301" s="186">
        <f t="shared" si="46"/>
        <v>0</v>
      </c>
      <c r="L301" s="186">
        <f t="shared" si="47"/>
        <v>0</v>
      </c>
      <c r="M301" s="186"/>
      <c r="N301" s="186">
        <v>0</v>
      </c>
      <c r="O301" s="186"/>
      <c r="P301" s="190"/>
      <c r="Q301" s="190"/>
      <c r="R301" s="190"/>
      <c r="S301" s="186">
        <f t="shared" si="48"/>
        <v>0</v>
      </c>
      <c r="T301" s="186"/>
      <c r="U301" s="186"/>
      <c r="V301" s="206"/>
      <c r="W301" s="59"/>
      <c r="Z301">
        <f t="shared" si="49"/>
        <v>0</v>
      </c>
    </row>
    <row r="302" spans="1:26" ht="24.95" customHeight="1" x14ac:dyDescent="0.25">
      <c r="A302" s="187"/>
      <c r="B302" s="222"/>
      <c r="C302" s="188" t="s">
        <v>2021</v>
      </c>
      <c r="D302" s="323" t="s">
        <v>2022</v>
      </c>
      <c r="E302" s="323"/>
      <c r="F302" s="181" t="s">
        <v>130</v>
      </c>
      <c r="G302" s="183">
        <v>1</v>
      </c>
      <c r="H302" s="189"/>
      <c r="I302" s="182">
        <f t="shared" si="44"/>
        <v>0</v>
      </c>
      <c r="J302" s="181">
        <f t="shared" si="45"/>
        <v>0</v>
      </c>
      <c r="K302" s="186">
        <f t="shared" si="46"/>
        <v>0</v>
      </c>
      <c r="L302" s="186">
        <f t="shared" si="47"/>
        <v>0</v>
      </c>
      <c r="M302" s="186"/>
      <c r="N302" s="186">
        <v>0</v>
      </c>
      <c r="O302" s="186"/>
      <c r="P302" s="190"/>
      <c r="Q302" s="190"/>
      <c r="R302" s="190"/>
      <c r="S302" s="186">
        <f t="shared" si="48"/>
        <v>0</v>
      </c>
      <c r="T302" s="186"/>
      <c r="U302" s="186"/>
      <c r="V302" s="206"/>
      <c r="W302" s="59"/>
      <c r="Z302">
        <f t="shared" si="49"/>
        <v>0</v>
      </c>
    </row>
    <row r="303" spans="1:26" ht="24.95" customHeight="1" x14ac:dyDescent="0.25">
      <c r="A303" s="187"/>
      <c r="B303" s="222"/>
      <c r="C303" s="188" t="s">
        <v>2023</v>
      </c>
      <c r="D303" s="323" t="s">
        <v>2024</v>
      </c>
      <c r="E303" s="323"/>
      <c r="F303" s="181" t="s">
        <v>178</v>
      </c>
      <c r="G303" s="183">
        <v>4.5</v>
      </c>
      <c r="H303" s="189"/>
      <c r="I303" s="182">
        <f t="shared" si="44"/>
        <v>0</v>
      </c>
      <c r="J303" s="181">
        <f t="shared" si="45"/>
        <v>0</v>
      </c>
      <c r="K303" s="186">
        <f t="shared" si="46"/>
        <v>0</v>
      </c>
      <c r="L303" s="186">
        <f t="shared" si="47"/>
        <v>0</v>
      </c>
      <c r="M303" s="186"/>
      <c r="N303" s="186">
        <v>0</v>
      </c>
      <c r="O303" s="186"/>
      <c r="P303" s="190"/>
      <c r="Q303" s="190"/>
      <c r="R303" s="190"/>
      <c r="S303" s="186">
        <f t="shared" si="48"/>
        <v>0</v>
      </c>
      <c r="T303" s="186"/>
      <c r="U303" s="186"/>
      <c r="V303" s="206"/>
      <c r="W303" s="59"/>
      <c r="Z303">
        <f t="shared" si="49"/>
        <v>0</v>
      </c>
    </row>
    <row r="304" spans="1:26" ht="24.95" customHeight="1" x14ac:dyDescent="0.25">
      <c r="A304" s="187"/>
      <c r="B304" s="222"/>
      <c r="C304" s="188" t="s">
        <v>2025</v>
      </c>
      <c r="D304" s="323" t="s">
        <v>2026</v>
      </c>
      <c r="E304" s="323"/>
      <c r="F304" s="181" t="s">
        <v>178</v>
      </c>
      <c r="G304" s="183">
        <v>0.5</v>
      </c>
      <c r="H304" s="189"/>
      <c r="I304" s="182">
        <f t="shared" si="44"/>
        <v>0</v>
      </c>
      <c r="J304" s="181">
        <f t="shared" si="45"/>
        <v>0</v>
      </c>
      <c r="K304" s="186">
        <f t="shared" si="46"/>
        <v>0</v>
      </c>
      <c r="L304" s="186">
        <f t="shared" si="47"/>
        <v>0</v>
      </c>
      <c r="M304" s="186"/>
      <c r="N304" s="186">
        <v>0</v>
      </c>
      <c r="O304" s="186"/>
      <c r="P304" s="190"/>
      <c r="Q304" s="190"/>
      <c r="R304" s="190"/>
      <c r="S304" s="186">
        <f t="shared" si="48"/>
        <v>0</v>
      </c>
      <c r="T304" s="186"/>
      <c r="U304" s="186"/>
      <c r="V304" s="206"/>
      <c r="W304" s="59"/>
      <c r="Z304">
        <f t="shared" si="49"/>
        <v>0</v>
      </c>
    </row>
    <row r="305" spans="1:26" ht="24.95" customHeight="1" x14ac:dyDescent="0.25">
      <c r="A305" s="187"/>
      <c r="B305" s="222"/>
      <c r="C305" s="188" t="s">
        <v>2027</v>
      </c>
      <c r="D305" s="323" t="s">
        <v>2028</v>
      </c>
      <c r="E305" s="323"/>
      <c r="F305" s="181" t="s">
        <v>2029</v>
      </c>
      <c r="G305" s="183">
        <v>1</v>
      </c>
      <c r="H305" s="189"/>
      <c r="I305" s="182">
        <f t="shared" si="44"/>
        <v>0</v>
      </c>
      <c r="J305" s="181">
        <f t="shared" si="45"/>
        <v>0</v>
      </c>
      <c r="K305" s="186">
        <f t="shared" si="46"/>
        <v>0</v>
      </c>
      <c r="L305" s="186">
        <f t="shared" si="47"/>
        <v>0</v>
      </c>
      <c r="M305" s="186"/>
      <c r="N305" s="186">
        <v>0</v>
      </c>
      <c r="O305" s="186"/>
      <c r="P305" s="190"/>
      <c r="Q305" s="190"/>
      <c r="R305" s="190"/>
      <c r="S305" s="186">
        <f t="shared" si="48"/>
        <v>0</v>
      </c>
      <c r="T305" s="186"/>
      <c r="U305" s="186"/>
      <c r="V305" s="206"/>
      <c r="W305" s="59"/>
      <c r="Z305">
        <f t="shared" si="49"/>
        <v>0</v>
      </c>
    </row>
    <row r="306" spans="1:26" ht="24.95" customHeight="1" x14ac:dyDescent="0.25">
      <c r="A306" s="187"/>
      <c r="B306" s="222"/>
      <c r="C306" s="188" t="s">
        <v>2030</v>
      </c>
      <c r="D306" s="323" t="s">
        <v>2031</v>
      </c>
      <c r="E306" s="323"/>
      <c r="F306" s="181" t="s">
        <v>2029</v>
      </c>
      <c r="G306" s="183">
        <v>1</v>
      </c>
      <c r="H306" s="189"/>
      <c r="I306" s="182">
        <f t="shared" si="44"/>
        <v>0</v>
      </c>
      <c r="J306" s="181">
        <f t="shared" si="45"/>
        <v>0</v>
      </c>
      <c r="K306" s="186">
        <f t="shared" si="46"/>
        <v>0</v>
      </c>
      <c r="L306" s="186">
        <f t="shared" si="47"/>
        <v>0</v>
      </c>
      <c r="M306" s="186"/>
      <c r="N306" s="186">
        <v>0</v>
      </c>
      <c r="O306" s="186"/>
      <c r="P306" s="190"/>
      <c r="Q306" s="190"/>
      <c r="R306" s="190"/>
      <c r="S306" s="186">
        <f t="shared" si="48"/>
        <v>0</v>
      </c>
      <c r="T306" s="186"/>
      <c r="U306" s="186"/>
      <c r="V306" s="206"/>
      <c r="W306" s="59"/>
      <c r="Z306">
        <f t="shared" si="49"/>
        <v>0</v>
      </c>
    </row>
    <row r="307" spans="1:26" ht="24.95" customHeight="1" x14ac:dyDescent="0.25">
      <c r="A307" s="187"/>
      <c r="B307" s="222"/>
      <c r="C307" s="188" t="s">
        <v>2032</v>
      </c>
      <c r="D307" s="323" t="s">
        <v>2033</v>
      </c>
      <c r="E307" s="323"/>
      <c r="F307" s="181" t="s">
        <v>169</v>
      </c>
      <c r="G307" s="183">
        <v>1.1000000000000001</v>
      </c>
      <c r="H307" s="189"/>
      <c r="I307" s="182">
        <f t="shared" si="44"/>
        <v>0</v>
      </c>
      <c r="J307" s="181">
        <f t="shared" si="45"/>
        <v>0</v>
      </c>
      <c r="K307" s="186">
        <f t="shared" si="46"/>
        <v>0</v>
      </c>
      <c r="L307" s="186">
        <f t="shared" si="47"/>
        <v>0</v>
      </c>
      <c r="M307" s="186"/>
      <c r="N307" s="186">
        <v>0</v>
      </c>
      <c r="O307" s="186"/>
      <c r="P307" s="190"/>
      <c r="Q307" s="190"/>
      <c r="R307" s="190"/>
      <c r="S307" s="186">
        <f t="shared" si="48"/>
        <v>0</v>
      </c>
      <c r="T307" s="186"/>
      <c r="U307" s="186"/>
      <c r="V307" s="206"/>
      <c r="W307" s="59"/>
      <c r="Z307">
        <f t="shared" si="49"/>
        <v>0</v>
      </c>
    </row>
    <row r="308" spans="1:26" x14ac:dyDescent="0.25">
      <c r="A308" s="13"/>
      <c r="B308" s="221"/>
      <c r="C308" s="180">
        <v>723</v>
      </c>
      <c r="D308" s="322" t="s">
        <v>1739</v>
      </c>
      <c r="E308" s="322"/>
      <c r="F308" s="13"/>
      <c r="G308" s="179"/>
      <c r="H308" s="146"/>
      <c r="I308" s="148">
        <f>ROUND((SUM(I287:I307))/1,2)</f>
        <v>0</v>
      </c>
      <c r="J308" s="13"/>
      <c r="K308" s="13"/>
      <c r="L308" s="13">
        <f>ROUND((SUM(L287:L307))/1,2)</f>
        <v>0</v>
      </c>
      <c r="M308" s="13">
        <f>ROUND((SUM(M287:M307))/1,2)</f>
        <v>0</v>
      </c>
      <c r="N308" s="13"/>
      <c r="O308" s="13"/>
      <c r="P308" s="13"/>
      <c r="Q308" s="13"/>
      <c r="R308" s="13"/>
      <c r="S308" s="13">
        <f>ROUND((SUM(S287:S307))/1,2)</f>
        <v>0</v>
      </c>
      <c r="T308" s="13"/>
      <c r="U308" s="13"/>
      <c r="V308" s="208">
        <f>ROUND((SUM(V287:V307))/1,2)</f>
        <v>0</v>
      </c>
      <c r="W308" s="226"/>
      <c r="X308" s="145"/>
      <c r="Y308" s="145"/>
      <c r="Z308" s="145"/>
    </row>
    <row r="309" spans="1:26" x14ac:dyDescent="0.25">
      <c r="A309" s="1"/>
      <c r="B309" s="217"/>
      <c r="C309" s="1"/>
      <c r="D309" s="1"/>
      <c r="E309" s="1"/>
      <c r="F309" s="1"/>
      <c r="G309" s="173"/>
      <c r="H309" s="139"/>
      <c r="I309" s="13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09"/>
      <c r="W309" s="59"/>
    </row>
    <row r="310" spans="1:26" x14ac:dyDescent="0.25">
      <c r="A310" s="13"/>
      <c r="B310" s="221"/>
      <c r="C310" s="180">
        <v>725</v>
      </c>
      <c r="D310" s="322" t="s">
        <v>1740</v>
      </c>
      <c r="E310" s="322"/>
      <c r="F310" s="13"/>
      <c r="G310" s="179"/>
      <c r="H310" s="146"/>
      <c r="I310" s="146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205"/>
      <c r="W310" s="226"/>
      <c r="X310" s="145"/>
      <c r="Y310" s="145"/>
      <c r="Z310" s="145"/>
    </row>
    <row r="311" spans="1:26" ht="24.95" customHeight="1" x14ac:dyDescent="0.25">
      <c r="A311" s="187"/>
      <c r="B311" s="222"/>
      <c r="C311" s="188" t="s">
        <v>2034</v>
      </c>
      <c r="D311" s="323" t="s">
        <v>2035</v>
      </c>
      <c r="E311" s="323"/>
      <c r="F311" s="181" t="s">
        <v>1953</v>
      </c>
      <c r="G311" s="183">
        <v>3</v>
      </c>
      <c r="H311" s="189"/>
      <c r="I311" s="182">
        <f t="shared" ref="I311:I342" si="50">ROUND(G311*(H311),2)</f>
        <v>0</v>
      </c>
      <c r="J311" s="181">
        <f t="shared" ref="J311:J342" si="51">ROUND(G311*(N311),2)</f>
        <v>0</v>
      </c>
      <c r="K311" s="186">
        <f t="shared" ref="K311:K342" si="52">ROUND(G311*(O311),2)</f>
        <v>0</v>
      </c>
      <c r="L311" s="186">
        <f t="shared" ref="L311:L342" si="53">ROUND(G311*(H311),2)</f>
        <v>0</v>
      </c>
      <c r="M311" s="186"/>
      <c r="N311" s="186">
        <v>0</v>
      </c>
      <c r="O311" s="186"/>
      <c r="P311" s="190"/>
      <c r="Q311" s="190"/>
      <c r="R311" s="190"/>
      <c r="S311" s="186">
        <f t="shared" ref="S311:S342" si="54">ROUND(G311*(P311),3)</f>
        <v>0</v>
      </c>
      <c r="T311" s="186"/>
      <c r="U311" s="186"/>
      <c r="V311" s="206"/>
      <c r="W311" s="59"/>
      <c r="Z311">
        <f t="shared" ref="Z311:Z342" si="55">0.058844*POWER(I311,0.952797)</f>
        <v>0</v>
      </c>
    </row>
    <row r="312" spans="1:26" ht="24.95" customHeight="1" x14ac:dyDescent="0.25">
      <c r="A312" s="187"/>
      <c r="B312" s="222"/>
      <c r="C312" s="188" t="s">
        <v>2036</v>
      </c>
      <c r="D312" s="323" t="s">
        <v>2037</v>
      </c>
      <c r="E312" s="323"/>
      <c r="F312" s="181" t="s">
        <v>130</v>
      </c>
      <c r="G312" s="183">
        <v>3</v>
      </c>
      <c r="H312" s="189"/>
      <c r="I312" s="182">
        <f t="shared" si="50"/>
        <v>0</v>
      </c>
      <c r="J312" s="181">
        <f t="shared" si="51"/>
        <v>0</v>
      </c>
      <c r="K312" s="186">
        <f t="shared" si="52"/>
        <v>0</v>
      </c>
      <c r="L312" s="186">
        <f t="shared" si="53"/>
        <v>0</v>
      </c>
      <c r="M312" s="186"/>
      <c r="N312" s="186">
        <v>0</v>
      </c>
      <c r="O312" s="186"/>
      <c r="P312" s="190"/>
      <c r="Q312" s="190"/>
      <c r="R312" s="190"/>
      <c r="S312" s="186">
        <f t="shared" si="54"/>
        <v>0</v>
      </c>
      <c r="T312" s="186"/>
      <c r="U312" s="186"/>
      <c r="V312" s="206"/>
      <c r="W312" s="59"/>
      <c r="Z312">
        <f t="shared" si="55"/>
        <v>0</v>
      </c>
    </row>
    <row r="313" spans="1:26" ht="24.95" customHeight="1" x14ac:dyDescent="0.25">
      <c r="A313" s="187"/>
      <c r="B313" s="222"/>
      <c r="C313" s="188" t="s">
        <v>2038</v>
      </c>
      <c r="D313" s="323" t="s">
        <v>2039</v>
      </c>
      <c r="E313" s="323"/>
      <c r="F313" s="181" t="s">
        <v>130</v>
      </c>
      <c r="G313" s="183">
        <v>3</v>
      </c>
      <c r="H313" s="189"/>
      <c r="I313" s="182">
        <f t="shared" si="50"/>
        <v>0</v>
      </c>
      <c r="J313" s="181">
        <f t="shared" si="51"/>
        <v>0</v>
      </c>
      <c r="K313" s="186">
        <f t="shared" si="52"/>
        <v>0</v>
      </c>
      <c r="L313" s="186">
        <f t="shared" si="53"/>
        <v>0</v>
      </c>
      <c r="M313" s="186"/>
      <c r="N313" s="186">
        <v>0</v>
      </c>
      <c r="O313" s="186"/>
      <c r="P313" s="190"/>
      <c r="Q313" s="190"/>
      <c r="R313" s="190"/>
      <c r="S313" s="186">
        <f t="shared" si="54"/>
        <v>0</v>
      </c>
      <c r="T313" s="186"/>
      <c r="U313" s="186"/>
      <c r="V313" s="206"/>
      <c r="W313" s="59"/>
      <c r="Z313">
        <f t="shared" si="55"/>
        <v>0</v>
      </c>
    </row>
    <row r="314" spans="1:26" ht="24.95" customHeight="1" x14ac:dyDescent="0.25">
      <c r="A314" s="187"/>
      <c r="B314" s="222"/>
      <c r="C314" s="188" t="s">
        <v>2040</v>
      </c>
      <c r="D314" s="323" t="s">
        <v>2041</v>
      </c>
      <c r="E314" s="323"/>
      <c r="F314" s="181" t="s">
        <v>195</v>
      </c>
      <c r="G314" s="183">
        <v>3</v>
      </c>
      <c r="H314" s="189"/>
      <c r="I314" s="182">
        <f t="shared" si="50"/>
        <v>0</v>
      </c>
      <c r="J314" s="181">
        <f t="shared" si="51"/>
        <v>0</v>
      </c>
      <c r="K314" s="186">
        <f t="shared" si="52"/>
        <v>0</v>
      </c>
      <c r="L314" s="186">
        <f t="shared" si="53"/>
        <v>0</v>
      </c>
      <c r="M314" s="186"/>
      <c r="N314" s="186">
        <v>0</v>
      </c>
      <c r="O314" s="186"/>
      <c r="P314" s="190"/>
      <c r="Q314" s="190"/>
      <c r="R314" s="190"/>
      <c r="S314" s="186">
        <f t="shared" si="54"/>
        <v>0</v>
      </c>
      <c r="T314" s="186"/>
      <c r="U314" s="186"/>
      <c r="V314" s="206"/>
      <c r="W314" s="59"/>
      <c r="Z314">
        <f t="shared" si="55"/>
        <v>0</v>
      </c>
    </row>
    <row r="315" spans="1:26" ht="24.95" customHeight="1" x14ac:dyDescent="0.25">
      <c r="A315" s="187"/>
      <c r="B315" s="222"/>
      <c r="C315" s="188" t="s">
        <v>2042</v>
      </c>
      <c r="D315" s="323" t="s">
        <v>2043</v>
      </c>
      <c r="E315" s="323"/>
      <c r="F315" s="181" t="s">
        <v>130</v>
      </c>
      <c r="G315" s="183">
        <v>3</v>
      </c>
      <c r="H315" s="189"/>
      <c r="I315" s="182">
        <f t="shared" si="50"/>
        <v>0</v>
      </c>
      <c r="J315" s="181">
        <f t="shared" si="51"/>
        <v>0</v>
      </c>
      <c r="K315" s="186">
        <f t="shared" si="52"/>
        <v>0</v>
      </c>
      <c r="L315" s="186">
        <f t="shared" si="53"/>
        <v>0</v>
      </c>
      <c r="M315" s="186"/>
      <c r="N315" s="186">
        <v>0</v>
      </c>
      <c r="O315" s="186"/>
      <c r="P315" s="190"/>
      <c r="Q315" s="190"/>
      <c r="R315" s="190"/>
      <c r="S315" s="186">
        <f t="shared" si="54"/>
        <v>0</v>
      </c>
      <c r="T315" s="186"/>
      <c r="U315" s="186"/>
      <c r="V315" s="206"/>
      <c r="W315" s="59"/>
      <c r="Z315">
        <f t="shared" si="55"/>
        <v>0</v>
      </c>
    </row>
    <row r="316" spans="1:26" ht="24.95" customHeight="1" x14ac:dyDescent="0.25">
      <c r="A316" s="187"/>
      <c r="B316" s="222"/>
      <c r="C316" s="188" t="s">
        <v>2044</v>
      </c>
      <c r="D316" s="323" t="s">
        <v>2045</v>
      </c>
      <c r="E316" s="323"/>
      <c r="F316" s="181" t="s">
        <v>130</v>
      </c>
      <c r="G316" s="183">
        <v>3</v>
      </c>
      <c r="H316" s="189"/>
      <c r="I316" s="182">
        <f t="shared" si="50"/>
        <v>0</v>
      </c>
      <c r="J316" s="181">
        <f t="shared" si="51"/>
        <v>0</v>
      </c>
      <c r="K316" s="186">
        <f t="shared" si="52"/>
        <v>0</v>
      </c>
      <c r="L316" s="186">
        <f t="shared" si="53"/>
        <v>0</v>
      </c>
      <c r="M316" s="186"/>
      <c r="N316" s="186">
        <v>0</v>
      </c>
      <c r="O316" s="186"/>
      <c r="P316" s="190"/>
      <c r="Q316" s="190"/>
      <c r="R316" s="190"/>
      <c r="S316" s="186">
        <f t="shared" si="54"/>
        <v>0</v>
      </c>
      <c r="T316" s="186"/>
      <c r="U316" s="186"/>
      <c r="V316" s="206"/>
      <c r="W316" s="59"/>
      <c r="Z316">
        <f t="shared" si="55"/>
        <v>0</v>
      </c>
    </row>
    <row r="317" spans="1:26" ht="24.95" customHeight="1" x14ac:dyDescent="0.25">
      <c r="A317" s="187"/>
      <c r="B317" s="222"/>
      <c r="C317" s="188" t="s">
        <v>2046</v>
      </c>
      <c r="D317" s="323" t="s">
        <v>2047</v>
      </c>
      <c r="E317" s="323"/>
      <c r="F317" s="181" t="s">
        <v>130</v>
      </c>
      <c r="G317" s="183">
        <v>3</v>
      </c>
      <c r="H317" s="189"/>
      <c r="I317" s="182">
        <f t="shared" si="50"/>
        <v>0</v>
      </c>
      <c r="J317" s="181">
        <f t="shared" si="51"/>
        <v>0</v>
      </c>
      <c r="K317" s="186">
        <f t="shared" si="52"/>
        <v>0</v>
      </c>
      <c r="L317" s="186">
        <f t="shared" si="53"/>
        <v>0</v>
      </c>
      <c r="M317" s="186"/>
      <c r="N317" s="186">
        <v>0</v>
      </c>
      <c r="O317" s="186"/>
      <c r="P317" s="190"/>
      <c r="Q317" s="190"/>
      <c r="R317" s="190"/>
      <c r="S317" s="186">
        <f t="shared" si="54"/>
        <v>0</v>
      </c>
      <c r="T317" s="186"/>
      <c r="U317" s="186"/>
      <c r="V317" s="206"/>
      <c r="W317" s="59"/>
      <c r="Z317">
        <f t="shared" si="55"/>
        <v>0</v>
      </c>
    </row>
    <row r="318" spans="1:26" ht="24.95" customHeight="1" x14ac:dyDescent="0.25">
      <c r="A318" s="187"/>
      <c r="B318" s="222"/>
      <c r="C318" s="188" t="s">
        <v>2034</v>
      </c>
      <c r="D318" s="323" t="s">
        <v>2035</v>
      </c>
      <c r="E318" s="323"/>
      <c r="F318" s="181" t="s">
        <v>1953</v>
      </c>
      <c r="G318" s="183">
        <v>1</v>
      </c>
      <c r="H318" s="189"/>
      <c r="I318" s="182">
        <f t="shared" si="50"/>
        <v>0</v>
      </c>
      <c r="J318" s="181">
        <f t="shared" si="51"/>
        <v>0</v>
      </c>
      <c r="K318" s="186">
        <f t="shared" si="52"/>
        <v>0</v>
      </c>
      <c r="L318" s="186">
        <f t="shared" si="53"/>
        <v>0</v>
      </c>
      <c r="M318" s="186"/>
      <c r="N318" s="186">
        <v>0</v>
      </c>
      <c r="O318" s="186"/>
      <c r="P318" s="190"/>
      <c r="Q318" s="190"/>
      <c r="R318" s="190"/>
      <c r="S318" s="186">
        <f t="shared" si="54"/>
        <v>0</v>
      </c>
      <c r="T318" s="186"/>
      <c r="U318" s="186"/>
      <c r="V318" s="206"/>
      <c r="W318" s="59"/>
      <c r="Z318">
        <f t="shared" si="55"/>
        <v>0</v>
      </c>
    </row>
    <row r="319" spans="1:26" ht="24.95" customHeight="1" x14ac:dyDescent="0.25">
      <c r="A319" s="187"/>
      <c r="B319" s="222"/>
      <c r="C319" s="188" t="s">
        <v>2048</v>
      </c>
      <c r="D319" s="323" t="s">
        <v>2049</v>
      </c>
      <c r="E319" s="323"/>
      <c r="F319" s="181" t="s">
        <v>130</v>
      </c>
      <c r="G319" s="183">
        <v>1</v>
      </c>
      <c r="H319" s="189"/>
      <c r="I319" s="182">
        <f t="shared" si="50"/>
        <v>0</v>
      </c>
      <c r="J319" s="181">
        <f t="shared" si="51"/>
        <v>0</v>
      </c>
      <c r="K319" s="186">
        <f t="shared" si="52"/>
        <v>0</v>
      </c>
      <c r="L319" s="186">
        <f t="shared" si="53"/>
        <v>0</v>
      </c>
      <c r="M319" s="186"/>
      <c r="N319" s="186">
        <v>0</v>
      </c>
      <c r="O319" s="186"/>
      <c r="P319" s="190"/>
      <c r="Q319" s="190"/>
      <c r="R319" s="190"/>
      <c r="S319" s="186">
        <f t="shared" si="54"/>
        <v>0</v>
      </c>
      <c r="T319" s="186"/>
      <c r="U319" s="186"/>
      <c r="V319" s="206"/>
      <c r="W319" s="59"/>
      <c r="Z319">
        <f t="shared" si="55"/>
        <v>0</v>
      </c>
    </row>
    <row r="320" spans="1:26" ht="24.95" customHeight="1" x14ac:dyDescent="0.25">
      <c r="A320" s="187"/>
      <c r="B320" s="222"/>
      <c r="C320" s="188" t="s">
        <v>2038</v>
      </c>
      <c r="D320" s="323" t="s">
        <v>2039</v>
      </c>
      <c r="E320" s="323"/>
      <c r="F320" s="181" t="s">
        <v>130</v>
      </c>
      <c r="G320" s="183">
        <v>1</v>
      </c>
      <c r="H320" s="189"/>
      <c r="I320" s="182">
        <f t="shared" si="50"/>
        <v>0</v>
      </c>
      <c r="J320" s="181">
        <f t="shared" si="51"/>
        <v>0</v>
      </c>
      <c r="K320" s="186">
        <f t="shared" si="52"/>
        <v>0</v>
      </c>
      <c r="L320" s="186">
        <f t="shared" si="53"/>
        <v>0</v>
      </c>
      <c r="M320" s="186"/>
      <c r="N320" s="186">
        <v>0</v>
      </c>
      <c r="O320" s="186"/>
      <c r="P320" s="190"/>
      <c r="Q320" s="190"/>
      <c r="R320" s="190"/>
      <c r="S320" s="186">
        <f t="shared" si="54"/>
        <v>0</v>
      </c>
      <c r="T320" s="186"/>
      <c r="U320" s="186"/>
      <c r="V320" s="206"/>
      <c r="W320" s="59"/>
      <c r="Z320">
        <f t="shared" si="55"/>
        <v>0</v>
      </c>
    </row>
    <row r="321" spans="1:26" ht="24.95" customHeight="1" x14ac:dyDescent="0.25">
      <c r="A321" s="187"/>
      <c r="B321" s="222"/>
      <c r="C321" s="188" t="s">
        <v>2050</v>
      </c>
      <c r="D321" s="323" t="s">
        <v>2051</v>
      </c>
      <c r="E321" s="323"/>
      <c r="F321" s="181" t="s">
        <v>195</v>
      </c>
      <c r="G321" s="183">
        <v>1</v>
      </c>
      <c r="H321" s="189"/>
      <c r="I321" s="182">
        <f t="shared" si="50"/>
        <v>0</v>
      </c>
      <c r="J321" s="181">
        <f t="shared" si="51"/>
        <v>0</v>
      </c>
      <c r="K321" s="186">
        <f t="shared" si="52"/>
        <v>0</v>
      </c>
      <c r="L321" s="186">
        <f t="shared" si="53"/>
        <v>0</v>
      </c>
      <c r="M321" s="186"/>
      <c r="N321" s="186">
        <v>0</v>
      </c>
      <c r="O321" s="186"/>
      <c r="P321" s="190"/>
      <c r="Q321" s="190"/>
      <c r="R321" s="190"/>
      <c r="S321" s="186">
        <f t="shared" si="54"/>
        <v>0</v>
      </c>
      <c r="T321" s="186"/>
      <c r="U321" s="186"/>
      <c r="V321" s="206"/>
      <c r="W321" s="59"/>
      <c r="Z321">
        <f t="shared" si="55"/>
        <v>0</v>
      </c>
    </row>
    <row r="322" spans="1:26" ht="24.95" customHeight="1" x14ac:dyDescent="0.25">
      <c r="A322" s="187"/>
      <c r="B322" s="222"/>
      <c r="C322" s="188" t="s">
        <v>2052</v>
      </c>
      <c r="D322" s="323" t="s">
        <v>2053</v>
      </c>
      <c r="E322" s="323"/>
      <c r="F322" s="181" t="s">
        <v>195</v>
      </c>
      <c r="G322" s="183">
        <v>1</v>
      </c>
      <c r="H322" s="189"/>
      <c r="I322" s="182">
        <f t="shared" si="50"/>
        <v>0</v>
      </c>
      <c r="J322" s="181">
        <f t="shared" si="51"/>
        <v>0</v>
      </c>
      <c r="K322" s="186">
        <f t="shared" si="52"/>
        <v>0</v>
      </c>
      <c r="L322" s="186">
        <f t="shared" si="53"/>
        <v>0</v>
      </c>
      <c r="M322" s="186"/>
      <c r="N322" s="186">
        <v>0</v>
      </c>
      <c r="O322" s="186"/>
      <c r="P322" s="190"/>
      <c r="Q322" s="190"/>
      <c r="R322" s="190"/>
      <c r="S322" s="186">
        <f t="shared" si="54"/>
        <v>0</v>
      </c>
      <c r="T322" s="186"/>
      <c r="U322" s="186"/>
      <c r="V322" s="206"/>
      <c r="W322" s="59"/>
      <c r="Z322">
        <f t="shared" si="55"/>
        <v>0</v>
      </c>
    </row>
    <row r="323" spans="1:26" ht="24.95" customHeight="1" x14ac:dyDescent="0.25">
      <c r="A323" s="187"/>
      <c r="B323" s="222"/>
      <c r="C323" s="188" t="s">
        <v>2044</v>
      </c>
      <c r="D323" s="323" t="s">
        <v>2045</v>
      </c>
      <c r="E323" s="323"/>
      <c r="F323" s="181" t="s">
        <v>130</v>
      </c>
      <c r="G323" s="183">
        <v>1</v>
      </c>
      <c r="H323" s="189"/>
      <c r="I323" s="182">
        <f t="shared" si="50"/>
        <v>0</v>
      </c>
      <c r="J323" s="181">
        <f t="shared" si="51"/>
        <v>0</v>
      </c>
      <c r="K323" s="186">
        <f t="shared" si="52"/>
        <v>0</v>
      </c>
      <c r="L323" s="186">
        <f t="shared" si="53"/>
        <v>0</v>
      </c>
      <c r="M323" s="186"/>
      <c r="N323" s="186">
        <v>0</v>
      </c>
      <c r="O323" s="186"/>
      <c r="P323" s="190"/>
      <c r="Q323" s="190"/>
      <c r="R323" s="190"/>
      <c r="S323" s="186">
        <f t="shared" si="54"/>
        <v>0</v>
      </c>
      <c r="T323" s="186"/>
      <c r="U323" s="186"/>
      <c r="V323" s="206"/>
      <c r="W323" s="59"/>
      <c r="Z323">
        <f t="shared" si="55"/>
        <v>0</v>
      </c>
    </row>
    <row r="324" spans="1:26" ht="24.95" customHeight="1" x14ac:dyDescent="0.25">
      <c r="A324" s="187"/>
      <c r="B324" s="222"/>
      <c r="C324" s="188" t="s">
        <v>2046</v>
      </c>
      <c r="D324" s="323" t="s">
        <v>2047</v>
      </c>
      <c r="E324" s="323"/>
      <c r="F324" s="181" t="s">
        <v>130</v>
      </c>
      <c r="G324" s="183">
        <v>1</v>
      </c>
      <c r="H324" s="189"/>
      <c r="I324" s="182">
        <f t="shared" si="50"/>
        <v>0</v>
      </c>
      <c r="J324" s="181">
        <f t="shared" si="51"/>
        <v>0</v>
      </c>
      <c r="K324" s="186">
        <f t="shared" si="52"/>
        <v>0</v>
      </c>
      <c r="L324" s="186">
        <f t="shared" si="53"/>
        <v>0</v>
      </c>
      <c r="M324" s="186"/>
      <c r="N324" s="186">
        <v>0</v>
      </c>
      <c r="O324" s="186"/>
      <c r="P324" s="190"/>
      <c r="Q324" s="190"/>
      <c r="R324" s="190"/>
      <c r="S324" s="186">
        <f t="shared" si="54"/>
        <v>0</v>
      </c>
      <c r="T324" s="186"/>
      <c r="U324" s="186"/>
      <c r="V324" s="206"/>
      <c r="W324" s="59"/>
      <c r="Z324">
        <f t="shared" si="55"/>
        <v>0</v>
      </c>
    </row>
    <row r="325" spans="1:26" ht="24.95" customHeight="1" x14ac:dyDescent="0.25">
      <c r="A325" s="187"/>
      <c r="B325" s="222"/>
      <c r="C325" s="188" t="s">
        <v>2034</v>
      </c>
      <c r="D325" s="323" t="s">
        <v>2035</v>
      </c>
      <c r="E325" s="323"/>
      <c r="F325" s="181" t="s">
        <v>1953</v>
      </c>
      <c r="G325" s="183">
        <v>8</v>
      </c>
      <c r="H325" s="189"/>
      <c r="I325" s="182">
        <f t="shared" si="50"/>
        <v>0</v>
      </c>
      <c r="J325" s="181">
        <f t="shared" si="51"/>
        <v>0</v>
      </c>
      <c r="K325" s="186">
        <f t="shared" si="52"/>
        <v>0</v>
      </c>
      <c r="L325" s="186">
        <f t="shared" si="53"/>
        <v>0</v>
      </c>
      <c r="M325" s="186"/>
      <c r="N325" s="186">
        <v>0</v>
      </c>
      <c r="O325" s="186"/>
      <c r="P325" s="190"/>
      <c r="Q325" s="190"/>
      <c r="R325" s="190"/>
      <c r="S325" s="186">
        <f t="shared" si="54"/>
        <v>0</v>
      </c>
      <c r="T325" s="186"/>
      <c r="U325" s="186"/>
      <c r="V325" s="206"/>
      <c r="W325" s="59"/>
      <c r="Z325">
        <f t="shared" si="55"/>
        <v>0</v>
      </c>
    </row>
    <row r="326" spans="1:26" ht="24.95" customHeight="1" x14ac:dyDescent="0.25">
      <c r="A326" s="187"/>
      <c r="B326" s="222"/>
      <c r="C326" s="188" t="s">
        <v>2054</v>
      </c>
      <c r="D326" s="323" t="s">
        <v>2055</v>
      </c>
      <c r="E326" s="323"/>
      <c r="F326" s="181" t="s">
        <v>195</v>
      </c>
      <c r="G326" s="183">
        <v>8</v>
      </c>
      <c r="H326" s="189"/>
      <c r="I326" s="182">
        <f t="shared" si="50"/>
        <v>0</v>
      </c>
      <c r="J326" s="181">
        <f t="shared" si="51"/>
        <v>0</v>
      </c>
      <c r="K326" s="186">
        <f t="shared" si="52"/>
        <v>0</v>
      </c>
      <c r="L326" s="186">
        <f t="shared" si="53"/>
        <v>0</v>
      </c>
      <c r="M326" s="186"/>
      <c r="N326" s="186">
        <v>0</v>
      </c>
      <c r="O326" s="186"/>
      <c r="P326" s="190"/>
      <c r="Q326" s="190"/>
      <c r="R326" s="190"/>
      <c r="S326" s="186">
        <f t="shared" si="54"/>
        <v>0</v>
      </c>
      <c r="T326" s="186"/>
      <c r="U326" s="186"/>
      <c r="V326" s="206"/>
      <c r="W326" s="59"/>
      <c r="Z326">
        <f t="shared" si="55"/>
        <v>0</v>
      </c>
    </row>
    <row r="327" spans="1:26" ht="24.95" customHeight="1" x14ac:dyDescent="0.25">
      <c r="A327" s="187"/>
      <c r="B327" s="222"/>
      <c r="C327" s="188" t="s">
        <v>2038</v>
      </c>
      <c r="D327" s="323" t="s">
        <v>2039</v>
      </c>
      <c r="E327" s="323"/>
      <c r="F327" s="181" t="s">
        <v>130</v>
      </c>
      <c r="G327" s="183">
        <v>8</v>
      </c>
      <c r="H327" s="189"/>
      <c r="I327" s="182">
        <f t="shared" si="50"/>
        <v>0</v>
      </c>
      <c r="J327" s="181">
        <f t="shared" si="51"/>
        <v>0</v>
      </c>
      <c r="K327" s="186">
        <f t="shared" si="52"/>
        <v>0</v>
      </c>
      <c r="L327" s="186">
        <f t="shared" si="53"/>
        <v>0</v>
      </c>
      <c r="M327" s="186"/>
      <c r="N327" s="186">
        <v>0</v>
      </c>
      <c r="O327" s="186"/>
      <c r="P327" s="190"/>
      <c r="Q327" s="190"/>
      <c r="R327" s="190"/>
      <c r="S327" s="186">
        <f t="shared" si="54"/>
        <v>0</v>
      </c>
      <c r="T327" s="186"/>
      <c r="U327" s="186"/>
      <c r="V327" s="206"/>
      <c r="W327" s="59"/>
      <c r="Z327">
        <f t="shared" si="55"/>
        <v>0</v>
      </c>
    </row>
    <row r="328" spans="1:26" ht="24.95" customHeight="1" x14ac:dyDescent="0.25">
      <c r="A328" s="187"/>
      <c r="B328" s="222"/>
      <c r="C328" s="188" t="s">
        <v>2056</v>
      </c>
      <c r="D328" s="323" t="s">
        <v>2057</v>
      </c>
      <c r="E328" s="323"/>
      <c r="F328" s="181" t="s">
        <v>195</v>
      </c>
      <c r="G328" s="183">
        <v>8</v>
      </c>
      <c r="H328" s="189"/>
      <c r="I328" s="182">
        <f t="shared" si="50"/>
        <v>0</v>
      </c>
      <c r="J328" s="181">
        <f t="shared" si="51"/>
        <v>0</v>
      </c>
      <c r="K328" s="186">
        <f t="shared" si="52"/>
        <v>0</v>
      </c>
      <c r="L328" s="186">
        <f t="shared" si="53"/>
        <v>0</v>
      </c>
      <c r="M328" s="186"/>
      <c r="N328" s="186">
        <v>0</v>
      </c>
      <c r="O328" s="186"/>
      <c r="P328" s="190"/>
      <c r="Q328" s="190"/>
      <c r="R328" s="190"/>
      <c r="S328" s="186">
        <f t="shared" si="54"/>
        <v>0</v>
      </c>
      <c r="T328" s="186"/>
      <c r="U328" s="186"/>
      <c r="V328" s="206"/>
      <c r="W328" s="59"/>
      <c r="Z328">
        <f t="shared" si="55"/>
        <v>0</v>
      </c>
    </row>
    <row r="329" spans="1:26" ht="24.95" customHeight="1" x14ac:dyDescent="0.25">
      <c r="A329" s="187"/>
      <c r="B329" s="222"/>
      <c r="C329" s="188" t="s">
        <v>2058</v>
      </c>
      <c r="D329" s="323" t="s">
        <v>2059</v>
      </c>
      <c r="E329" s="323"/>
      <c r="F329" s="181" t="s">
        <v>195</v>
      </c>
      <c r="G329" s="183">
        <v>8</v>
      </c>
      <c r="H329" s="189"/>
      <c r="I329" s="182">
        <f t="shared" si="50"/>
        <v>0</v>
      </c>
      <c r="J329" s="181">
        <f t="shared" si="51"/>
        <v>0</v>
      </c>
      <c r="K329" s="186">
        <f t="shared" si="52"/>
        <v>0</v>
      </c>
      <c r="L329" s="186">
        <f t="shared" si="53"/>
        <v>0</v>
      </c>
      <c r="M329" s="186"/>
      <c r="N329" s="186">
        <v>0</v>
      </c>
      <c r="O329" s="186"/>
      <c r="P329" s="190"/>
      <c r="Q329" s="190"/>
      <c r="R329" s="190"/>
      <c r="S329" s="186">
        <f t="shared" si="54"/>
        <v>0</v>
      </c>
      <c r="T329" s="186"/>
      <c r="U329" s="186"/>
      <c r="V329" s="206"/>
      <c r="W329" s="59"/>
      <c r="Z329">
        <f t="shared" si="55"/>
        <v>0</v>
      </c>
    </row>
    <row r="330" spans="1:26" ht="24.95" customHeight="1" x14ac:dyDescent="0.25">
      <c r="A330" s="187"/>
      <c r="B330" s="222"/>
      <c r="C330" s="188" t="s">
        <v>2060</v>
      </c>
      <c r="D330" s="323" t="s">
        <v>2061</v>
      </c>
      <c r="E330" s="323"/>
      <c r="F330" s="181" t="s">
        <v>195</v>
      </c>
      <c r="G330" s="183">
        <v>8</v>
      </c>
      <c r="H330" s="189"/>
      <c r="I330" s="182">
        <f t="shared" si="50"/>
        <v>0</v>
      </c>
      <c r="J330" s="181">
        <f t="shared" si="51"/>
        <v>0</v>
      </c>
      <c r="K330" s="186">
        <f t="shared" si="52"/>
        <v>0</v>
      </c>
      <c r="L330" s="186">
        <f t="shared" si="53"/>
        <v>0</v>
      </c>
      <c r="M330" s="186"/>
      <c r="N330" s="186">
        <v>0</v>
      </c>
      <c r="O330" s="186"/>
      <c r="P330" s="190"/>
      <c r="Q330" s="190"/>
      <c r="R330" s="190"/>
      <c r="S330" s="186">
        <f t="shared" si="54"/>
        <v>0</v>
      </c>
      <c r="T330" s="186"/>
      <c r="U330" s="186"/>
      <c r="V330" s="206"/>
      <c r="W330" s="59"/>
      <c r="Z330">
        <f t="shared" si="55"/>
        <v>0</v>
      </c>
    </row>
    <row r="331" spans="1:26" ht="24.95" customHeight="1" x14ac:dyDescent="0.25">
      <c r="A331" s="187"/>
      <c r="B331" s="222"/>
      <c r="C331" s="188" t="s">
        <v>2046</v>
      </c>
      <c r="D331" s="323" t="s">
        <v>2047</v>
      </c>
      <c r="E331" s="323"/>
      <c r="F331" s="181" t="s">
        <v>130</v>
      </c>
      <c r="G331" s="183">
        <v>8</v>
      </c>
      <c r="H331" s="189"/>
      <c r="I331" s="182">
        <f t="shared" si="50"/>
        <v>0</v>
      </c>
      <c r="J331" s="181">
        <f t="shared" si="51"/>
        <v>0</v>
      </c>
      <c r="K331" s="186">
        <f t="shared" si="52"/>
        <v>0</v>
      </c>
      <c r="L331" s="186">
        <f t="shared" si="53"/>
        <v>0</v>
      </c>
      <c r="M331" s="186"/>
      <c r="N331" s="186">
        <v>0</v>
      </c>
      <c r="O331" s="186"/>
      <c r="P331" s="190"/>
      <c r="Q331" s="190"/>
      <c r="R331" s="190"/>
      <c r="S331" s="186">
        <f t="shared" si="54"/>
        <v>0</v>
      </c>
      <c r="T331" s="186"/>
      <c r="U331" s="186"/>
      <c r="V331" s="206"/>
      <c r="W331" s="59"/>
      <c r="Z331">
        <f t="shared" si="55"/>
        <v>0</v>
      </c>
    </row>
    <row r="332" spans="1:26" ht="24.95" customHeight="1" x14ac:dyDescent="0.25">
      <c r="A332" s="187"/>
      <c r="B332" s="222"/>
      <c r="C332" s="188" t="s">
        <v>2062</v>
      </c>
      <c r="D332" s="323" t="s">
        <v>2063</v>
      </c>
      <c r="E332" s="323"/>
      <c r="F332" s="181" t="s">
        <v>1953</v>
      </c>
      <c r="G332" s="183">
        <v>9</v>
      </c>
      <c r="H332" s="189"/>
      <c r="I332" s="182">
        <f t="shared" si="50"/>
        <v>0</v>
      </c>
      <c r="J332" s="181">
        <f t="shared" si="51"/>
        <v>0</v>
      </c>
      <c r="K332" s="186">
        <f t="shared" si="52"/>
        <v>0</v>
      </c>
      <c r="L332" s="186">
        <f t="shared" si="53"/>
        <v>0</v>
      </c>
      <c r="M332" s="186"/>
      <c r="N332" s="186">
        <v>0</v>
      </c>
      <c r="O332" s="186"/>
      <c r="P332" s="190"/>
      <c r="Q332" s="190"/>
      <c r="R332" s="190"/>
      <c r="S332" s="186">
        <f t="shared" si="54"/>
        <v>0</v>
      </c>
      <c r="T332" s="186"/>
      <c r="U332" s="186"/>
      <c r="V332" s="206"/>
      <c r="W332" s="59"/>
      <c r="Z332">
        <f t="shared" si="55"/>
        <v>0</v>
      </c>
    </row>
    <row r="333" spans="1:26" ht="24.95" customHeight="1" x14ac:dyDescent="0.25">
      <c r="A333" s="187"/>
      <c r="B333" s="222"/>
      <c r="C333" s="188" t="s">
        <v>2064</v>
      </c>
      <c r="D333" s="323" t="s">
        <v>2065</v>
      </c>
      <c r="E333" s="323"/>
      <c r="F333" s="181" t="s">
        <v>195</v>
      </c>
      <c r="G333" s="183">
        <v>9</v>
      </c>
      <c r="H333" s="189"/>
      <c r="I333" s="182">
        <f t="shared" si="50"/>
        <v>0</v>
      </c>
      <c r="J333" s="181">
        <f t="shared" si="51"/>
        <v>0</v>
      </c>
      <c r="K333" s="186">
        <f t="shared" si="52"/>
        <v>0</v>
      </c>
      <c r="L333" s="186">
        <f t="shared" si="53"/>
        <v>0</v>
      </c>
      <c r="M333" s="186"/>
      <c r="N333" s="186">
        <v>0</v>
      </c>
      <c r="O333" s="186"/>
      <c r="P333" s="190"/>
      <c r="Q333" s="190"/>
      <c r="R333" s="190"/>
      <c r="S333" s="186">
        <f t="shared" si="54"/>
        <v>0</v>
      </c>
      <c r="T333" s="186"/>
      <c r="U333" s="186"/>
      <c r="V333" s="206"/>
      <c r="W333" s="59"/>
      <c r="Z333">
        <f t="shared" si="55"/>
        <v>0</v>
      </c>
    </row>
    <row r="334" spans="1:26" ht="24.95" customHeight="1" x14ac:dyDescent="0.25">
      <c r="A334" s="187"/>
      <c r="B334" s="222"/>
      <c r="C334" s="188" t="s">
        <v>2066</v>
      </c>
      <c r="D334" s="323" t="s">
        <v>2067</v>
      </c>
      <c r="E334" s="323"/>
      <c r="F334" s="181" t="s">
        <v>1953</v>
      </c>
      <c r="G334" s="183">
        <v>9</v>
      </c>
      <c r="H334" s="189"/>
      <c r="I334" s="182">
        <f t="shared" si="50"/>
        <v>0</v>
      </c>
      <c r="J334" s="181">
        <f t="shared" si="51"/>
        <v>0</v>
      </c>
      <c r="K334" s="186">
        <f t="shared" si="52"/>
        <v>0</v>
      </c>
      <c r="L334" s="186">
        <f t="shared" si="53"/>
        <v>0</v>
      </c>
      <c r="M334" s="186"/>
      <c r="N334" s="186">
        <v>0</v>
      </c>
      <c r="O334" s="186"/>
      <c r="P334" s="190"/>
      <c r="Q334" s="190"/>
      <c r="R334" s="190"/>
      <c r="S334" s="186">
        <f t="shared" si="54"/>
        <v>0</v>
      </c>
      <c r="T334" s="186"/>
      <c r="U334" s="186"/>
      <c r="V334" s="206"/>
      <c r="W334" s="59"/>
      <c r="Z334">
        <f t="shared" si="55"/>
        <v>0</v>
      </c>
    </row>
    <row r="335" spans="1:26" ht="24.95" customHeight="1" x14ac:dyDescent="0.25">
      <c r="A335" s="187"/>
      <c r="B335" s="222"/>
      <c r="C335" s="188" t="s">
        <v>2068</v>
      </c>
      <c r="D335" s="323" t="s">
        <v>2069</v>
      </c>
      <c r="E335" s="323"/>
      <c r="F335" s="181" t="s">
        <v>195</v>
      </c>
      <c r="G335" s="183">
        <v>9</v>
      </c>
      <c r="H335" s="189"/>
      <c r="I335" s="182">
        <f t="shared" si="50"/>
        <v>0</v>
      </c>
      <c r="J335" s="181">
        <f t="shared" si="51"/>
        <v>0</v>
      </c>
      <c r="K335" s="186">
        <f t="shared" si="52"/>
        <v>0</v>
      </c>
      <c r="L335" s="186">
        <f t="shared" si="53"/>
        <v>0</v>
      </c>
      <c r="M335" s="186"/>
      <c r="N335" s="186">
        <v>0</v>
      </c>
      <c r="O335" s="186"/>
      <c r="P335" s="190"/>
      <c r="Q335" s="190"/>
      <c r="R335" s="190"/>
      <c r="S335" s="186">
        <f t="shared" si="54"/>
        <v>0</v>
      </c>
      <c r="T335" s="186"/>
      <c r="U335" s="186"/>
      <c r="V335" s="206"/>
      <c r="W335" s="59"/>
      <c r="Z335">
        <f t="shared" si="55"/>
        <v>0</v>
      </c>
    </row>
    <row r="336" spans="1:26" ht="24.95" customHeight="1" x14ac:dyDescent="0.25">
      <c r="A336" s="187"/>
      <c r="B336" s="222"/>
      <c r="C336" s="188" t="s">
        <v>2070</v>
      </c>
      <c r="D336" s="323" t="s">
        <v>2071</v>
      </c>
      <c r="E336" s="323"/>
      <c r="F336" s="181" t="s">
        <v>130</v>
      </c>
      <c r="G336" s="183">
        <v>9</v>
      </c>
      <c r="H336" s="189"/>
      <c r="I336" s="182">
        <f t="shared" si="50"/>
        <v>0</v>
      </c>
      <c r="J336" s="181">
        <f t="shared" si="51"/>
        <v>0</v>
      </c>
      <c r="K336" s="186">
        <f t="shared" si="52"/>
        <v>0</v>
      </c>
      <c r="L336" s="186">
        <f t="shared" si="53"/>
        <v>0</v>
      </c>
      <c r="M336" s="186"/>
      <c r="N336" s="186">
        <v>0</v>
      </c>
      <c r="O336" s="186"/>
      <c r="P336" s="190"/>
      <c r="Q336" s="190"/>
      <c r="R336" s="190"/>
      <c r="S336" s="186">
        <f t="shared" si="54"/>
        <v>0</v>
      </c>
      <c r="T336" s="186"/>
      <c r="U336" s="186"/>
      <c r="V336" s="206"/>
      <c r="W336" s="59"/>
      <c r="Z336">
        <f t="shared" si="55"/>
        <v>0</v>
      </c>
    </row>
    <row r="337" spans="1:26" ht="24.95" customHeight="1" x14ac:dyDescent="0.25">
      <c r="A337" s="187"/>
      <c r="B337" s="222"/>
      <c r="C337" s="188" t="s">
        <v>2072</v>
      </c>
      <c r="D337" s="323" t="s">
        <v>2073</v>
      </c>
      <c r="E337" s="323"/>
      <c r="F337" s="181" t="s">
        <v>130</v>
      </c>
      <c r="G337" s="183">
        <v>9</v>
      </c>
      <c r="H337" s="189"/>
      <c r="I337" s="182">
        <f t="shared" si="50"/>
        <v>0</v>
      </c>
      <c r="J337" s="181">
        <f t="shared" si="51"/>
        <v>0</v>
      </c>
      <c r="K337" s="186">
        <f t="shared" si="52"/>
        <v>0</v>
      </c>
      <c r="L337" s="186">
        <f t="shared" si="53"/>
        <v>0</v>
      </c>
      <c r="M337" s="186"/>
      <c r="N337" s="186">
        <v>0</v>
      </c>
      <c r="O337" s="186"/>
      <c r="P337" s="190"/>
      <c r="Q337" s="190"/>
      <c r="R337" s="190"/>
      <c r="S337" s="186">
        <f t="shared" si="54"/>
        <v>0</v>
      </c>
      <c r="T337" s="186"/>
      <c r="U337" s="186"/>
      <c r="V337" s="206"/>
      <c r="W337" s="59"/>
      <c r="Z337">
        <f t="shared" si="55"/>
        <v>0</v>
      </c>
    </row>
    <row r="338" spans="1:26" ht="24.95" customHeight="1" x14ac:dyDescent="0.25">
      <c r="A338" s="187"/>
      <c r="B338" s="222"/>
      <c r="C338" s="188" t="s">
        <v>1951</v>
      </c>
      <c r="D338" s="323" t="s">
        <v>1952</v>
      </c>
      <c r="E338" s="323"/>
      <c r="F338" s="181" t="s">
        <v>1953</v>
      </c>
      <c r="G338" s="183">
        <v>18</v>
      </c>
      <c r="H338" s="189"/>
      <c r="I338" s="182">
        <f t="shared" si="50"/>
        <v>0</v>
      </c>
      <c r="J338" s="181">
        <f t="shared" si="51"/>
        <v>0</v>
      </c>
      <c r="K338" s="186">
        <f t="shared" si="52"/>
        <v>0</v>
      </c>
      <c r="L338" s="186">
        <f t="shared" si="53"/>
        <v>0</v>
      </c>
      <c r="M338" s="186"/>
      <c r="N338" s="186">
        <v>0</v>
      </c>
      <c r="O338" s="186"/>
      <c r="P338" s="190"/>
      <c r="Q338" s="190"/>
      <c r="R338" s="190"/>
      <c r="S338" s="186">
        <f t="shared" si="54"/>
        <v>0</v>
      </c>
      <c r="T338" s="186"/>
      <c r="U338" s="186"/>
      <c r="V338" s="206"/>
      <c r="W338" s="59"/>
      <c r="Z338">
        <f t="shared" si="55"/>
        <v>0</v>
      </c>
    </row>
    <row r="339" spans="1:26" ht="24.95" customHeight="1" x14ac:dyDescent="0.25">
      <c r="A339" s="187"/>
      <c r="B339" s="223"/>
      <c r="C339" s="197" t="s">
        <v>1954</v>
      </c>
      <c r="D339" s="326" t="s">
        <v>1955</v>
      </c>
      <c r="E339" s="326"/>
      <c r="F339" s="191" t="s">
        <v>130</v>
      </c>
      <c r="G339" s="193">
        <v>18</v>
      </c>
      <c r="H339" s="198"/>
      <c r="I339" s="192">
        <f t="shared" si="50"/>
        <v>0</v>
      </c>
      <c r="J339" s="191">
        <f t="shared" si="51"/>
        <v>0</v>
      </c>
      <c r="K339" s="196">
        <f t="shared" si="52"/>
        <v>0</v>
      </c>
      <c r="L339" s="196">
        <f t="shared" si="53"/>
        <v>0</v>
      </c>
      <c r="M339" s="196">
        <f>ROUND(G339*(H339),2)</f>
        <v>0</v>
      </c>
      <c r="N339" s="196">
        <v>0</v>
      </c>
      <c r="O339" s="196"/>
      <c r="P339" s="199"/>
      <c r="Q339" s="199"/>
      <c r="R339" s="199"/>
      <c r="S339" s="196">
        <f t="shared" si="54"/>
        <v>0</v>
      </c>
      <c r="T339" s="196"/>
      <c r="U339" s="196"/>
      <c r="V339" s="207"/>
      <c r="W339" s="59"/>
      <c r="Z339">
        <f t="shared" si="55"/>
        <v>0</v>
      </c>
    </row>
    <row r="340" spans="1:26" ht="24.95" customHeight="1" x14ac:dyDescent="0.25">
      <c r="A340" s="187"/>
      <c r="B340" s="222"/>
      <c r="C340" s="188" t="s">
        <v>2062</v>
      </c>
      <c r="D340" s="323" t="s">
        <v>2063</v>
      </c>
      <c r="E340" s="323"/>
      <c r="F340" s="181" t="s">
        <v>1953</v>
      </c>
      <c r="G340" s="183">
        <v>9</v>
      </c>
      <c r="H340" s="189"/>
      <c r="I340" s="182">
        <f t="shared" si="50"/>
        <v>0</v>
      </c>
      <c r="J340" s="181">
        <f t="shared" si="51"/>
        <v>0</v>
      </c>
      <c r="K340" s="186">
        <f t="shared" si="52"/>
        <v>0</v>
      </c>
      <c r="L340" s="186">
        <f t="shared" si="53"/>
        <v>0</v>
      </c>
      <c r="M340" s="186"/>
      <c r="N340" s="186">
        <v>0</v>
      </c>
      <c r="O340" s="186"/>
      <c r="P340" s="190"/>
      <c r="Q340" s="190"/>
      <c r="R340" s="190"/>
      <c r="S340" s="186">
        <f t="shared" si="54"/>
        <v>0</v>
      </c>
      <c r="T340" s="186"/>
      <c r="U340" s="186"/>
      <c r="V340" s="206"/>
      <c r="W340" s="59"/>
      <c r="Z340">
        <f t="shared" si="55"/>
        <v>0</v>
      </c>
    </row>
    <row r="341" spans="1:26" ht="24.95" customHeight="1" x14ac:dyDescent="0.25">
      <c r="A341" s="187"/>
      <c r="B341" s="222"/>
      <c r="C341" s="188" t="s">
        <v>2074</v>
      </c>
      <c r="D341" s="323" t="s">
        <v>2075</v>
      </c>
      <c r="E341" s="323"/>
      <c r="F341" s="181" t="s">
        <v>130</v>
      </c>
      <c r="G341" s="183">
        <v>9</v>
      </c>
      <c r="H341" s="189"/>
      <c r="I341" s="182">
        <f t="shared" si="50"/>
        <v>0</v>
      </c>
      <c r="J341" s="181">
        <f t="shared" si="51"/>
        <v>0</v>
      </c>
      <c r="K341" s="186">
        <f t="shared" si="52"/>
        <v>0</v>
      </c>
      <c r="L341" s="186">
        <f t="shared" si="53"/>
        <v>0</v>
      </c>
      <c r="M341" s="186"/>
      <c r="N341" s="186">
        <v>0</v>
      </c>
      <c r="O341" s="186"/>
      <c r="P341" s="190"/>
      <c r="Q341" s="190"/>
      <c r="R341" s="190"/>
      <c r="S341" s="186">
        <f t="shared" si="54"/>
        <v>0</v>
      </c>
      <c r="T341" s="186"/>
      <c r="U341" s="186"/>
      <c r="V341" s="206"/>
      <c r="W341" s="59"/>
      <c r="Z341">
        <f t="shared" si="55"/>
        <v>0</v>
      </c>
    </row>
    <row r="342" spans="1:26" ht="24.95" customHeight="1" x14ac:dyDescent="0.25">
      <c r="A342" s="187"/>
      <c r="B342" s="222"/>
      <c r="C342" s="188" t="s">
        <v>2066</v>
      </c>
      <c r="D342" s="323" t="s">
        <v>2067</v>
      </c>
      <c r="E342" s="323"/>
      <c r="F342" s="181" t="s">
        <v>1953</v>
      </c>
      <c r="G342" s="183">
        <v>9</v>
      </c>
      <c r="H342" s="189"/>
      <c r="I342" s="182">
        <f t="shared" si="50"/>
        <v>0</v>
      </c>
      <c r="J342" s="181">
        <f t="shared" si="51"/>
        <v>0</v>
      </c>
      <c r="K342" s="186">
        <f t="shared" si="52"/>
        <v>0</v>
      </c>
      <c r="L342" s="186">
        <f t="shared" si="53"/>
        <v>0</v>
      </c>
      <c r="M342" s="186"/>
      <c r="N342" s="186">
        <v>0</v>
      </c>
      <c r="O342" s="186"/>
      <c r="P342" s="190"/>
      <c r="Q342" s="190"/>
      <c r="R342" s="190"/>
      <c r="S342" s="186">
        <f t="shared" si="54"/>
        <v>0</v>
      </c>
      <c r="T342" s="186"/>
      <c r="U342" s="186"/>
      <c r="V342" s="206"/>
      <c r="W342" s="59"/>
      <c r="Z342">
        <f t="shared" si="55"/>
        <v>0</v>
      </c>
    </row>
    <row r="343" spans="1:26" ht="24.95" customHeight="1" x14ac:dyDescent="0.25">
      <c r="A343" s="187"/>
      <c r="B343" s="222"/>
      <c r="C343" s="188" t="s">
        <v>2076</v>
      </c>
      <c r="D343" s="323" t="s">
        <v>2077</v>
      </c>
      <c r="E343" s="323"/>
      <c r="F343" s="181" t="s">
        <v>195</v>
      </c>
      <c r="G343" s="183">
        <v>9</v>
      </c>
      <c r="H343" s="189"/>
      <c r="I343" s="182">
        <f t="shared" ref="I343:I374" si="56">ROUND(G343*(H343),2)</f>
        <v>0</v>
      </c>
      <c r="J343" s="181">
        <f t="shared" ref="J343:J374" si="57">ROUND(G343*(N343),2)</f>
        <v>0</v>
      </c>
      <c r="K343" s="186">
        <f t="shared" ref="K343:K374" si="58">ROUND(G343*(O343),2)</f>
        <v>0</v>
      </c>
      <c r="L343" s="186">
        <f t="shared" ref="L343:L374" si="59">ROUND(G343*(H343),2)</f>
        <v>0</v>
      </c>
      <c r="M343" s="186"/>
      <c r="N343" s="186">
        <v>0</v>
      </c>
      <c r="O343" s="186"/>
      <c r="P343" s="190"/>
      <c r="Q343" s="190"/>
      <c r="R343" s="190"/>
      <c r="S343" s="186">
        <f t="shared" ref="S343:S374" si="60">ROUND(G343*(P343),3)</f>
        <v>0</v>
      </c>
      <c r="T343" s="186"/>
      <c r="U343" s="186"/>
      <c r="V343" s="206"/>
      <c r="W343" s="59"/>
      <c r="Z343">
        <f t="shared" ref="Z343:Z374" si="61">0.058844*POWER(I343,0.952797)</f>
        <v>0</v>
      </c>
    </row>
    <row r="344" spans="1:26" ht="24.95" customHeight="1" x14ac:dyDescent="0.25">
      <c r="A344" s="187"/>
      <c r="B344" s="222"/>
      <c r="C344" s="188" t="s">
        <v>2070</v>
      </c>
      <c r="D344" s="323" t="s">
        <v>2071</v>
      </c>
      <c r="E344" s="323"/>
      <c r="F344" s="181" t="s">
        <v>130</v>
      </c>
      <c r="G344" s="183">
        <v>9</v>
      </c>
      <c r="H344" s="189"/>
      <c r="I344" s="182">
        <f t="shared" si="56"/>
        <v>0</v>
      </c>
      <c r="J344" s="181">
        <f t="shared" si="57"/>
        <v>0</v>
      </c>
      <c r="K344" s="186">
        <f t="shared" si="58"/>
        <v>0</v>
      </c>
      <c r="L344" s="186">
        <f t="shared" si="59"/>
        <v>0</v>
      </c>
      <c r="M344" s="186"/>
      <c r="N344" s="186">
        <v>0</v>
      </c>
      <c r="O344" s="186"/>
      <c r="P344" s="190"/>
      <c r="Q344" s="190"/>
      <c r="R344" s="190"/>
      <c r="S344" s="186">
        <f t="shared" si="60"/>
        <v>0</v>
      </c>
      <c r="T344" s="186"/>
      <c r="U344" s="186"/>
      <c r="V344" s="206"/>
      <c r="W344" s="59"/>
      <c r="Z344">
        <f t="shared" si="61"/>
        <v>0</v>
      </c>
    </row>
    <row r="345" spans="1:26" ht="24.95" customHeight="1" x14ac:dyDescent="0.25">
      <c r="A345" s="187"/>
      <c r="B345" s="222"/>
      <c r="C345" s="188" t="s">
        <v>2072</v>
      </c>
      <c r="D345" s="323" t="s">
        <v>2073</v>
      </c>
      <c r="E345" s="323"/>
      <c r="F345" s="181" t="s">
        <v>130</v>
      </c>
      <c r="G345" s="183">
        <v>9</v>
      </c>
      <c r="H345" s="189"/>
      <c r="I345" s="182">
        <f t="shared" si="56"/>
        <v>0</v>
      </c>
      <c r="J345" s="181">
        <f t="shared" si="57"/>
        <v>0</v>
      </c>
      <c r="K345" s="186">
        <f t="shared" si="58"/>
        <v>0</v>
      </c>
      <c r="L345" s="186">
        <f t="shared" si="59"/>
        <v>0</v>
      </c>
      <c r="M345" s="186"/>
      <c r="N345" s="186">
        <v>0</v>
      </c>
      <c r="O345" s="186"/>
      <c r="P345" s="190"/>
      <c r="Q345" s="190"/>
      <c r="R345" s="190"/>
      <c r="S345" s="186">
        <f t="shared" si="60"/>
        <v>0</v>
      </c>
      <c r="T345" s="186"/>
      <c r="U345" s="186"/>
      <c r="V345" s="206"/>
      <c r="W345" s="59"/>
      <c r="Z345">
        <f t="shared" si="61"/>
        <v>0</v>
      </c>
    </row>
    <row r="346" spans="1:26" ht="24.95" customHeight="1" x14ac:dyDescent="0.25">
      <c r="A346" s="187"/>
      <c r="B346" s="222"/>
      <c r="C346" s="188" t="s">
        <v>1951</v>
      </c>
      <c r="D346" s="323" t="s">
        <v>1952</v>
      </c>
      <c r="E346" s="323"/>
      <c r="F346" s="181" t="s">
        <v>1953</v>
      </c>
      <c r="G346" s="183">
        <v>18</v>
      </c>
      <c r="H346" s="189"/>
      <c r="I346" s="182">
        <f t="shared" si="56"/>
        <v>0</v>
      </c>
      <c r="J346" s="181">
        <f t="shared" si="57"/>
        <v>0</v>
      </c>
      <c r="K346" s="186">
        <f t="shared" si="58"/>
        <v>0</v>
      </c>
      <c r="L346" s="186">
        <f t="shared" si="59"/>
        <v>0</v>
      </c>
      <c r="M346" s="186"/>
      <c r="N346" s="186">
        <v>0</v>
      </c>
      <c r="O346" s="186"/>
      <c r="P346" s="190"/>
      <c r="Q346" s="190"/>
      <c r="R346" s="190"/>
      <c r="S346" s="186">
        <f t="shared" si="60"/>
        <v>0</v>
      </c>
      <c r="T346" s="186"/>
      <c r="U346" s="186"/>
      <c r="V346" s="206"/>
      <c r="W346" s="59"/>
      <c r="Z346">
        <f t="shared" si="61"/>
        <v>0</v>
      </c>
    </row>
    <row r="347" spans="1:26" ht="24.95" customHeight="1" x14ac:dyDescent="0.25">
      <c r="A347" s="187"/>
      <c r="B347" s="223"/>
      <c r="C347" s="197" t="s">
        <v>1954</v>
      </c>
      <c r="D347" s="326" t="s">
        <v>1955</v>
      </c>
      <c r="E347" s="326"/>
      <c r="F347" s="191" t="s">
        <v>130</v>
      </c>
      <c r="G347" s="193">
        <v>18</v>
      </c>
      <c r="H347" s="198"/>
      <c r="I347" s="192">
        <f t="shared" si="56"/>
        <v>0</v>
      </c>
      <c r="J347" s="191">
        <f t="shared" si="57"/>
        <v>0</v>
      </c>
      <c r="K347" s="196">
        <f t="shared" si="58"/>
        <v>0</v>
      </c>
      <c r="L347" s="196">
        <f t="shared" si="59"/>
        <v>0</v>
      </c>
      <c r="M347" s="196">
        <f>ROUND(G347*(H347),2)</f>
        <v>0</v>
      </c>
      <c r="N347" s="196">
        <v>0</v>
      </c>
      <c r="O347" s="196"/>
      <c r="P347" s="199"/>
      <c r="Q347" s="199"/>
      <c r="R347" s="199"/>
      <c r="S347" s="196">
        <f t="shared" si="60"/>
        <v>0</v>
      </c>
      <c r="T347" s="196"/>
      <c r="U347" s="196"/>
      <c r="V347" s="207"/>
      <c r="W347" s="59"/>
      <c r="Z347">
        <f t="shared" si="61"/>
        <v>0</v>
      </c>
    </row>
    <row r="348" spans="1:26" ht="24.95" customHeight="1" x14ac:dyDescent="0.25">
      <c r="A348" s="187"/>
      <c r="B348" s="222"/>
      <c r="C348" s="188" t="s">
        <v>2034</v>
      </c>
      <c r="D348" s="323" t="s">
        <v>2035</v>
      </c>
      <c r="E348" s="323"/>
      <c r="F348" s="181" t="s">
        <v>1953</v>
      </c>
      <c r="G348" s="183">
        <v>1</v>
      </c>
      <c r="H348" s="189"/>
      <c r="I348" s="182">
        <f t="shared" si="56"/>
        <v>0</v>
      </c>
      <c r="J348" s="181">
        <f t="shared" si="57"/>
        <v>0</v>
      </c>
      <c r="K348" s="186">
        <f t="shared" si="58"/>
        <v>0</v>
      </c>
      <c r="L348" s="186">
        <f t="shared" si="59"/>
        <v>0</v>
      </c>
      <c r="M348" s="186"/>
      <c r="N348" s="186">
        <v>0</v>
      </c>
      <c r="O348" s="186"/>
      <c r="P348" s="190"/>
      <c r="Q348" s="190"/>
      <c r="R348" s="190"/>
      <c r="S348" s="186">
        <f t="shared" si="60"/>
        <v>0</v>
      </c>
      <c r="T348" s="186"/>
      <c r="U348" s="186"/>
      <c r="V348" s="206"/>
      <c r="W348" s="59"/>
      <c r="Z348">
        <f t="shared" si="61"/>
        <v>0</v>
      </c>
    </row>
    <row r="349" spans="1:26" ht="24.95" customHeight="1" x14ac:dyDescent="0.25">
      <c r="A349" s="187"/>
      <c r="B349" s="222"/>
      <c r="C349" s="188" t="s">
        <v>2074</v>
      </c>
      <c r="D349" s="323" t="s">
        <v>2075</v>
      </c>
      <c r="E349" s="323"/>
      <c r="F349" s="181" t="s">
        <v>130</v>
      </c>
      <c r="G349" s="183">
        <v>1</v>
      </c>
      <c r="H349" s="189"/>
      <c r="I349" s="182">
        <f t="shared" si="56"/>
        <v>0</v>
      </c>
      <c r="J349" s="181">
        <f t="shared" si="57"/>
        <v>0</v>
      </c>
      <c r="K349" s="186">
        <f t="shared" si="58"/>
        <v>0</v>
      </c>
      <c r="L349" s="186">
        <f t="shared" si="59"/>
        <v>0</v>
      </c>
      <c r="M349" s="186"/>
      <c r="N349" s="186">
        <v>0</v>
      </c>
      <c r="O349" s="186"/>
      <c r="P349" s="190"/>
      <c r="Q349" s="190"/>
      <c r="R349" s="190"/>
      <c r="S349" s="186">
        <f t="shared" si="60"/>
        <v>0</v>
      </c>
      <c r="T349" s="186"/>
      <c r="U349" s="186"/>
      <c r="V349" s="206"/>
      <c r="W349" s="59"/>
      <c r="Z349">
        <f t="shared" si="61"/>
        <v>0</v>
      </c>
    </row>
    <row r="350" spans="1:26" ht="24.95" customHeight="1" x14ac:dyDescent="0.25">
      <c r="A350" s="187"/>
      <c r="B350" s="222"/>
      <c r="C350" s="188" t="s">
        <v>2066</v>
      </c>
      <c r="D350" s="323" t="s">
        <v>2067</v>
      </c>
      <c r="E350" s="323"/>
      <c r="F350" s="181" t="s">
        <v>1953</v>
      </c>
      <c r="G350" s="183">
        <v>1</v>
      </c>
      <c r="H350" s="189"/>
      <c r="I350" s="182">
        <f t="shared" si="56"/>
        <v>0</v>
      </c>
      <c r="J350" s="181">
        <f t="shared" si="57"/>
        <v>0</v>
      </c>
      <c r="K350" s="186">
        <f t="shared" si="58"/>
        <v>0</v>
      </c>
      <c r="L350" s="186">
        <f t="shared" si="59"/>
        <v>0</v>
      </c>
      <c r="M350" s="186"/>
      <c r="N350" s="186">
        <v>0</v>
      </c>
      <c r="O350" s="186"/>
      <c r="P350" s="190"/>
      <c r="Q350" s="190"/>
      <c r="R350" s="190"/>
      <c r="S350" s="186">
        <f t="shared" si="60"/>
        <v>0</v>
      </c>
      <c r="T350" s="186"/>
      <c r="U350" s="186"/>
      <c r="V350" s="206"/>
      <c r="W350" s="59"/>
      <c r="Z350">
        <f t="shared" si="61"/>
        <v>0</v>
      </c>
    </row>
    <row r="351" spans="1:26" ht="24.95" customHeight="1" x14ac:dyDescent="0.25">
      <c r="A351" s="187"/>
      <c r="B351" s="222"/>
      <c r="C351" s="188" t="s">
        <v>2078</v>
      </c>
      <c r="D351" s="323" t="s">
        <v>2079</v>
      </c>
      <c r="E351" s="323"/>
      <c r="F351" s="181" t="s">
        <v>195</v>
      </c>
      <c r="G351" s="183">
        <v>1</v>
      </c>
      <c r="H351" s="189"/>
      <c r="I351" s="182">
        <f t="shared" si="56"/>
        <v>0</v>
      </c>
      <c r="J351" s="181">
        <f t="shared" si="57"/>
        <v>0</v>
      </c>
      <c r="K351" s="186">
        <f t="shared" si="58"/>
        <v>0</v>
      </c>
      <c r="L351" s="186">
        <f t="shared" si="59"/>
        <v>0</v>
      </c>
      <c r="M351" s="186"/>
      <c r="N351" s="186">
        <v>0</v>
      </c>
      <c r="O351" s="186"/>
      <c r="P351" s="190"/>
      <c r="Q351" s="190"/>
      <c r="R351" s="190"/>
      <c r="S351" s="186">
        <f t="shared" si="60"/>
        <v>0</v>
      </c>
      <c r="T351" s="186"/>
      <c r="U351" s="186"/>
      <c r="V351" s="206"/>
      <c r="W351" s="59"/>
      <c r="Z351">
        <f t="shared" si="61"/>
        <v>0</v>
      </c>
    </row>
    <row r="352" spans="1:26" ht="24.95" customHeight="1" x14ac:dyDescent="0.25">
      <c r="A352" s="187"/>
      <c r="B352" s="222"/>
      <c r="C352" s="188" t="s">
        <v>2070</v>
      </c>
      <c r="D352" s="323" t="s">
        <v>2071</v>
      </c>
      <c r="E352" s="323"/>
      <c r="F352" s="181" t="s">
        <v>130</v>
      </c>
      <c r="G352" s="183">
        <v>1</v>
      </c>
      <c r="H352" s="189"/>
      <c r="I352" s="182">
        <f t="shared" si="56"/>
        <v>0</v>
      </c>
      <c r="J352" s="181">
        <f t="shared" si="57"/>
        <v>0</v>
      </c>
      <c r="K352" s="186">
        <f t="shared" si="58"/>
        <v>0</v>
      </c>
      <c r="L352" s="186">
        <f t="shared" si="59"/>
        <v>0</v>
      </c>
      <c r="M352" s="186"/>
      <c r="N352" s="186">
        <v>0</v>
      </c>
      <c r="O352" s="186"/>
      <c r="P352" s="190"/>
      <c r="Q352" s="190"/>
      <c r="R352" s="190"/>
      <c r="S352" s="186">
        <f t="shared" si="60"/>
        <v>0</v>
      </c>
      <c r="T352" s="186"/>
      <c r="U352" s="186"/>
      <c r="V352" s="206"/>
      <c r="W352" s="59"/>
      <c r="Z352">
        <f t="shared" si="61"/>
        <v>0</v>
      </c>
    </row>
    <row r="353" spans="1:26" ht="24.95" customHeight="1" x14ac:dyDescent="0.25">
      <c r="A353" s="187"/>
      <c r="B353" s="222"/>
      <c r="C353" s="188" t="s">
        <v>2080</v>
      </c>
      <c r="D353" s="323" t="s">
        <v>2081</v>
      </c>
      <c r="E353" s="323"/>
      <c r="F353" s="181" t="s">
        <v>130</v>
      </c>
      <c r="G353" s="183">
        <v>1</v>
      </c>
      <c r="H353" s="189"/>
      <c r="I353" s="182">
        <f t="shared" si="56"/>
        <v>0</v>
      </c>
      <c r="J353" s="181">
        <f t="shared" si="57"/>
        <v>0</v>
      </c>
      <c r="K353" s="186">
        <f t="shared" si="58"/>
        <v>0</v>
      </c>
      <c r="L353" s="186">
        <f t="shared" si="59"/>
        <v>0</v>
      </c>
      <c r="M353" s="186"/>
      <c r="N353" s="186">
        <v>0</v>
      </c>
      <c r="O353" s="186"/>
      <c r="P353" s="190"/>
      <c r="Q353" s="190"/>
      <c r="R353" s="190"/>
      <c r="S353" s="186">
        <f t="shared" si="60"/>
        <v>0</v>
      </c>
      <c r="T353" s="186"/>
      <c r="U353" s="186"/>
      <c r="V353" s="206"/>
      <c r="W353" s="59"/>
      <c r="Z353">
        <f t="shared" si="61"/>
        <v>0</v>
      </c>
    </row>
    <row r="354" spans="1:26" ht="24.95" customHeight="1" x14ac:dyDescent="0.25">
      <c r="A354" s="187"/>
      <c r="B354" s="222"/>
      <c r="C354" s="188" t="s">
        <v>1951</v>
      </c>
      <c r="D354" s="323" t="s">
        <v>1952</v>
      </c>
      <c r="E354" s="323"/>
      <c r="F354" s="181" t="s">
        <v>1953</v>
      </c>
      <c r="G354" s="183">
        <v>2</v>
      </c>
      <c r="H354" s="189"/>
      <c r="I354" s="182">
        <f t="shared" si="56"/>
        <v>0</v>
      </c>
      <c r="J354" s="181">
        <f t="shared" si="57"/>
        <v>0</v>
      </c>
      <c r="K354" s="186">
        <f t="shared" si="58"/>
        <v>0</v>
      </c>
      <c r="L354" s="186">
        <f t="shared" si="59"/>
        <v>0</v>
      </c>
      <c r="M354" s="186"/>
      <c r="N354" s="186">
        <v>0</v>
      </c>
      <c r="O354" s="186"/>
      <c r="P354" s="190"/>
      <c r="Q354" s="190"/>
      <c r="R354" s="190"/>
      <c r="S354" s="186">
        <f t="shared" si="60"/>
        <v>0</v>
      </c>
      <c r="T354" s="186"/>
      <c r="U354" s="186"/>
      <c r="V354" s="206"/>
      <c r="W354" s="59"/>
      <c r="Z354">
        <f t="shared" si="61"/>
        <v>0</v>
      </c>
    </row>
    <row r="355" spans="1:26" ht="24.95" customHeight="1" x14ac:dyDescent="0.25">
      <c r="A355" s="187"/>
      <c r="B355" s="223"/>
      <c r="C355" s="197" t="s">
        <v>1954</v>
      </c>
      <c r="D355" s="326" t="s">
        <v>1955</v>
      </c>
      <c r="E355" s="326"/>
      <c r="F355" s="191" t="s">
        <v>130</v>
      </c>
      <c r="G355" s="193">
        <v>2</v>
      </c>
      <c r="H355" s="198"/>
      <c r="I355" s="192">
        <f t="shared" si="56"/>
        <v>0</v>
      </c>
      <c r="J355" s="191">
        <f t="shared" si="57"/>
        <v>0</v>
      </c>
      <c r="K355" s="196">
        <f t="shared" si="58"/>
        <v>0</v>
      </c>
      <c r="L355" s="196">
        <f t="shared" si="59"/>
        <v>0</v>
      </c>
      <c r="M355" s="196">
        <f>ROUND(G355*(H355),2)</f>
        <v>0</v>
      </c>
      <c r="N355" s="196">
        <v>0</v>
      </c>
      <c r="O355" s="196"/>
      <c r="P355" s="199"/>
      <c r="Q355" s="199"/>
      <c r="R355" s="199"/>
      <c r="S355" s="196">
        <f t="shared" si="60"/>
        <v>0</v>
      </c>
      <c r="T355" s="196"/>
      <c r="U355" s="196"/>
      <c r="V355" s="207"/>
      <c r="W355" s="59"/>
      <c r="Z355">
        <f t="shared" si="61"/>
        <v>0</v>
      </c>
    </row>
    <row r="356" spans="1:26" ht="24.95" customHeight="1" x14ac:dyDescent="0.25">
      <c r="A356" s="187"/>
      <c r="B356" s="222"/>
      <c r="C356" s="188" t="s">
        <v>1962</v>
      </c>
      <c r="D356" s="323" t="s">
        <v>1963</v>
      </c>
      <c r="E356" s="323"/>
      <c r="F356" s="181" t="s">
        <v>653</v>
      </c>
      <c r="G356" s="183">
        <v>50</v>
      </c>
      <c r="H356" s="189"/>
      <c r="I356" s="182">
        <f t="shared" si="56"/>
        <v>0</v>
      </c>
      <c r="J356" s="181">
        <f t="shared" si="57"/>
        <v>0</v>
      </c>
      <c r="K356" s="186">
        <f t="shared" si="58"/>
        <v>0</v>
      </c>
      <c r="L356" s="186">
        <f t="shared" si="59"/>
        <v>0</v>
      </c>
      <c r="M356" s="186"/>
      <c r="N356" s="186">
        <v>0</v>
      </c>
      <c r="O356" s="186"/>
      <c r="P356" s="190">
        <v>9.0000000000000006E-5</v>
      </c>
      <c r="Q356" s="190"/>
      <c r="R356" s="190">
        <v>9.0000000000000006E-5</v>
      </c>
      <c r="S356" s="186">
        <f t="shared" si="60"/>
        <v>5.0000000000000001E-3</v>
      </c>
      <c r="T356" s="186"/>
      <c r="U356" s="186"/>
      <c r="V356" s="206"/>
      <c r="W356" s="59"/>
      <c r="Z356">
        <f t="shared" si="61"/>
        <v>0</v>
      </c>
    </row>
    <row r="357" spans="1:26" ht="24.95" customHeight="1" x14ac:dyDescent="0.25">
      <c r="A357" s="187"/>
      <c r="B357" s="222"/>
      <c r="C357" s="188" t="s">
        <v>2082</v>
      </c>
      <c r="D357" s="323" t="s">
        <v>2083</v>
      </c>
      <c r="E357" s="323"/>
      <c r="F357" s="181" t="s">
        <v>130</v>
      </c>
      <c r="G357" s="183">
        <v>5</v>
      </c>
      <c r="H357" s="189"/>
      <c r="I357" s="182">
        <f t="shared" si="56"/>
        <v>0</v>
      </c>
      <c r="J357" s="181">
        <f t="shared" si="57"/>
        <v>0</v>
      </c>
      <c r="K357" s="186">
        <f t="shared" si="58"/>
        <v>0</v>
      </c>
      <c r="L357" s="186">
        <f t="shared" si="59"/>
        <v>0</v>
      </c>
      <c r="M357" s="186"/>
      <c r="N357" s="186">
        <v>0</v>
      </c>
      <c r="O357" s="186"/>
      <c r="P357" s="190"/>
      <c r="Q357" s="190"/>
      <c r="R357" s="190"/>
      <c r="S357" s="186">
        <f t="shared" si="60"/>
        <v>0</v>
      </c>
      <c r="T357" s="186"/>
      <c r="U357" s="186"/>
      <c r="V357" s="206"/>
      <c r="W357" s="59"/>
      <c r="Z357">
        <f t="shared" si="61"/>
        <v>0</v>
      </c>
    </row>
    <row r="358" spans="1:26" ht="24.95" customHeight="1" x14ac:dyDescent="0.25">
      <c r="A358" s="187"/>
      <c r="B358" s="222"/>
      <c r="C358" s="188" t="s">
        <v>2084</v>
      </c>
      <c r="D358" s="323" t="s">
        <v>2085</v>
      </c>
      <c r="E358" s="323"/>
      <c r="F358" s="181" t="s">
        <v>130</v>
      </c>
      <c r="G358" s="183">
        <v>5</v>
      </c>
      <c r="H358" s="189"/>
      <c r="I358" s="182">
        <f t="shared" si="56"/>
        <v>0</v>
      </c>
      <c r="J358" s="181">
        <f t="shared" si="57"/>
        <v>0</v>
      </c>
      <c r="K358" s="186">
        <f t="shared" si="58"/>
        <v>0</v>
      </c>
      <c r="L358" s="186">
        <f t="shared" si="59"/>
        <v>0</v>
      </c>
      <c r="M358" s="186"/>
      <c r="N358" s="186">
        <v>0</v>
      </c>
      <c r="O358" s="186"/>
      <c r="P358" s="190"/>
      <c r="Q358" s="190"/>
      <c r="R358" s="190"/>
      <c r="S358" s="186">
        <f t="shared" si="60"/>
        <v>0</v>
      </c>
      <c r="T358" s="186"/>
      <c r="U358" s="186"/>
      <c r="V358" s="206"/>
      <c r="W358" s="59"/>
      <c r="Z358">
        <f t="shared" si="61"/>
        <v>0</v>
      </c>
    </row>
    <row r="359" spans="1:26" ht="24.95" customHeight="1" x14ac:dyDescent="0.25">
      <c r="A359" s="187"/>
      <c r="B359" s="222"/>
      <c r="C359" s="188" t="s">
        <v>2086</v>
      </c>
      <c r="D359" s="323" t="s">
        <v>2087</v>
      </c>
      <c r="E359" s="323"/>
      <c r="F359" s="181" t="s">
        <v>1953</v>
      </c>
      <c r="G359" s="183">
        <v>1</v>
      </c>
      <c r="H359" s="189"/>
      <c r="I359" s="182">
        <f t="shared" si="56"/>
        <v>0</v>
      </c>
      <c r="J359" s="181">
        <f t="shared" si="57"/>
        <v>0</v>
      </c>
      <c r="K359" s="186">
        <f t="shared" si="58"/>
        <v>0</v>
      </c>
      <c r="L359" s="186">
        <f t="shared" si="59"/>
        <v>0</v>
      </c>
      <c r="M359" s="186"/>
      <c r="N359" s="186">
        <v>0</v>
      </c>
      <c r="O359" s="186"/>
      <c r="P359" s="190"/>
      <c r="Q359" s="190"/>
      <c r="R359" s="190"/>
      <c r="S359" s="186">
        <f t="shared" si="60"/>
        <v>0</v>
      </c>
      <c r="T359" s="186"/>
      <c r="U359" s="186"/>
      <c r="V359" s="206"/>
      <c r="W359" s="59"/>
      <c r="Z359">
        <f t="shared" si="61"/>
        <v>0</v>
      </c>
    </row>
    <row r="360" spans="1:26" ht="24.95" customHeight="1" x14ac:dyDescent="0.25">
      <c r="A360" s="187"/>
      <c r="B360" s="222"/>
      <c r="C360" s="188" t="s">
        <v>2088</v>
      </c>
      <c r="D360" s="323" t="s">
        <v>2089</v>
      </c>
      <c r="E360" s="323"/>
      <c r="F360" s="181" t="s">
        <v>130</v>
      </c>
      <c r="G360" s="183">
        <v>1</v>
      </c>
      <c r="H360" s="189"/>
      <c r="I360" s="182">
        <f t="shared" si="56"/>
        <v>0</v>
      </c>
      <c r="J360" s="181">
        <f t="shared" si="57"/>
        <v>0</v>
      </c>
      <c r="K360" s="186">
        <f t="shared" si="58"/>
        <v>0</v>
      </c>
      <c r="L360" s="186">
        <f t="shared" si="59"/>
        <v>0</v>
      </c>
      <c r="M360" s="186"/>
      <c r="N360" s="186">
        <v>0</v>
      </c>
      <c r="O360" s="186"/>
      <c r="P360" s="190"/>
      <c r="Q360" s="190"/>
      <c r="R360" s="190"/>
      <c r="S360" s="186">
        <f t="shared" si="60"/>
        <v>0</v>
      </c>
      <c r="T360" s="186"/>
      <c r="U360" s="186"/>
      <c r="V360" s="206"/>
      <c r="W360" s="59"/>
      <c r="Z360">
        <f t="shared" si="61"/>
        <v>0</v>
      </c>
    </row>
    <row r="361" spans="1:26" ht="24.95" customHeight="1" x14ac:dyDescent="0.25">
      <c r="A361" s="187"/>
      <c r="B361" s="222"/>
      <c r="C361" s="188" t="s">
        <v>2090</v>
      </c>
      <c r="D361" s="323" t="s">
        <v>2091</v>
      </c>
      <c r="E361" s="323"/>
      <c r="F361" s="181" t="s">
        <v>130</v>
      </c>
      <c r="G361" s="183">
        <v>1</v>
      </c>
      <c r="H361" s="189"/>
      <c r="I361" s="182">
        <f t="shared" si="56"/>
        <v>0</v>
      </c>
      <c r="J361" s="181">
        <f t="shared" si="57"/>
        <v>0</v>
      </c>
      <c r="K361" s="186">
        <f t="shared" si="58"/>
        <v>0</v>
      </c>
      <c r="L361" s="186">
        <f t="shared" si="59"/>
        <v>0</v>
      </c>
      <c r="M361" s="186"/>
      <c r="N361" s="186">
        <v>0</v>
      </c>
      <c r="O361" s="186"/>
      <c r="P361" s="190"/>
      <c r="Q361" s="190"/>
      <c r="R361" s="190"/>
      <c r="S361" s="186">
        <f t="shared" si="60"/>
        <v>0</v>
      </c>
      <c r="T361" s="186"/>
      <c r="U361" s="186"/>
      <c r="V361" s="206"/>
      <c r="W361" s="59"/>
      <c r="Z361">
        <f t="shared" si="61"/>
        <v>0</v>
      </c>
    </row>
    <row r="362" spans="1:26" ht="24.95" customHeight="1" x14ac:dyDescent="0.25">
      <c r="A362" s="187"/>
      <c r="B362" s="222"/>
      <c r="C362" s="188" t="s">
        <v>2092</v>
      </c>
      <c r="D362" s="323" t="s">
        <v>2093</v>
      </c>
      <c r="E362" s="323"/>
      <c r="F362" s="181" t="s">
        <v>1953</v>
      </c>
      <c r="G362" s="183">
        <v>2</v>
      </c>
      <c r="H362" s="189"/>
      <c r="I362" s="182">
        <f t="shared" si="56"/>
        <v>0</v>
      </c>
      <c r="J362" s="181">
        <f t="shared" si="57"/>
        <v>0</v>
      </c>
      <c r="K362" s="186">
        <f t="shared" si="58"/>
        <v>0</v>
      </c>
      <c r="L362" s="186">
        <f t="shared" si="59"/>
        <v>0</v>
      </c>
      <c r="M362" s="186"/>
      <c r="N362" s="186">
        <v>0</v>
      </c>
      <c r="O362" s="186"/>
      <c r="P362" s="190"/>
      <c r="Q362" s="190"/>
      <c r="R362" s="190"/>
      <c r="S362" s="186">
        <f t="shared" si="60"/>
        <v>0</v>
      </c>
      <c r="T362" s="186"/>
      <c r="U362" s="186"/>
      <c r="V362" s="206"/>
      <c r="W362" s="59"/>
      <c r="Z362">
        <f t="shared" si="61"/>
        <v>0</v>
      </c>
    </row>
    <row r="363" spans="1:26" ht="24.95" customHeight="1" x14ac:dyDescent="0.25">
      <c r="A363" s="187"/>
      <c r="B363" s="222"/>
      <c r="C363" s="188" t="s">
        <v>2094</v>
      </c>
      <c r="D363" s="323" t="s">
        <v>2095</v>
      </c>
      <c r="E363" s="323"/>
      <c r="F363" s="181" t="s">
        <v>130</v>
      </c>
      <c r="G363" s="183">
        <v>2</v>
      </c>
      <c r="H363" s="189"/>
      <c r="I363" s="182">
        <f t="shared" si="56"/>
        <v>0</v>
      </c>
      <c r="J363" s="181">
        <f t="shared" si="57"/>
        <v>0</v>
      </c>
      <c r="K363" s="186">
        <f t="shared" si="58"/>
        <v>0</v>
      </c>
      <c r="L363" s="186">
        <f t="shared" si="59"/>
        <v>0</v>
      </c>
      <c r="M363" s="186"/>
      <c r="N363" s="186">
        <v>0</v>
      </c>
      <c r="O363" s="186"/>
      <c r="P363" s="190"/>
      <c r="Q363" s="190"/>
      <c r="R363" s="190"/>
      <c r="S363" s="186">
        <f t="shared" si="60"/>
        <v>0</v>
      </c>
      <c r="T363" s="186"/>
      <c r="U363" s="186"/>
      <c r="V363" s="206"/>
      <c r="W363" s="59"/>
      <c r="Z363">
        <f t="shared" si="61"/>
        <v>0</v>
      </c>
    </row>
    <row r="364" spans="1:26" ht="24.95" customHeight="1" x14ac:dyDescent="0.25">
      <c r="A364" s="187"/>
      <c r="B364" s="222"/>
      <c r="C364" s="188" t="s">
        <v>2096</v>
      </c>
      <c r="D364" s="323" t="s">
        <v>2097</v>
      </c>
      <c r="E364" s="323"/>
      <c r="F364" s="181" t="s">
        <v>1953</v>
      </c>
      <c r="G364" s="183">
        <v>2</v>
      </c>
      <c r="H364" s="189"/>
      <c r="I364" s="182">
        <f t="shared" si="56"/>
        <v>0</v>
      </c>
      <c r="J364" s="181">
        <f t="shared" si="57"/>
        <v>0</v>
      </c>
      <c r="K364" s="186">
        <f t="shared" si="58"/>
        <v>0</v>
      </c>
      <c r="L364" s="186">
        <f t="shared" si="59"/>
        <v>0</v>
      </c>
      <c r="M364" s="186"/>
      <c r="N364" s="186">
        <v>0</v>
      </c>
      <c r="O364" s="186"/>
      <c r="P364" s="190"/>
      <c r="Q364" s="190"/>
      <c r="R364" s="190"/>
      <c r="S364" s="186">
        <f t="shared" si="60"/>
        <v>0</v>
      </c>
      <c r="T364" s="186"/>
      <c r="U364" s="186"/>
      <c r="V364" s="206"/>
      <c r="W364" s="59"/>
      <c r="Z364">
        <f t="shared" si="61"/>
        <v>0</v>
      </c>
    </row>
    <row r="365" spans="1:26" ht="24.95" customHeight="1" x14ac:dyDescent="0.25">
      <c r="A365" s="187"/>
      <c r="B365" s="222"/>
      <c r="C365" s="188" t="s">
        <v>2098</v>
      </c>
      <c r="D365" s="323" t="s">
        <v>2099</v>
      </c>
      <c r="E365" s="323"/>
      <c r="F365" s="181" t="s">
        <v>130</v>
      </c>
      <c r="G365" s="183">
        <v>2</v>
      </c>
      <c r="H365" s="189"/>
      <c r="I365" s="182">
        <f t="shared" si="56"/>
        <v>0</v>
      </c>
      <c r="J365" s="181">
        <f t="shared" si="57"/>
        <v>0</v>
      </c>
      <c r="K365" s="186">
        <f t="shared" si="58"/>
        <v>0</v>
      </c>
      <c r="L365" s="186">
        <f t="shared" si="59"/>
        <v>0</v>
      </c>
      <c r="M365" s="186"/>
      <c r="N365" s="186">
        <v>0</v>
      </c>
      <c r="O365" s="186"/>
      <c r="P365" s="190"/>
      <c r="Q365" s="190"/>
      <c r="R365" s="190"/>
      <c r="S365" s="186">
        <f t="shared" si="60"/>
        <v>0</v>
      </c>
      <c r="T365" s="186"/>
      <c r="U365" s="186"/>
      <c r="V365" s="206"/>
      <c r="W365" s="59"/>
      <c r="Z365">
        <f t="shared" si="61"/>
        <v>0</v>
      </c>
    </row>
    <row r="366" spans="1:26" ht="24.95" customHeight="1" x14ac:dyDescent="0.25">
      <c r="A366" s="187"/>
      <c r="B366" s="222"/>
      <c r="C366" s="188" t="s">
        <v>2100</v>
      </c>
      <c r="D366" s="323" t="s">
        <v>2101</v>
      </c>
      <c r="E366" s="323"/>
      <c r="F366" s="181" t="s">
        <v>195</v>
      </c>
      <c r="G366" s="183">
        <v>2</v>
      </c>
      <c r="H366" s="189"/>
      <c r="I366" s="182">
        <f t="shared" si="56"/>
        <v>0</v>
      </c>
      <c r="J366" s="181">
        <f t="shared" si="57"/>
        <v>0</v>
      </c>
      <c r="K366" s="186">
        <f t="shared" si="58"/>
        <v>0</v>
      </c>
      <c r="L366" s="186">
        <f t="shared" si="59"/>
        <v>0</v>
      </c>
      <c r="M366" s="186"/>
      <c r="N366" s="186">
        <v>0</v>
      </c>
      <c r="O366" s="186"/>
      <c r="P366" s="190"/>
      <c r="Q366" s="190"/>
      <c r="R366" s="190"/>
      <c r="S366" s="186">
        <f t="shared" si="60"/>
        <v>0</v>
      </c>
      <c r="T366" s="186"/>
      <c r="U366" s="186"/>
      <c r="V366" s="206"/>
      <c r="W366" s="59"/>
      <c r="Z366">
        <f t="shared" si="61"/>
        <v>0</v>
      </c>
    </row>
    <row r="367" spans="1:26" ht="24.95" customHeight="1" x14ac:dyDescent="0.25">
      <c r="A367" s="187"/>
      <c r="B367" s="222"/>
      <c r="C367" s="188" t="s">
        <v>2102</v>
      </c>
      <c r="D367" s="323" t="s">
        <v>2103</v>
      </c>
      <c r="E367" s="323"/>
      <c r="F367" s="181" t="s">
        <v>130</v>
      </c>
      <c r="G367" s="183">
        <v>14</v>
      </c>
      <c r="H367" s="189"/>
      <c r="I367" s="182">
        <f t="shared" si="56"/>
        <v>0</v>
      </c>
      <c r="J367" s="181">
        <f t="shared" si="57"/>
        <v>0</v>
      </c>
      <c r="K367" s="186">
        <f t="shared" si="58"/>
        <v>0</v>
      </c>
      <c r="L367" s="186">
        <f t="shared" si="59"/>
        <v>0</v>
      </c>
      <c r="M367" s="186"/>
      <c r="N367" s="186">
        <v>0</v>
      </c>
      <c r="O367" s="186"/>
      <c r="P367" s="190"/>
      <c r="Q367" s="190"/>
      <c r="R367" s="190"/>
      <c r="S367" s="186">
        <f t="shared" si="60"/>
        <v>0</v>
      </c>
      <c r="T367" s="186"/>
      <c r="U367" s="186"/>
      <c r="V367" s="206"/>
      <c r="W367" s="59"/>
      <c r="Z367">
        <f t="shared" si="61"/>
        <v>0</v>
      </c>
    </row>
    <row r="368" spans="1:26" ht="24.95" customHeight="1" x14ac:dyDescent="0.25">
      <c r="A368" s="187"/>
      <c r="B368" s="222"/>
      <c r="C368" s="188" t="s">
        <v>2104</v>
      </c>
      <c r="D368" s="323" t="s">
        <v>2105</v>
      </c>
      <c r="E368" s="323"/>
      <c r="F368" s="181" t="s">
        <v>195</v>
      </c>
      <c r="G368" s="183">
        <v>14</v>
      </c>
      <c r="H368" s="189"/>
      <c r="I368" s="182">
        <f t="shared" si="56"/>
        <v>0</v>
      </c>
      <c r="J368" s="181">
        <f t="shared" si="57"/>
        <v>0</v>
      </c>
      <c r="K368" s="186">
        <f t="shared" si="58"/>
        <v>0</v>
      </c>
      <c r="L368" s="186">
        <f t="shared" si="59"/>
        <v>0</v>
      </c>
      <c r="M368" s="186"/>
      <c r="N368" s="186">
        <v>0</v>
      </c>
      <c r="O368" s="186"/>
      <c r="P368" s="190"/>
      <c r="Q368" s="190"/>
      <c r="R368" s="190"/>
      <c r="S368" s="186">
        <f t="shared" si="60"/>
        <v>0</v>
      </c>
      <c r="T368" s="186"/>
      <c r="U368" s="186"/>
      <c r="V368" s="206"/>
      <c r="W368" s="59"/>
      <c r="Z368">
        <f t="shared" si="61"/>
        <v>0</v>
      </c>
    </row>
    <row r="369" spans="1:26" ht="24.95" customHeight="1" x14ac:dyDescent="0.25">
      <c r="A369" s="187"/>
      <c r="B369" s="222"/>
      <c r="C369" s="188" t="s">
        <v>2084</v>
      </c>
      <c r="D369" s="323" t="s">
        <v>2085</v>
      </c>
      <c r="E369" s="323"/>
      <c r="F369" s="181" t="s">
        <v>130</v>
      </c>
      <c r="G369" s="183">
        <v>14</v>
      </c>
      <c r="H369" s="189"/>
      <c r="I369" s="182">
        <f t="shared" si="56"/>
        <v>0</v>
      </c>
      <c r="J369" s="181">
        <f t="shared" si="57"/>
        <v>0</v>
      </c>
      <c r="K369" s="186">
        <f t="shared" si="58"/>
        <v>0</v>
      </c>
      <c r="L369" s="186">
        <f t="shared" si="59"/>
        <v>0</v>
      </c>
      <c r="M369" s="186"/>
      <c r="N369" s="186">
        <v>0</v>
      </c>
      <c r="O369" s="186"/>
      <c r="P369" s="190"/>
      <c r="Q369" s="190"/>
      <c r="R369" s="190"/>
      <c r="S369" s="186">
        <f t="shared" si="60"/>
        <v>0</v>
      </c>
      <c r="T369" s="186"/>
      <c r="U369" s="186"/>
      <c r="V369" s="206"/>
      <c r="W369" s="59"/>
      <c r="Z369">
        <f t="shared" si="61"/>
        <v>0</v>
      </c>
    </row>
    <row r="370" spans="1:26" ht="24.95" customHeight="1" x14ac:dyDescent="0.25">
      <c r="A370" s="187"/>
      <c r="B370" s="222"/>
      <c r="C370" s="188" t="s">
        <v>2106</v>
      </c>
      <c r="D370" s="323" t="s">
        <v>2107</v>
      </c>
      <c r="E370" s="323"/>
      <c r="F370" s="181" t="s">
        <v>195</v>
      </c>
      <c r="G370" s="183">
        <v>15</v>
      </c>
      <c r="H370" s="189"/>
      <c r="I370" s="182">
        <f t="shared" si="56"/>
        <v>0</v>
      </c>
      <c r="J370" s="181">
        <f t="shared" si="57"/>
        <v>0</v>
      </c>
      <c r="K370" s="186">
        <f t="shared" si="58"/>
        <v>0</v>
      </c>
      <c r="L370" s="186">
        <f t="shared" si="59"/>
        <v>0</v>
      </c>
      <c r="M370" s="186"/>
      <c r="N370" s="186">
        <v>0</v>
      </c>
      <c r="O370" s="186"/>
      <c r="P370" s="190"/>
      <c r="Q370" s="190"/>
      <c r="R370" s="190"/>
      <c r="S370" s="186">
        <f t="shared" si="60"/>
        <v>0</v>
      </c>
      <c r="T370" s="186"/>
      <c r="U370" s="186"/>
      <c r="V370" s="206"/>
      <c r="W370" s="59"/>
      <c r="Z370">
        <f t="shared" si="61"/>
        <v>0</v>
      </c>
    </row>
    <row r="371" spans="1:26" ht="24.95" customHeight="1" x14ac:dyDescent="0.25">
      <c r="A371" s="187"/>
      <c r="B371" s="222"/>
      <c r="C371" s="188" t="s">
        <v>2108</v>
      </c>
      <c r="D371" s="323" t="s">
        <v>2109</v>
      </c>
      <c r="E371" s="323"/>
      <c r="F371" s="181" t="s">
        <v>1953</v>
      </c>
      <c r="G371" s="183">
        <v>6</v>
      </c>
      <c r="H371" s="189"/>
      <c r="I371" s="182">
        <f t="shared" si="56"/>
        <v>0</v>
      </c>
      <c r="J371" s="181">
        <f t="shared" si="57"/>
        <v>0</v>
      </c>
      <c r="K371" s="186">
        <f t="shared" si="58"/>
        <v>0</v>
      </c>
      <c r="L371" s="186">
        <f t="shared" si="59"/>
        <v>0</v>
      </c>
      <c r="M371" s="186"/>
      <c r="N371" s="186">
        <v>0</v>
      </c>
      <c r="O371" s="186"/>
      <c r="P371" s="190"/>
      <c r="Q371" s="190"/>
      <c r="R371" s="190"/>
      <c r="S371" s="186">
        <f t="shared" si="60"/>
        <v>0</v>
      </c>
      <c r="T371" s="186"/>
      <c r="U371" s="186"/>
      <c r="V371" s="206"/>
      <c r="W371" s="59"/>
      <c r="Z371">
        <f t="shared" si="61"/>
        <v>0</v>
      </c>
    </row>
    <row r="372" spans="1:26" ht="24.95" customHeight="1" x14ac:dyDescent="0.25">
      <c r="A372" s="187"/>
      <c r="B372" s="222"/>
      <c r="C372" s="188" t="s">
        <v>2110</v>
      </c>
      <c r="D372" s="323" t="s">
        <v>2111</v>
      </c>
      <c r="E372" s="323"/>
      <c r="F372" s="181" t="s">
        <v>195</v>
      </c>
      <c r="G372" s="183">
        <v>6</v>
      </c>
      <c r="H372" s="189"/>
      <c r="I372" s="182">
        <f t="shared" si="56"/>
        <v>0</v>
      </c>
      <c r="J372" s="181">
        <f t="shared" si="57"/>
        <v>0</v>
      </c>
      <c r="K372" s="186">
        <f t="shared" si="58"/>
        <v>0</v>
      </c>
      <c r="L372" s="186">
        <f t="shared" si="59"/>
        <v>0</v>
      </c>
      <c r="M372" s="186"/>
      <c r="N372" s="186">
        <v>0</v>
      </c>
      <c r="O372" s="186"/>
      <c r="P372" s="190"/>
      <c r="Q372" s="190"/>
      <c r="R372" s="190"/>
      <c r="S372" s="186">
        <f t="shared" si="60"/>
        <v>0</v>
      </c>
      <c r="T372" s="186"/>
      <c r="U372" s="186"/>
      <c r="V372" s="206"/>
      <c r="W372" s="59"/>
      <c r="Z372">
        <f t="shared" si="61"/>
        <v>0</v>
      </c>
    </row>
    <row r="373" spans="1:26" ht="24.95" customHeight="1" x14ac:dyDescent="0.25">
      <c r="A373" s="187"/>
      <c r="B373" s="222"/>
      <c r="C373" s="188" t="s">
        <v>2084</v>
      </c>
      <c r="D373" s="323" t="s">
        <v>2085</v>
      </c>
      <c r="E373" s="323"/>
      <c r="F373" s="181" t="s">
        <v>130</v>
      </c>
      <c r="G373" s="183">
        <v>2</v>
      </c>
      <c r="H373" s="189"/>
      <c r="I373" s="182">
        <f t="shared" si="56"/>
        <v>0</v>
      </c>
      <c r="J373" s="181">
        <f t="shared" si="57"/>
        <v>0</v>
      </c>
      <c r="K373" s="186">
        <f t="shared" si="58"/>
        <v>0</v>
      </c>
      <c r="L373" s="186">
        <f t="shared" si="59"/>
        <v>0</v>
      </c>
      <c r="M373" s="186"/>
      <c r="N373" s="186">
        <v>0</v>
      </c>
      <c r="O373" s="186"/>
      <c r="P373" s="190"/>
      <c r="Q373" s="190"/>
      <c r="R373" s="190"/>
      <c r="S373" s="186">
        <f t="shared" si="60"/>
        <v>0</v>
      </c>
      <c r="T373" s="186"/>
      <c r="U373" s="186"/>
      <c r="V373" s="206"/>
      <c r="W373" s="59"/>
      <c r="Z373">
        <f t="shared" si="61"/>
        <v>0</v>
      </c>
    </row>
    <row r="374" spans="1:26" ht="24.95" customHeight="1" x14ac:dyDescent="0.25">
      <c r="A374" s="187"/>
      <c r="B374" s="222"/>
      <c r="C374" s="188" t="s">
        <v>2112</v>
      </c>
      <c r="D374" s="323" t="s">
        <v>2113</v>
      </c>
      <c r="E374" s="323"/>
      <c r="F374" s="181" t="s">
        <v>1953</v>
      </c>
      <c r="G374" s="183">
        <v>6</v>
      </c>
      <c r="H374" s="189"/>
      <c r="I374" s="182">
        <f t="shared" si="56"/>
        <v>0</v>
      </c>
      <c r="J374" s="181">
        <f t="shared" si="57"/>
        <v>0</v>
      </c>
      <c r="K374" s="186">
        <f t="shared" si="58"/>
        <v>0</v>
      </c>
      <c r="L374" s="186">
        <f t="shared" si="59"/>
        <v>0</v>
      </c>
      <c r="M374" s="186"/>
      <c r="N374" s="186">
        <v>0</v>
      </c>
      <c r="O374" s="186"/>
      <c r="P374" s="190"/>
      <c r="Q374" s="190"/>
      <c r="R374" s="190"/>
      <c r="S374" s="186">
        <f t="shared" si="60"/>
        <v>0</v>
      </c>
      <c r="T374" s="186"/>
      <c r="U374" s="186"/>
      <c r="V374" s="206"/>
      <c r="W374" s="59"/>
      <c r="Z374">
        <f t="shared" si="61"/>
        <v>0</v>
      </c>
    </row>
    <row r="375" spans="1:26" ht="24.95" customHeight="1" x14ac:dyDescent="0.25">
      <c r="A375" s="187"/>
      <c r="B375" s="222"/>
      <c r="C375" s="188" t="s">
        <v>2114</v>
      </c>
      <c r="D375" s="323" t="s">
        <v>2115</v>
      </c>
      <c r="E375" s="323"/>
      <c r="F375" s="181" t="s">
        <v>195</v>
      </c>
      <c r="G375" s="183">
        <v>6</v>
      </c>
      <c r="H375" s="189"/>
      <c r="I375" s="182">
        <f t="shared" ref="I375:I406" si="62">ROUND(G375*(H375),2)</f>
        <v>0</v>
      </c>
      <c r="J375" s="181">
        <f t="shared" ref="J375:J406" si="63">ROUND(G375*(N375),2)</f>
        <v>0</v>
      </c>
      <c r="K375" s="186">
        <f t="shared" ref="K375:K406" si="64">ROUND(G375*(O375),2)</f>
        <v>0</v>
      </c>
      <c r="L375" s="186">
        <f t="shared" ref="L375:L406" si="65">ROUND(G375*(H375),2)</f>
        <v>0</v>
      </c>
      <c r="M375" s="186"/>
      <c r="N375" s="186">
        <v>0</v>
      </c>
      <c r="O375" s="186"/>
      <c r="P375" s="190"/>
      <c r="Q375" s="190"/>
      <c r="R375" s="190"/>
      <c r="S375" s="186">
        <f t="shared" ref="S375:S406" si="66">ROUND(G375*(P375),3)</f>
        <v>0</v>
      </c>
      <c r="T375" s="186"/>
      <c r="U375" s="186"/>
      <c r="V375" s="206"/>
      <c r="W375" s="59"/>
      <c r="Z375">
        <f t="shared" ref="Z375:Z406" si="67">0.058844*POWER(I375,0.952797)</f>
        <v>0</v>
      </c>
    </row>
    <row r="376" spans="1:26" ht="24.95" customHeight="1" x14ac:dyDescent="0.25">
      <c r="A376" s="187"/>
      <c r="B376" s="222"/>
      <c r="C376" s="188" t="s">
        <v>2116</v>
      </c>
      <c r="D376" s="323" t="s">
        <v>2117</v>
      </c>
      <c r="E376" s="323"/>
      <c r="F376" s="181" t="s">
        <v>1953</v>
      </c>
      <c r="G376" s="183">
        <v>1</v>
      </c>
      <c r="H376" s="189"/>
      <c r="I376" s="182">
        <f t="shared" si="62"/>
        <v>0</v>
      </c>
      <c r="J376" s="181">
        <f t="shared" si="63"/>
        <v>0</v>
      </c>
      <c r="K376" s="186">
        <f t="shared" si="64"/>
        <v>0</v>
      </c>
      <c r="L376" s="186">
        <f t="shared" si="65"/>
        <v>0</v>
      </c>
      <c r="M376" s="186"/>
      <c r="N376" s="186">
        <v>0</v>
      </c>
      <c r="O376" s="186"/>
      <c r="P376" s="190"/>
      <c r="Q376" s="190"/>
      <c r="R376" s="190"/>
      <c r="S376" s="186">
        <f t="shared" si="66"/>
        <v>0</v>
      </c>
      <c r="T376" s="186"/>
      <c r="U376" s="186"/>
      <c r="V376" s="206"/>
      <c r="W376" s="59"/>
      <c r="Z376">
        <f t="shared" si="67"/>
        <v>0</v>
      </c>
    </row>
    <row r="377" spans="1:26" ht="24.95" customHeight="1" x14ac:dyDescent="0.25">
      <c r="A377" s="187"/>
      <c r="B377" s="222"/>
      <c r="C377" s="188" t="s">
        <v>2118</v>
      </c>
      <c r="D377" s="323" t="s">
        <v>2119</v>
      </c>
      <c r="E377" s="323"/>
      <c r="F377" s="181" t="s">
        <v>195</v>
      </c>
      <c r="G377" s="183">
        <v>1</v>
      </c>
      <c r="H377" s="189"/>
      <c r="I377" s="182">
        <f t="shared" si="62"/>
        <v>0</v>
      </c>
      <c r="J377" s="181">
        <f t="shared" si="63"/>
        <v>0</v>
      </c>
      <c r="K377" s="186">
        <f t="shared" si="64"/>
        <v>0</v>
      </c>
      <c r="L377" s="186">
        <f t="shared" si="65"/>
        <v>0</v>
      </c>
      <c r="M377" s="186"/>
      <c r="N377" s="186">
        <v>0</v>
      </c>
      <c r="O377" s="186"/>
      <c r="P377" s="190"/>
      <c r="Q377" s="190"/>
      <c r="R377" s="190"/>
      <c r="S377" s="186">
        <f t="shared" si="66"/>
        <v>0</v>
      </c>
      <c r="T377" s="186"/>
      <c r="U377" s="186"/>
      <c r="V377" s="206"/>
      <c r="W377" s="59"/>
      <c r="Z377">
        <f t="shared" si="67"/>
        <v>0</v>
      </c>
    </row>
    <row r="378" spans="1:26" ht="24.95" customHeight="1" x14ac:dyDescent="0.25">
      <c r="A378" s="187"/>
      <c r="B378" s="222"/>
      <c r="C378" s="188" t="s">
        <v>2120</v>
      </c>
      <c r="D378" s="323" t="s">
        <v>2121</v>
      </c>
      <c r="E378" s="323"/>
      <c r="F378" s="181" t="s">
        <v>169</v>
      </c>
      <c r="G378" s="183">
        <v>0.39</v>
      </c>
      <c r="H378" s="189"/>
      <c r="I378" s="182">
        <f t="shared" si="62"/>
        <v>0</v>
      </c>
      <c r="J378" s="181">
        <f t="shared" si="63"/>
        <v>0</v>
      </c>
      <c r="K378" s="186">
        <f t="shared" si="64"/>
        <v>0</v>
      </c>
      <c r="L378" s="186">
        <f t="shared" si="65"/>
        <v>0</v>
      </c>
      <c r="M378" s="186"/>
      <c r="N378" s="186">
        <v>0</v>
      </c>
      <c r="O378" s="186"/>
      <c r="P378" s="190"/>
      <c r="Q378" s="190"/>
      <c r="R378" s="190"/>
      <c r="S378" s="186">
        <f t="shared" si="66"/>
        <v>0</v>
      </c>
      <c r="T378" s="186"/>
      <c r="U378" s="186"/>
      <c r="V378" s="206"/>
      <c r="W378" s="59"/>
      <c r="Z378">
        <f t="shared" si="67"/>
        <v>0</v>
      </c>
    </row>
    <row r="379" spans="1:26" ht="24.95" customHeight="1" x14ac:dyDescent="0.25">
      <c r="A379" s="187"/>
      <c r="B379" s="222"/>
      <c r="C379" s="188" t="s">
        <v>2034</v>
      </c>
      <c r="D379" s="323" t="s">
        <v>2035</v>
      </c>
      <c r="E379" s="323"/>
      <c r="F379" s="181" t="s">
        <v>1953</v>
      </c>
      <c r="G379" s="183">
        <v>10</v>
      </c>
      <c r="H379" s="189"/>
      <c r="I379" s="182">
        <f t="shared" si="62"/>
        <v>0</v>
      </c>
      <c r="J379" s="181">
        <f t="shared" si="63"/>
        <v>0</v>
      </c>
      <c r="K379" s="186">
        <f t="shared" si="64"/>
        <v>0</v>
      </c>
      <c r="L379" s="186">
        <f t="shared" si="65"/>
        <v>0</v>
      </c>
      <c r="M379" s="186"/>
      <c r="N379" s="186">
        <v>0</v>
      </c>
      <c r="O379" s="186"/>
      <c r="P379" s="190"/>
      <c r="Q379" s="190"/>
      <c r="R379" s="190"/>
      <c r="S379" s="186">
        <f t="shared" si="66"/>
        <v>0</v>
      </c>
      <c r="T379" s="186"/>
      <c r="U379" s="186"/>
      <c r="V379" s="206"/>
      <c r="W379" s="59"/>
      <c r="Z379">
        <f t="shared" si="67"/>
        <v>0</v>
      </c>
    </row>
    <row r="380" spans="1:26" ht="24.95" customHeight="1" x14ac:dyDescent="0.25">
      <c r="A380" s="187"/>
      <c r="B380" s="222"/>
      <c r="C380" s="188" t="s">
        <v>2034</v>
      </c>
      <c r="D380" s="323" t="s">
        <v>2035</v>
      </c>
      <c r="E380" s="323"/>
      <c r="F380" s="181" t="s">
        <v>1953</v>
      </c>
      <c r="G380" s="183">
        <v>21</v>
      </c>
      <c r="H380" s="189"/>
      <c r="I380" s="182">
        <f t="shared" si="62"/>
        <v>0</v>
      </c>
      <c r="J380" s="181">
        <f t="shared" si="63"/>
        <v>0</v>
      </c>
      <c r="K380" s="186">
        <f t="shared" si="64"/>
        <v>0</v>
      </c>
      <c r="L380" s="186">
        <f t="shared" si="65"/>
        <v>0</v>
      </c>
      <c r="M380" s="186"/>
      <c r="N380" s="186">
        <v>0</v>
      </c>
      <c r="O380" s="186"/>
      <c r="P380" s="190"/>
      <c r="Q380" s="190"/>
      <c r="R380" s="190"/>
      <c r="S380" s="186">
        <f t="shared" si="66"/>
        <v>0</v>
      </c>
      <c r="T380" s="186"/>
      <c r="U380" s="186"/>
      <c r="V380" s="206"/>
      <c r="W380" s="59"/>
      <c r="Z380">
        <f t="shared" si="67"/>
        <v>0</v>
      </c>
    </row>
    <row r="381" spans="1:26" ht="24.95" customHeight="1" x14ac:dyDescent="0.25">
      <c r="A381" s="187"/>
      <c r="B381" s="222"/>
      <c r="C381" s="188" t="s">
        <v>2034</v>
      </c>
      <c r="D381" s="323" t="s">
        <v>2035</v>
      </c>
      <c r="E381" s="323"/>
      <c r="F381" s="181" t="s">
        <v>1953</v>
      </c>
      <c r="G381" s="183">
        <v>4</v>
      </c>
      <c r="H381" s="189"/>
      <c r="I381" s="182">
        <f t="shared" si="62"/>
        <v>0</v>
      </c>
      <c r="J381" s="181">
        <f t="shared" si="63"/>
        <v>0</v>
      </c>
      <c r="K381" s="186">
        <f t="shared" si="64"/>
        <v>0</v>
      </c>
      <c r="L381" s="186">
        <f t="shared" si="65"/>
        <v>0</v>
      </c>
      <c r="M381" s="186"/>
      <c r="N381" s="186">
        <v>0</v>
      </c>
      <c r="O381" s="186"/>
      <c r="P381" s="190"/>
      <c r="Q381" s="190"/>
      <c r="R381" s="190"/>
      <c r="S381" s="186">
        <f t="shared" si="66"/>
        <v>0</v>
      </c>
      <c r="T381" s="186"/>
      <c r="U381" s="186"/>
      <c r="V381" s="206"/>
      <c r="W381" s="59"/>
      <c r="Z381">
        <f t="shared" si="67"/>
        <v>0</v>
      </c>
    </row>
    <row r="382" spans="1:26" ht="24.95" customHeight="1" x14ac:dyDescent="0.25">
      <c r="A382" s="187"/>
      <c r="B382" s="222"/>
      <c r="C382" s="188" t="s">
        <v>2122</v>
      </c>
      <c r="D382" s="323" t="s">
        <v>2123</v>
      </c>
      <c r="E382" s="323"/>
      <c r="F382" s="181" t="s">
        <v>195</v>
      </c>
      <c r="G382" s="183">
        <v>10</v>
      </c>
      <c r="H382" s="189"/>
      <c r="I382" s="182">
        <f t="shared" si="62"/>
        <v>0</v>
      </c>
      <c r="J382" s="181">
        <f t="shared" si="63"/>
        <v>0</v>
      </c>
      <c r="K382" s="186">
        <f t="shared" si="64"/>
        <v>0</v>
      </c>
      <c r="L382" s="186">
        <f t="shared" si="65"/>
        <v>0</v>
      </c>
      <c r="M382" s="186"/>
      <c r="N382" s="186">
        <v>0</v>
      </c>
      <c r="O382" s="186"/>
      <c r="P382" s="190">
        <v>1.64E-3</v>
      </c>
      <c r="Q382" s="190"/>
      <c r="R382" s="190">
        <v>1.64E-3</v>
      </c>
      <c r="S382" s="186">
        <f t="shared" si="66"/>
        <v>1.6E-2</v>
      </c>
      <c r="T382" s="186"/>
      <c r="U382" s="186"/>
      <c r="V382" s="206"/>
      <c r="W382" s="59"/>
      <c r="Z382">
        <f t="shared" si="67"/>
        <v>0</v>
      </c>
    </row>
    <row r="383" spans="1:26" ht="24.95" customHeight="1" x14ac:dyDescent="0.25">
      <c r="A383" s="187"/>
      <c r="B383" s="222"/>
      <c r="C383" s="188" t="s">
        <v>2038</v>
      </c>
      <c r="D383" s="323" t="s">
        <v>2039</v>
      </c>
      <c r="E383" s="323"/>
      <c r="F383" s="181" t="s">
        <v>130</v>
      </c>
      <c r="G383" s="183">
        <v>4</v>
      </c>
      <c r="H383" s="189"/>
      <c r="I383" s="182">
        <f t="shared" si="62"/>
        <v>0</v>
      </c>
      <c r="J383" s="181">
        <f t="shared" si="63"/>
        <v>0</v>
      </c>
      <c r="K383" s="186">
        <f t="shared" si="64"/>
        <v>0</v>
      </c>
      <c r="L383" s="186">
        <f t="shared" si="65"/>
        <v>0</v>
      </c>
      <c r="M383" s="186"/>
      <c r="N383" s="186">
        <v>0</v>
      </c>
      <c r="O383" s="186"/>
      <c r="P383" s="190"/>
      <c r="Q383" s="190"/>
      <c r="R383" s="190"/>
      <c r="S383" s="186">
        <f t="shared" si="66"/>
        <v>0</v>
      </c>
      <c r="T383" s="186"/>
      <c r="U383" s="186"/>
      <c r="V383" s="206"/>
      <c r="W383" s="59"/>
      <c r="Z383">
        <f t="shared" si="67"/>
        <v>0</v>
      </c>
    </row>
    <row r="384" spans="1:26" ht="24.95" customHeight="1" x14ac:dyDescent="0.25">
      <c r="A384" s="187"/>
      <c r="B384" s="222"/>
      <c r="C384" s="188" t="s">
        <v>2038</v>
      </c>
      <c r="D384" s="323" t="s">
        <v>2039</v>
      </c>
      <c r="E384" s="323"/>
      <c r="F384" s="181" t="s">
        <v>130</v>
      </c>
      <c r="G384" s="183">
        <v>21</v>
      </c>
      <c r="H384" s="189"/>
      <c r="I384" s="182">
        <f t="shared" si="62"/>
        <v>0</v>
      </c>
      <c r="J384" s="181">
        <f t="shared" si="63"/>
        <v>0</v>
      </c>
      <c r="K384" s="186">
        <f t="shared" si="64"/>
        <v>0</v>
      </c>
      <c r="L384" s="186">
        <f t="shared" si="65"/>
        <v>0</v>
      </c>
      <c r="M384" s="186"/>
      <c r="N384" s="186">
        <v>0</v>
      </c>
      <c r="O384" s="186"/>
      <c r="P384" s="190"/>
      <c r="Q384" s="190"/>
      <c r="R384" s="190"/>
      <c r="S384" s="186">
        <f t="shared" si="66"/>
        <v>0</v>
      </c>
      <c r="T384" s="186"/>
      <c r="U384" s="186"/>
      <c r="V384" s="206"/>
      <c r="W384" s="59"/>
      <c r="Z384">
        <f t="shared" si="67"/>
        <v>0</v>
      </c>
    </row>
    <row r="385" spans="1:26" ht="24.95" customHeight="1" x14ac:dyDescent="0.25">
      <c r="A385" s="187"/>
      <c r="B385" s="222"/>
      <c r="C385" s="188" t="s">
        <v>2046</v>
      </c>
      <c r="D385" s="323" t="s">
        <v>2047</v>
      </c>
      <c r="E385" s="323"/>
      <c r="F385" s="181" t="s">
        <v>130</v>
      </c>
      <c r="G385" s="183">
        <v>18</v>
      </c>
      <c r="H385" s="189"/>
      <c r="I385" s="182">
        <f t="shared" si="62"/>
        <v>0</v>
      </c>
      <c r="J385" s="181">
        <f t="shared" si="63"/>
        <v>0</v>
      </c>
      <c r="K385" s="186">
        <f t="shared" si="64"/>
        <v>0</v>
      </c>
      <c r="L385" s="186">
        <f t="shared" si="65"/>
        <v>0</v>
      </c>
      <c r="M385" s="186"/>
      <c r="N385" s="186">
        <v>0</v>
      </c>
      <c r="O385" s="186"/>
      <c r="P385" s="190"/>
      <c r="Q385" s="190"/>
      <c r="R385" s="190"/>
      <c r="S385" s="186">
        <f t="shared" si="66"/>
        <v>0</v>
      </c>
      <c r="T385" s="186"/>
      <c r="U385" s="186"/>
      <c r="V385" s="206"/>
      <c r="W385" s="59"/>
      <c r="Z385">
        <f t="shared" si="67"/>
        <v>0</v>
      </c>
    </row>
    <row r="386" spans="1:26" ht="24.95" customHeight="1" x14ac:dyDescent="0.25">
      <c r="A386" s="187"/>
      <c r="B386" s="222"/>
      <c r="C386" s="188" t="s">
        <v>2046</v>
      </c>
      <c r="D386" s="323" t="s">
        <v>2047</v>
      </c>
      <c r="E386" s="323"/>
      <c r="F386" s="181" t="s">
        <v>130</v>
      </c>
      <c r="G386" s="183">
        <v>5</v>
      </c>
      <c r="H386" s="189"/>
      <c r="I386" s="182">
        <f t="shared" si="62"/>
        <v>0</v>
      </c>
      <c r="J386" s="181">
        <f t="shared" si="63"/>
        <v>0</v>
      </c>
      <c r="K386" s="186">
        <f t="shared" si="64"/>
        <v>0</v>
      </c>
      <c r="L386" s="186">
        <f t="shared" si="65"/>
        <v>0</v>
      </c>
      <c r="M386" s="186"/>
      <c r="N386" s="186">
        <v>0</v>
      </c>
      <c r="O386" s="186"/>
      <c r="P386" s="190"/>
      <c r="Q386" s="190"/>
      <c r="R386" s="190"/>
      <c r="S386" s="186">
        <f t="shared" si="66"/>
        <v>0</v>
      </c>
      <c r="T386" s="186"/>
      <c r="U386" s="186"/>
      <c r="V386" s="206"/>
      <c r="W386" s="59"/>
      <c r="Z386">
        <f t="shared" si="67"/>
        <v>0</v>
      </c>
    </row>
    <row r="387" spans="1:26" ht="24.95" customHeight="1" x14ac:dyDescent="0.25">
      <c r="A387" s="187"/>
      <c r="B387" s="222"/>
      <c r="C387" s="188" t="s">
        <v>2108</v>
      </c>
      <c r="D387" s="323" t="s">
        <v>2109</v>
      </c>
      <c r="E387" s="323"/>
      <c r="F387" s="181" t="s">
        <v>1953</v>
      </c>
      <c r="G387" s="183">
        <v>10</v>
      </c>
      <c r="H387" s="189"/>
      <c r="I387" s="182">
        <f t="shared" si="62"/>
        <v>0</v>
      </c>
      <c r="J387" s="181">
        <f t="shared" si="63"/>
        <v>0</v>
      </c>
      <c r="K387" s="186">
        <f t="shared" si="64"/>
        <v>0</v>
      </c>
      <c r="L387" s="186">
        <f t="shared" si="65"/>
        <v>0</v>
      </c>
      <c r="M387" s="186"/>
      <c r="N387" s="186">
        <v>0</v>
      </c>
      <c r="O387" s="186"/>
      <c r="P387" s="190"/>
      <c r="Q387" s="190"/>
      <c r="R387" s="190"/>
      <c r="S387" s="186">
        <f t="shared" si="66"/>
        <v>0</v>
      </c>
      <c r="T387" s="186"/>
      <c r="U387" s="186"/>
      <c r="V387" s="206"/>
      <c r="W387" s="59"/>
      <c r="Z387">
        <f t="shared" si="67"/>
        <v>0</v>
      </c>
    </row>
    <row r="388" spans="1:26" ht="24.95" customHeight="1" x14ac:dyDescent="0.25">
      <c r="A388" s="187"/>
      <c r="B388" s="222"/>
      <c r="C388" s="188" t="s">
        <v>2112</v>
      </c>
      <c r="D388" s="323" t="s">
        <v>2113</v>
      </c>
      <c r="E388" s="323"/>
      <c r="F388" s="181" t="s">
        <v>1953</v>
      </c>
      <c r="G388" s="183">
        <v>8</v>
      </c>
      <c r="H388" s="189"/>
      <c r="I388" s="182">
        <f t="shared" si="62"/>
        <v>0</v>
      </c>
      <c r="J388" s="181">
        <f t="shared" si="63"/>
        <v>0</v>
      </c>
      <c r="K388" s="186">
        <f t="shared" si="64"/>
        <v>0</v>
      </c>
      <c r="L388" s="186">
        <f t="shared" si="65"/>
        <v>0</v>
      </c>
      <c r="M388" s="186"/>
      <c r="N388" s="186">
        <v>0</v>
      </c>
      <c r="O388" s="186"/>
      <c r="P388" s="190"/>
      <c r="Q388" s="190"/>
      <c r="R388" s="190"/>
      <c r="S388" s="186">
        <f t="shared" si="66"/>
        <v>0</v>
      </c>
      <c r="T388" s="186"/>
      <c r="U388" s="186"/>
      <c r="V388" s="206"/>
      <c r="W388" s="59"/>
      <c r="Z388">
        <f t="shared" si="67"/>
        <v>0</v>
      </c>
    </row>
    <row r="389" spans="1:26" ht="24.95" customHeight="1" x14ac:dyDescent="0.25">
      <c r="A389" s="187"/>
      <c r="B389" s="222"/>
      <c r="C389" s="188" t="s">
        <v>2062</v>
      </c>
      <c r="D389" s="323" t="s">
        <v>2063</v>
      </c>
      <c r="E389" s="323"/>
      <c r="F389" s="181" t="s">
        <v>1953</v>
      </c>
      <c r="G389" s="183">
        <v>50</v>
      </c>
      <c r="H389" s="189"/>
      <c r="I389" s="182">
        <f t="shared" si="62"/>
        <v>0</v>
      </c>
      <c r="J389" s="181">
        <f t="shared" si="63"/>
        <v>0</v>
      </c>
      <c r="K389" s="186">
        <f t="shared" si="64"/>
        <v>0</v>
      </c>
      <c r="L389" s="186">
        <f t="shared" si="65"/>
        <v>0</v>
      </c>
      <c r="M389" s="186"/>
      <c r="N389" s="186">
        <v>0</v>
      </c>
      <c r="O389" s="186"/>
      <c r="P389" s="190"/>
      <c r="Q389" s="190"/>
      <c r="R389" s="190"/>
      <c r="S389" s="186">
        <f t="shared" si="66"/>
        <v>0</v>
      </c>
      <c r="T389" s="186"/>
      <c r="U389" s="186"/>
      <c r="V389" s="206"/>
      <c r="W389" s="59"/>
      <c r="Z389">
        <f t="shared" si="67"/>
        <v>0</v>
      </c>
    </row>
    <row r="390" spans="1:26" ht="24.95" customHeight="1" x14ac:dyDescent="0.25">
      <c r="A390" s="187"/>
      <c r="B390" s="222"/>
      <c r="C390" s="188" t="s">
        <v>2066</v>
      </c>
      <c r="D390" s="323" t="s">
        <v>2067</v>
      </c>
      <c r="E390" s="323"/>
      <c r="F390" s="181" t="s">
        <v>1953</v>
      </c>
      <c r="G390" s="183">
        <v>50</v>
      </c>
      <c r="H390" s="189"/>
      <c r="I390" s="182">
        <f t="shared" si="62"/>
        <v>0</v>
      </c>
      <c r="J390" s="181">
        <f t="shared" si="63"/>
        <v>0</v>
      </c>
      <c r="K390" s="186">
        <f t="shared" si="64"/>
        <v>0</v>
      </c>
      <c r="L390" s="186">
        <f t="shared" si="65"/>
        <v>0</v>
      </c>
      <c r="M390" s="186"/>
      <c r="N390" s="186">
        <v>0</v>
      </c>
      <c r="O390" s="186"/>
      <c r="P390" s="190"/>
      <c r="Q390" s="190"/>
      <c r="R390" s="190"/>
      <c r="S390" s="186">
        <f t="shared" si="66"/>
        <v>0</v>
      </c>
      <c r="T390" s="186"/>
      <c r="U390" s="186"/>
      <c r="V390" s="206"/>
      <c r="W390" s="59"/>
      <c r="Z390">
        <f t="shared" si="67"/>
        <v>0</v>
      </c>
    </row>
    <row r="391" spans="1:26" ht="24.95" customHeight="1" x14ac:dyDescent="0.25">
      <c r="A391" s="187"/>
      <c r="B391" s="222"/>
      <c r="C391" s="188" t="s">
        <v>2066</v>
      </c>
      <c r="D391" s="323" t="s">
        <v>2067</v>
      </c>
      <c r="E391" s="323"/>
      <c r="F391" s="181" t="s">
        <v>1953</v>
      </c>
      <c r="G391" s="183">
        <v>8</v>
      </c>
      <c r="H391" s="189"/>
      <c r="I391" s="182">
        <f t="shared" si="62"/>
        <v>0</v>
      </c>
      <c r="J391" s="181">
        <f t="shared" si="63"/>
        <v>0</v>
      </c>
      <c r="K391" s="186">
        <f t="shared" si="64"/>
        <v>0</v>
      </c>
      <c r="L391" s="186">
        <f t="shared" si="65"/>
        <v>0</v>
      </c>
      <c r="M391" s="186"/>
      <c r="N391" s="186">
        <v>0</v>
      </c>
      <c r="O391" s="186"/>
      <c r="P391" s="190"/>
      <c r="Q391" s="190"/>
      <c r="R391" s="190"/>
      <c r="S391" s="186">
        <f t="shared" si="66"/>
        <v>0</v>
      </c>
      <c r="T391" s="186"/>
      <c r="U391" s="186"/>
      <c r="V391" s="206"/>
      <c r="W391" s="59"/>
      <c r="Z391">
        <f t="shared" si="67"/>
        <v>0</v>
      </c>
    </row>
    <row r="392" spans="1:26" ht="24.95" customHeight="1" x14ac:dyDescent="0.25">
      <c r="A392" s="187"/>
      <c r="B392" s="222"/>
      <c r="C392" s="188" t="s">
        <v>2124</v>
      </c>
      <c r="D392" s="323" t="s">
        <v>2125</v>
      </c>
      <c r="E392" s="323"/>
      <c r="F392" s="181" t="s">
        <v>195</v>
      </c>
      <c r="G392" s="183">
        <v>25</v>
      </c>
      <c r="H392" s="189"/>
      <c r="I392" s="182">
        <f t="shared" si="62"/>
        <v>0</v>
      </c>
      <c r="J392" s="181">
        <f t="shared" si="63"/>
        <v>0</v>
      </c>
      <c r="K392" s="186">
        <f t="shared" si="64"/>
        <v>0</v>
      </c>
      <c r="L392" s="186">
        <f t="shared" si="65"/>
        <v>0</v>
      </c>
      <c r="M392" s="186"/>
      <c r="N392" s="186">
        <v>0</v>
      </c>
      <c r="O392" s="186"/>
      <c r="P392" s="190">
        <v>3.0000000000000001E-5</v>
      </c>
      <c r="Q392" s="190"/>
      <c r="R392" s="190">
        <v>3.0000000000000001E-5</v>
      </c>
      <c r="S392" s="186">
        <f t="shared" si="66"/>
        <v>1E-3</v>
      </c>
      <c r="T392" s="186"/>
      <c r="U392" s="186"/>
      <c r="V392" s="206"/>
      <c r="W392" s="59"/>
      <c r="Z392">
        <f t="shared" si="67"/>
        <v>0</v>
      </c>
    </row>
    <row r="393" spans="1:26" ht="24.95" customHeight="1" x14ac:dyDescent="0.25">
      <c r="A393" s="187"/>
      <c r="B393" s="222"/>
      <c r="C393" s="188" t="s">
        <v>2126</v>
      </c>
      <c r="D393" s="323" t="s">
        <v>2127</v>
      </c>
      <c r="E393" s="323"/>
      <c r="F393" s="181" t="s">
        <v>195</v>
      </c>
      <c r="G393" s="183">
        <v>25</v>
      </c>
      <c r="H393" s="189"/>
      <c r="I393" s="182">
        <f t="shared" si="62"/>
        <v>0</v>
      </c>
      <c r="J393" s="181">
        <f t="shared" si="63"/>
        <v>0</v>
      </c>
      <c r="K393" s="186">
        <f t="shared" si="64"/>
        <v>0</v>
      </c>
      <c r="L393" s="186">
        <f t="shared" si="65"/>
        <v>0</v>
      </c>
      <c r="M393" s="186"/>
      <c r="N393" s="186">
        <v>0</v>
      </c>
      <c r="O393" s="186"/>
      <c r="P393" s="190"/>
      <c r="Q393" s="190"/>
      <c r="R393" s="190"/>
      <c r="S393" s="186">
        <f t="shared" si="66"/>
        <v>0</v>
      </c>
      <c r="T393" s="186"/>
      <c r="U393" s="186"/>
      <c r="V393" s="206"/>
      <c r="W393" s="59"/>
      <c r="Z393">
        <f t="shared" si="67"/>
        <v>0</v>
      </c>
    </row>
    <row r="394" spans="1:26" ht="24.95" customHeight="1" x14ac:dyDescent="0.25">
      <c r="A394" s="187"/>
      <c r="B394" s="222"/>
      <c r="C394" s="188" t="s">
        <v>2128</v>
      </c>
      <c r="D394" s="323" t="s">
        <v>2129</v>
      </c>
      <c r="E394" s="323"/>
      <c r="F394" s="181" t="s">
        <v>195</v>
      </c>
      <c r="G394" s="183">
        <v>25</v>
      </c>
      <c r="H394" s="189"/>
      <c r="I394" s="182">
        <f t="shared" si="62"/>
        <v>0</v>
      </c>
      <c r="J394" s="181">
        <f t="shared" si="63"/>
        <v>0</v>
      </c>
      <c r="K394" s="186">
        <f t="shared" si="64"/>
        <v>0</v>
      </c>
      <c r="L394" s="186">
        <f t="shared" si="65"/>
        <v>0</v>
      </c>
      <c r="M394" s="186"/>
      <c r="N394" s="186">
        <v>0</v>
      </c>
      <c r="O394" s="186"/>
      <c r="P394" s="190"/>
      <c r="Q394" s="190"/>
      <c r="R394" s="190"/>
      <c r="S394" s="186">
        <f t="shared" si="66"/>
        <v>0</v>
      </c>
      <c r="T394" s="186"/>
      <c r="U394" s="186"/>
      <c r="V394" s="206"/>
      <c r="W394" s="59"/>
      <c r="Z394">
        <f t="shared" si="67"/>
        <v>0</v>
      </c>
    </row>
    <row r="395" spans="1:26" ht="24.95" customHeight="1" x14ac:dyDescent="0.25">
      <c r="A395" s="187"/>
      <c r="B395" s="222"/>
      <c r="C395" s="188" t="s">
        <v>2130</v>
      </c>
      <c r="D395" s="323" t="s">
        <v>2131</v>
      </c>
      <c r="E395" s="323"/>
      <c r="F395" s="181" t="s">
        <v>195</v>
      </c>
      <c r="G395" s="183">
        <v>1</v>
      </c>
      <c r="H395" s="189"/>
      <c r="I395" s="182">
        <f t="shared" si="62"/>
        <v>0</v>
      </c>
      <c r="J395" s="181">
        <f t="shared" si="63"/>
        <v>0</v>
      </c>
      <c r="K395" s="186">
        <f t="shared" si="64"/>
        <v>0</v>
      </c>
      <c r="L395" s="186">
        <f t="shared" si="65"/>
        <v>0</v>
      </c>
      <c r="M395" s="186"/>
      <c r="N395" s="186">
        <v>0</v>
      </c>
      <c r="O395" s="186"/>
      <c r="P395" s="190"/>
      <c r="Q395" s="190"/>
      <c r="R395" s="190"/>
      <c r="S395" s="186">
        <f t="shared" si="66"/>
        <v>0</v>
      </c>
      <c r="T395" s="186"/>
      <c r="U395" s="186"/>
      <c r="V395" s="206"/>
      <c r="W395" s="59"/>
      <c r="Z395">
        <f t="shared" si="67"/>
        <v>0</v>
      </c>
    </row>
    <row r="396" spans="1:26" ht="24.95" customHeight="1" x14ac:dyDescent="0.25">
      <c r="A396" s="187"/>
      <c r="B396" s="222"/>
      <c r="C396" s="188" t="s">
        <v>2132</v>
      </c>
      <c r="D396" s="323" t="s">
        <v>2133</v>
      </c>
      <c r="E396" s="323"/>
      <c r="F396" s="181" t="s">
        <v>195</v>
      </c>
      <c r="G396" s="183">
        <v>58</v>
      </c>
      <c r="H396" s="189"/>
      <c r="I396" s="182">
        <f t="shared" si="62"/>
        <v>0</v>
      </c>
      <c r="J396" s="181">
        <f t="shared" si="63"/>
        <v>0</v>
      </c>
      <c r="K396" s="186">
        <f t="shared" si="64"/>
        <v>0</v>
      </c>
      <c r="L396" s="186">
        <f t="shared" si="65"/>
        <v>0</v>
      </c>
      <c r="M396" s="186"/>
      <c r="N396" s="186">
        <v>0</v>
      </c>
      <c r="O396" s="186"/>
      <c r="P396" s="190"/>
      <c r="Q396" s="190"/>
      <c r="R396" s="190"/>
      <c r="S396" s="186">
        <f t="shared" si="66"/>
        <v>0</v>
      </c>
      <c r="T396" s="186"/>
      <c r="U396" s="186"/>
      <c r="V396" s="206"/>
      <c r="W396" s="59"/>
      <c r="Z396">
        <f t="shared" si="67"/>
        <v>0</v>
      </c>
    </row>
    <row r="397" spans="1:26" ht="24.95" customHeight="1" x14ac:dyDescent="0.25">
      <c r="A397" s="187"/>
      <c r="B397" s="222"/>
      <c r="C397" s="188" t="s">
        <v>2092</v>
      </c>
      <c r="D397" s="323" t="s">
        <v>2093</v>
      </c>
      <c r="E397" s="323"/>
      <c r="F397" s="181" t="s">
        <v>1953</v>
      </c>
      <c r="G397" s="183">
        <v>1</v>
      </c>
      <c r="H397" s="189"/>
      <c r="I397" s="182">
        <f t="shared" si="62"/>
        <v>0</v>
      </c>
      <c r="J397" s="181">
        <f t="shared" si="63"/>
        <v>0</v>
      </c>
      <c r="K397" s="186">
        <f t="shared" si="64"/>
        <v>0</v>
      </c>
      <c r="L397" s="186">
        <f t="shared" si="65"/>
        <v>0</v>
      </c>
      <c r="M397" s="186"/>
      <c r="N397" s="186">
        <v>0</v>
      </c>
      <c r="O397" s="186"/>
      <c r="P397" s="190"/>
      <c r="Q397" s="190"/>
      <c r="R397" s="190"/>
      <c r="S397" s="186">
        <f t="shared" si="66"/>
        <v>0</v>
      </c>
      <c r="T397" s="186"/>
      <c r="U397" s="186"/>
      <c r="V397" s="206"/>
      <c r="W397" s="59"/>
      <c r="Z397">
        <f t="shared" si="67"/>
        <v>0</v>
      </c>
    </row>
    <row r="398" spans="1:26" ht="24.95" customHeight="1" x14ac:dyDescent="0.25">
      <c r="A398" s="187"/>
      <c r="B398" s="222"/>
      <c r="C398" s="188" t="s">
        <v>1951</v>
      </c>
      <c r="D398" s="323" t="s">
        <v>2134</v>
      </c>
      <c r="E398" s="323"/>
      <c r="F398" s="181" t="s">
        <v>1953</v>
      </c>
      <c r="G398" s="183">
        <v>8</v>
      </c>
      <c r="H398" s="189"/>
      <c r="I398" s="182">
        <f t="shared" si="62"/>
        <v>0</v>
      </c>
      <c r="J398" s="181">
        <f t="shared" si="63"/>
        <v>0</v>
      </c>
      <c r="K398" s="186">
        <f t="shared" si="64"/>
        <v>0</v>
      </c>
      <c r="L398" s="186">
        <f t="shared" si="65"/>
        <v>0</v>
      </c>
      <c r="M398" s="186"/>
      <c r="N398" s="186">
        <v>0</v>
      </c>
      <c r="O398" s="186"/>
      <c r="P398" s="190"/>
      <c r="Q398" s="190"/>
      <c r="R398" s="190"/>
      <c r="S398" s="186">
        <f t="shared" si="66"/>
        <v>0</v>
      </c>
      <c r="T398" s="186"/>
      <c r="U398" s="186"/>
      <c r="V398" s="206"/>
      <c r="W398" s="59"/>
      <c r="Z398">
        <f t="shared" si="67"/>
        <v>0</v>
      </c>
    </row>
    <row r="399" spans="1:26" ht="24.95" customHeight="1" x14ac:dyDescent="0.25">
      <c r="A399" s="187"/>
      <c r="B399" s="222"/>
      <c r="C399" s="188" t="s">
        <v>1951</v>
      </c>
      <c r="D399" s="323" t="s">
        <v>2134</v>
      </c>
      <c r="E399" s="323"/>
      <c r="F399" s="181" t="s">
        <v>1953</v>
      </c>
      <c r="G399" s="183">
        <v>50</v>
      </c>
      <c r="H399" s="189"/>
      <c r="I399" s="182">
        <f t="shared" si="62"/>
        <v>0</v>
      </c>
      <c r="J399" s="181">
        <f t="shared" si="63"/>
        <v>0</v>
      </c>
      <c r="K399" s="186">
        <f t="shared" si="64"/>
        <v>0</v>
      </c>
      <c r="L399" s="186">
        <f t="shared" si="65"/>
        <v>0</v>
      </c>
      <c r="M399" s="186"/>
      <c r="N399" s="186">
        <v>0</v>
      </c>
      <c r="O399" s="186"/>
      <c r="P399" s="190"/>
      <c r="Q399" s="190"/>
      <c r="R399" s="190"/>
      <c r="S399" s="186">
        <f t="shared" si="66"/>
        <v>0</v>
      </c>
      <c r="T399" s="186"/>
      <c r="U399" s="186"/>
      <c r="V399" s="206"/>
      <c r="W399" s="59"/>
      <c r="Z399">
        <f t="shared" si="67"/>
        <v>0</v>
      </c>
    </row>
    <row r="400" spans="1:26" ht="24.95" customHeight="1" x14ac:dyDescent="0.25">
      <c r="A400" s="187"/>
      <c r="B400" s="222"/>
      <c r="C400" s="188" t="s">
        <v>2102</v>
      </c>
      <c r="D400" s="323" t="s">
        <v>2103</v>
      </c>
      <c r="E400" s="323"/>
      <c r="F400" s="181" t="s">
        <v>130</v>
      </c>
      <c r="G400" s="183">
        <v>50</v>
      </c>
      <c r="H400" s="189"/>
      <c r="I400" s="182">
        <f t="shared" si="62"/>
        <v>0</v>
      </c>
      <c r="J400" s="181">
        <f t="shared" si="63"/>
        <v>0</v>
      </c>
      <c r="K400" s="186">
        <f t="shared" si="64"/>
        <v>0</v>
      </c>
      <c r="L400" s="186">
        <f t="shared" si="65"/>
        <v>0</v>
      </c>
      <c r="M400" s="186"/>
      <c r="N400" s="186">
        <v>0</v>
      </c>
      <c r="O400" s="186"/>
      <c r="P400" s="190"/>
      <c r="Q400" s="190"/>
      <c r="R400" s="190"/>
      <c r="S400" s="186">
        <f t="shared" si="66"/>
        <v>0</v>
      </c>
      <c r="T400" s="186"/>
      <c r="U400" s="186"/>
      <c r="V400" s="206"/>
      <c r="W400" s="59"/>
      <c r="Z400">
        <f t="shared" si="67"/>
        <v>0</v>
      </c>
    </row>
    <row r="401" spans="1:26" ht="24.95" customHeight="1" x14ac:dyDescent="0.25">
      <c r="A401" s="187"/>
      <c r="B401" s="222"/>
      <c r="C401" s="188" t="s">
        <v>2096</v>
      </c>
      <c r="D401" s="323" t="s">
        <v>2097</v>
      </c>
      <c r="E401" s="323"/>
      <c r="F401" s="181" t="s">
        <v>1953</v>
      </c>
      <c r="G401" s="183">
        <v>1</v>
      </c>
      <c r="H401" s="189"/>
      <c r="I401" s="182">
        <f t="shared" si="62"/>
        <v>0</v>
      </c>
      <c r="J401" s="181">
        <f t="shared" si="63"/>
        <v>0</v>
      </c>
      <c r="K401" s="186">
        <f t="shared" si="64"/>
        <v>0</v>
      </c>
      <c r="L401" s="186">
        <f t="shared" si="65"/>
        <v>0</v>
      </c>
      <c r="M401" s="186"/>
      <c r="N401" s="186">
        <v>0</v>
      </c>
      <c r="O401" s="186"/>
      <c r="P401" s="190"/>
      <c r="Q401" s="190"/>
      <c r="R401" s="190"/>
      <c r="S401" s="186">
        <f t="shared" si="66"/>
        <v>0</v>
      </c>
      <c r="T401" s="186"/>
      <c r="U401" s="186"/>
      <c r="V401" s="206"/>
      <c r="W401" s="59"/>
      <c r="Z401">
        <f t="shared" si="67"/>
        <v>0</v>
      </c>
    </row>
    <row r="402" spans="1:26" ht="24.95" customHeight="1" x14ac:dyDescent="0.25">
      <c r="A402" s="187"/>
      <c r="B402" s="222"/>
      <c r="C402" s="188" t="s">
        <v>2088</v>
      </c>
      <c r="D402" s="323" t="s">
        <v>2089</v>
      </c>
      <c r="E402" s="323"/>
      <c r="F402" s="181" t="s">
        <v>130</v>
      </c>
      <c r="G402" s="183">
        <v>10</v>
      </c>
      <c r="H402" s="189"/>
      <c r="I402" s="182">
        <f t="shared" si="62"/>
        <v>0</v>
      </c>
      <c r="J402" s="181">
        <f t="shared" si="63"/>
        <v>0</v>
      </c>
      <c r="K402" s="186">
        <f t="shared" si="64"/>
        <v>0</v>
      </c>
      <c r="L402" s="186">
        <f t="shared" si="65"/>
        <v>0</v>
      </c>
      <c r="M402" s="186"/>
      <c r="N402" s="186">
        <v>0</v>
      </c>
      <c r="O402" s="186"/>
      <c r="P402" s="190"/>
      <c r="Q402" s="190"/>
      <c r="R402" s="190"/>
      <c r="S402" s="186">
        <f t="shared" si="66"/>
        <v>0</v>
      </c>
      <c r="T402" s="186"/>
      <c r="U402" s="186"/>
      <c r="V402" s="206"/>
      <c r="W402" s="59"/>
      <c r="Z402">
        <f t="shared" si="67"/>
        <v>0</v>
      </c>
    </row>
    <row r="403" spans="1:26" ht="24.95" customHeight="1" x14ac:dyDescent="0.25">
      <c r="A403" s="187"/>
      <c r="B403" s="222"/>
      <c r="C403" s="188" t="s">
        <v>2070</v>
      </c>
      <c r="D403" s="323" t="s">
        <v>2135</v>
      </c>
      <c r="E403" s="323"/>
      <c r="F403" s="181" t="s">
        <v>130</v>
      </c>
      <c r="G403" s="183">
        <v>8</v>
      </c>
      <c r="H403" s="189"/>
      <c r="I403" s="182">
        <f t="shared" si="62"/>
        <v>0</v>
      </c>
      <c r="J403" s="181">
        <f t="shared" si="63"/>
        <v>0</v>
      </c>
      <c r="K403" s="186">
        <f t="shared" si="64"/>
        <v>0</v>
      </c>
      <c r="L403" s="186">
        <f t="shared" si="65"/>
        <v>0</v>
      </c>
      <c r="M403" s="186"/>
      <c r="N403" s="186">
        <v>0</v>
      </c>
      <c r="O403" s="186"/>
      <c r="P403" s="190"/>
      <c r="Q403" s="190"/>
      <c r="R403" s="190"/>
      <c r="S403" s="186">
        <f t="shared" si="66"/>
        <v>0</v>
      </c>
      <c r="T403" s="186"/>
      <c r="U403" s="186"/>
      <c r="V403" s="206"/>
      <c r="W403" s="59"/>
      <c r="Z403">
        <f t="shared" si="67"/>
        <v>0</v>
      </c>
    </row>
    <row r="404" spans="1:26" ht="24.95" customHeight="1" x14ac:dyDescent="0.25">
      <c r="A404" s="187"/>
      <c r="B404" s="222"/>
      <c r="C404" s="188" t="s">
        <v>2070</v>
      </c>
      <c r="D404" s="323" t="s">
        <v>2135</v>
      </c>
      <c r="E404" s="323"/>
      <c r="F404" s="181" t="s">
        <v>130</v>
      </c>
      <c r="G404" s="183">
        <v>50</v>
      </c>
      <c r="H404" s="189"/>
      <c r="I404" s="182">
        <f t="shared" si="62"/>
        <v>0</v>
      </c>
      <c r="J404" s="181">
        <f t="shared" si="63"/>
        <v>0</v>
      </c>
      <c r="K404" s="186">
        <f t="shared" si="64"/>
        <v>0</v>
      </c>
      <c r="L404" s="186">
        <f t="shared" si="65"/>
        <v>0</v>
      </c>
      <c r="M404" s="186"/>
      <c r="N404" s="186">
        <v>0</v>
      </c>
      <c r="O404" s="186"/>
      <c r="P404" s="190"/>
      <c r="Q404" s="190"/>
      <c r="R404" s="190"/>
      <c r="S404" s="186">
        <f t="shared" si="66"/>
        <v>0</v>
      </c>
      <c r="T404" s="186"/>
      <c r="U404" s="186"/>
      <c r="V404" s="206"/>
      <c r="W404" s="59"/>
      <c r="Z404">
        <f t="shared" si="67"/>
        <v>0</v>
      </c>
    </row>
    <row r="405" spans="1:26" ht="24.95" customHeight="1" x14ac:dyDescent="0.25">
      <c r="A405" s="187"/>
      <c r="B405" s="222"/>
      <c r="C405" s="188" t="s">
        <v>2120</v>
      </c>
      <c r="D405" s="323" t="s">
        <v>2121</v>
      </c>
      <c r="E405" s="323"/>
      <c r="F405" s="181" t="s">
        <v>169</v>
      </c>
      <c r="G405" s="183">
        <v>1.49</v>
      </c>
      <c r="H405" s="189"/>
      <c r="I405" s="182">
        <f t="shared" si="62"/>
        <v>0</v>
      </c>
      <c r="J405" s="181">
        <f t="shared" si="63"/>
        <v>0</v>
      </c>
      <c r="K405" s="186">
        <f t="shared" si="64"/>
        <v>0</v>
      </c>
      <c r="L405" s="186">
        <f t="shared" si="65"/>
        <v>0</v>
      </c>
      <c r="M405" s="186"/>
      <c r="N405" s="186">
        <v>0</v>
      </c>
      <c r="O405" s="186"/>
      <c r="P405" s="190"/>
      <c r="Q405" s="190"/>
      <c r="R405" s="190"/>
      <c r="S405" s="186">
        <f t="shared" si="66"/>
        <v>0</v>
      </c>
      <c r="T405" s="186"/>
      <c r="U405" s="186"/>
      <c r="V405" s="206"/>
      <c r="W405" s="59"/>
      <c r="Z405">
        <f t="shared" si="67"/>
        <v>0</v>
      </c>
    </row>
    <row r="406" spans="1:26" ht="24.95" customHeight="1" x14ac:dyDescent="0.25">
      <c r="A406" s="187"/>
      <c r="B406" s="223"/>
      <c r="C406" s="197" t="s">
        <v>1954</v>
      </c>
      <c r="D406" s="326" t="s">
        <v>1955</v>
      </c>
      <c r="E406" s="326"/>
      <c r="F406" s="191" t="s">
        <v>130</v>
      </c>
      <c r="G406" s="193">
        <v>116</v>
      </c>
      <c r="H406" s="198"/>
      <c r="I406" s="192">
        <f t="shared" si="62"/>
        <v>0</v>
      </c>
      <c r="J406" s="191">
        <f t="shared" si="63"/>
        <v>0</v>
      </c>
      <c r="K406" s="196">
        <f t="shared" si="64"/>
        <v>0</v>
      </c>
      <c r="L406" s="196">
        <f t="shared" si="65"/>
        <v>0</v>
      </c>
      <c r="M406" s="196">
        <f>ROUND(G406*(H406),2)</f>
        <v>0</v>
      </c>
      <c r="N406" s="196">
        <v>0</v>
      </c>
      <c r="O406" s="196"/>
      <c r="P406" s="199"/>
      <c r="Q406" s="199"/>
      <c r="R406" s="199"/>
      <c r="S406" s="196">
        <f t="shared" si="66"/>
        <v>0</v>
      </c>
      <c r="T406" s="196"/>
      <c r="U406" s="196"/>
      <c r="V406" s="207"/>
      <c r="W406" s="59"/>
      <c r="Z406">
        <f t="shared" si="67"/>
        <v>0</v>
      </c>
    </row>
    <row r="407" spans="1:26" ht="24.95" customHeight="1" x14ac:dyDescent="0.25">
      <c r="A407" s="187"/>
      <c r="B407" s="223"/>
      <c r="C407" s="197" t="s">
        <v>1954</v>
      </c>
      <c r="D407" s="326" t="s">
        <v>1955</v>
      </c>
      <c r="E407" s="326"/>
      <c r="F407" s="191" t="s">
        <v>130</v>
      </c>
      <c r="G407" s="193">
        <v>25</v>
      </c>
      <c r="H407" s="198"/>
      <c r="I407" s="192">
        <f t="shared" ref="I407:I438" si="68">ROUND(G407*(H407),2)</f>
        <v>0</v>
      </c>
      <c r="J407" s="191">
        <f t="shared" ref="J407:J429" si="69">ROUND(G407*(N407),2)</f>
        <v>0</v>
      </c>
      <c r="K407" s="196">
        <f t="shared" ref="K407:K429" si="70">ROUND(G407*(O407),2)</f>
        <v>0</v>
      </c>
      <c r="L407" s="196">
        <f t="shared" ref="L407:L429" si="71">ROUND(G407*(H407),2)</f>
        <v>0</v>
      </c>
      <c r="M407" s="196">
        <f>ROUND(G407*(H407),2)</f>
        <v>0</v>
      </c>
      <c r="N407" s="196">
        <v>0</v>
      </c>
      <c r="O407" s="196"/>
      <c r="P407" s="199"/>
      <c r="Q407" s="199"/>
      <c r="R407" s="199"/>
      <c r="S407" s="196">
        <f t="shared" ref="S407:S429" si="72">ROUND(G407*(P407),3)</f>
        <v>0</v>
      </c>
      <c r="T407" s="196"/>
      <c r="U407" s="196"/>
      <c r="V407" s="207"/>
      <c r="W407" s="59"/>
      <c r="Z407">
        <f t="shared" ref="Z407:Z429" si="73">0.058844*POWER(I407,0.952797)</f>
        <v>0</v>
      </c>
    </row>
    <row r="408" spans="1:26" ht="24.95" customHeight="1" x14ac:dyDescent="0.25">
      <c r="A408" s="187"/>
      <c r="B408" s="222"/>
      <c r="C408" s="188" t="s">
        <v>2094</v>
      </c>
      <c r="D408" s="323" t="s">
        <v>2095</v>
      </c>
      <c r="E408" s="323"/>
      <c r="F408" s="181" t="s">
        <v>130</v>
      </c>
      <c r="G408" s="183">
        <v>1</v>
      </c>
      <c r="H408" s="189"/>
      <c r="I408" s="182">
        <f t="shared" si="68"/>
        <v>0</v>
      </c>
      <c r="J408" s="181">
        <f t="shared" si="69"/>
        <v>0</v>
      </c>
      <c r="K408" s="186">
        <f t="shared" si="70"/>
        <v>0</v>
      </c>
      <c r="L408" s="186">
        <f t="shared" si="71"/>
        <v>0</v>
      </c>
      <c r="M408" s="186"/>
      <c r="N408" s="186">
        <v>0</v>
      </c>
      <c r="O408" s="186"/>
      <c r="P408" s="190"/>
      <c r="Q408" s="190"/>
      <c r="R408" s="190"/>
      <c r="S408" s="186">
        <f t="shared" si="72"/>
        <v>0</v>
      </c>
      <c r="T408" s="186"/>
      <c r="U408" s="186"/>
      <c r="V408" s="206"/>
      <c r="W408" s="59"/>
      <c r="Z408">
        <f t="shared" si="73"/>
        <v>0</v>
      </c>
    </row>
    <row r="409" spans="1:26" ht="24.95" customHeight="1" x14ac:dyDescent="0.25">
      <c r="A409" s="187"/>
      <c r="B409" s="222"/>
      <c r="C409" s="188" t="s">
        <v>2086</v>
      </c>
      <c r="D409" s="323" t="s">
        <v>2136</v>
      </c>
      <c r="E409" s="323"/>
      <c r="F409" s="181" t="s">
        <v>1953</v>
      </c>
      <c r="G409" s="183">
        <v>10</v>
      </c>
      <c r="H409" s="189"/>
      <c r="I409" s="182">
        <f t="shared" si="68"/>
        <v>0</v>
      </c>
      <c r="J409" s="181">
        <f t="shared" si="69"/>
        <v>0</v>
      </c>
      <c r="K409" s="186">
        <f t="shared" si="70"/>
        <v>0</v>
      </c>
      <c r="L409" s="186">
        <f t="shared" si="71"/>
        <v>0</v>
      </c>
      <c r="M409" s="186"/>
      <c r="N409" s="186">
        <v>0</v>
      </c>
      <c r="O409" s="186"/>
      <c r="P409" s="190"/>
      <c r="Q409" s="190"/>
      <c r="R409" s="190"/>
      <c r="S409" s="186">
        <f t="shared" si="72"/>
        <v>0</v>
      </c>
      <c r="T409" s="186"/>
      <c r="U409" s="186"/>
      <c r="V409" s="206"/>
      <c r="W409" s="59"/>
      <c r="Z409">
        <f t="shared" si="73"/>
        <v>0</v>
      </c>
    </row>
    <row r="410" spans="1:26" ht="24.95" customHeight="1" x14ac:dyDescent="0.25">
      <c r="A410" s="187"/>
      <c r="B410" s="222"/>
      <c r="C410" s="188" t="s">
        <v>2137</v>
      </c>
      <c r="D410" s="323" t="s">
        <v>2138</v>
      </c>
      <c r="E410" s="323"/>
      <c r="F410" s="181" t="s">
        <v>130</v>
      </c>
      <c r="G410" s="183">
        <v>8</v>
      </c>
      <c r="H410" s="189"/>
      <c r="I410" s="182">
        <f t="shared" si="68"/>
        <v>0</v>
      </c>
      <c r="J410" s="181">
        <f t="shared" si="69"/>
        <v>0</v>
      </c>
      <c r="K410" s="186">
        <f t="shared" si="70"/>
        <v>0</v>
      </c>
      <c r="L410" s="186">
        <f t="shared" si="71"/>
        <v>0</v>
      </c>
      <c r="M410" s="186"/>
      <c r="N410" s="186">
        <v>0</v>
      </c>
      <c r="O410" s="186"/>
      <c r="P410" s="190"/>
      <c r="Q410" s="190"/>
      <c r="R410" s="190"/>
      <c r="S410" s="186">
        <f t="shared" si="72"/>
        <v>0</v>
      </c>
      <c r="T410" s="186"/>
      <c r="U410" s="186"/>
      <c r="V410" s="206"/>
      <c r="W410" s="59"/>
      <c r="Z410">
        <f t="shared" si="73"/>
        <v>0</v>
      </c>
    </row>
    <row r="411" spans="1:26" ht="24.95" customHeight="1" x14ac:dyDescent="0.25">
      <c r="A411" s="187"/>
      <c r="B411" s="222"/>
      <c r="C411" s="188" t="s">
        <v>2137</v>
      </c>
      <c r="D411" s="323" t="s">
        <v>2138</v>
      </c>
      <c r="E411" s="323"/>
      <c r="F411" s="181" t="s">
        <v>130</v>
      </c>
      <c r="G411" s="183">
        <v>50</v>
      </c>
      <c r="H411" s="189"/>
      <c r="I411" s="182">
        <f t="shared" si="68"/>
        <v>0</v>
      </c>
      <c r="J411" s="181">
        <f t="shared" si="69"/>
        <v>0</v>
      </c>
      <c r="K411" s="186">
        <f t="shared" si="70"/>
        <v>0</v>
      </c>
      <c r="L411" s="186">
        <f t="shared" si="71"/>
        <v>0</v>
      </c>
      <c r="M411" s="186"/>
      <c r="N411" s="186">
        <v>0</v>
      </c>
      <c r="O411" s="186"/>
      <c r="P411" s="190"/>
      <c r="Q411" s="190"/>
      <c r="R411" s="190"/>
      <c r="S411" s="186">
        <f t="shared" si="72"/>
        <v>0</v>
      </c>
      <c r="T411" s="186"/>
      <c r="U411" s="186"/>
      <c r="V411" s="206"/>
      <c r="W411" s="59"/>
      <c r="Z411">
        <f t="shared" si="73"/>
        <v>0</v>
      </c>
    </row>
    <row r="412" spans="1:26" ht="24.95" customHeight="1" x14ac:dyDescent="0.25">
      <c r="A412" s="187"/>
      <c r="B412" s="223"/>
      <c r="C412" s="197" t="s">
        <v>2139</v>
      </c>
      <c r="D412" s="326" t="s">
        <v>2140</v>
      </c>
      <c r="E412" s="326"/>
      <c r="F412" s="191" t="s">
        <v>195</v>
      </c>
      <c r="G412" s="193">
        <v>350</v>
      </c>
      <c r="H412" s="198"/>
      <c r="I412" s="192">
        <f t="shared" si="68"/>
        <v>0</v>
      </c>
      <c r="J412" s="191">
        <f t="shared" si="69"/>
        <v>0</v>
      </c>
      <c r="K412" s="196">
        <f t="shared" si="70"/>
        <v>0</v>
      </c>
      <c r="L412" s="196">
        <f t="shared" si="71"/>
        <v>0</v>
      </c>
      <c r="M412" s="196">
        <f>ROUND(G412*(H412),2)</f>
        <v>0</v>
      </c>
      <c r="N412" s="196">
        <v>0</v>
      </c>
      <c r="O412" s="196"/>
      <c r="P412" s="199"/>
      <c r="Q412" s="199"/>
      <c r="R412" s="199"/>
      <c r="S412" s="196">
        <f t="shared" si="72"/>
        <v>0</v>
      </c>
      <c r="T412" s="196"/>
      <c r="U412" s="196"/>
      <c r="V412" s="207"/>
      <c r="W412" s="59"/>
      <c r="Z412">
        <f t="shared" si="73"/>
        <v>0</v>
      </c>
    </row>
    <row r="413" spans="1:26" ht="24.95" customHeight="1" x14ac:dyDescent="0.25">
      <c r="A413" s="187"/>
      <c r="B413" s="222"/>
      <c r="C413" s="188" t="s">
        <v>2141</v>
      </c>
      <c r="D413" s="323" t="s">
        <v>2142</v>
      </c>
      <c r="E413" s="323"/>
      <c r="F413" s="181" t="s">
        <v>130</v>
      </c>
      <c r="G413" s="183">
        <v>11</v>
      </c>
      <c r="H413" s="189"/>
      <c r="I413" s="182">
        <f t="shared" si="68"/>
        <v>0</v>
      </c>
      <c r="J413" s="181">
        <f t="shared" si="69"/>
        <v>0</v>
      </c>
      <c r="K413" s="186">
        <f t="shared" si="70"/>
        <v>0</v>
      </c>
      <c r="L413" s="186">
        <f t="shared" si="71"/>
        <v>0</v>
      </c>
      <c r="M413" s="186"/>
      <c r="N413" s="186">
        <v>0</v>
      </c>
      <c r="O413" s="186"/>
      <c r="P413" s="190"/>
      <c r="Q413" s="190"/>
      <c r="R413" s="190"/>
      <c r="S413" s="186">
        <f t="shared" si="72"/>
        <v>0</v>
      </c>
      <c r="T413" s="186"/>
      <c r="U413" s="186"/>
      <c r="V413" s="206"/>
      <c r="W413" s="59"/>
      <c r="Z413">
        <f t="shared" si="73"/>
        <v>0</v>
      </c>
    </row>
    <row r="414" spans="1:26" ht="24.95" customHeight="1" x14ac:dyDescent="0.25">
      <c r="A414" s="187"/>
      <c r="B414" s="222"/>
      <c r="C414" s="188" t="s">
        <v>2074</v>
      </c>
      <c r="D414" s="323" t="s">
        <v>2143</v>
      </c>
      <c r="E414" s="323"/>
      <c r="F414" s="181" t="s">
        <v>130</v>
      </c>
      <c r="G414" s="183">
        <v>8</v>
      </c>
      <c r="H414" s="189"/>
      <c r="I414" s="182">
        <f t="shared" si="68"/>
        <v>0</v>
      </c>
      <c r="J414" s="181">
        <f t="shared" si="69"/>
        <v>0</v>
      </c>
      <c r="K414" s="186">
        <f t="shared" si="70"/>
        <v>0</v>
      </c>
      <c r="L414" s="186">
        <f t="shared" si="71"/>
        <v>0</v>
      </c>
      <c r="M414" s="186"/>
      <c r="N414" s="186">
        <v>0</v>
      </c>
      <c r="O414" s="186"/>
      <c r="P414" s="190"/>
      <c r="Q414" s="190"/>
      <c r="R414" s="190"/>
      <c r="S414" s="186">
        <f t="shared" si="72"/>
        <v>0</v>
      </c>
      <c r="T414" s="186"/>
      <c r="U414" s="186"/>
      <c r="V414" s="206"/>
      <c r="W414" s="59"/>
      <c r="Z414">
        <f t="shared" si="73"/>
        <v>0</v>
      </c>
    </row>
    <row r="415" spans="1:26" ht="24.95" customHeight="1" x14ac:dyDescent="0.25">
      <c r="A415" s="187"/>
      <c r="B415" s="222"/>
      <c r="C415" s="188" t="s">
        <v>2074</v>
      </c>
      <c r="D415" s="323" t="s">
        <v>2143</v>
      </c>
      <c r="E415" s="323"/>
      <c r="F415" s="181" t="s">
        <v>130</v>
      </c>
      <c r="G415" s="183">
        <v>50</v>
      </c>
      <c r="H415" s="189"/>
      <c r="I415" s="182">
        <f t="shared" si="68"/>
        <v>0</v>
      </c>
      <c r="J415" s="181">
        <f t="shared" si="69"/>
        <v>0</v>
      </c>
      <c r="K415" s="186">
        <f t="shared" si="70"/>
        <v>0</v>
      </c>
      <c r="L415" s="186">
        <f t="shared" si="71"/>
        <v>0</v>
      </c>
      <c r="M415" s="186"/>
      <c r="N415" s="186">
        <v>0</v>
      </c>
      <c r="O415" s="186"/>
      <c r="P415" s="190"/>
      <c r="Q415" s="190"/>
      <c r="R415" s="190"/>
      <c r="S415" s="186">
        <f t="shared" si="72"/>
        <v>0</v>
      </c>
      <c r="T415" s="186"/>
      <c r="U415" s="186"/>
      <c r="V415" s="206"/>
      <c r="W415" s="59"/>
      <c r="Z415">
        <f t="shared" si="73"/>
        <v>0</v>
      </c>
    </row>
    <row r="416" spans="1:26" ht="24.95" customHeight="1" x14ac:dyDescent="0.25">
      <c r="A416" s="187"/>
      <c r="B416" s="222"/>
      <c r="C416" s="188" t="s">
        <v>2048</v>
      </c>
      <c r="D416" s="323" t="s">
        <v>2144</v>
      </c>
      <c r="E416" s="323"/>
      <c r="F416" s="181" t="s">
        <v>130</v>
      </c>
      <c r="G416" s="183">
        <v>4</v>
      </c>
      <c r="H416" s="189"/>
      <c r="I416" s="182">
        <f t="shared" si="68"/>
        <v>0</v>
      </c>
      <c r="J416" s="181">
        <f t="shared" si="69"/>
        <v>0</v>
      </c>
      <c r="K416" s="186">
        <f t="shared" si="70"/>
        <v>0</v>
      </c>
      <c r="L416" s="186">
        <f t="shared" si="71"/>
        <v>0</v>
      </c>
      <c r="M416" s="186"/>
      <c r="N416" s="186">
        <v>0</v>
      </c>
      <c r="O416" s="186"/>
      <c r="P416" s="190"/>
      <c r="Q416" s="190"/>
      <c r="R416" s="190"/>
      <c r="S416" s="186">
        <f t="shared" si="72"/>
        <v>0</v>
      </c>
      <c r="T416" s="186"/>
      <c r="U416" s="186"/>
      <c r="V416" s="206"/>
      <c r="W416" s="59"/>
      <c r="Z416">
        <f t="shared" si="73"/>
        <v>0</v>
      </c>
    </row>
    <row r="417" spans="1:26" ht="24.95" customHeight="1" x14ac:dyDescent="0.25">
      <c r="A417" s="187"/>
      <c r="B417" s="222"/>
      <c r="C417" s="188" t="s">
        <v>2036</v>
      </c>
      <c r="D417" s="323" t="s">
        <v>2145</v>
      </c>
      <c r="E417" s="323"/>
      <c r="F417" s="181" t="s">
        <v>130</v>
      </c>
      <c r="G417" s="183">
        <v>21</v>
      </c>
      <c r="H417" s="189"/>
      <c r="I417" s="182">
        <f t="shared" si="68"/>
        <v>0</v>
      </c>
      <c r="J417" s="181">
        <f t="shared" si="69"/>
        <v>0</v>
      </c>
      <c r="K417" s="186">
        <f t="shared" si="70"/>
        <v>0</v>
      </c>
      <c r="L417" s="186">
        <f t="shared" si="71"/>
        <v>0</v>
      </c>
      <c r="M417" s="186"/>
      <c r="N417" s="186">
        <v>0</v>
      </c>
      <c r="O417" s="186"/>
      <c r="P417" s="190"/>
      <c r="Q417" s="190"/>
      <c r="R417" s="190"/>
      <c r="S417" s="186">
        <f t="shared" si="72"/>
        <v>0</v>
      </c>
      <c r="T417" s="186"/>
      <c r="U417" s="186"/>
      <c r="V417" s="206"/>
      <c r="W417" s="59"/>
      <c r="Z417">
        <f t="shared" si="73"/>
        <v>0</v>
      </c>
    </row>
    <row r="418" spans="1:26" ht="24.95" customHeight="1" x14ac:dyDescent="0.25">
      <c r="A418" s="187"/>
      <c r="B418" s="222"/>
      <c r="C418" s="188" t="s">
        <v>2078</v>
      </c>
      <c r="D418" s="323" t="s">
        <v>2146</v>
      </c>
      <c r="E418" s="323"/>
      <c r="F418" s="181" t="s">
        <v>195</v>
      </c>
      <c r="G418" s="183">
        <v>8</v>
      </c>
      <c r="H418" s="189"/>
      <c r="I418" s="182">
        <f t="shared" si="68"/>
        <v>0</v>
      </c>
      <c r="J418" s="181">
        <f t="shared" si="69"/>
        <v>0</v>
      </c>
      <c r="K418" s="186">
        <f t="shared" si="70"/>
        <v>0</v>
      </c>
      <c r="L418" s="186">
        <f t="shared" si="71"/>
        <v>0</v>
      </c>
      <c r="M418" s="186"/>
      <c r="N418" s="186">
        <v>0</v>
      </c>
      <c r="O418" s="186"/>
      <c r="P418" s="190"/>
      <c r="Q418" s="190"/>
      <c r="R418" s="190"/>
      <c r="S418" s="186">
        <f t="shared" si="72"/>
        <v>0</v>
      </c>
      <c r="T418" s="186"/>
      <c r="U418" s="186"/>
      <c r="V418" s="206"/>
      <c r="W418" s="59"/>
      <c r="Z418">
        <f t="shared" si="73"/>
        <v>0</v>
      </c>
    </row>
    <row r="419" spans="1:26" ht="24.95" customHeight="1" x14ac:dyDescent="0.25">
      <c r="A419" s="187"/>
      <c r="B419" s="222"/>
      <c r="C419" s="188" t="s">
        <v>2076</v>
      </c>
      <c r="D419" s="323" t="s">
        <v>2147</v>
      </c>
      <c r="E419" s="323"/>
      <c r="F419" s="181" t="s">
        <v>195</v>
      </c>
      <c r="G419" s="183">
        <v>50</v>
      </c>
      <c r="H419" s="189"/>
      <c r="I419" s="182">
        <f t="shared" si="68"/>
        <v>0</v>
      </c>
      <c r="J419" s="181">
        <f t="shared" si="69"/>
        <v>0</v>
      </c>
      <c r="K419" s="186">
        <f t="shared" si="70"/>
        <v>0</v>
      </c>
      <c r="L419" s="186">
        <f t="shared" si="71"/>
        <v>0</v>
      </c>
      <c r="M419" s="186"/>
      <c r="N419" s="186">
        <v>0</v>
      </c>
      <c r="O419" s="186"/>
      <c r="P419" s="190"/>
      <c r="Q419" s="190"/>
      <c r="R419" s="190"/>
      <c r="S419" s="186">
        <f t="shared" si="72"/>
        <v>0</v>
      </c>
      <c r="T419" s="186"/>
      <c r="U419" s="186"/>
      <c r="V419" s="206"/>
      <c r="W419" s="59"/>
      <c r="Z419">
        <f t="shared" si="73"/>
        <v>0</v>
      </c>
    </row>
    <row r="420" spans="1:26" ht="24.95" customHeight="1" x14ac:dyDescent="0.25">
      <c r="A420" s="187"/>
      <c r="B420" s="222"/>
      <c r="C420" s="188" t="s">
        <v>2148</v>
      </c>
      <c r="D420" s="323" t="s">
        <v>2149</v>
      </c>
      <c r="E420" s="323"/>
      <c r="F420" s="181" t="s">
        <v>130</v>
      </c>
      <c r="G420" s="183">
        <v>11</v>
      </c>
      <c r="H420" s="189"/>
      <c r="I420" s="182">
        <f t="shared" si="68"/>
        <v>0</v>
      </c>
      <c r="J420" s="181">
        <f t="shared" si="69"/>
        <v>0</v>
      </c>
      <c r="K420" s="186">
        <f t="shared" si="70"/>
        <v>0</v>
      </c>
      <c r="L420" s="186">
        <f t="shared" si="71"/>
        <v>0</v>
      </c>
      <c r="M420" s="186"/>
      <c r="N420" s="186">
        <v>0</v>
      </c>
      <c r="O420" s="186"/>
      <c r="P420" s="190"/>
      <c r="Q420" s="190"/>
      <c r="R420" s="190"/>
      <c r="S420" s="186">
        <f t="shared" si="72"/>
        <v>0</v>
      </c>
      <c r="T420" s="186"/>
      <c r="U420" s="186"/>
      <c r="V420" s="206"/>
      <c r="W420" s="59"/>
      <c r="Z420">
        <f t="shared" si="73"/>
        <v>0</v>
      </c>
    </row>
    <row r="421" spans="1:26" ht="24.95" customHeight="1" x14ac:dyDescent="0.25">
      <c r="A421" s="187"/>
      <c r="B421" s="222"/>
      <c r="C421" s="188" t="s">
        <v>2090</v>
      </c>
      <c r="D421" s="323" t="s">
        <v>2091</v>
      </c>
      <c r="E421" s="323"/>
      <c r="F421" s="181" t="s">
        <v>130</v>
      </c>
      <c r="G421" s="183">
        <v>10</v>
      </c>
      <c r="H421" s="189"/>
      <c r="I421" s="182">
        <f t="shared" si="68"/>
        <v>0</v>
      </c>
      <c r="J421" s="181">
        <f t="shared" si="69"/>
        <v>0</v>
      </c>
      <c r="K421" s="186">
        <f t="shared" si="70"/>
        <v>0</v>
      </c>
      <c r="L421" s="186">
        <f t="shared" si="71"/>
        <v>0</v>
      </c>
      <c r="M421" s="186"/>
      <c r="N421" s="186">
        <v>0</v>
      </c>
      <c r="O421" s="186"/>
      <c r="P421" s="190"/>
      <c r="Q421" s="190"/>
      <c r="R421" s="190"/>
      <c r="S421" s="186">
        <f t="shared" si="72"/>
        <v>0</v>
      </c>
      <c r="T421" s="186"/>
      <c r="U421" s="186"/>
      <c r="V421" s="206"/>
      <c r="W421" s="59"/>
      <c r="Z421">
        <f t="shared" si="73"/>
        <v>0</v>
      </c>
    </row>
    <row r="422" spans="1:26" ht="24.95" customHeight="1" x14ac:dyDescent="0.25">
      <c r="A422" s="187"/>
      <c r="B422" s="222"/>
      <c r="C422" s="188" t="s">
        <v>2098</v>
      </c>
      <c r="D422" s="323" t="s">
        <v>2099</v>
      </c>
      <c r="E422" s="323"/>
      <c r="F422" s="181" t="s">
        <v>130</v>
      </c>
      <c r="G422" s="183">
        <v>1</v>
      </c>
      <c r="H422" s="189"/>
      <c r="I422" s="182">
        <f t="shared" si="68"/>
        <v>0</v>
      </c>
      <c r="J422" s="181">
        <f t="shared" si="69"/>
        <v>0</v>
      </c>
      <c r="K422" s="186">
        <f t="shared" si="70"/>
        <v>0</v>
      </c>
      <c r="L422" s="186">
        <f t="shared" si="71"/>
        <v>0</v>
      </c>
      <c r="M422" s="186"/>
      <c r="N422" s="186">
        <v>0</v>
      </c>
      <c r="O422" s="186"/>
      <c r="P422" s="190"/>
      <c r="Q422" s="190"/>
      <c r="R422" s="190"/>
      <c r="S422" s="186">
        <f t="shared" si="72"/>
        <v>0</v>
      </c>
      <c r="T422" s="186"/>
      <c r="U422" s="186"/>
      <c r="V422" s="206"/>
      <c r="W422" s="59"/>
      <c r="Z422">
        <f t="shared" si="73"/>
        <v>0</v>
      </c>
    </row>
    <row r="423" spans="1:26" ht="24.95" customHeight="1" x14ac:dyDescent="0.25">
      <c r="A423" s="187"/>
      <c r="B423" s="222"/>
      <c r="C423" s="188" t="s">
        <v>2042</v>
      </c>
      <c r="D423" s="323" t="s">
        <v>2150</v>
      </c>
      <c r="E423" s="323"/>
      <c r="F423" s="181" t="s">
        <v>130</v>
      </c>
      <c r="G423" s="183">
        <v>21</v>
      </c>
      <c r="H423" s="189"/>
      <c r="I423" s="182">
        <f t="shared" si="68"/>
        <v>0</v>
      </c>
      <c r="J423" s="181">
        <f t="shared" si="69"/>
        <v>0</v>
      </c>
      <c r="K423" s="186">
        <f t="shared" si="70"/>
        <v>0</v>
      </c>
      <c r="L423" s="186">
        <f t="shared" si="71"/>
        <v>0</v>
      </c>
      <c r="M423" s="186"/>
      <c r="N423" s="186">
        <v>0</v>
      </c>
      <c r="O423" s="186"/>
      <c r="P423" s="190"/>
      <c r="Q423" s="190"/>
      <c r="R423" s="190"/>
      <c r="S423" s="186">
        <f t="shared" si="72"/>
        <v>0</v>
      </c>
      <c r="T423" s="186"/>
      <c r="U423" s="186"/>
      <c r="V423" s="206"/>
      <c r="W423" s="59"/>
      <c r="Z423">
        <f t="shared" si="73"/>
        <v>0</v>
      </c>
    </row>
    <row r="424" spans="1:26" ht="24.95" customHeight="1" x14ac:dyDescent="0.25">
      <c r="A424" s="187"/>
      <c r="B424" s="222"/>
      <c r="C424" s="188" t="s">
        <v>2040</v>
      </c>
      <c r="D424" s="323" t="s">
        <v>2151</v>
      </c>
      <c r="E424" s="323"/>
      <c r="F424" s="181" t="s">
        <v>195</v>
      </c>
      <c r="G424" s="183">
        <v>21</v>
      </c>
      <c r="H424" s="189"/>
      <c r="I424" s="182">
        <f t="shared" si="68"/>
        <v>0</v>
      </c>
      <c r="J424" s="181">
        <f t="shared" si="69"/>
        <v>0</v>
      </c>
      <c r="K424" s="186">
        <f t="shared" si="70"/>
        <v>0</v>
      </c>
      <c r="L424" s="186">
        <f t="shared" si="71"/>
        <v>0</v>
      </c>
      <c r="M424" s="186"/>
      <c r="N424" s="186">
        <v>0</v>
      </c>
      <c r="O424" s="186"/>
      <c r="P424" s="190"/>
      <c r="Q424" s="190"/>
      <c r="R424" s="190"/>
      <c r="S424" s="186">
        <f t="shared" si="72"/>
        <v>0</v>
      </c>
      <c r="T424" s="186"/>
      <c r="U424" s="186"/>
      <c r="V424" s="206"/>
      <c r="W424" s="59"/>
      <c r="Z424">
        <f t="shared" si="73"/>
        <v>0</v>
      </c>
    </row>
    <row r="425" spans="1:26" ht="24.95" customHeight="1" x14ac:dyDescent="0.25">
      <c r="A425" s="187"/>
      <c r="B425" s="222"/>
      <c r="C425" s="188" t="s">
        <v>2052</v>
      </c>
      <c r="D425" s="323" t="s">
        <v>2152</v>
      </c>
      <c r="E425" s="323"/>
      <c r="F425" s="181" t="s">
        <v>195</v>
      </c>
      <c r="G425" s="183">
        <v>4</v>
      </c>
      <c r="H425" s="189"/>
      <c r="I425" s="182">
        <f t="shared" si="68"/>
        <v>0</v>
      </c>
      <c r="J425" s="181">
        <f t="shared" si="69"/>
        <v>0</v>
      </c>
      <c r="K425" s="186">
        <f t="shared" si="70"/>
        <v>0</v>
      </c>
      <c r="L425" s="186">
        <f t="shared" si="71"/>
        <v>0</v>
      </c>
      <c r="M425" s="186"/>
      <c r="N425" s="186">
        <v>0</v>
      </c>
      <c r="O425" s="186"/>
      <c r="P425" s="190"/>
      <c r="Q425" s="190"/>
      <c r="R425" s="190"/>
      <c r="S425" s="186">
        <f t="shared" si="72"/>
        <v>0</v>
      </c>
      <c r="T425" s="186"/>
      <c r="U425" s="186"/>
      <c r="V425" s="206"/>
      <c r="W425" s="59"/>
      <c r="Z425">
        <f t="shared" si="73"/>
        <v>0</v>
      </c>
    </row>
    <row r="426" spans="1:26" ht="24.95" customHeight="1" x14ac:dyDescent="0.25">
      <c r="A426" s="187"/>
      <c r="B426" s="222"/>
      <c r="C426" s="188" t="s">
        <v>2050</v>
      </c>
      <c r="D426" s="323" t="s">
        <v>2153</v>
      </c>
      <c r="E426" s="323"/>
      <c r="F426" s="181" t="s">
        <v>195</v>
      </c>
      <c r="G426" s="183">
        <v>4</v>
      </c>
      <c r="H426" s="189"/>
      <c r="I426" s="182">
        <f t="shared" si="68"/>
        <v>0</v>
      </c>
      <c r="J426" s="181">
        <f t="shared" si="69"/>
        <v>0</v>
      </c>
      <c r="K426" s="186">
        <f t="shared" si="70"/>
        <v>0</v>
      </c>
      <c r="L426" s="186">
        <f t="shared" si="71"/>
        <v>0</v>
      </c>
      <c r="M426" s="186"/>
      <c r="N426" s="186">
        <v>0</v>
      </c>
      <c r="O426" s="186"/>
      <c r="P426" s="190"/>
      <c r="Q426" s="190"/>
      <c r="R426" s="190"/>
      <c r="S426" s="186">
        <f t="shared" si="72"/>
        <v>0</v>
      </c>
      <c r="T426" s="186"/>
      <c r="U426" s="186"/>
      <c r="V426" s="206"/>
      <c r="W426" s="59"/>
      <c r="Z426">
        <f t="shared" si="73"/>
        <v>0</v>
      </c>
    </row>
    <row r="427" spans="1:26" ht="24.95" customHeight="1" x14ac:dyDescent="0.25">
      <c r="A427" s="187"/>
      <c r="B427" s="222"/>
      <c r="C427" s="188" t="s">
        <v>2104</v>
      </c>
      <c r="D427" s="323" t="s">
        <v>2154</v>
      </c>
      <c r="E427" s="323"/>
      <c r="F427" s="181" t="s">
        <v>195</v>
      </c>
      <c r="G427" s="183">
        <v>38</v>
      </c>
      <c r="H427" s="189"/>
      <c r="I427" s="182">
        <f t="shared" si="68"/>
        <v>0</v>
      </c>
      <c r="J427" s="181">
        <f t="shared" si="69"/>
        <v>0</v>
      </c>
      <c r="K427" s="186">
        <f t="shared" si="70"/>
        <v>0</v>
      </c>
      <c r="L427" s="186">
        <f t="shared" si="71"/>
        <v>0</v>
      </c>
      <c r="M427" s="186"/>
      <c r="N427" s="186">
        <v>0</v>
      </c>
      <c r="O427" s="186"/>
      <c r="P427" s="190"/>
      <c r="Q427" s="190"/>
      <c r="R427" s="190"/>
      <c r="S427" s="186">
        <f t="shared" si="72"/>
        <v>0</v>
      </c>
      <c r="T427" s="186"/>
      <c r="U427" s="186"/>
      <c r="V427" s="206"/>
      <c r="W427" s="59"/>
      <c r="Z427">
        <f t="shared" si="73"/>
        <v>0</v>
      </c>
    </row>
    <row r="428" spans="1:26" ht="24.95" customHeight="1" x14ac:dyDescent="0.25">
      <c r="A428" s="187"/>
      <c r="B428" s="222"/>
      <c r="C428" s="188" t="s">
        <v>2044</v>
      </c>
      <c r="D428" s="323" t="s">
        <v>2045</v>
      </c>
      <c r="E428" s="323"/>
      <c r="F428" s="181" t="s">
        <v>130</v>
      </c>
      <c r="G428" s="183">
        <v>6</v>
      </c>
      <c r="H428" s="189"/>
      <c r="I428" s="182">
        <f t="shared" si="68"/>
        <v>0</v>
      </c>
      <c r="J428" s="181">
        <f t="shared" si="69"/>
        <v>0</v>
      </c>
      <c r="K428" s="186">
        <f t="shared" si="70"/>
        <v>0</v>
      </c>
      <c r="L428" s="186">
        <f t="shared" si="71"/>
        <v>0</v>
      </c>
      <c r="M428" s="186"/>
      <c r="N428" s="186">
        <v>0</v>
      </c>
      <c r="O428" s="186"/>
      <c r="P428" s="190"/>
      <c r="Q428" s="190"/>
      <c r="R428" s="190"/>
      <c r="S428" s="186">
        <f t="shared" si="72"/>
        <v>0</v>
      </c>
      <c r="T428" s="186"/>
      <c r="U428" s="186"/>
      <c r="V428" s="206"/>
      <c r="W428" s="59"/>
      <c r="Z428">
        <f t="shared" si="73"/>
        <v>0</v>
      </c>
    </row>
    <row r="429" spans="1:26" ht="24.95" customHeight="1" x14ac:dyDescent="0.25">
      <c r="A429" s="187"/>
      <c r="B429" s="222"/>
      <c r="C429" s="188" t="s">
        <v>2044</v>
      </c>
      <c r="D429" s="323" t="s">
        <v>2045</v>
      </c>
      <c r="E429" s="323"/>
      <c r="F429" s="181" t="s">
        <v>130</v>
      </c>
      <c r="G429" s="183">
        <v>1</v>
      </c>
      <c r="H429" s="189"/>
      <c r="I429" s="182">
        <f t="shared" si="68"/>
        <v>0</v>
      </c>
      <c r="J429" s="181">
        <f t="shared" si="69"/>
        <v>0</v>
      </c>
      <c r="K429" s="186">
        <f t="shared" si="70"/>
        <v>0</v>
      </c>
      <c r="L429" s="186">
        <f t="shared" si="71"/>
        <v>0</v>
      </c>
      <c r="M429" s="186"/>
      <c r="N429" s="186">
        <v>0</v>
      </c>
      <c r="O429" s="186"/>
      <c r="P429" s="190"/>
      <c r="Q429" s="190"/>
      <c r="R429" s="190"/>
      <c r="S429" s="186">
        <f t="shared" si="72"/>
        <v>0</v>
      </c>
      <c r="T429" s="186"/>
      <c r="U429" s="186"/>
      <c r="V429" s="206"/>
      <c r="W429" s="59"/>
      <c r="Z429">
        <f t="shared" si="73"/>
        <v>0</v>
      </c>
    </row>
    <row r="430" spans="1:26" x14ac:dyDescent="0.25">
      <c r="A430" s="13"/>
      <c r="B430" s="221"/>
      <c r="C430" s="180">
        <v>725</v>
      </c>
      <c r="D430" s="322" t="s">
        <v>1740</v>
      </c>
      <c r="E430" s="322"/>
      <c r="F430" s="13"/>
      <c r="G430" s="179"/>
      <c r="H430" s="146"/>
      <c r="I430" s="148">
        <f>ROUND((SUM(I310:I429))/1,2)</f>
        <v>0</v>
      </c>
      <c r="J430" s="13"/>
      <c r="K430" s="13"/>
      <c r="L430" s="13">
        <f>ROUND((SUM(L310:L429))/1,2)</f>
        <v>0</v>
      </c>
      <c r="M430" s="13">
        <f>ROUND((SUM(M310:M429))/1,2)</f>
        <v>0</v>
      </c>
      <c r="N430" s="13"/>
      <c r="O430" s="13"/>
      <c r="P430" s="13"/>
      <c r="Q430" s="13"/>
      <c r="R430" s="13"/>
      <c r="S430" s="13">
        <f>ROUND((SUM(S310:S429))/1,2)</f>
        <v>0.02</v>
      </c>
      <c r="T430" s="13"/>
      <c r="U430" s="13"/>
      <c r="V430" s="208">
        <f>ROUND((SUM(V310:V429))/1,2)</f>
        <v>0</v>
      </c>
      <c r="W430" s="226"/>
      <c r="X430" s="145"/>
      <c r="Y430" s="145"/>
      <c r="Z430" s="145"/>
    </row>
    <row r="431" spans="1:26" x14ac:dyDescent="0.25">
      <c r="A431" s="1"/>
      <c r="B431" s="217"/>
      <c r="C431" s="1"/>
      <c r="D431" s="1"/>
      <c r="E431" s="1"/>
      <c r="F431" s="1"/>
      <c r="G431" s="173"/>
      <c r="H431" s="139"/>
      <c r="I431" s="13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09"/>
      <c r="W431" s="59"/>
    </row>
    <row r="432" spans="1:26" x14ac:dyDescent="0.25">
      <c r="A432" s="13"/>
      <c r="B432" s="221"/>
      <c r="C432" s="13"/>
      <c r="D432" s="324" t="s">
        <v>85</v>
      </c>
      <c r="E432" s="324"/>
      <c r="F432" s="13"/>
      <c r="G432" s="179"/>
      <c r="H432" s="146"/>
      <c r="I432" s="148">
        <f>ROUND((SUM(I138:I431))/2,2)</f>
        <v>0</v>
      </c>
      <c r="J432" s="13"/>
      <c r="K432" s="13"/>
      <c r="L432" s="146">
        <f>ROUND((SUM(L138:L431))/2,2)</f>
        <v>0</v>
      </c>
      <c r="M432" s="146">
        <f>ROUND((SUM(M138:M431))/2,2)</f>
        <v>0</v>
      </c>
      <c r="N432" s="13"/>
      <c r="O432" s="13"/>
      <c r="P432" s="200"/>
      <c r="Q432" s="13"/>
      <c r="R432" s="13"/>
      <c r="S432" s="200">
        <f>ROUND((SUM(S138:S431))/2,2)</f>
        <v>0.03</v>
      </c>
      <c r="T432" s="13"/>
      <c r="U432" s="13"/>
      <c r="V432" s="208">
        <f>ROUND((SUM(V138:V431))/2,2)</f>
        <v>0</v>
      </c>
      <c r="W432" s="59"/>
    </row>
    <row r="433" spans="1:26" x14ac:dyDescent="0.25">
      <c r="A433" s="1"/>
      <c r="B433" s="217"/>
      <c r="C433" s="1"/>
      <c r="D433" s="1"/>
      <c r="E433" s="1"/>
      <c r="F433" s="1"/>
      <c r="G433" s="173"/>
      <c r="H433" s="139"/>
      <c r="I433" s="13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09"/>
      <c r="W433" s="59"/>
    </row>
    <row r="434" spans="1:26" x14ac:dyDescent="0.25">
      <c r="A434" s="13"/>
      <c r="B434" s="221"/>
      <c r="C434" s="13"/>
      <c r="D434" s="324" t="s">
        <v>102</v>
      </c>
      <c r="E434" s="324"/>
      <c r="F434" s="13"/>
      <c r="G434" s="179"/>
      <c r="H434" s="146"/>
      <c r="I434" s="146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205"/>
      <c r="W434" s="226"/>
      <c r="X434" s="145"/>
      <c r="Y434" s="145"/>
      <c r="Z434" s="145"/>
    </row>
    <row r="435" spans="1:26" x14ac:dyDescent="0.25">
      <c r="A435" s="13"/>
      <c r="B435" s="221"/>
      <c r="C435" s="180">
        <v>923</v>
      </c>
      <c r="D435" s="322" t="s">
        <v>1197</v>
      </c>
      <c r="E435" s="322"/>
      <c r="F435" s="13"/>
      <c r="G435" s="179"/>
      <c r="H435" s="146"/>
      <c r="I435" s="146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205"/>
      <c r="W435" s="226"/>
      <c r="X435" s="145"/>
      <c r="Y435" s="145"/>
      <c r="Z435" s="145"/>
    </row>
    <row r="436" spans="1:26" ht="24.95" customHeight="1" x14ac:dyDescent="0.25">
      <c r="A436" s="187"/>
      <c r="B436" s="222"/>
      <c r="C436" s="188" t="s">
        <v>1889</v>
      </c>
      <c r="D436" s="323" t="s">
        <v>1890</v>
      </c>
      <c r="E436" s="323"/>
      <c r="F436" s="181" t="s">
        <v>1764</v>
      </c>
      <c r="G436" s="183">
        <v>1</v>
      </c>
      <c r="H436" s="189"/>
      <c r="I436" s="182">
        <f>ROUND(G436*(H436),2)</f>
        <v>0</v>
      </c>
      <c r="J436" s="181">
        <f>ROUND(G436*(N436),2)</f>
        <v>0</v>
      </c>
      <c r="K436" s="186">
        <f>ROUND(G436*(O436),2)</f>
        <v>0</v>
      </c>
      <c r="L436" s="186">
        <f>ROUND(G436*(H436),2)</f>
        <v>0</v>
      </c>
      <c r="M436" s="186"/>
      <c r="N436" s="186">
        <v>0</v>
      </c>
      <c r="O436" s="186"/>
      <c r="P436" s="190"/>
      <c r="Q436" s="190"/>
      <c r="R436" s="190"/>
      <c r="S436" s="186">
        <f>ROUND(G436*(P436),3)</f>
        <v>0</v>
      </c>
      <c r="T436" s="186"/>
      <c r="U436" s="186"/>
      <c r="V436" s="206"/>
      <c r="W436" s="59"/>
      <c r="Z436">
        <f>0.058844*POWER(I436,0.952797)</f>
        <v>0</v>
      </c>
    </row>
    <row r="437" spans="1:26" ht="24.95" customHeight="1" x14ac:dyDescent="0.25">
      <c r="A437" s="187"/>
      <c r="B437" s="222"/>
      <c r="C437" s="188" t="s">
        <v>1891</v>
      </c>
      <c r="D437" s="323" t="s">
        <v>1892</v>
      </c>
      <c r="E437" s="323"/>
      <c r="F437" s="181" t="s">
        <v>1764</v>
      </c>
      <c r="G437" s="183">
        <v>1</v>
      </c>
      <c r="H437" s="189"/>
      <c r="I437" s="182">
        <f>ROUND(G437*(H437),2)</f>
        <v>0</v>
      </c>
      <c r="J437" s="181">
        <f>ROUND(G437*(N437),2)</f>
        <v>0</v>
      </c>
      <c r="K437" s="186">
        <f>ROUND(G437*(O437),2)</f>
        <v>0</v>
      </c>
      <c r="L437" s="186">
        <f>ROUND(G437*(H437),2)</f>
        <v>0</v>
      </c>
      <c r="M437" s="186"/>
      <c r="N437" s="186">
        <v>0</v>
      </c>
      <c r="O437" s="186"/>
      <c r="P437" s="190"/>
      <c r="Q437" s="190"/>
      <c r="R437" s="190"/>
      <c r="S437" s="186">
        <f>ROUND(G437*(P437),3)</f>
        <v>0</v>
      </c>
      <c r="T437" s="186"/>
      <c r="U437" s="186"/>
      <c r="V437" s="206"/>
      <c r="W437" s="59"/>
      <c r="Z437">
        <f>0.058844*POWER(I437,0.952797)</f>
        <v>0</v>
      </c>
    </row>
    <row r="438" spans="1:26" x14ac:dyDescent="0.25">
      <c r="A438" s="13"/>
      <c r="B438" s="221"/>
      <c r="C438" s="180">
        <v>923</v>
      </c>
      <c r="D438" s="322" t="s">
        <v>1197</v>
      </c>
      <c r="E438" s="322"/>
      <c r="F438" s="13"/>
      <c r="G438" s="179"/>
      <c r="H438" s="146"/>
      <c r="I438" s="148">
        <f>ROUND((SUM(I435:I437))/1,2)</f>
        <v>0</v>
      </c>
      <c r="J438" s="13"/>
      <c r="K438" s="13"/>
      <c r="L438" s="13">
        <f>ROUND((SUM(L435:L437))/1,2)</f>
        <v>0</v>
      </c>
      <c r="M438" s="13">
        <f>ROUND((SUM(M435:M437))/1,2)</f>
        <v>0</v>
      </c>
      <c r="N438" s="13"/>
      <c r="O438" s="13"/>
      <c r="P438" s="200"/>
      <c r="Q438" s="1"/>
      <c r="R438" s="1"/>
      <c r="S438" s="200">
        <f>ROUND((SUM(S435:S437))/1,2)</f>
        <v>0</v>
      </c>
      <c r="T438" s="2"/>
      <c r="U438" s="2"/>
      <c r="V438" s="208">
        <f>ROUND((SUM(V435:V437))/1,2)</f>
        <v>0</v>
      </c>
      <c r="W438" s="59"/>
    </row>
    <row r="439" spans="1:26" x14ac:dyDescent="0.25">
      <c r="A439" s="1"/>
      <c r="B439" s="217"/>
      <c r="C439" s="1"/>
      <c r="D439" s="1"/>
      <c r="E439" s="1"/>
      <c r="F439" s="1"/>
      <c r="G439" s="173"/>
      <c r="H439" s="139"/>
      <c r="I439" s="13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09"/>
      <c r="W439" s="59"/>
    </row>
    <row r="440" spans="1:26" x14ac:dyDescent="0.25">
      <c r="A440" s="13"/>
      <c r="B440" s="221"/>
      <c r="C440" s="13"/>
      <c r="D440" s="324" t="s">
        <v>102</v>
      </c>
      <c r="E440" s="324"/>
      <c r="F440" s="13"/>
      <c r="G440" s="179"/>
      <c r="H440" s="146"/>
      <c r="I440" s="148">
        <f>ROUND((SUM(I434:I439))/2,2)</f>
        <v>0</v>
      </c>
      <c r="J440" s="13"/>
      <c r="K440" s="13"/>
      <c r="L440" s="13">
        <f>ROUND((SUM(L434:L439))/2,2)</f>
        <v>0</v>
      </c>
      <c r="M440" s="13">
        <f>ROUND((SUM(M434:M439))/2,2)</f>
        <v>0</v>
      </c>
      <c r="N440" s="13"/>
      <c r="O440" s="13"/>
      <c r="P440" s="200"/>
      <c r="Q440" s="1"/>
      <c r="R440" s="1"/>
      <c r="S440" s="200">
        <f>ROUND((SUM(S434:S439))/2,2)</f>
        <v>0</v>
      </c>
      <c r="T440" s="1"/>
      <c r="U440" s="1"/>
      <c r="V440" s="208">
        <f>ROUND((SUM(V434:V439))/2,2)</f>
        <v>0</v>
      </c>
      <c r="W440" s="59"/>
    </row>
    <row r="441" spans="1:26" x14ac:dyDescent="0.25">
      <c r="A441" s="1"/>
      <c r="B441" s="224"/>
      <c r="C441" s="201"/>
      <c r="D441" s="325" t="s">
        <v>107</v>
      </c>
      <c r="E441" s="325"/>
      <c r="F441" s="201"/>
      <c r="G441" s="202"/>
      <c r="H441" s="203"/>
      <c r="I441" s="203">
        <f>ROUND((SUM(I90:I440))/3,2)</f>
        <v>0</v>
      </c>
      <c r="J441" s="201"/>
      <c r="K441" s="201">
        <f>ROUND((SUM(K90:K440))/3,2)</f>
        <v>0</v>
      </c>
      <c r="L441" s="201">
        <f>ROUND((SUM(L90:L440))/3,2)</f>
        <v>0</v>
      </c>
      <c r="M441" s="201">
        <f>ROUND((SUM(M90:M440))/3,2)</f>
        <v>0</v>
      </c>
      <c r="N441" s="201"/>
      <c r="O441" s="201"/>
      <c r="P441" s="202"/>
      <c r="Q441" s="201"/>
      <c r="R441" s="201"/>
      <c r="S441" s="202">
        <f>ROUND((SUM(S90:S440))/3,2)</f>
        <v>0.03</v>
      </c>
      <c r="T441" s="201"/>
      <c r="U441" s="201"/>
      <c r="V441" s="210">
        <f>ROUND((SUM(V90:V440))/3,2)</f>
        <v>0</v>
      </c>
      <c r="W441" s="59"/>
      <c r="Z441">
        <f>(SUM(Z90:Z440))</f>
        <v>0</v>
      </c>
    </row>
  </sheetData>
  <mergeCells count="39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90:E90"/>
    <mergeCell ref="D91:E91"/>
    <mergeCell ref="D92:E92"/>
    <mergeCell ref="D93:E93"/>
    <mergeCell ref="D94:E94"/>
    <mergeCell ref="D95:E95"/>
    <mergeCell ref="B79:V79"/>
    <mergeCell ref="H1:I1"/>
    <mergeCell ref="B81:E81"/>
    <mergeCell ref="B82:E82"/>
    <mergeCell ref="B83:E83"/>
    <mergeCell ref="I81:P81"/>
    <mergeCell ref="B68:D68"/>
    <mergeCell ref="B69:D69"/>
    <mergeCell ref="B71:D71"/>
    <mergeCell ref="B72:D72"/>
    <mergeCell ref="B73:D73"/>
    <mergeCell ref="B75:D75"/>
    <mergeCell ref="B61:D61"/>
    <mergeCell ref="B63:D63"/>
    <mergeCell ref="B64:D64"/>
    <mergeCell ref="B65:D65"/>
    <mergeCell ref="B66:D66"/>
    <mergeCell ref="B67:D67"/>
    <mergeCell ref="D103:E103"/>
    <mergeCell ref="D104:E104"/>
    <mergeCell ref="D106:E106"/>
    <mergeCell ref="D107:E107"/>
    <mergeCell ref="D108:E108"/>
    <mergeCell ref="D109:E109"/>
    <mergeCell ref="D96:E96"/>
    <mergeCell ref="D97:E97"/>
    <mergeCell ref="D98:E98"/>
    <mergeCell ref="D99:E99"/>
    <mergeCell ref="D100:E100"/>
    <mergeCell ref="D102:E102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29:E129"/>
    <mergeCell ref="D130:E130"/>
    <mergeCell ref="D132:E132"/>
    <mergeCell ref="D133:E133"/>
    <mergeCell ref="D134:E134"/>
    <mergeCell ref="D136:E136"/>
    <mergeCell ref="D122:E122"/>
    <mergeCell ref="D123:E123"/>
    <mergeCell ref="D124:E124"/>
    <mergeCell ref="D126:E126"/>
    <mergeCell ref="D127:E127"/>
    <mergeCell ref="D128:E128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9:E169"/>
    <mergeCell ref="D170:E170"/>
    <mergeCell ref="D171:E171"/>
    <mergeCell ref="D172:E172"/>
    <mergeCell ref="D173:E173"/>
    <mergeCell ref="D174:E174"/>
    <mergeCell ref="D162:E162"/>
    <mergeCell ref="D163:E163"/>
    <mergeCell ref="D164:E164"/>
    <mergeCell ref="D165:E165"/>
    <mergeCell ref="D166:E166"/>
    <mergeCell ref="D168:E168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93:E193"/>
    <mergeCell ref="D194:E194"/>
    <mergeCell ref="D195:E195"/>
    <mergeCell ref="D196:E196"/>
    <mergeCell ref="D197:E197"/>
    <mergeCell ref="D198:E198"/>
    <mergeCell ref="D187:E187"/>
    <mergeCell ref="D188:E188"/>
    <mergeCell ref="D189:E189"/>
    <mergeCell ref="D190:E190"/>
    <mergeCell ref="D191:E191"/>
    <mergeCell ref="D192:E192"/>
    <mergeCell ref="D205:E205"/>
    <mergeCell ref="D206:E206"/>
    <mergeCell ref="D207:E207"/>
    <mergeCell ref="D208:E208"/>
    <mergeCell ref="D210:E210"/>
    <mergeCell ref="D211:E211"/>
    <mergeCell ref="D199:E199"/>
    <mergeCell ref="D200:E200"/>
    <mergeCell ref="D201:E201"/>
    <mergeCell ref="D202:E202"/>
    <mergeCell ref="D203:E203"/>
    <mergeCell ref="D204:E204"/>
    <mergeCell ref="D218:E218"/>
    <mergeCell ref="D219:E219"/>
    <mergeCell ref="D220:E220"/>
    <mergeCell ref="D221:E221"/>
    <mergeCell ref="D222:E222"/>
    <mergeCell ref="D223:E223"/>
    <mergeCell ref="D212:E212"/>
    <mergeCell ref="D213:E213"/>
    <mergeCell ref="D214:E214"/>
    <mergeCell ref="D215:E215"/>
    <mergeCell ref="D216:E216"/>
    <mergeCell ref="D217:E217"/>
    <mergeCell ref="D230:E230"/>
    <mergeCell ref="D231:E231"/>
    <mergeCell ref="D232:E232"/>
    <mergeCell ref="D233:E233"/>
    <mergeCell ref="D234:E234"/>
    <mergeCell ref="D235:E235"/>
    <mergeCell ref="D224:E224"/>
    <mergeCell ref="D225:E225"/>
    <mergeCell ref="D226:E226"/>
    <mergeCell ref="D227:E227"/>
    <mergeCell ref="D228:E228"/>
    <mergeCell ref="D229:E229"/>
    <mergeCell ref="D242:E242"/>
    <mergeCell ref="D243:E243"/>
    <mergeCell ref="D244:E244"/>
    <mergeCell ref="D245:E245"/>
    <mergeCell ref="D246:E246"/>
    <mergeCell ref="D247:E247"/>
    <mergeCell ref="D236:E236"/>
    <mergeCell ref="D237:E237"/>
    <mergeCell ref="D238:E238"/>
    <mergeCell ref="D239:E239"/>
    <mergeCell ref="D240:E240"/>
    <mergeCell ref="D241:E241"/>
    <mergeCell ref="D254:E254"/>
    <mergeCell ref="D255:E255"/>
    <mergeCell ref="D256:E256"/>
    <mergeCell ref="D257:E257"/>
    <mergeCell ref="D258:E258"/>
    <mergeCell ref="D259:E259"/>
    <mergeCell ref="D248:E248"/>
    <mergeCell ref="D249:E249"/>
    <mergeCell ref="D250:E250"/>
    <mergeCell ref="D251:E251"/>
    <mergeCell ref="D252:E252"/>
    <mergeCell ref="D253:E253"/>
    <mergeCell ref="D266:E266"/>
    <mergeCell ref="D267:E267"/>
    <mergeCell ref="D268:E268"/>
    <mergeCell ref="D269:E269"/>
    <mergeCell ref="D270:E270"/>
    <mergeCell ref="D271:E271"/>
    <mergeCell ref="D260:E260"/>
    <mergeCell ref="D261:E261"/>
    <mergeCell ref="D262:E262"/>
    <mergeCell ref="D263:E263"/>
    <mergeCell ref="D264:E264"/>
    <mergeCell ref="D265:E265"/>
    <mergeCell ref="D278:E278"/>
    <mergeCell ref="D279:E279"/>
    <mergeCell ref="D280:E280"/>
    <mergeCell ref="D281:E281"/>
    <mergeCell ref="D282:E282"/>
    <mergeCell ref="D283:E283"/>
    <mergeCell ref="D272:E272"/>
    <mergeCell ref="D273:E273"/>
    <mergeCell ref="D274:E274"/>
    <mergeCell ref="D275:E275"/>
    <mergeCell ref="D276:E276"/>
    <mergeCell ref="D277:E277"/>
    <mergeCell ref="D291:E291"/>
    <mergeCell ref="D292:E292"/>
    <mergeCell ref="D293:E293"/>
    <mergeCell ref="D294:E294"/>
    <mergeCell ref="D295:E295"/>
    <mergeCell ref="D296:E296"/>
    <mergeCell ref="D284:E284"/>
    <mergeCell ref="D285:E285"/>
    <mergeCell ref="D287:E287"/>
    <mergeCell ref="D288:E288"/>
    <mergeCell ref="D289:E289"/>
    <mergeCell ref="D290:E290"/>
    <mergeCell ref="D303:E303"/>
    <mergeCell ref="D304:E304"/>
    <mergeCell ref="D305:E305"/>
    <mergeCell ref="D306:E306"/>
    <mergeCell ref="D307:E307"/>
    <mergeCell ref="D308:E308"/>
    <mergeCell ref="D297:E297"/>
    <mergeCell ref="D298:E298"/>
    <mergeCell ref="D299:E299"/>
    <mergeCell ref="D300:E300"/>
    <mergeCell ref="D301:E301"/>
    <mergeCell ref="D302:E302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D340:E340"/>
    <mergeCell ref="D341:E341"/>
    <mergeCell ref="D342:E342"/>
    <mergeCell ref="D343:E343"/>
    <mergeCell ref="D344:E344"/>
    <mergeCell ref="D345:E345"/>
    <mergeCell ref="D334:E334"/>
    <mergeCell ref="D335:E335"/>
    <mergeCell ref="D336:E336"/>
    <mergeCell ref="D337:E337"/>
    <mergeCell ref="D338:E338"/>
    <mergeCell ref="D339:E339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400:E400"/>
    <mergeCell ref="D401:E401"/>
    <mergeCell ref="D402:E402"/>
    <mergeCell ref="D403:E403"/>
    <mergeCell ref="D404:E404"/>
    <mergeCell ref="D405:E405"/>
    <mergeCell ref="D394:E394"/>
    <mergeCell ref="D395:E395"/>
    <mergeCell ref="D396:E396"/>
    <mergeCell ref="D397:E397"/>
    <mergeCell ref="D398:E398"/>
    <mergeCell ref="D399:E399"/>
    <mergeCell ref="D412:E412"/>
    <mergeCell ref="D413:E413"/>
    <mergeCell ref="D414:E414"/>
    <mergeCell ref="D415:E415"/>
    <mergeCell ref="D416:E416"/>
    <mergeCell ref="D417:E417"/>
    <mergeCell ref="D406:E406"/>
    <mergeCell ref="D407:E407"/>
    <mergeCell ref="D408:E408"/>
    <mergeCell ref="D409:E409"/>
    <mergeCell ref="D410:E410"/>
    <mergeCell ref="D411:E411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38:E438"/>
    <mergeCell ref="D440:E440"/>
    <mergeCell ref="D441:E441"/>
    <mergeCell ref="D430:E430"/>
    <mergeCell ref="D432:E432"/>
    <mergeCell ref="D434:E434"/>
    <mergeCell ref="D435:E435"/>
    <mergeCell ref="D436:E436"/>
    <mergeCell ref="D437:E437"/>
  </mergeCells>
  <hyperlinks>
    <hyperlink ref="B1:C1" location="A2:A2" tooltip="Klikni na prechod ku Kryciemu listu..." display="Krycí list rozpočtu" xr:uid="{65386EBB-17EB-4E84-AA20-7C54FE794F5D}"/>
    <hyperlink ref="E1:F1" location="A54:A54" tooltip="Klikni na prechod ku rekapitulácii..." display="Rekapitulácia rozpočtu" xr:uid="{B15B915C-4E53-46A8-9F9A-02F64EA1D955}"/>
    <hyperlink ref="H1:I1" location="B89:B89" tooltip="Klikni na prechod ku Rozpočet..." display="Rozpočet" xr:uid="{9CA345CA-1A72-4F05-9AB4-E4A83FA30B53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SO01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BAB5-ECD5-49E3-A403-C455039AC3F7}">
  <dimension ref="A1:AA283"/>
  <sheetViews>
    <sheetView workbookViewId="0">
      <pane ySplit="1" topLeftCell="A51" activePane="bottomLeft" state="frozen"/>
      <selection pane="bottomLeft" activeCell="A84" sqref="A84:XFD8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2155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44</v>
      </c>
      <c r="C10" s="35"/>
      <c r="D10" s="28"/>
      <c r="E10" s="28"/>
      <c r="F10" s="48" t="s">
        <v>43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7900'!E60</f>
        <v>0</v>
      </c>
      <c r="D15" s="64">
        <f>'SO 7900'!F60</f>
        <v>0</v>
      </c>
      <c r="E15" s="73">
        <f>'SO 7900'!G60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(SUM(Z85:Z282))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7900'!E64</f>
        <v>0</v>
      </c>
      <c r="D17" s="64">
        <f>'SO 7900'!F64</f>
        <v>0</v>
      </c>
      <c r="E17" s="73">
        <f>'SO 7900'!G64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7900'!K85:'SO 7900'!K282)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7900'!K85:'SO 7900'!K282)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2155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7900'!L110</f>
        <v>0</v>
      </c>
      <c r="F56" s="146">
        <f>'SO 7900'!M110</f>
        <v>0</v>
      </c>
      <c r="G56" s="146">
        <f>'SO 7900'!I110</f>
        <v>0</v>
      </c>
      <c r="H56" s="147">
        <f>'SO 7900'!S110</f>
        <v>0.02</v>
      </c>
      <c r="I56" s="147">
        <f>'SO 7900'!V110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7900'!L176</f>
        <v>0</v>
      </c>
      <c r="F57" s="146">
        <f>'SO 7900'!M176</f>
        <v>0</v>
      </c>
      <c r="G57" s="146">
        <f>'SO 7900'!I176</f>
        <v>0</v>
      </c>
      <c r="H57" s="147">
        <f>'SO 7900'!S176</f>
        <v>0.14000000000000001</v>
      </c>
      <c r="I57" s="147">
        <f>'SO 7900'!V176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7900'!L187</f>
        <v>0</v>
      </c>
      <c r="F58" s="146">
        <f>'SO 7900'!M187</f>
        <v>0</v>
      </c>
      <c r="G58" s="146">
        <f>'SO 7900'!I187</f>
        <v>0</v>
      </c>
      <c r="H58" s="147">
        <f>'SO 7900'!S187</f>
        <v>0</v>
      </c>
      <c r="I58" s="147">
        <f>'SO 7900'!V187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83</v>
      </c>
      <c r="C59" s="345"/>
      <c r="D59" s="345"/>
      <c r="E59" s="146">
        <f>'SO 7900'!L213</f>
        <v>0</v>
      </c>
      <c r="F59" s="146">
        <f>'SO 7900'!M213</f>
        <v>0</v>
      </c>
      <c r="G59" s="146">
        <f>'SO 7900'!I213</f>
        <v>0</v>
      </c>
      <c r="H59" s="147">
        <f>'SO 7900'!S213</f>
        <v>0</v>
      </c>
      <c r="I59" s="147">
        <f>'SO 7900'!V213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34" t="s">
        <v>77</v>
      </c>
      <c r="C60" s="324"/>
      <c r="D60" s="324"/>
      <c r="E60" s="148">
        <f>'SO 7900'!L215</f>
        <v>0</v>
      </c>
      <c r="F60" s="148">
        <f>'SO 7900'!M215</f>
        <v>0</v>
      </c>
      <c r="G60" s="148">
        <f>'SO 7900'!I215</f>
        <v>0</v>
      </c>
      <c r="H60" s="149">
        <f>'SO 7900'!S215</f>
        <v>0.16</v>
      </c>
      <c r="I60" s="149">
        <f>'SO 7900'!V215</f>
        <v>0</v>
      </c>
      <c r="J60" s="149"/>
      <c r="K60" s="149"/>
      <c r="L60" s="149"/>
      <c r="M60" s="149"/>
      <c r="N60" s="149"/>
      <c r="O60" s="149"/>
      <c r="P60" s="149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"/>
      <c r="B61" s="217"/>
      <c r="C61" s="1"/>
      <c r="D61" s="1"/>
      <c r="E61" s="139"/>
      <c r="F61" s="139"/>
      <c r="G61" s="139"/>
      <c r="H61" s="140"/>
      <c r="I61" s="140"/>
      <c r="J61" s="140"/>
      <c r="K61" s="140"/>
      <c r="L61" s="140"/>
      <c r="M61" s="140"/>
      <c r="N61" s="140"/>
      <c r="O61" s="140"/>
      <c r="P61" s="140"/>
      <c r="V61" s="159"/>
      <c r="W61" s="59"/>
    </row>
    <row r="62" spans="1:26" x14ac:dyDescent="0.25">
      <c r="A62" s="13"/>
      <c r="B62" s="334" t="s">
        <v>102</v>
      </c>
      <c r="C62" s="324"/>
      <c r="D62" s="324"/>
      <c r="E62" s="146"/>
      <c r="F62" s="146"/>
      <c r="G62" s="146"/>
      <c r="H62" s="147"/>
      <c r="I62" s="147"/>
      <c r="J62" s="147"/>
      <c r="K62" s="147"/>
      <c r="L62" s="147"/>
      <c r="M62" s="147"/>
      <c r="N62" s="147"/>
      <c r="O62" s="147"/>
      <c r="P62" s="147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3"/>
      <c r="B63" s="344" t="s">
        <v>2156</v>
      </c>
      <c r="C63" s="345"/>
      <c r="D63" s="345"/>
      <c r="E63" s="146">
        <f>'SO 7900'!L271</f>
        <v>0</v>
      </c>
      <c r="F63" s="146">
        <f>'SO 7900'!M271</f>
        <v>0</v>
      </c>
      <c r="G63" s="146">
        <f>'SO 7900'!I271</f>
        <v>0</v>
      </c>
      <c r="H63" s="147">
        <f>'SO 7900'!S271</f>
        <v>0.44</v>
      </c>
      <c r="I63" s="147">
        <f>'SO 7900'!V271</f>
        <v>0</v>
      </c>
      <c r="J63" s="147"/>
      <c r="K63" s="147"/>
      <c r="L63" s="147"/>
      <c r="M63" s="147"/>
      <c r="N63" s="147"/>
      <c r="O63" s="147"/>
      <c r="P63" s="147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3"/>
      <c r="B64" s="334" t="s">
        <v>102</v>
      </c>
      <c r="C64" s="324"/>
      <c r="D64" s="324"/>
      <c r="E64" s="148">
        <f>'SO 7900'!L273</f>
        <v>0</v>
      </c>
      <c r="F64" s="148">
        <f>'SO 7900'!M273</f>
        <v>0</v>
      </c>
      <c r="G64" s="148">
        <f>'SO 7900'!I273</f>
        <v>0</v>
      </c>
      <c r="H64" s="149">
        <f>'SO 7900'!S273</f>
        <v>0.44</v>
      </c>
      <c r="I64" s="149">
        <f>'SO 7900'!V273</f>
        <v>0</v>
      </c>
      <c r="J64" s="149"/>
      <c r="K64" s="149"/>
      <c r="L64" s="149"/>
      <c r="M64" s="149"/>
      <c r="N64" s="149"/>
      <c r="O64" s="149"/>
      <c r="P64" s="149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"/>
      <c r="B65" s="217"/>
      <c r="C65" s="1"/>
      <c r="D65" s="1"/>
      <c r="E65" s="139"/>
      <c r="F65" s="139"/>
      <c r="G65" s="139"/>
      <c r="H65" s="140"/>
      <c r="I65" s="140"/>
      <c r="J65" s="140"/>
      <c r="K65" s="140"/>
      <c r="L65" s="140"/>
      <c r="M65" s="140"/>
      <c r="N65" s="140"/>
      <c r="O65" s="140"/>
      <c r="P65" s="140"/>
      <c r="V65" s="159"/>
      <c r="W65" s="59"/>
    </row>
    <row r="66" spans="1:26" x14ac:dyDescent="0.25">
      <c r="A66" s="13"/>
      <c r="B66" s="334" t="s">
        <v>8</v>
      </c>
      <c r="C66" s="324"/>
      <c r="D66" s="324"/>
      <c r="E66" s="146"/>
      <c r="F66" s="146"/>
      <c r="G66" s="146"/>
      <c r="H66" s="147"/>
      <c r="I66" s="147"/>
      <c r="J66" s="147"/>
      <c r="K66" s="147"/>
      <c r="L66" s="147"/>
      <c r="M66" s="147"/>
      <c r="N66" s="147"/>
      <c r="O66" s="147"/>
      <c r="P66" s="147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3"/>
      <c r="B67" s="344" t="s">
        <v>105</v>
      </c>
      <c r="C67" s="345"/>
      <c r="D67" s="345"/>
      <c r="E67" s="146">
        <f>'SO 7900'!L280</f>
        <v>0</v>
      </c>
      <c r="F67" s="146">
        <f>'SO 7900'!M280</f>
        <v>0</v>
      </c>
      <c r="G67" s="146">
        <f>'SO 7900'!I280</f>
        <v>0</v>
      </c>
      <c r="H67" s="147">
        <f>'SO 7900'!S280</f>
        <v>0</v>
      </c>
      <c r="I67" s="147">
        <f>'SO 7900'!V280</f>
        <v>0</v>
      </c>
      <c r="J67" s="147"/>
      <c r="K67" s="147"/>
      <c r="L67" s="147"/>
      <c r="M67" s="147"/>
      <c r="N67" s="147"/>
      <c r="O67" s="147"/>
      <c r="P67" s="147"/>
      <c r="Q67" s="145"/>
      <c r="R67" s="145"/>
      <c r="S67" s="145"/>
      <c r="T67" s="145"/>
      <c r="U67" s="145"/>
      <c r="V67" s="158"/>
      <c r="W67" s="226"/>
      <c r="X67" s="145"/>
      <c r="Y67" s="145"/>
      <c r="Z67" s="145"/>
    </row>
    <row r="68" spans="1:26" x14ac:dyDescent="0.25">
      <c r="A68" s="13"/>
      <c r="B68" s="334" t="s">
        <v>8</v>
      </c>
      <c r="C68" s="324"/>
      <c r="D68" s="324"/>
      <c r="E68" s="148">
        <f>'SO 7900'!L282</f>
        <v>0</v>
      </c>
      <c r="F68" s="148">
        <f>'SO 7900'!M282</f>
        <v>0</v>
      </c>
      <c r="G68" s="148">
        <f>'SO 7900'!I282</f>
        <v>0</v>
      </c>
      <c r="H68" s="149">
        <f>'SO 7900'!S282</f>
        <v>0</v>
      </c>
      <c r="I68" s="149">
        <f>'SO 7900'!V282</f>
        <v>0</v>
      </c>
      <c r="J68" s="149"/>
      <c r="K68" s="149"/>
      <c r="L68" s="149"/>
      <c r="M68" s="149"/>
      <c r="N68" s="149"/>
      <c r="O68" s="149"/>
      <c r="P68" s="149"/>
      <c r="Q68" s="145"/>
      <c r="R68" s="145"/>
      <c r="S68" s="145"/>
      <c r="T68" s="145"/>
      <c r="U68" s="145"/>
      <c r="V68" s="158"/>
      <c r="W68" s="226"/>
      <c r="X68" s="145"/>
      <c r="Y68" s="145"/>
      <c r="Z68" s="145"/>
    </row>
    <row r="69" spans="1:26" x14ac:dyDescent="0.25">
      <c r="A69" s="1"/>
      <c r="B69" s="217"/>
      <c r="C69" s="1"/>
      <c r="D69" s="1"/>
      <c r="E69" s="139"/>
      <c r="F69" s="139"/>
      <c r="G69" s="139"/>
      <c r="H69" s="140"/>
      <c r="I69" s="140"/>
      <c r="J69" s="140"/>
      <c r="K69" s="140"/>
      <c r="L69" s="140"/>
      <c r="M69" s="140"/>
      <c r="N69" s="140"/>
      <c r="O69" s="140"/>
      <c r="P69" s="140"/>
      <c r="V69" s="159"/>
      <c r="W69" s="59"/>
    </row>
    <row r="70" spans="1:26" x14ac:dyDescent="0.25">
      <c r="A70" s="150"/>
      <c r="B70" s="335" t="s">
        <v>107</v>
      </c>
      <c r="C70" s="336"/>
      <c r="D70" s="336"/>
      <c r="E70" s="152">
        <f>'SO 7900'!L283</f>
        <v>0</v>
      </c>
      <c r="F70" s="152">
        <f>'SO 7900'!M283</f>
        <v>0</v>
      </c>
      <c r="G70" s="152">
        <f>'SO 7900'!I283</f>
        <v>0</v>
      </c>
      <c r="H70" s="153">
        <f>'SO 7900'!S283</f>
        <v>0.6</v>
      </c>
      <c r="I70" s="153">
        <f>'SO 7900'!V283</f>
        <v>0</v>
      </c>
      <c r="J70" s="154"/>
      <c r="K70" s="154"/>
      <c r="L70" s="154"/>
      <c r="M70" s="154"/>
      <c r="N70" s="154"/>
      <c r="O70" s="154"/>
      <c r="P70" s="154"/>
      <c r="Q70" s="155"/>
      <c r="R70" s="155"/>
      <c r="S70" s="155"/>
      <c r="T70" s="155"/>
      <c r="U70" s="155"/>
      <c r="V70" s="160"/>
      <c r="W70" s="226"/>
      <c r="X70" s="151"/>
      <c r="Y70" s="151"/>
      <c r="Z70" s="151"/>
    </row>
    <row r="71" spans="1:26" x14ac:dyDescent="0.25">
      <c r="A71" s="18"/>
      <c r="B71" s="45"/>
      <c r="C71" s="3"/>
      <c r="D71" s="3"/>
      <c r="E71" s="17"/>
      <c r="F71" s="17"/>
      <c r="G71" s="17"/>
      <c r="H71" s="161"/>
      <c r="I71" s="161"/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x14ac:dyDescent="0.25">
      <c r="A72" s="18"/>
      <c r="B72" s="45"/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x14ac:dyDescent="0.25">
      <c r="A73" s="18"/>
      <c r="B73" s="41"/>
      <c r="C73" s="8"/>
      <c r="D73" s="8"/>
      <c r="E73" s="30"/>
      <c r="F73" s="30"/>
      <c r="G73" s="30"/>
      <c r="H73" s="162"/>
      <c r="I73" s="162"/>
      <c r="J73" s="162"/>
      <c r="K73" s="162"/>
      <c r="L73" s="162"/>
      <c r="M73" s="162"/>
      <c r="N73" s="162"/>
      <c r="O73" s="162"/>
      <c r="P73" s="162"/>
      <c r="Q73" s="19"/>
      <c r="R73" s="19"/>
      <c r="S73" s="19"/>
      <c r="T73" s="19"/>
      <c r="U73" s="19"/>
      <c r="V73" s="19"/>
      <c r="W73" s="59"/>
    </row>
    <row r="74" spans="1:26" ht="35.1" customHeight="1" x14ac:dyDescent="0.25">
      <c r="A74" s="1"/>
      <c r="B74" s="337" t="s">
        <v>108</v>
      </c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59"/>
    </row>
    <row r="75" spans="1:26" x14ac:dyDescent="0.25">
      <c r="A75" s="18"/>
      <c r="B75" s="103"/>
      <c r="C75" s="22"/>
      <c r="D75" s="22"/>
      <c r="E75" s="105"/>
      <c r="F75" s="105"/>
      <c r="G75" s="105"/>
      <c r="H75" s="176"/>
      <c r="I75" s="176"/>
      <c r="J75" s="176"/>
      <c r="K75" s="176"/>
      <c r="L75" s="176"/>
      <c r="M75" s="176"/>
      <c r="N75" s="176"/>
      <c r="O75" s="176"/>
      <c r="P75" s="176"/>
      <c r="Q75" s="23"/>
      <c r="R75" s="23"/>
      <c r="S75" s="23"/>
      <c r="T75" s="23"/>
      <c r="U75" s="23"/>
      <c r="V75" s="23"/>
      <c r="W75" s="59"/>
    </row>
    <row r="76" spans="1:26" ht="20.100000000000001" customHeight="1" x14ac:dyDescent="0.25">
      <c r="A76" s="211"/>
      <c r="B76" s="341" t="s">
        <v>39</v>
      </c>
      <c r="C76" s="342"/>
      <c r="D76" s="342"/>
      <c r="E76" s="343"/>
      <c r="F76" s="174"/>
      <c r="G76" s="174"/>
      <c r="H76" s="175" t="s">
        <v>36</v>
      </c>
      <c r="I76" s="330"/>
      <c r="J76" s="331"/>
      <c r="K76" s="331"/>
      <c r="L76" s="331"/>
      <c r="M76" s="331"/>
      <c r="N76" s="331"/>
      <c r="O76" s="331"/>
      <c r="P76" s="332"/>
      <c r="Q76" s="21"/>
      <c r="R76" s="21"/>
      <c r="S76" s="21"/>
      <c r="T76" s="21"/>
      <c r="U76" s="21"/>
      <c r="V76" s="21"/>
      <c r="W76" s="59"/>
    </row>
    <row r="77" spans="1:26" ht="20.100000000000001" customHeight="1" x14ac:dyDescent="0.25">
      <c r="A77" s="211"/>
      <c r="B77" s="327" t="s">
        <v>40</v>
      </c>
      <c r="C77" s="328"/>
      <c r="D77" s="328"/>
      <c r="E77" s="329"/>
      <c r="F77" s="170"/>
      <c r="G77" s="170"/>
      <c r="H77" s="171" t="s">
        <v>119</v>
      </c>
      <c r="I77" s="171" t="s">
        <v>120</v>
      </c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ht="20.100000000000001" customHeight="1" x14ac:dyDescent="0.25">
      <c r="A78" s="211"/>
      <c r="B78" s="327" t="s">
        <v>41</v>
      </c>
      <c r="C78" s="328"/>
      <c r="D78" s="328"/>
      <c r="E78" s="329"/>
      <c r="F78" s="170"/>
      <c r="G78" s="170"/>
      <c r="H78" s="171" t="s">
        <v>121</v>
      </c>
      <c r="I78" s="171" t="s">
        <v>38</v>
      </c>
      <c r="J78" s="161"/>
      <c r="K78" s="161"/>
      <c r="L78" s="161"/>
      <c r="M78" s="161"/>
      <c r="N78" s="161"/>
      <c r="O78" s="161"/>
      <c r="P78" s="161"/>
      <c r="Q78" s="14"/>
      <c r="R78" s="14"/>
      <c r="S78" s="14"/>
      <c r="T78" s="14"/>
      <c r="U78" s="14"/>
      <c r="V78" s="14"/>
      <c r="W78" s="59"/>
    </row>
    <row r="79" spans="1:26" ht="20.100000000000001" customHeight="1" x14ac:dyDescent="0.25">
      <c r="A79" s="18"/>
      <c r="B79" s="215" t="s">
        <v>122</v>
      </c>
      <c r="C79" s="3"/>
      <c r="D79" s="3"/>
      <c r="E79" s="17"/>
      <c r="F79" s="17"/>
      <c r="G79" s="17"/>
      <c r="H79" s="161"/>
      <c r="I79" s="161"/>
      <c r="J79" s="161"/>
      <c r="K79" s="161"/>
      <c r="L79" s="161"/>
      <c r="M79" s="161"/>
      <c r="N79" s="161"/>
      <c r="O79" s="161"/>
      <c r="P79" s="161"/>
      <c r="Q79" s="14"/>
      <c r="R79" s="14"/>
      <c r="S79" s="14"/>
      <c r="T79" s="14"/>
      <c r="U79" s="14"/>
      <c r="V79" s="14"/>
      <c r="W79" s="59"/>
    </row>
    <row r="80" spans="1:26" ht="20.100000000000001" customHeight="1" x14ac:dyDescent="0.25">
      <c r="A80" s="18"/>
      <c r="B80" s="215" t="s">
        <v>31</v>
      </c>
      <c r="C80" s="3"/>
      <c r="D80" s="3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ht="20.100000000000001" customHeight="1" x14ac:dyDescent="0.25">
      <c r="A81" s="18"/>
      <c r="B81" s="216" t="s">
        <v>2155</v>
      </c>
      <c r="C81" s="3"/>
      <c r="D81" s="3"/>
      <c r="E81" s="17"/>
      <c r="F81" s="17"/>
      <c r="G81" s="17"/>
      <c r="H81" s="161"/>
      <c r="I81" s="161"/>
      <c r="J81" s="161"/>
      <c r="K81" s="161"/>
      <c r="L81" s="161"/>
      <c r="M81" s="161"/>
      <c r="N81" s="161"/>
      <c r="O81" s="161"/>
      <c r="P81" s="161"/>
      <c r="Q81" s="14"/>
      <c r="R81" s="14"/>
      <c r="S81" s="14"/>
      <c r="T81" s="14"/>
      <c r="U81" s="14"/>
      <c r="V81" s="14"/>
      <c r="W81" s="59"/>
    </row>
    <row r="82" spans="1:26" ht="20.100000000000001" customHeight="1" x14ac:dyDescent="0.25">
      <c r="A82" s="18"/>
      <c r="B82" s="45"/>
      <c r="C82" s="3"/>
      <c r="D82" s="3"/>
      <c r="E82" s="17"/>
      <c r="F82" s="17"/>
      <c r="G82" s="17"/>
      <c r="H82" s="161"/>
      <c r="I82" s="161"/>
      <c r="J82" s="161"/>
      <c r="K82" s="161"/>
      <c r="L82" s="161"/>
      <c r="M82" s="161"/>
      <c r="N82" s="161"/>
      <c r="O82" s="161"/>
      <c r="P82" s="161"/>
      <c r="Q82" s="14"/>
      <c r="R82" s="14"/>
      <c r="S82" s="14"/>
      <c r="T82" s="14"/>
      <c r="U82" s="14"/>
      <c r="V82" s="14"/>
      <c r="W82" s="59"/>
    </row>
    <row r="83" spans="1:26" ht="20.100000000000001" customHeight="1" x14ac:dyDescent="0.25">
      <c r="A83" s="18"/>
      <c r="B83" s="218" t="s">
        <v>76</v>
      </c>
      <c r="C83" s="172"/>
      <c r="D83" s="172"/>
      <c r="E83" s="17"/>
      <c r="F83" s="17"/>
      <c r="G83" s="17"/>
      <c r="H83" s="161"/>
      <c r="I83" s="161"/>
      <c r="J83" s="161"/>
      <c r="K83" s="161"/>
      <c r="L83" s="161"/>
      <c r="M83" s="161"/>
      <c r="N83" s="161"/>
      <c r="O83" s="161"/>
      <c r="P83" s="161"/>
      <c r="Q83" s="14"/>
      <c r="R83" s="14"/>
      <c r="S83" s="14"/>
      <c r="T83" s="14"/>
      <c r="U83" s="14"/>
      <c r="V83" s="14"/>
      <c r="W83" s="59"/>
    </row>
    <row r="84" spans="1:26" x14ac:dyDescent="0.25">
      <c r="A84" s="2"/>
      <c r="B84" s="219" t="s">
        <v>109</v>
      </c>
      <c r="C84" s="135" t="s">
        <v>110</v>
      </c>
      <c r="D84" s="135" t="s">
        <v>111</v>
      </c>
      <c r="E84" s="163"/>
      <c r="F84" s="163" t="s">
        <v>112</v>
      </c>
      <c r="G84" s="163" t="s">
        <v>113</v>
      </c>
      <c r="H84" s="164" t="s">
        <v>114</v>
      </c>
      <c r="I84" s="164" t="s">
        <v>115</v>
      </c>
      <c r="J84" s="164"/>
      <c r="K84" s="164"/>
      <c r="L84" s="164"/>
      <c r="M84" s="164"/>
      <c r="N84" s="164"/>
      <c r="O84" s="164"/>
      <c r="P84" s="164" t="s">
        <v>116</v>
      </c>
      <c r="Q84" s="165"/>
      <c r="R84" s="165"/>
      <c r="S84" s="135" t="s">
        <v>117</v>
      </c>
      <c r="T84" s="166"/>
      <c r="U84" s="166"/>
      <c r="V84" s="135" t="s">
        <v>118</v>
      </c>
      <c r="W84" s="59"/>
    </row>
    <row r="85" spans="1:26" x14ac:dyDescent="0.25">
      <c r="A85" s="13"/>
      <c r="B85" s="220"/>
      <c r="C85" s="177"/>
      <c r="D85" s="333" t="s">
        <v>77</v>
      </c>
      <c r="E85" s="333"/>
      <c r="F85" s="142"/>
      <c r="G85" s="178"/>
      <c r="H85" s="142"/>
      <c r="I85" s="142"/>
      <c r="J85" s="143"/>
      <c r="K85" s="143"/>
      <c r="L85" s="143"/>
      <c r="M85" s="143"/>
      <c r="N85" s="143"/>
      <c r="O85" s="143"/>
      <c r="P85" s="143"/>
      <c r="Q85" s="141"/>
      <c r="R85" s="141"/>
      <c r="S85" s="141"/>
      <c r="T85" s="141"/>
      <c r="U85" s="141"/>
      <c r="V85" s="204"/>
      <c r="W85" s="226"/>
      <c r="X85" s="145"/>
      <c r="Y85" s="145"/>
      <c r="Z85" s="145"/>
    </row>
    <row r="86" spans="1:26" x14ac:dyDescent="0.25">
      <c r="A86" s="13"/>
      <c r="B86" s="221"/>
      <c r="C86" s="180">
        <v>1</v>
      </c>
      <c r="D86" s="322" t="s">
        <v>78</v>
      </c>
      <c r="E86" s="322"/>
      <c r="F86" s="146"/>
      <c r="G86" s="179"/>
      <c r="H86" s="146"/>
      <c r="I86" s="146"/>
      <c r="J86" s="147"/>
      <c r="K86" s="147"/>
      <c r="L86" s="147"/>
      <c r="M86" s="147"/>
      <c r="N86" s="147"/>
      <c r="O86" s="147"/>
      <c r="P86" s="147"/>
      <c r="Q86" s="13"/>
      <c r="R86" s="13"/>
      <c r="S86" s="13"/>
      <c r="T86" s="13"/>
      <c r="U86" s="13"/>
      <c r="V86" s="205"/>
      <c r="W86" s="226"/>
      <c r="X86" s="145"/>
      <c r="Y86" s="145"/>
      <c r="Z86" s="145"/>
    </row>
    <row r="87" spans="1:26" ht="24.95" customHeight="1" x14ac:dyDescent="0.25">
      <c r="A87" s="187"/>
      <c r="B87" s="222"/>
      <c r="C87" s="188" t="s">
        <v>2157</v>
      </c>
      <c r="D87" s="323" t="s">
        <v>2158</v>
      </c>
      <c r="E87" s="323"/>
      <c r="F87" s="182" t="s">
        <v>195</v>
      </c>
      <c r="G87" s="183">
        <v>2</v>
      </c>
      <c r="H87" s="189"/>
      <c r="I87" s="182">
        <f t="shared" ref="I87:I109" si="0">ROUND(G87*(H87),2)</f>
        <v>0</v>
      </c>
      <c r="J87" s="184">
        <f t="shared" ref="J87:J109" si="1">ROUND(G87*(N87),2)</f>
        <v>0</v>
      </c>
      <c r="K87" s="185">
        <f t="shared" ref="K87:K109" si="2">ROUND(G87*(O87),2)</f>
        <v>0</v>
      </c>
      <c r="L87" s="185">
        <f t="shared" ref="L87:L109" si="3">ROUND(G87*(H87),2)</f>
        <v>0</v>
      </c>
      <c r="M87" s="185"/>
      <c r="N87" s="185">
        <v>0</v>
      </c>
      <c r="O87" s="185"/>
      <c r="P87" s="190"/>
      <c r="Q87" s="190"/>
      <c r="R87" s="190"/>
      <c r="S87" s="186">
        <f t="shared" ref="S87:S109" si="4">ROUND(G87*(P87),3)</f>
        <v>0</v>
      </c>
      <c r="T87" s="186"/>
      <c r="U87" s="186"/>
      <c r="V87" s="206"/>
      <c r="W87" s="59"/>
      <c r="Z87">
        <f t="shared" ref="Z87:Z109" si="5">0.058844*POWER(I87,0.952797)</f>
        <v>0</v>
      </c>
    </row>
    <row r="88" spans="1:26" ht="24.95" customHeight="1" x14ac:dyDescent="0.25">
      <c r="A88" s="187"/>
      <c r="B88" s="223"/>
      <c r="C88" s="197" t="s">
        <v>2159</v>
      </c>
      <c r="D88" s="326" t="s">
        <v>2160</v>
      </c>
      <c r="E88" s="326"/>
      <c r="F88" s="192" t="s">
        <v>195</v>
      </c>
      <c r="G88" s="193">
        <v>2</v>
      </c>
      <c r="H88" s="198"/>
      <c r="I88" s="192">
        <f t="shared" si="0"/>
        <v>0</v>
      </c>
      <c r="J88" s="194">
        <f t="shared" si="1"/>
        <v>0</v>
      </c>
      <c r="K88" s="195">
        <f t="shared" si="2"/>
        <v>0</v>
      </c>
      <c r="L88" s="195">
        <f t="shared" si="3"/>
        <v>0</v>
      </c>
      <c r="M88" s="195">
        <f>ROUND(G88*(H88),2)</f>
        <v>0</v>
      </c>
      <c r="N88" s="195">
        <v>0</v>
      </c>
      <c r="O88" s="195"/>
      <c r="P88" s="199"/>
      <c r="Q88" s="199"/>
      <c r="R88" s="199"/>
      <c r="S88" s="196">
        <f t="shared" si="4"/>
        <v>0</v>
      </c>
      <c r="T88" s="196"/>
      <c r="U88" s="196"/>
      <c r="V88" s="207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2161</v>
      </c>
      <c r="D89" s="323" t="s">
        <v>2162</v>
      </c>
      <c r="E89" s="323"/>
      <c r="F89" s="182" t="s">
        <v>195</v>
      </c>
      <c r="G89" s="183">
        <v>15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3"/>
      <c r="C90" s="197" t="s">
        <v>2163</v>
      </c>
      <c r="D90" s="326" t="s">
        <v>2164</v>
      </c>
      <c r="E90" s="326"/>
      <c r="F90" s="192" t="s">
        <v>195</v>
      </c>
      <c r="G90" s="193">
        <v>15</v>
      </c>
      <c r="H90" s="198"/>
      <c r="I90" s="192">
        <f t="shared" si="0"/>
        <v>0</v>
      </c>
      <c r="J90" s="194">
        <f t="shared" si="1"/>
        <v>0</v>
      </c>
      <c r="K90" s="195">
        <f t="shared" si="2"/>
        <v>0</v>
      </c>
      <c r="L90" s="195">
        <f t="shared" si="3"/>
        <v>0</v>
      </c>
      <c r="M90" s="195">
        <f>ROUND(G90*(H90),2)</f>
        <v>0</v>
      </c>
      <c r="N90" s="195">
        <v>0</v>
      </c>
      <c r="O90" s="195"/>
      <c r="P90" s="199">
        <v>8.0000000000000007E-5</v>
      </c>
      <c r="Q90" s="199"/>
      <c r="R90" s="199">
        <v>8.0000000000000007E-5</v>
      </c>
      <c r="S90" s="196">
        <f t="shared" si="4"/>
        <v>1E-3</v>
      </c>
      <c r="T90" s="196"/>
      <c r="U90" s="196"/>
      <c r="V90" s="207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2165</v>
      </c>
      <c r="D91" s="323" t="s">
        <v>2166</v>
      </c>
      <c r="E91" s="323"/>
      <c r="F91" s="182" t="s">
        <v>195</v>
      </c>
      <c r="G91" s="183">
        <v>151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3"/>
      <c r="C92" s="197" t="s">
        <v>2167</v>
      </c>
      <c r="D92" s="326" t="s">
        <v>2168</v>
      </c>
      <c r="E92" s="326"/>
      <c r="F92" s="192" t="s">
        <v>195</v>
      </c>
      <c r="G92" s="193">
        <v>151</v>
      </c>
      <c r="H92" s="198"/>
      <c r="I92" s="192">
        <f t="shared" si="0"/>
        <v>0</v>
      </c>
      <c r="J92" s="194">
        <f t="shared" si="1"/>
        <v>0</v>
      </c>
      <c r="K92" s="195">
        <f t="shared" si="2"/>
        <v>0</v>
      </c>
      <c r="L92" s="195">
        <f t="shared" si="3"/>
        <v>0</v>
      </c>
      <c r="M92" s="195">
        <f>ROUND(G92*(H92),2)</f>
        <v>0</v>
      </c>
      <c r="N92" s="195">
        <v>0</v>
      </c>
      <c r="O92" s="195"/>
      <c r="P92" s="199">
        <v>1E-4</v>
      </c>
      <c r="Q92" s="199"/>
      <c r="R92" s="199">
        <v>1E-4</v>
      </c>
      <c r="S92" s="196">
        <f t="shared" si="4"/>
        <v>1.4999999999999999E-2</v>
      </c>
      <c r="T92" s="196"/>
      <c r="U92" s="196"/>
      <c r="V92" s="207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2169</v>
      </c>
      <c r="D93" s="323" t="s">
        <v>2170</v>
      </c>
      <c r="E93" s="323"/>
      <c r="F93" s="182" t="s">
        <v>195</v>
      </c>
      <c r="G93" s="183">
        <v>2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3"/>
      <c r="C94" s="197" t="s">
        <v>2171</v>
      </c>
      <c r="D94" s="326" t="s">
        <v>2172</v>
      </c>
      <c r="E94" s="326"/>
      <c r="F94" s="192" t="s">
        <v>195</v>
      </c>
      <c r="G94" s="193">
        <v>2</v>
      </c>
      <c r="H94" s="198"/>
      <c r="I94" s="192">
        <f t="shared" si="0"/>
        <v>0</v>
      </c>
      <c r="J94" s="194">
        <f t="shared" si="1"/>
        <v>0</v>
      </c>
      <c r="K94" s="195">
        <f t="shared" si="2"/>
        <v>0</v>
      </c>
      <c r="L94" s="195">
        <f t="shared" si="3"/>
        <v>0</v>
      </c>
      <c r="M94" s="195">
        <f>ROUND(G94*(H94),2)</f>
        <v>0</v>
      </c>
      <c r="N94" s="195">
        <v>0</v>
      </c>
      <c r="O94" s="195"/>
      <c r="P94" s="199">
        <v>6.4999999999999997E-4</v>
      </c>
      <c r="Q94" s="199"/>
      <c r="R94" s="199">
        <v>6.4999999999999997E-4</v>
      </c>
      <c r="S94" s="196">
        <f t="shared" si="4"/>
        <v>1E-3</v>
      </c>
      <c r="T94" s="196"/>
      <c r="U94" s="196"/>
      <c r="V94" s="207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2173</v>
      </c>
      <c r="D95" s="323" t="s">
        <v>2174</v>
      </c>
      <c r="E95" s="323"/>
      <c r="F95" s="182" t="s">
        <v>195</v>
      </c>
      <c r="G95" s="183">
        <v>1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3"/>
      <c r="C96" s="197" t="s">
        <v>2175</v>
      </c>
      <c r="D96" s="326" t="s">
        <v>2176</v>
      </c>
      <c r="E96" s="326"/>
      <c r="F96" s="192" t="s">
        <v>195</v>
      </c>
      <c r="G96" s="193">
        <v>1</v>
      </c>
      <c r="H96" s="198"/>
      <c r="I96" s="192">
        <f t="shared" si="0"/>
        <v>0</v>
      </c>
      <c r="J96" s="194">
        <f t="shared" si="1"/>
        <v>0</v>
      </c>
      <c r="K96" s="195">
        <f t="shared" si="2"/>
        <v>0</v>
      </c>
      <c r="L96" s="195">
        <f t="shared" si="3"/>
        <v>0</v>
      </c>
      <c r="M96" s="195">
        <f>ROUND(G96*(H96),2)</f>
        <v>0</v>
      </c>
      <c r="N96" s="195">
        <v>0</v>
      </c>
      <c r="O96" s="195"/>
      <c r="P96" s="199"/>
      <c r="Q96" s="199"/>
      <c r="R96" s="199"/>
      <c r="S96" s="196">
        <f t="shared" si="4"/>
        <v>0</v>
      </c>
      <c r="T96" s="196"/>
      <c r="U96" s="196"/>
      <c r="V96" s="207"/>
      <c r="W96" s="59"/>
      <c r="Z96">
        <f t="shared" si="5"/>
        <v>0</v>
      </c>
    </row>
    <row r="97" spans="1:26" ht="35.1" customHeight="1" x14ac:dyDescent="0.25">
      <c r="A97" s="187"/>
      <c r="B97" s="222"/>
      <c r="C97" s="188" t="s">
        <v>2177</v>
      </c>
      <c r="D97" s="323" t="s">
        <v>2178</v>
      </c>
      <c r="E97" s="323"/>
      <c r="F97" s="182" t="s">
        <v>195</v>
      </c>
      <c r="G97" s="183">
        <v>1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3"/>
      <c r="C98" s="197" t="s">
        <v>2179</v>
      </c>
      <c r="D98" s="326" t="s">
        <v>2180</v>
      </c>
      <c r="E98" s="326"/>
      <c r="F98" s="192" t="s">
        <v>195</v>
      </c>
      <c r="G98" s="193">
        <v>1</v>
      </c>
      <c r="H98" s="198"/>
      <c r="I98" s="192">
        <f t="shared" si="0"/>
        <v>0</v>
      </c>
      <c r="J98" s="194">
        <f t="shared" si="1"/>
        <v>0</v>
      </c>
      <c r="K98" s="195">
        <f t="shared" si="2"/>
        <v>0</v>
      </c>
      <c r="L98" s="195">
        <f t="shared" si="3"/>
        <v>0</v>
      </c>
      <c r="M98" s="195">
        <f>ROUND(G98*(H98),2)</f>
        <v>0</v>
      </c>
      <c r="N98" s="195">
        <v>0</v>
      </c>
      <c r="O98" s="195"/>
      <c r="P98" s="199"/>
      <c r="Q98" s="199"/>
      <c r="R98" s="199"/>
      <c r="S98" s="196">
        <f t="shared" si="4"/>
        <v>0</v>
      </c>
      <c r="T98" s="196"/>
      <c r="U98" s="196"/>
      <c r="V98" s="207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2181</v>
      </c>
      <c r="D99" s="323" t="s">
        <v>2182</v>
      </c>
      <c r="E99" s="323"/>
      <c r="F99" s="182" t="s">
        <v>195</v>
      </c>
      <c r="G99" s="183">
        <v>4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3"/>
      <c r="C100" s="197" t="s">
        <v>2183</v>
      </c>
      <c r="D100" s="326" t="s">
        <v>2184</v>
      </c>
      <c r="E100" s="326"/>
      <c r="F100" s="192" t="s">
        <v>195</v>
      </c>
      <c r="G100" s="193">
        <v>4</v>
      </c>
      <c r="H100" s="198"/>
      <c r="I100" s="192">
        <f t="shared" si="0"/>
        <v>0</v>
      </c>
      <c r="J100" s="194">
        <f t="shared" si="1"/>
        <v>0</v>
      </c>
      <c r="K100" s="195">
        <f t="shared" si="2"/>
        <v>0</v>
      </c>
      <c r="L100" s="195">
        <f t="shared" si="3"/>
        <v>0</v>
      </c>
      <c r="M100" s="195">
        <f>ROUND(G100*(H100),2)</f>
        <v>0</v>
      </c>
      <c r="N100" s="195">
        <v>0</v>
      </c>
      <c r="O100" s="195"/>
      <c r="P100" s="199"/>
      <c r="Q100" s="199"/>
      <c r="R100" s="199"/>
      <c r="S100" s="196">
        <f t="shared" si="4"/>
        <v>0</v>
      </c>
      <c r="T100" s="196"/>
      <c r="U100" s="196"/>
      <c r="V100" s="207"/>
      <c r="W100" s="59"/>
      <c r="Z100">
        <f t="shared" si="5"/>
        <v>0</v>
      </c>
    </row>
    <row r="101" spans="1:26" ht="24.95" customHeight="1" x14ac:dyDescent="0.25">
      <c r="A101" s="187"/>
      <c r="B101" s="223"/>
      <c r="C101" s="197" t="s">
        <v>2179</v>
      </c>
      <c r="D101" s="326" t="s">
        <v>2185</v>
      </c>
      <c r="E101" s="326"/>
      <c r="F101" s="192" t="s">
        <v>178</v>
      </c>
      <c r="G101" s="193">
        <v>15</v>
      </c>
      <c r="H101" s="198"/>
      <c r="I101" s="192">
        <f t="shared" si="0"/>
        <v>0</v>
      </c>
      <c r="J101" s="194">
        <f t="shared" si="1"/>
        <v>0</v>
      </c>
      <c r="K101" s="195">
        <f t="shared" si="2"/>
        <v>0</v>
      </c>
      <c r="L101" s="195">
        <f t="shared" si="3"/>
        <v>0</v>
      </c>
      <c r="M101" s="195">
        <f>ROUND(G101*(H101),2)</f>
        <v>0</v>
      </c>
      <c r="N101" s="195">
        <v>0</v>
      </c>
      <c r="O101" s="195"/>
      <c r="P101" s="199"/>
      <c r="Q101" s="199"/>
      <c r="R101" s="199"/>
      <c r="S101" s="196">
        <f t="shared" si="4"/>
        <v>0</v>
      </c>
      <c r="T101" s="196"/>
      <c r="U101" s="196"/>
      <c r="V101" s="207"/>
      <c r="W101" s="59"/>
      <c r="Z101">
        <f t="shared" si="5"/>
        <v>0</v>
      </c>
    </row>
    <row r="102" spans="1:26" ht="24.95" customHeight="1" x14ac:dyDescent="0.25">
      <c r="A102" s="187"/>
      <c r="B102" s="222"/>
      <c r="C102" s="188" t="s">
        <v>2177</v>
      </c>
      <c r="D102" s="323" t="s">
        <v>2186</v>
      </c>
      <c r="E102" s="323"/>
      <c r="F102" s="182" t="s">
        <v>178</v>
      </c>
      <c r="G102" s="183">
        <v>15</v>
      </c>
      <c r="H102" s="189"/>
      <c r="I102" s="182">
        <f t="shared" si="0"/>
        <v>0</v>
      </c>
      <c r="J102" s="184">
        <f t="shared" si="1"/>
        <v>0</v>
      </c>
      <c r="K102" s="185">
        <f t="shared" si="2"/>
        <v>0</v>
      </c>
      <c r="L102" s="185">
        <f t="shared" si="3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4"/>
        <v>0</v>
      </c>
      <c r="T102" s="186"/>
      <c r="U102" s="186"/>
      <c r="V102" s="206"/>
      <c r="W102" s="59"/>
      <c r="Z102">
        <f t="shared" si="5"/>
        <v>0</v>
      </c>
    </row>
    <row r="103" spans="1:26" ht="24.95" customHeight="1" x14ac:dyDescent="0.25">
      <c r="A103" s="187"/>
      <c r="B103" s="222"/>
      <c r="C103" s="188" t="s">
        <v>2187</v>
      </c>
      <c r="D103" s="323" t="s">
        <v>2188</v>
      </c>
      <c r="E103" s="323"/>
      <c r="F103" s="182" t="s">
        <v>195</v>
      </c>
      <c r="G103" s="183">
        <v>13</v>
      </c>
      <c r="H103" s="189"/>
      <c r="I103" s="182">
        <f t="shared" si="0"/>
        <v>0</v>
      </c>
      <c r="J103" s="184">
        <f t="shared" si="1"/>
        <v>0</v>
      </c>
      <c r="K103" s="185">
        <f t="shared" si="2"/>
        <v>0</v>
      </c>
      <c r="L103" s="185">
        <f t="shared" si="3"/>
        <v>0</v>
      </c>
      <c r="M103" s="185"/>
      <c r="N103" s="185">
        <v>0</v>
      </c>
      <c r="O103" s="185"/>
      <c r="P103" s="190"/>
      <c r="Q103" s="190"/>
      <c r="R103" s="190"/>
      <c r="S103" s="186">
        <f t="shared" si="4"/>
        <v>0</v>
      </c>
      <c r="T103" s="186"/>
      <c r="U103" s="186"/>
      <c r="V103" s="206"/>
      <c r="W103" s="59"/>
      <c r="Z103">
        <f t="shared" si="5"/>
        <v>0</v>
      </c>
    </row>
    <row r="104" spans="1:26" ht="24.95" customHeight="1" x14ac:dyDescent="0.25">
      <c r="A104" s="187"/>
      <c r="B104" s="223"/>
      <c r="C104" s="197" t="s">
        <v>2189</v>
      </c>
      <c r="D104" s="326" t="s">
        <v>2190</v>
      </c>
      <c r="E104" s="326"/>
      <c r="F104" s="192" t="s">
        <v>195</v>
      </c>
      <c r="G104" s="193">
        <v>13</v>
      </c>
      <c r="H104" s="198"/>
      <c r="I104" s="192">
        <f t="shared" si="0"/>
        <v>0</v>
      </c>
      <c r="J104" s="194">
        <f t="shared" si="1"/>
        <v>0</v>
      </c>
      <c r="K104" s="195">
        <f t="shared" si="2"/>
        <v>0</v>
      </c>
      <c r="L104" s="195">
        <f t="shared" si="3"/>
        <v>0</v>
      </c>
      <c r="M104" s="195">
        <f>ROUND(G104*(H104),2)</f>
        <v>0</v>
      </c>
      <c r="N104" s="195">
        <v>0</v>
      </c>
      <c r="O104" s="195"/>
      <c r="P104" s="199"/>
      <c r="Q104" s="199"/>
      <c r="R104" s="199"/>
      <c r="S104" s="196">
        <f t="shared" si="4"/>
        <v>0</v>
      </c>
      <c r="T104" s="196"/>
      <c r="U104" s="196"/>
      <c r="V104" s="207"/>
      <c r="W104" s="59"/>
      <c r="Z104">
        <f t="shared" si="5"/>
        <v>0</v>
      </c>
    </row>
    <row r="105" spans="1:26" ht="24.95" customHeight="1" x14ac:dyDescent="0.25">
      <c r="A105" s="187"/>
      <c r="B105" s="222"/>
      <c r="C105" s="188" t="s">
        <v>2191</v>
      </c>
      <c r="D105" s="323" t="s">
        <v>2192</v>
      </c>
      <c r="E105" s="323"/>
      <c r="F105" s="182" t="s">
        <v>195</v>
      </c>
      <c r="G105" s="183">
        <v>63</v>
      </c>
      <c r="H105" s="189"/>
      <c r="I105" s="182">
        <f t="shared" si="0"/>
        <v>0</v>
      </c>
      <c r="J105" s="184">
        <f t="shared" si="1"/>
        <v>0</v>
      </c>
      <c r="K105" s="185">
        <f t="shared" si="2"/>
        <v>0</v>
      </c>
      <c r="L105" s="185">
        <f t="shared" si="3"/>
        <v>0</v>
      </c>
      <c r="M105" s="185"/>
      <c r="N105" s="185">
        <v>0</v>
      </c>
      <c r="O105" s="185"/>
      <c r="P105" s="190"/>
      <c r="Q105" s="190"/>
      <c r="R105" s="190"/>
      <c r="S105" s="186">
        <f t="shared" si="4"/>
        <v>0</v>
      </c>
      <c r="T105" s="186"/>
      <c r="U105" s="186"/>
      <c r="V105" s="206"/>
      <c r="W105" s="59"/>
      <c r="Z105">
        <f t="shared" si="5"/>
        <v>0</v>
      </c>
    </row>
    <row r="106" spans="1:26" ht="24.95" customHeight="1" x14ac:dyDescent="0.25">
      <c r="A106" s="187"/>
      <c r="B106" s="223"/>
      <c r="C106" s="197" t="s">
        <v>2193</v>
      </c>
      <c r="D106" s="326" t="s">
        <v>2194</v>
      </c>
      <c r="E106" s="326"/>
      <c r="F106" s="192" t="s">
        <v>195</v>
      </c>
      <c r="G106" s="193">
        <v>63</v>
      </c>
      <c r="H106" s="198"/>
      <c r="I106" s="192">
        <f t="shared" si="0"/>
        <v>0</v>
      </c>
      <c r="J106" s="194">
        <f t="shared" si="1"/>
        <v>0</v>
      </c>
      <c r="K106" s="195">
        <f t="shared" si="2"/>
        <v>0</v>
      </c>
      <c r="L106" s="195">
        <f t="shared" si="3"/>
        <v>0</v>
      </c>
      <c r="M106" s="195">
        <f>ROUND(G106*(H106),2)</f>
        <v>0</v>
      </c>
      <c r="N106" s="195">
        <v>0</v>
      </c>
      <c r="O106" s="195"/>
      <c r="P106" s="199"/>
      <c r="Q106" s="199"/>
      <c r="R106" s="199"/>
      <c r="S106" s="196">
        <f t="shared" si="4"/>
        <v>0</v>
      </c>
      <c r="T106" s="196"/>
      <c r="U106" s="196"/>
      <c r="V106" s="207"/>
      <c r="W106" s="59"/>
      <c r="Z106">
        <f t="shared" si="5"/>
        <v>0</v>
      </c>
    </row>
    <row r="107" spans="1:26" ht="24.95" customHeight="1" x14ac:dyDescent="0.25">
      <c r="A107" s="187"/>
      <c r="B107" s="222"/>
      <c r="C107" s="188" t="s">
        <v>2195</v>
      </c>
      <c r="D107" s="323" t="s">
        <v>2196</v>
      </c>
      <c r="E107" s="323"/>
      <c r="F107" s="182" t="s">
        <v>2016</v>
      </c>
      <c r="G107" s="183">
        <v>1</v>
      </c>
      <c r="H107" s="189"/>
      <c r="I107" s="182">
        <f t="shared" si="0"/>
        <v>0</v>
      </c>
      <c r="J107" s="184">
        <f t="shared" si="1"/>
        <v>0</v>
      </c>
      <c r="K107" s="185">
        <f t="shared" si="2"/>
        <v>0</v>
      </c>
      <c r="L107" s="185">
        <f t="shared" si="3"/>
        <v>0</v>
      </c>
      <c r="M107" s="185"/>
      <c r="N107" s="185">
        <v>0</v>
      </c>
      <c r="O107" s="185"/>
      <c r="P107" s="190"/>
      <c r="Q107" s="190"/>
      <c r="R107" s="190"/>
      <c r="S107" s="186">
        <f t="shared" si="4"/>
        <v>0</v>
      </c>
      <c r="T107" s="186"/>
      <c r="U107" s="186"/>
      <c r="V107" s="206"/>
      <c r="W107" s="59"/>
      <c r="Z107">
        <f t="shared" si="5"/>
        <v>0</v>
      </c>
    </row>
    <row r="108" spans="1:26" ht="24.95" customHeight="1" x14ac:dyDescent="0.25">
      <c r="A108" s="187"/>
      <c r="B108" s="223"/>
      <c r="C108" s="197" t="s">
        <v>2195</v>
      </c>
      <c r="D108" s="326" t="s">
        <v>2197</v>
      </c>
      <c r="E108" s="326"/>
      <c r="F108" s="192" t="s">
        <v>2016</v>
      </c>
      <c r="G108" s="193">
        <v>1</v>
      </c>
      <c r="H108" s="198"/>
      <c r="I108" s="192">
        <f t="shared" si="0"/>
        <v>0</v>
      </c>
      <c r="J108" s="194">
        <f t="shared" si="1"/>
        <v>0</v>
      </c>
      <c r="K108" s="195">
        <f t="shared" si="2"/>
        <v>0</v>
      </c>
      <c r="L108" s="195">
        <f t="shared" si="3"/>
        <v>0</v>
      </c>
      <c r="M108" s="195">
        <f>ROUND(G108*(H108),2)</f>
        <v>0</v>
      </c>
      <c r="N108" s="195">
        <v>0</v>
      </c>
      <c r="O108" s="195"/>
      <c r="P108" s="199"/>
      <c r="Q108" s="199"/>
      <c r="R108" s="199"/>
      <c r="S108" s="196">
        <f t="shared" si="4"/>
        <v>0</v>
      </c>
      <c r="T108" s="196"/>
      <c r="U108" s="196"/>
      <c r="V108" s="207"/>
      <c r="W108" s="59"/>
      <c r="Z108">
        <f t="shared" si="5"/>
        <v>0</v>
      </c>
    </row>
    <row r="109" spans="1:26" ht="24.95" customHeight="1" x14ac:dyDescent="0.25">
      <c r="A109" s="187"/>
      <c r="B109" s="222"/>
      <c r="C109" s="188" t="s">
        <v>2198</v>
      </c>
      <c r="D109" s="323" t="s">
        <v>2199</v>
      </c>
      <c r="E109" s="323"/>
      <c r="F109" s="182" t="s">
        <v>2029</v>
      </c>
      <c r="G109" s="183">
        <v>1</v>
      </c>
      <c r="H109" s="189"/>
      <c r="I109" s="182">
        <f t="shared" si="0"/>
        <v>0</v>
      </c>
      <c r="J109" s="184">
        <f t="shared" si="1"/>
        <v>0</v>
      </c>
      <c r="K109" s="185">
        <f t="shared" si="2"/>
        <v>0</v>
      </c>
      <c r="L109" s="185">
        <f t="shared" si="3"/>
        <v>0</v>
      </c>
      <c r="M109" s="185"/>
      <c r="N109" s="185">
        <v>0</v>
      </c>
      <c r="O109" s="185"/>
      <c r="P109" s="190"/>
      <c r="Q109" s="190"/>
      <c r="R109" s="190"/>
      <c r="S109" s="186">
        <f t="shared" si="4"/>
        <v>0</v>
      </c>
      <c r="T109" s="186"/>
      <c r="U109" s="186"/>
      <c r="V109" s="206"/>
      <c r="W109" s="59"/>
      <c r="Z109">
        <f t="shared" si="5"/>
        <v>0</v>
      </c>
    </row>
    <row r="110" spans="1:26" x14ac:dyDescent="0.25">
      <c r="A110" s="13"/>
      <c r="B110" s="221"/>
      <c r="C110" s="180">
        <v>1</v>
      </c>
      <c r="D110" s="322" t="s">
        <v>78</v>
      </c>
      <c r="E110" s="322"/>
      <c r="F110" s="146"/>
      <c r="G110" s="179"/>
      <c r="H110" s="146"/>
      <c r="I110" s="148">
        <f>ROUND((SUM(I86:I109))/1,2)</f>
        <v>0</v>
      </c>
      <c r="J110" s="147"/>
      <c r="K110" s="147"/>
      <c r="L110" s="147">
        <f>ROUND((SUM(L86:L109))/1,2)</f>
        <v>0</v>
      </c>
      <c r="M110" s="147">
        <f>ROUND((SUM(M86:M109))/1,2)</f>
        <v>0</v>
      </c>
      <c r="N110" s="147"/>
      <c r="O110" s="147"/>
      <c r="P110" s="147"/>
      <c r="Q110" s="13"/>
      <c r="R110" s="13"/>
      <c r="S110" s="13">
        <f>ROUND((SUM(S86:S109))/1,2)</f>
        <v>0.02</v>
      </c>
      <c r="T110" s="13"/>
      <c r="U110" s="13"/>
      <c r="V110" s="208">
        <f>ROUND((SUM(V86:V109))/1,2)</f>
        <v>0</v>
      </c>
      <c r="W110" s="226"/>
      <c r="X110" s="145"/>
      <c r="Y110" s="145"/>
      <c r="Z110" s="145"/>
    </row>
    <row r="111" spans="1:26" x14ac:dyDescent="0.25">
      <c r="A111" s="1"/>
      <c r="B111" s="217"/>
      <c r="C111" s="1"/>
      <c r="D111" s="1"/>
      <c r="E111" s="139"/>
      <c r="F111" s="139"/>
      <c r="G111" s="173"/>
      <c r="H111" s="139"/>
      <c r="I111" s="139"/>
      <c r="J111" s="140"/>
      <c r="K111" s="140"/>
      <c r="L111" s="140"/>
      <c r="M111" s="140"/>
      <c r="N111" s="140"/>
      <c r="O111" s="140"/>
      <c r="P111" s="140"/>
      <c r="Q111" s="1"/>
      <c r="R111" s="1"/>
      <c r="S111" s="1"/>
      <c r="T111" s="1"/>
      <c r="U111" s="1"/>
      <c r="V111" s="209"/>
      <c r="W111" s="59"/>
    </row>
    <row r="112" spans="1:26" x14ac:dyDescent="0.25">
      <c r="A112" s="13"/>
      <c r="B112" s="221"/>
      <c r="C112" s="180">
        <v>2</v>
      </c>
      <c r="D112" s="322" t="s">
        <v>79</v>
      </c>
      <c r="E112" s="322"/>
      <c r="F112" s="146"/>
      <c r="G112" s="179"/>
      <c r="H112" s="146"/>
      <c r="I112" s="146"/>
      <c r="J112" s="147"/>
      <c r="K112" s="147"/>
      <c r="L112" s="147"/>
      <c r="M112" s="147"/>
      <c r="N112" s="147"/>
      <c r="O112" s="147"/>
      <c r="P112" s="147"/>
      <c r="Q112" s="13"/>
      <c r="R112" s="13"/>
      <c r="S112" s="13"/>
      <c r="T112" s="13"/>
      <c r="U112" s="13"/>
      <c r="V112" s="205"/>
      <c r="W112" s="226"/>
      <c r="X112" s="145"/>
      <c r="Y112" s="145"/>
      <c r="Z112" s="145"/>
    </row>
    <row r="113" spans="1:26" ht="24.95" customHeight="1" x14ac:dyDescent="0.25">
      <c r="A113" s="187"/>
      <c r="B113" s="222"/>
      <c r="C113" s="188" t="s">
        <v>2200</v>
      </c>
      <c r="D113" s="323" t="s">
        <v>2201</v>
      </c>
      <c r="E113" s="323"/>
      <c r="F113" s="182" t="s">
        <v>178</v>
      </c>
      <c r="G113" s="183">
        <v>10</v>
      </c>
      <c r="H113" s="189"/>
      <c r="I113" s="182">
        <f t="shared" ref="I113:I144" si="6">ROUND(G113*(H113),2)</f>
        <v>0</v>
      </c>
      <c r="J113" s="184">
        <f t="shared" ref="J113:J144" si="7">ROUND(G113*(N113),2)</f>
        <v>0</v>
      </c>
      <c r="K113" s="185">
        <f t="shared" ref="K113:K144" si="8">ROUND(G113*(O113),2)</f>
        <v>0</v>
      </c>
      <c r="L113" s="185">
        <f t="shared" ref="L113:L144" si="9">ROUND(G113*(H113),2)</f>
        <v>0</v>
      </c>
      <c r="M113" s="185"/>
      <c r="N113" s="185">
        <v>0</v>
      </c>
      <c r="O113" s="185"/>
      <c r="P113" s="190"/>
      <c r="Q113" s="190"/>
      <c r="R113" s="190"/>
      <c r="S113" s="186">
        <f t="shared" ref="S113:S144" si="10">ROUND(G113*(P113),3)</f>
        <v>0</v>
      </c>
      <c r="T113" s="186"/>
      <c r="U113" s="186"/>
      <c r="V113" s="206"/>
      <c r="W113" s="59"/>
      <c r="Z113">
        <f t="shared" ref="Z113:Z144" si="11">0.058844*POWER(I113,0.952797)</f>
        <v>0</v>
      </c>
    </row>
    <row r="114" spans="1:26" ht="24.95" customHeight="1" x14ac:dyDescent="0.25">
      <c r="A114" s="187"/>
      <c r="B114" s="223"/>
      <c r="C114" s="197" t="s">
        <v>2202</v>
      </c>
      <c r="D114" s="326" t="s">
        <v>2203</v>
      </c>
      <c r="E114" s="326"/>
      <c r="F114" s="192" t="s">
        <v>178</v>
      </c>
      <c r="G114" s="193">
        <v>10</v>
      </c>
      <c r="H114" s="198"/>
      <c r="I114" s="192">
        <f t="shared" si="6"/>
        <v>0</v>
      </c>
      <c r="J114" s="194">
        <f t="shared" si="7"/>
        <v>0</v>
      </c>
      <c r="K114" s="195">
        <f t="shared" si="8"/>
        <v>0</v>
      </c>
      <c r="L114" s="195">
        <f t="shared" si="9"/>
        <v>0</v>
      </c>
      <c r="M114" s="195">
        <f>ROUND(G114*(H114),2)</f>
        <v>0</v>
      </c>
      <c r="N114" s="195">
        <v>0</v>
      </c>
      <c r="O114" s="195"/>
      <c r="P114" s="199"/>
      <c r="Q114" s="199"/>
      <c r="R114" s="199"/>
      <c r="S114" s="196">
        <f t="shared" si="10"/>
        <v>0</v>
      </c>
      <c r="T114" s="196"/>
      <c r="U114" s="196"/>
      <c r="V114" s="207"/>
      <c r="W114" s="59"/>
      <c r="Z114">
        <f t="shared" si="11"/>
        <v>0</v>
      </c>
    </row>
    <row r="115" spans="1:26" ht="24.95" customHeight="1" x14ac:dyDescent="0.25">
      <c r="A115" s="187"/>
      <c r="B115" s="223"/>
      <c r="C115" s="197" t="s">
        <v>2204</v>
      </c>
      <c r="D115" s="326" t="s">
        <v>2205</v>
      </c>
      <c r="E115" s="326"/>
      <c r="F115" s="192" t="s">
        <v>195</v>
      </c>
      <c r="G115" s="193">
        <v>8</v>
      </c>
      <c r="H115" s="198"/>
      <c r="I115" s="192">
        <f t="shared" si="6"/>
        <v>0</v>
      </c>
      <c r="J115" s="194">
        <f t="shared" si="7"/>
        <v>0</v>
      </c>
      <c r="K115" s="195">
        <f t="shared" si="8"/>
        <v>0</v>
      </c>
      <c r="L115" s="195">
        <f t="shared" si="9"/>
        <v>0</v>
      </c>
      <c r="M115" s="195">
        <f>ROUND(G115*(H115),2)</f>
        <v>0</v>
      </c>
      <c r="N115" s="195">
        <v>0</v>
      </c>
      <c r="O115" s="195"/>
      <c r="P115" s="199"/>
      <c r="Q115" s="199"/>
      <c r="R115" s="199"/>
      <c r="S115" s="196">
        <f t="shared" si="10"/>
        <v>0</v>
      </c>
      <c r="T115" s="196"/>
      <c r="U115" s="196"/>
      <c r="V115" s="207"/>
      <c r="W115" s="59"/>
      <c r="Z115">
        <f t="shared" si="11"/>
        <v>0</v>
      </c>
    </row>
    <row r="116" spans="1:26" ht="24.95" customHeight="1" x14ac:dyDescent="0.25">
      <c r="A116" s="187"/>
      <c r="B116" s="223"/>
      <c r="C116" s="197" t="s">
        <v>2206</v>
      </c>
      <c r="D116" s="326" t="s">
        <v>2207</v>
      </c>
      <c r="E116" s="326"/>
      <c r="F116" s="192" t="s">
        <v>195</v>
      </c>
      <c r="G116" s="193">
        <v>30</v>
      </c>
      <c r="H116" s="198"/>
      <c r="I116" s="192">
        <f t="shared" si="6"/>
        <v>0</v>
      </c>
      <c r="J116" s="194">
        <f t="shared" si="7"/>
        <v>0</v>
      </c>
      <c r="K116" s="195">
        <f t="shared" si="8"/>
        <v>0</v>
      </c>
      <c r="L116" s="195">
        <f t="shared" si="9"/>
        <v>0</v>
      </c>
      <c r="M116" s="195">
        <f>ROUND(G116*(H116),2)</f>
        <v>0</v>
      </c>
      <c r="N116" s="195">
        <v>0</v>
      </c>
      <c r="O116" s="195"/>
      <c r="P116" s="199"/>
      <c r="Q116" s="199"/>
      <c r="R116" s="199"/>
      <c r="S116" s="196">
        <f t="shared" si="10"/>
        <v>0</v>
      </c>
      <c r="T116" s="196"/>
      <c r="U116" s="196"/>
      <c r="V116" s="207"/>
      <c r="W116" s="59"/>
      <c r="Z116">
        <f t="shared" si="11"/>
        <v>0</v>
      </c>
    </row>
    <row r="117" spans="1:26" ht="24.95" customHeight="1" x14ac:dyDescent="0.25">
      <c r="A117" s="187"/>
      <c r="B117" s="223"/>
      <c r="C117" s="197" t="s">
        <v>2206</v>
      </c>
      <c r="D117" s="326" t="s">
        <v>2208</v>
      </c>
      <c r="E117" s="326"/>
      <c r="F117" s="192" t="s">
        <v>787</v>
      </c>
      <c r="G117" s="193">
        <v>1</v>
      </c>
      <c r="H117" s="198"/>
      <c r="I117" s="192">
        <f t="shared" si="6"/>
        <v>0</v>
      </c>
      <c r="J117" s="194">
        <f t="shared" si="7"/>
        <v>0</v>
      </c>
      <c r="K117" s="195">
        <f t="shared" si="8"/>
        <v>0</v>
      </c>
      <c r="L117" s="195">
        <f t="shared" si="9"/>
        <v>0</v>
      </c>
      <c r="M117" s="195">
        <f>ROUND(G117*(H117),2)</f>
        <v>0</v>
      </c>
      <c r="N117" s="195">
        <v>0</v>
      </c>
      <c r="O117" s="195"/>
      <c r="P117" s="199"/>
      <c r="Q117" s="199"/>
      <c r="R117" s="199"/>
      <c r="S117" s="196">
        <f t="shared" si="10"/>
        <v>0</v>
      </c>
      <c r="T117" s="196"/>
      <c r="U117" s="196"/>
      <c r="V117" s="207"/>
      <c r="W117" s="59"/>
      <c r="Z117">
        <f t="shared" si="11"/>
        <v>0</v>
      </c>
    </row>
    <row r="118" spans="1:26" ht="24.95" customHeight="1" x14ac:dyDescent="0.25">
      <c r="A118" s="187"/>
      <c r="B118" s="222"/>
      <c r="C118" s="188" t="s">
        <v>2209</v>
      </c>
      <c r="D118" s="323" t="s">
        <v>2210</v>
      </c>
      <c r="E118" s="323"/>
      <c r="F118" s="182" t="s">
        <v>178</v>
      </c>
      <c r="G118" s="183">
        <v>20</v>
      </c>
      <c r="H118" s="189"/>
      <c r="I118" s="182">
        <f t="shared" si="6"/>
        <v>0</v>
      </c>
      <c r="J118" s="184">
        <f t="shared" si="7"/>
        <v>0</v>
      </c>
      <c r="K118" s="185">
        <f t="shared" si="8"/>
        <v>0</v>
      </c>
      <c r="L118" s="185">
        <f t="shared" si="9"/>
        <v>0</v>
      </c>
      <c r="M118" s="185"/>
      <c r="N118" s="185">
        <v>0</v>
      </c>
      <c r="O118" s="185"/>
      <c r="P118" s="190"/>
      <c r="Q118" s="190"/>
      <c r="R118" s="190"/>
      <c r="S118" s="186">
        <f t="shared" si="10"/>
        <v>0</v>
      </c>
      <c r="T118" s="186"/>
      <c r="U118" s="186"/>
      <c r="V118" s="206"/>
      <c r="W118" s="59"/>
      <c r="Z118">
        <f t="shared" si="11"/>
        <v>0</v>
      </c>
    </row>
    <row r="119" spans="1:26" ht="24.95" customHeight="1" x14ac:dyDescent="0.25">
      <c r="A119" s="187"/>
      <c r="B119" s="223"/>
      <c r="C119" s="197" t="s">
        <v>2211</v>
      </c>
      <c r="D119" s="326" t="s">
        <v>2212</v>
      </c>
      <c r="E119" s="326"/>
      <c r="F119" s="192" t="s">
        <v>178</v>
      </c>
      <c r="G119" s="193">
        <v>20</v>
      </c>
      <c r="H119" s="198"/>
      <c r="I119" s="192">
        <f t="shared" si="6"/>
        <v>0</v>
      </c>
      <c r="J119" s="194">
        <f t="shared" si="7"/>
        <v>0</v>
      </c>
      <c r="K119" s="195">
        <f t="shared" si="8"/>
        <v>0</v>
      </c>
      <c r="L119" s="195">
        <f t="shared" si="9"/>
        <v>0</v>
      </c>
      <c r="M119" s="195">
        <f>ROUND(G119*(H119),2)</f>
        <v>0</v>
      </c>
      <c r="N119" s="195">
        <v>0</v>
      </c>
      <c r="O119" s="195"/>
      <c r="P119" s="199">
        <v>2.6900000000000001E-3</v>
      </c>
      <c r="Q119" s="199"/>
      <c r="R119" s="199">
        <v>2.6900000000000001E-3</v>
      </c>
      <c r="S119" s="196">
        <f t="shared" si="10"/>
        <v>5.3999999999999999E-2</v>
      </c>
      <c r="T119" s="196"/>
      <c r="U119" s="196"/>
      <c r="V119" s="207"/>
      <c r="W119" s="59"/>
      <c r="Z119">
        <f t="shared" si="11"/>
        <v>0</v>
      </c>
    </row>
    <row r="120" spans="1:26" ht="24.95" customHeight="1" x14ac:dyDescent="0.25">
      <c r="A120" s="187"/>
      <c r="B120" s="223"/>
      <c r="C120" s="197" t="s">
        <v>2213</v>
      </c>
      <c r="D120" s="326" t="s">
        <v>2214</v>
      </c>
      <c r="E120" s="326"/>
      <c r="F120" s="192" t="s">
        <v>195</v>
      </c>
      <c r="G120" s="193">
        <v>15</v>
      </c>
      <c r="H120" s="198"/>
      <c r="I120" s="192">
        <f t="shared" si="6"/>
        <v>0</v>
      </c>
      <c r="J120" s="194">
        <f t="shared" si="7"/>
        <v>0</v>
      </c>
      <c r="K120" s="195">
        <f t="shared" si="8"/>
        <v>0</v>
      </c>
      <c r="L120" s="195">
        <f t="shared" si="9"/>
        <v>0</v>
      </c>
      <c r="M120" s="195">
        <f>ROUND(G120*(H120),2)</f>
        <v>0</v>
      </c>
      <c r="N120" s="195">
        <v>0</v>
      </c>
      <c r="O120" s="195"/>
      <c r="P120" s="199">
        <v>4.1700000000000001E-3</v>
      </c>
      <c r="Q120" s="199"/>
      <c r="R120" s="199">
        <v>4.1700000000000001E-3</v>
      </c>
      <c r="S120" s="196">
        <f t="shared" si="10"/>
        <v>6.3E-2</v>
      </c>
      <c r="T120" s="196"/>
      <c r="U120" s="196"/>
      <c r="V120" s="207"/>
      <c r="W120" s="59"/>
      <c r="Z120">
        <f t="shared" si="11"/>
        <v>0</v>
      </c>
    </row>
    <row r="121" spans="1:26" ht="24.95" customHeight="1" x14ac:dyDescent="0.25">
      <c r="A121" s="187"/>
      <c r="B121" s="223"/>
      <c r="C121" s="197" t="s">
        <v>2215</v>
      </c>
      <c r="D121" s="326" t="s">
        <v>2207</v>
      </c>
      <c r="E121" s="326"/>
      <c r="F121" s="192" t="s">
        <v>195</v>
      </c>
      <c r="G121" s="193">
        <v>15</v>
      </c>
      <c r="H121" s="198"/>
      <c r="I121" s="192">
        <f t="shared" si="6"/>
        <v>0</v>
      </c>
      <c r="J121" s="194">
        <f t="shared" si="7"/>
        <v>0</v>
      </c>
      <c r="K121" s="195">
        <f t="shared" si="8"/>
        <v>0</v>
      </c>
      <c r="L121" s="195">
        <f t="shared" si="9"/>
        <v>0</v>
      </c>
      <c r="M121" s="195">
        <f>ROUND(G121*(H121),2)</f>
        <v>0</v>
      </c>
      <c r="N121" s="195">
        <v>0</v>
      </c>
      <c r="O121" s="195"/>
      <c r="P121" s="199">
        <v>1.57E-3</v>
      </c>
      <c r="Q121" s="199"/>
      <c r="R121" s="199">
        <v>1.57E-3</v>
      </c>
      <c r="S121" s="196">
        <f t="shared" si="10"/>
        <v>2.4E-2</v>
      </c>
      <c r="T121" s="196"/>
      <c r="U121" s="196"/>
      <c r="V121" s="207"/>
      <c r="W121" s="59"/>
      <c r="Z121">
        <f t="shared" si="11"/>
        <v>0</v>
      </c>
    </row>
    <row r="122" spans="1:26" ht="24.95" customHeight="1" x14ac:dyDescent="0.25">
      <c r="A122" s="187"/>
      <c r="B122" s="223"/>
      <c r="C122" s="197" t="s">
        <v>2216</v>
      </c>
      <c r="D122" s="326" t="s">
        <v>2217</v>
      </c>
      <c r="E122" s="326"/>
      <c r="F122" s="192" t="s">
        <v>787</v>
      </c>
      <c r="G122" s="193">
        <v>2</v>
      </c>
      <c r="H122" s="198"/>
      <c r="I122" s="192">
        <f t="shared" si="6"/>
        <v>0</v>
      </c>
      <c r="J122" s="194">
        <f t="shared" si="7"/>
        <v>0</v>
      </c>
      <c r="K122" s="195">
        <f t="shared" si="8"/>
        <v>0</v>
      </c>
      <c r="L122" s="195">
        <f t="shared" si="9"/>
        <v>0</v>
      </c>
      <c r="M122" s="195">
        <f>ROUND(G122*(H122),2)</f>
        <v>0</v>
      </c>
      <c r="N122" s="195">
        <v>0</v>
      </c>
      <c r="O122" s="195"/>
      <c r="P122" s="199">
        <v>6.0999999999999997E-4</v>
      </c>
      <c r="Q122" s="199"/>
      <c r="R122" s="199">
        <v>6.0999999999999997E-4</v>
      </c>
      <c r="S122" s="196">
        <f t="shared" si="10"/>
        <v>1E-3</v>
      </c>
      <c r="T122" s="196"/>
      <c r="U122" s="196"/>
      <c r="V122" s="207"/>
      <c r="W122" s="59"/>
      <c r="Z122">
        <f t="shared" si="11"/>
        <v>0</v>
      </c>
    </row>
    <row r="123" spans="1:26" ht="24.95" customHeight="1" x14ac:dyDescent="0.25">
      <c r="A123" s="187"/>
      <c r="B123" s="222"/>
      <c r="C123" s="188" t="s">
        <v>2218</v>
      </c>
      <c r="D123" s="323" t="s">
        <v>2219</v>
      </c>
      <c r="E123" s="323"/>
      <c r="F123" s="182" t="s">
        <v>178</v>
      </c>
      <c r="G123" s="183">
        <v>4450</v>
      </c>
      <c r="H123" s="189"/>
      <c r="I123" s="182">
        <f t="shared" si="6"/>
        <v>0</v>
      </c>
      <c r="J123" s="184">
        <f t="shared" si="7"/>
        <v>0</v>
      </c>
      <c r="K123" s="185">
        <f t="shared" si="8"/>
        <v>0</v>
      </c>
      <c r="L123" s="185">
        <f t="shared" si="9"/>
        <v>0</v>
      </c>
      <c r="M123" s="185"/>
      <c r="N123" s="185">
        <v>0</v>
      </c>
      <c r="O123" s="185"/>
      <c r="P123" s="190"/>
      <c r="Q123" s="190"/>
      <c r="R123" s="190"/>
      <c r="S123" s="186">
        <f t="shared" si="10"/>
        <v>0</v>
      </c>
      <c r="T123" s="186"/>
      <c r="U123" s="186"/>
      <c r="V123" s="206"/>
      <c r="W123" s="59"/>
      <c r="Z123">
        <f t="shared" si="11"/>
        <v>0</v>
      </c>
    </row>
    <row r="124" spans="1:26" ht="24.95" customHeight="1" x14ac:dyDescent="0.25">
      <c r="A124" s="187"/>
      <c r="B124" s="223"/>
      <c r="C124" s="197" t="s">
        <v>2220</v>
      </c>
      <c r="D124" s="326" t="s">
        <v>2221</v>
      </c>
      <c r="E124" s="326"/>
      <c r="F124" s="192" t="s">
        <v>178</v>
      </c>
      <c r="G124" s="193">
        <v>3800</v>
      </c>
      <c r="H124" s="198"/>
      <c r="I124" s="192">
        <f t="shared" si="6"/>
        <v>0</v>
      </c>
      <c r="J124" s="194">
        <f t="shared" si="7"/>
        <v>0</v>
      </c>
      <c r="K124" s="195">
        <f t="shared" si="8"/>
        <v>0</v>
      </c>
      <c r="L124" s="195">
        <f t="shared" si="9"/>
        <v>0</v>
      </c>
      <c r="M124" s="195">
        <f>ROUND(G124*(H124),2)</f>
        <v>0</v>
      </c>
      <c r="N124" s="195">
        <v>0</v>
      </c>
      <c r="O124" s="195"/>
      <c r="P124" s="199"/>
      <c r="Q124" s="199"/>
      <c r="R124" s="199"/>
      <c r="S124" s="196">
        <f t="shared" si="10"/>
        <v>0</v>
      </c>
      <c r="T124" s="196"/>
      <c r="U124" s="196"/>
      <c r="V124" s="207"/>
      <c r="W124" s="59"/>
      <c r="Z124">
        <f t="shared" si="11"/>
        <v>0</v>
      </c>
    </row>
    <row r="125" spans="1:26" ht="24.95" customHeight="1" x14ac:dyDescent="0.25">
      <c r="A125" s="187"/>
      <c r="B125" s="223"/>
      <c r="C125" s="197" t="s">
        <v>2222</v>
      </c>
      <c r="D125" s="326" t="s">
        <v>2223</v>
      </c>
      <c r="E125" s="326"/>
      <c r="F125" s="192" t="s">
        <v>178</v>
      </c>
      <c r="G125" s="193">
        <v>650</v>
      </c>
      <c r="H125" s="198"/>
      <c r="I125" s="192">
        <f t="shared" si="6"/>
        <v>0</v>
      </c>
      <c r="J125" s="194">
        <f t="shared" si="7"/>
        <v>0</v>
      </c>
      <c r="K125" s="195">
        <f t="shared" si="8"/>
        <v>0</v>
      </c>
      <c r="L125" s="195">
        <f t="shared" si="9"/>
        <v>0</v>
      </c>
      <c r="M125" s="195">
        <f>ROUND(G125*(H125),2)</f>
        <v>0</v>
      </c>
      <c r="N125" s="195">
        <v>0</v>
      </c>
      <c r="O125" s="195"/>
      <c r="P125" s="199"/>
      <c r="Q125" s="199"/>
      <c r="R125" s="199"/>
      <c r="S125" s="196">
        <f t="shared" si="10"/>
        <v>0</v>
      </c>
      <c r="T125" s="196"/>
      <c r="U125" s="196"/>
      <c r="V125" s="207"/>
      <c r="W125" s="59"/>
      <c r="Z125">
        <f t="shared" si="11"/>
        <v>0</v>
      </c>
    </row>
    <row r="126" spans="1:26" ht="24.95" customHeight="1" x14ac:dyDescent="0.25">
      <c r="A126" s="187"/>
      <c r="B126" s="222"/>
      <c r="C126" s="188" t="s">
        <v>2224</v>
      </c>
      <c r="D126" s="323" t="s">
        <v>2225</v>
      </c>
      <c r="E126" s="323"/>
      <c r="F126" s="182" t="s">
        <v>178</v>
      </c>
      <c r="G126" s="183">
        <v>4850</v>
      </c>
      <c r="H126" s="189"/>
      <c r="I126" s="182">
        <f t="shared" si="6"/>
        <v>0</v>
      </c>
      <c r="J126" s="184">
        <f t="shared" si="7"/>
        <v>0</v>
      </c>
      <c r="K126" s="185">
        <f t="shared" si="8"/>
        <v>0</v>
      </c>
      <c r="L126" s="185">
        <f t="shared" si="9"/>
        <v>0</v>
      </c>
      <c r="M126" s="185"/>
      <c r="N126" s="185">
        <v>0</v>
      </c>
      <c r="O126" s="185"/>
      <c r="P126" s="190"/>
      <c r="Q126" s="190"/>
      <c r="R126" s="190"/>
      <c r="S126" s="186">
        <f t="shared" si="10"/>
        <v>0</v>
      </c>
      <c r="T126" s="186"/>
      <c r="U126" s="186"/>
      <c r="V126" s="206"/>
      <c r="W126" s="59"/>
      <c r="Z126">
        <f t="shared" si="11"/>
        <v>0</v>
      </c>
    </row>
    <row r="127" spans="1:26" ht="24.95" customHeight="1" x14ac:dyDescent="0.25">
      <c r="A127" s="187"/>
      <c r="B127" s="223"/>
      <c r="C127" s="197" t="s">
        <v>2226</v>
      </c>
      <c r="D127" s="326" t="s">
        <v>2227</v>
      </c>
      <c r="E127" s="326"/>
      <c r="F127" s="192" t="s">
        <v>178</v>
      </c>
      <c r="G127" s="193">
        <v>4850</v>
      </c>
      <c r="H127" s="198"/>
      <c r="I127" s="192">
        <f t="shared" si="6"/>
        <v>0</v>
      </c>
      <c r="J127" s="194">
        <f t="shared" si="7"/>
        <v>0</v>
      </c>
      <c r="K127" s="195">
        <f t="shared" si="8"/>
        <v>0</v>
      </c>
      <c r="L127" s="195">
        <f t="shared" si="9"/>
        <v>0</v>
      </c>
      <c r="M127" s="195">
        <f>ROUND(G127*(H127),2)</f>
        <v>0</v>
      </c>
      <c r="N127" s="195">
        <v>0</v>
      </c>
      <c r="O127" s="195"/>
      <c r="P127" s="199"/>
      <c r="Q127" s="199"/>
      <c r="R127" s="199"/>
      <c r="S127" s="196">
        <f t="shared" si="10"/>
        <v>0</v>
      </c>
      <c r="T127" s="196"/>
      <c r="U127" s="196"/>
      <c r="V127" s="207"/>
      <c r="W127" s="59"/>
      <c r="Z127">
        <f t="shared" si="11"/>
        <v>0</v>
      </c>
    </row>
    <row r="128" spans="1:26" ht="24.95" customHeight="1" x14ac:dyDescent="0.25">
      <c r="A128" s="187"/>
      <c r="B128" s="222"/>
      <c r="C128" s="188" t="s">
        <v>2228</v>
      </c>
      <c r="D128" s="323" t="s">
        <v>2229</v>
      </c>
      <c r="E128" s="323"/>
      <c r="F128" s="182" t="s">
        <v>178</v>
      </c>
      <c r="G128" s="183">
        <v>55</v>
      </c>
      <c r="H128" s="189"/>
      <c r="I128" s="182">
        <f t="shared" si="6"/>
        <v>0</v>
      </c>
      <c r="J128" s="184">
        <f t="shared" si="7"/>
        <v>0</v>
      </c>
      <c r="K128" s="185">
        <f t="shared" si="8"/>
        <v>0</v>
      </c>
      <c r="L128" s="185">
        <f t="shared" si="9"/>
        <v>0</v>
      </c>
      <c r="M128" s="185"/>
      <c r="N128" s="185">
        <v>0</v>
      </c>
      <c r="O128" s="185"/>
      <c r="P128" s="190"/>
      <c r="Q128" s="190"/>
      <c r="R128" s="190"/>
      <c r="S128" s="186">
        <f t="shared" si="10"/>
        <v>0</v>
      </c>
      <c r="T128" s="186"/>
      <c r="U128" s="186"/>
      <c r="V128" s="206"/>
      <c r="W128" s="59"/>
      <c r="Z128">
        <f t="shared" si="11"/>
        <v>0</v>
      </c>
    </row>
    <row r="129" spans="1:26" ht="24.95" customHeight="1" x14ac:dyDescent="0.25">
      <c r="A129" s="187"/>
      <c r="B129" s="223"/>
      <c r="C129" s="197" t="s">
        <v>2230</v>
      </c>
      <c r="D129" s="326" t="s">
        <v>2231</v>
      </c>
      <c r="E129" s="326"/>
      <c r="F129" s="192" t="s">
        <v>178</v>
      </c>
      <c r="G129" s="193">
        <v>55</v>
      </c>
      <c r="H129" s="198"/>
      <c r="I129" s="192">
        <f t="shared" si="6"/>
        <v>0</v>
      </c>
      <c r="J129" s="194">
        <f t="shared" si="7"/>
        <v>0</v>
      </c>
      <c r="K129" s="195">
        <f t="shared" si="8"/>
        <v>0</v>
      </c>
      <c r="L129" s="195">
        <f t="shared" si="9"/>
        <v>0</v>
      </c>
      <c r="M129" s="195">
        <f>ROUND(G129*(H129),2)</f>
        <v>0</v>
      </c>
      <c r="N129" s="195">
        <v>0</v>
      </c>
      <c r="O129" s="195"/>
      <c r="P129" s="199"/>
      <c r="Q129" s="199"/>
      <c r="R129" s="199"/>
      <c r="S129" s="196">
        <f t="shared" si="10"/>
        <v>0</v>
      </c>
      <c r="T129" s="196"/>
      <c r="U129" s="196"/>
      <c r="V129" s="207"/>
      <c r="W129" s="59"/>
      <c r="Z129">
        <f t="shared" si="11"/>
        <v>0</v>
      </c>
    </row>
    <row r="130" spans="1:26" ht="24.95" customHeight="1" x14ac:dyDescent="0.25">
      <c r="A130" s="187"/>
      <c r="B130" s="222"/>
      <c r="C130" s="188" t="s">
        <v>2228</v>
      </c>
      <c r="D130" s="323" t="s">
        <v>2232</v>
      </c>
      <c r="E130" s="323"/>
      <c r="F130" s="182" t="s">
        <v>178</v>
      </c>
      <c r="G130" s="183">
        <v>150</v>
      </c>
      <c r="H130" s="189"/>
      <c r="I130" s="182">
        <f t="shared" si="6"/>
        <v>0</v>
      </c>
      <c r="J130" s="184">
        <f t="shared" si="7"/>
        <v>0</v>
      </c>
      <c r="K130" s="185">
        <f t="shared" si="8"/>
        <v>0</v>
      </c>
      <c r="L130" s="185">
        <f t="shared" si="9"/>
        <v>0</v>
      </c>
      <c r="M130" s="185"/>
      <c r="N130" s="185">
        <v>0</v>
      </c>
      <c r="O130" s="185"/>
      <c r="P130" s="190"/>
      <c r="Q130" s="190"/>
      <c r="R130" s="190"/>
      <c r="S130" s="186">
        <f t="shared" si="10"/>
        <v>0</v>
      </c>
      <c r="T130" s="186"/>
      <c r="U130" s="186"/>
      <c r="V130" s="206"/>
      <c r="W130" s="59"/>
      <c r="Z130">
        <f t="shared" si="11"/>
        <v>0</v>
      </c>
    </row>
    <row r="131" spans="1:26" ht="24.95" customHeight="1" x14ac:dyDescent="0.25">
      <c r="A131" s="187"/>
      <c r="B131" s="223"/>
      <c r="C131" s="197" t="s">
        <v>2230</v>
      </c>
      <c r="D131" s="326" t="s">
        <v>2233</v>
      </c>
      <c r="E131" s="326"/>
      <c r="F131" s="192" t="s">
        <v>178</v>
      </c>
      <c r="G131" s="193">
        <v>150</v>
      </c>
      <c r="H131" s="198"/>
      <c r="I131" s="192">
        <f t="shared" si="6"/>
        <v>0</v>
      </c>
      <c r="J131" s="194">
        <f t="shared" si="7"/>
        <v>0</v>
      </c>
      <c r="K131" s="195">
        <f t="shared" si="8"/>
        <v>0</v>
      </c>
      <c r="L131" s="195">
        <f t="shared" si="9"/>
        <v>0</v>
      </c>
      <c r="M131" s="195">
        <f>ROUND(G131*(H131),2)</f>
        <v>0</v>
      </c>
      <c r="N131" s="195">
        <v>0</v>
      </c>
      <c r="O131" s="195"/>
      <c r="P131" s="199"/>
      <c r="Q131" s="199"/>
      <c r="R131" s="199"/>
      <c r="S131" s="196">
        <f t="shared" si="10"/>
        <v>0</v>
      </c>
      <c r="T131" s="196"/>
      <c r="U131" s="196"/>
      <c r="V131" s="207"/>
      <c r="W131" s="59"/>
      <c r="Z131">
        <f t="shared" si="11"/>
        <v>0</v>
      </c>
    </row>
    <row r="132" spans="1:26" ht="24.95" customHeight="1" x14ac:dyDescent="0.25">
      <c r="A132" s="187"/>
      <c r="B132" s="222"/>
      <c r="C132" s="188" t="s">
        <v>2228</v>
      </c>
      <c r="D132" s="323" t="s">
        <v>2234</v>
      </c>
      <c r="E132" s="323"/>
      <c r="F132" s="182" t="s">
        <v>178</v>
      </c>
      <c r="G132" s="183">
        <v>95</v>
      </c>
      <c r="H132" s="189"/>
      <c r="I132" s="182">
        <f t="shared" si="6"/>
        <v>0</v>
      </c>
      <c r="J132" s="184">
        <f t="shared" si="7"/>
        <v>0</v>
      </c>
      <c r="K132" s="185">
        <f t="shared" si="8"/>
        <v>0</v>
      </c>
      <c r="L132" s="185">
        <f t="shared" si="9"/>
        <v>0</v>
      </c>
      <c r="M132" s="185"/>
      <c r="N132" s="185">
        <v>0</v>
      </c>
      <c r="O132" s="185"/>
      <c r="P132" s="190"/>
      <c r="Q132" s="190"/>
      <c r="R132" s="190"/>
      <c r="S132" s="186">
        <f t="shared" si="10"/>
        <v>0</v>
      </c>
      <c r="T132" s="186"/>
      <c r="U132" s="186"/>
      <c r="V132" s="206"/>
      <c r="W132" s="59"/>
      <c r="Z132">
        <f t="shared" si="11"/>
        <v>0</v>
      </c>
    </row>
    <row r="133" spans="1:26" ht="24.95" customHeight="1" x14ac:dyDescent="0.25">
      <c r="A133" s="187"/>
      <c r="B133" s="223"/>
      <c r="C133" s="197" t="s">
        <v>2230</v>
      </c>
      <c r="D133" s="326" t="s">
        <v>2235</v>
      </c>
      <c r="E133" s="326"/>
      <c r="F133" s="192" t="s">
        <v>178</v>
      </c>
      <c r="G133" s="193">
        <v>95</v>
      </c>
      <c r="H133" s="198"/>
      <c r="I133" s="192">
        <f t="shared" si="6"/>
        <v>0</v>
      </c>
      <c r="J133" s="194">
        <f t="shared" si="7"/>
        <v>0</v>
      </c>
      <c r="K133" s="195">
        <f t="shared" si="8"/>
        <v>0</v>
      </c>
      <c r="L133" s="195">
        <f t="shared" si="9"/>
        <v>0</v>
      </c>
      <c r="M133" s="195">
        <f>ROUND(G133*(H133),2)</f>
        <v>0</v>
      </c>
      <c r="N133" s="195">
        <v>0</v>
      </c>
      <c r="O133" s="195"/>
      <c r="P133" s="199"/>
      <c r="Q133" s="199"/>
      <c r="R133" s="199"/>
      <c r="S133" s="196">
        <f t="shared" si="10"/>
        <v>0</v>
      </c>
      <c r="T133" s="196"/>
      <c r="U133" s="196"/>
      <c r="V133" s="207"/>
      <c r="W133" s="59"/>
      <c r="Z133">
        <f t="shared" si="11"/>
        <v>0</v>
      </c>
    </row>
    <row r="134" spans="1:26" ht="24.95" customHeight="1" x14ac:dyDescent="0.25">
      <c r="A134" s="187"/>
      <c r="B134" s="222"/>
      <c r="C134" s="188" t="s">
        <v>2228</v>
      </c>
      <c r="D134" s="323" t="s">
        <v>2236</v>
      </c>
      <c r="E134" s="323"/>
      <c r="F134" s="182" t="s">
        <v>178</v>
      </c>
      <c r="G134" s="183">
        <v>125</v>
      </c>
      <c r="H134" s="189"/>
      <c r="I134" s="182">
        <f t="shared" si="6"/>
        <v>0</v>
      </c>
      <c r="J134" s="184">
        <f t="shared" si="7"/>
        <v>0</v>
      </c>
      <c r="K134" s="185">
        <f t="shared" si="8"/>
        <v>0</v>
      </c>
      <c r="L134" s="185">
        <f t="shared" si="9"/>
        <v>0</v>
      </c>
      <c r="M134" s="185"/>
      <c r="N134" s="185">
        <v>0</v>
      </c>
      <c r="O134" s="185"/>
      <c r="P134" s="190"/>
      <c r="Q134" s="190"/>
      <c r="R134" s="190"/>
      <c r="S134" s="186">
        <f t="shared" si="10"/>
        <v>0</v>
      </c>
      <c r="T134" s="186"/>
      <c r="U134" s="186"/>
      <c r="V134" s="206"/>
      <c r="W134" s="59"/>
      <c r="Z134">
        <f t="shared" si="11"/>
        <v>0</v>
      </c>
    </row>
    <row r="135" spans="1:26" ht="24.95" customHeight="1" x14ac:dyDescent="0.25">
      <c r="A135" s="187"/>
      <c r="B135" s="223"/>
      <c r="C135" s="197" t="s">
        <v>2230</v>
      </c>
      <c r="D135" s="326" t="s">
        <v>2237</v>
      </c>
      <c r="E135" s="326"/>
      <c r="F135" s="192" t="s">
        <v>178</v>
      </c>
      <c r="G135" s="193">
        <v>125</v>
      </c>
      <c r="H135" s="198"/>
      <c r="I135" s="192">
        <f t="shared" si="6"/>
        <v>0</v>
      </c>
      <c r="J135" s="194">
        <f t="shared" si="7"/>
        <v>0</v>
      </c>
      <c r="K135" s="195">
        <f t="shared" si="8"/>
        <v>0</v>
      </c>
      <c r="L135" s="195">
        <f t="shared" si="9"/>
        <v>0</v>
      </c>
      <c r="M135" s="195">
        <f>ROUND(G135*(H135),2)</f>
        <v>0</v>
      </c>
      <c r="N135" s="195">
        <v>0</v>
      </c>
      <c r="O135" s="195"/>
      <c r="P135" s="199"/>
      <c r="Q135" s="199"/>
      <c r="R135" s="199"/>
      <c r="S135" s="196">
        <f t="shared" si="10"/>
        <v>0</v>
      </c>
      <c r="T135" s="196"/>
      <c r="U135" s="196"/>
      <c r="V135" s="207"/>
      <c r="W135" s="59"/>
      <c r="Z135">
        <f t="shared" si="11"/>
        <v>0</v>
      </c>
    </row>
    <row r="136" spans="1:26" ht="24.95" customHeight="1" x14ac:dyDescent="0.25">
      <c r="A136" s="187"/>
      <c r="B136" s="222"/>
      <c r="C136" s="188" t="s">
        <v>2228</v>
      </c>
      <c r="D136" s="323" t="s">
        <v>2238</v>
      </c>
      <c r="E136" s="323"/>
      <c r="F136" s="182" t="s">
        <v>178</v>
      </c>
      <c r="G136" s="183">
        <v>15</v>
      </c>
      <c r="H136" s="189"/>
      <c r="I136" s="182">
        <f t="shared" si="6"/>
        <v>0</v>
      </c>
      <c r="J136" s="184">
        <f t="shared" si="7"/>
        <v>0</v>
      </c>
      <c r="K136" s="185">
        <f t="shared" si="8"/>
        <v>0</v>
      </c>
      <c r="L136" s="185">
        <f t="shared" si="9"/>
        <v>0</v>
      </c>
      <c r="M136" s="185"/>
      <c r="N136" s="185">
        <v>0</v>
      </c>
      <c r="O136" s="185"/>
      <c r="P136" s="190"/>
      <c r="Q136" s="190"/>
      <c r="R136" s="190"/>
      <c r="S136" s="186">
        <f t="shared" si="10"/>
        <v>0</v>
      </c>
      <c r="T136" s="186"/>
      <c r="U136" s="186"/>
      <c r="V136" s="206"/>
      <c r="W136" s="59"/>
      <c r="Z136">
        <f t="shared" si="11"/>
        <v>0</v>
      </c>
    </row>
    <row r="137" spans="1:26" ht="24.95" customHeight="1" x14ac:dyDescent="0.25">
      <c r="A137" s="187"/>
      <c r="B137" s="223"/>
      <c r="C137" s="197" t="s">
        <v>2230</v>
      </c>
      <c r="D137" s="326" t="s">
        <v>2239</v>
      </c>
      <c r="E137" s="326"/>
      <c r="F137" s="192" t="s">
        <v>178</v>
      </c>
      <c r="G137" s="193">
        <v>15</v>
      </c>
      <c r="H137" s="198"/>
      <c r="I137" s="192">
        <f t="shared" si="6"/>
        <v>0</v>
      </c>
      <c r="J137" s="194">
        <f t="shared" si="7"/>
        <v>0</v>
      </c>
      <c r="K137" s="195">
        <f t="shared" si="8"/>
        <v>0</v>
      </c>
      <c r="L137" s="195">
        <f t="shared" si="9"/>
        <v>0</v>
      </c>
      <c r="M137" s="195">
        <f>ROUND(G137*(H137),2)</f>
        <v>0</v>
      </c>
      <c r="N137" s="195">
        <v>0</v>
      </c>
      <c r="O137" s="195"/>
      <c r="P137" s="199"/>
      <c r="Q137" s="199"/>
      <c r="R137" s="199"/>
      <c r="S137" s="196">
        <f t="shared" si="10"/>
        <v>0</v>
      </c>
      <c r="T137" s="196"/>
      <c r="U137" s="196"/>
      <c r="V137" s="207"/>
      <c r="W137" s="59"/>
      <c r="Z137">
        <f t="shared" si="11"/>
        <v>0</v>
      </c>
    </row>
    <row r="138" spans="1:26" ht="24.95" customHeight="1" x14ac:dyDescent="0.25">
      <c r="A138" s="187"/>
      <c r="B138" s="222"/>
      <c r="C138" s="188" t="s">
        <v>2240</v>
      </c>
      <c r="D138" s="323" t="s">
        <v>2241</v>
      </c>
      <c r="E138" s="323"/>
      <c r="F138" s="182" t="s">
        <v>178</v>
      </c>
      <c r="G138" s="183">
        <v>6950</v>
      </c>
      <c r="H138" s="189"/>
      <c r="I138" s="182">
        <f t="shared" si="6"/>
        <v>0</v>
      </c>
      <c r="J138" s="184">
        <f t="shared" si="7"/>
        <v>0</v>
      </c>
      <c r="K138" s="185">
        <f t="shared" si="8"/>
        <v>0</v>
      </c>
      <c r="L138" s="185">
        <f t="shared" si="9"/>
        <v>0</v>
      </c>
      <c r="M138" s="185"/>
      <c r="N138" s="185">
        <v>0</v>
      </c>
      <c r="O138" s="185"/>
      <c r="P138" s="190"/>
      <c r="Q138" s="190"/>
      <c r="R138" s="190"/>
      <c r="S138" s="186">
        <f t="shared" si="10"/>
        <v>0</v>
      </c>
      <c r="T138" s="186"/>
      <c r="U138" s="186"/>
      <c r="V138" s="206"/>
      <c r="W138" s="59"/>
      <c r="Z138">
        <f t="shared" si="11"/>
        <v>0</v>
      </c>
    </row>
    <row r="139" spans="1:26" ht="24.95" customHeight="1" x14ac:dyDescent="0.25">
      <c r="A139" s="187"/>
      <c r="B139" s="223"/>
      <c r="C139" s="197" t="s">
        <v>2242</v>
      </c>
      <c r="D139" s="326" t="s">
        <v>2243</v>
      </c>
      <c r="E139" s="326"/>
      <c r="F139" s="192" t="s">
        <v>178</v>
      </c>
      <c r="G139" s="193">
        <v>6950</v>
      </c>
      <c r="H139" s="198"/>
      <c r="I139" s="192">
        <f t="shared" si="6"/>
        <v>0</v>
      </c>
      <c r="J139" s="194">
        <f t="shared" si="7"/>
        <v>0</v>
      </c>
      <c r="K139" s="195">
        <f t="shared" si="8"/>
        <v>0</v>
      </c>
      <c r="L139" s="195">
        <f t="shared" si="9"/>
        <v>0</v>
      </c>
      <c r="M139" s="195">
        <f>ROUND(G139*(H139),2)</f>
        <v>0</v>
      </c>
      <c r="N139" s="195">
        <v>0</v>
      </c>
      <c r="O139" s="195"/>
      <c r="P139" s="199"/>
      <c r="Q139" s="199"/>
      <c r="R139" s="199"/>
      <c r="S139" s="196">
        <f t="shared" si="10"/>
        <v>0</v>
      </c>
      <c r="T139" s="196"/>
      <c r="U139" s="196"/>
      <c r="V139" s="207"/>
      <c r="W139" s="59"/>
      <c r="Z139">
        <f t="shared" si="11"/>
        <v>0</v>
      </c>
    </row>
    <row r="140" spans="1:26" ht="24.95" customHeight="1" x14ac:dyDescent="0.25">
      <c r="A140" s="187"/>
      <c r="B140" s="222"/>
      <c r="C140" s="188" t="s">
        <v>2244</v>
      </c>
      <c r="D140" s="323" t="s">
        <v>2245</v>
      </c>
      <c r="E140" s="323"/>
      <c r="F140" s="182" t="s">
        <v>178</v>
      </c>
      <c r="G140" s="183">
        <v>210</v>
      </c>
      <c r="H140" s="189"/>
      <c r="I140" s="182">
        <f t="shared" si="6"/>
        <v>0</v>
      </c>
      <c r="J140" s="184">
        <f t="shared" si="7"/>
        <v>0</v>
      </c>
      <c r="K140" s="185">
        <f t="shared" si="8"/>
        <v>0</v>
      </c>
      <c r="L140" s="185">
        <f t="shared" si="9"/>
        <v>0</v>
      </c>
      <c r="M140" s="185"/>
      <c r="N140" s="185">
        <v>0</v>
      </c>
      <c r="O140" s="185"/>
      <c r="P140" s="190"/>
      <c r="Q140" s="190"/>
      <c r="R140" s="190"/>
      <c r="S140" s="186">
        <f t="shared" si="10"/>
        <v>0</v>
      </c>
      <c r="T140" s="186"/>
      <c r="U140" s="186"/>
      <c r="V140" s="206"/>
      <c r="W140" s="59"/>
      <c r="Z140">
        <f t="shared" si="11"/>
        <v>0</v>
      </c>
    </row>
    <row r="141" spans="1:26" ht="24.95" customHeight="1" x14ac:dyDescent="0.25">
      <c r="A141" s="187"/>
      <c r="B141" s="223"/>
      <c r="C141" s="197" t="s">
        <v>2246</v>
      </c>
      <c r="D141" s="326" t="s">
        <v>2247</v>
      </c>
      <c r="E141" s="326"/>
      <c r="F141" s="192" t="s">
        <v>178</v>
      </c>
      <c r="G141" s="193">
        <v>210</v>
      </c>
      <c r="H141" s="198"/>
      <c r="I141" s="192">
        <f t="shared" si="6"/>
        <v>0</v>
      </c>
      <c r="J141" s="194">
        <f t="shared" si="7"/>
        <v>0</v>
      </c>
      <c r="K141" s="195">
        <f t="shared" si="8"/>
        <v>0</v>
      </c>
      <c r="L141" s="195">
        <f t="shared" si="9"/>
        <v>0</v>
      </c>
      <c r="M141" s="195">
        <f>ROUND(G141*(H141),2)</f>
        <v>0</v>
      </c>
      <c r="N141" s="195">
        <v>0</v>
      </c>
      <c r="O141" s="195"/>
      <c r="P141" s="199"/>
      <c r="Q141" s="199"/>
      <c r="R141" s="199"/>
      <c r="S141" s="196">
        <f t="shared" si="10"/>
        <v>0</v>
      </c>
      <c r="T141" s="196"/>
      <c r="U141" s="196"/>
      <c r="V141" s="207"/>
      <c r="W141" s="59"/>
      <c r="Z141">
        <f t="shared" si="11"/>
        <v>0</v>
      </c>
    </row>
    <row r="142" spans="1:26" ht="24.95" customHeight="1" x14ac:dyDescent="0.25">
      <c r="A142" s="187"/>
      <c r="B142" s="222"/>
      <c r="C142" s="188" t="s">
        <v>2248</v>
      </c>
      <c r="D142" s="323" t="s">
        <v>2249</v>
      </c>
      <c r="E142" s="323"/>
      <c r="F142" s="182" t="s">
        <v>178</v>
      </c>
      <c r="G142" s="183">
        <v>210</v>
      </c>
      <c r="H142" s="189"/>
      <c r="I142" s="182">
        <f t="shared" si="6"/>
        <v>0</v>
      </c>
      <c r="J142" s="184">
        <f t="shared" si="7"/>
        <v>0</v>
      </c>
      <c r="K142" s="185">
        <f t="shared" si="8"/>
        <v>0</v>
      </c>
      <c r="L142" s="185">
        <f t="shared" si="9"/>
        <v>0</v>
      </c>
      <c r="M142" s="185"/>
      <c r="N142" s="185">
        <v>0</v>
      </c>
      <c r="O142" s="185"/>
      <c r="P142" s="190"/>
      <c r="Q142" s="190"/>
      <c r="R142" s="190"/>
      <c r="S142" s="186">
        <f t="shared" si="10"/>
        <v>0</v>
      </c>
      <c r="T142" s="186"/>
      <c r="U142" s="186"/>
      <c r="V142" s="206"/>
      <c r="W142" s="59"/>
      <c r="Z142">
        <f t="shared" si="11"/>
        <v>0</v>
      </c>
    </row>
    <row r="143" spans="1:26" ht="24.95" customHeight="1" x14ac:dyDescent="0.25">
      <c r="A143" s="187"/>
      <c r="B143" s="223"/>
      <c r="C143" s="197" t="s">
        <v>2250</v>
      </c>
      <c r="D143" s="326" t="s">
        <v>2251</v>
      </c>
      <c r="E143" s="326"/>
      <c r="F143" s="192" t="s">
        <v>178</v>
      </c>
      <c r="G143" s="193">
        <v>210</v>
      </c>
      <c r="H143" s="198"/>
      <c r="I143" s="192">
        <f t="shared" si="6"/>
        <v>0</v>
      </c>
      <c r="J143" s="194">
        <f t="shared" si="7"/>
        <v>0</v>
      </c>
      <c r="K143" s="195">
        <f t="shared" si="8"/>
        <v>0</v>
      </c>
      <c r="L143" s="195">
        <f t="shared" si="9"/>
        <v>0</v>
      </c>
      <c r="M143" s="195">
        <f>ROUND(G143*(H143),2)</f>
        <v>0</v>
      </c>
      <c r="N143" s="195">
        <v>0</v>
      </c>
      <c r="O143" s="195"/>
      <c r="P143" s="199"/>
      <c r="Q143" s="199"/>
      <c r="R143" s="199"/>
      <c r="S143" s="196">
        <f t="shared" si="10"/>
        <v>0</v>
      </c>
      <c r="T143" s="196"/>
      <c r="U143" s="196"/>
      <c r="V143" s="207"/>
      <c r="W143" s="59"/>
      <c r="Z143">
        <f t="shared" si="11"/>
        <v>0</v>
      </c>
    </row>
    <row r="144" spans="1:26" ht="24.95" customHeight="1" x14ac:dyDescent="0.25">
      <c r="A144" s="187"/>
      <c r="B144" s="222"/>
      <c r="C144" s="188" t="s">
        <v>2252</v>
      </c>
      <c r="D144" s="323" t="s">
        <v>2253</v>
      </c>
      <c r="E144" s="323"/>
      <c r="F144" s="182" t="s">
        <v>178</v>
      </c>
      <c r="G144" s="183">
        <v>350</v>
      </c>
      <c r="H144" s="189"/>
      <c r="I144" s="182">
        <f t="shared" si="6"/>
        <v>0</v>
      </c>
      <c r="J144" s="184">
        <f t="shared" si="7"/>
        <v>0</v>
      </c>
      <c r="K144" s="185">
        <f t="shared" si="8"/>
        <v>0</v>
      </c>
      <c r="L144" s="185">
        <f t="shared" si="9"/>
        <v>0</v>
      </c>
      <c r="M144" s="185"/>
      <c r="N144" s="185">
        <v>0</v>
      </c>
      <c r="O144" s="185"/>
      <c r="P144" s="190"/>
      <c r="Q144" s="190"/>
      <c r="R144" s="190"/>
      <c r="S144" s="186">
        <f t="shared" si="10"/>
        <v>0</v>
      </c>
      <c r="T144" s="186"/>
      <c r="U144" s="186"/>
      <c r="V144" s="206"/>
      <c r="W144" s="59"/>
      <c r="Z144">
        <f t="shared" si="11"/>
        <v>0</v>
      </c>
    </row>
    <row r="145" spans="1:26" ht="24.95" customHeight="1" x14ac:dyDescent="0.25">
      <c r="A145" s="187"/>
      <c r="B145" s="223"/>
      <c r="C145" s="197" t="s">
        <v>2254</v>
      </c>
      <c r="D145" s="326" t="s">
        <v>2255</v>
      </c>
      <c r="E145" s="326"/>
      <c r="F145" s="192" t="s">
        <v>178</v>
      </c>
      <c r="G145" s="193">
        <v>350</v>
      </c>
      <c r="H145" s="198"/>
      <c r="I145" s="192">
        <f t="shared" ref="I145:I176" si="12">ROUND(G145*(H145),2)</f>
        <v>0</v>
      </c>
      <c r="J145" s="194">
        <f t="shared" ref="J145:J175" si="13">ROUND(G145*(N145),2)</f>
        <v>0</v>
      </c>
      <c r="K145" s="195">
        <f t="shared" ref="K145:K175" si="14">ROUND(G145*(O145),2)</f>
        <v>0</v>
      </c>
      <c r="L145" s="195">
        <f t="shared" ref="L145:L175" si="15">ROUND(G145*(H145),2)</f>
        <v>0</v>
      </c>
      <c r="M145" s="195">
        <f>ROUND(G145*(H145),2)</f>
        <v>0</v>
      </c>
      <c r="N145" s="195">
        <v>0</v>
      </c>
      <c r="O145" s="195"/>
      <c r="P145" s="199"/>
      <c r="Q145" s="199"/>
      <c r="R145" s="199"/>
      <c r="S145" s="196">
        <f t="shared" ref="S145:S175" si="16">ROUND(G145*(P145),3)</f>
        <v>0</v>
      </c>
      <c r="T145" s="196"/>
      <c r="U145" s="196"/>
      <c r="V145" s="207"/>
      <c r="W145" s="59"/>
      <c r="Z145">
        <f t="shared" ref="Z145:Z175" si="17">0.058844*POWER(I145,0.952797)</f>
        <v>0</v>
      </c>
    </row>
    <row r="146" spans="1:26" ht="24.95" customHeight="1" x14ac:dyDescent="0.25">
      <c r="A146" s="187"/>
      <c r="B146" s="222"/>
      <c r="C146" s="188" t="s">
        <v>2228</v>
      </c>
      <c r="D146" s="323" t="s">
        <v>2256</v>
      </c>
      <c r="E146" s="323"/>
      <c r="F146" s="182" t="s">
        <v>178</v>
      </c>
      <c r="G146" s="183">
        <v>720</v>
      </c>
      <c r="H146" s="189"/>
      <c r="I146" s="182">
        <f t="shared" si="12"/>
        <v>0</v>
      </c>
      <c r="J146" s="184">
        <f t="shared" si="13"/>
        <v>0</v>
      </c>
      <c r="K146" s="185">
        <f t="shared" si="14"/>
        <v>0</v>
      </c>
      <c r="L146" s="185">
        <f t="shared" si="15"/>
        <v>0</v>
      </c>
      <c r="M146" s="185"/>
      <c r="N146" s="185">
        <v>0</v>
      </c>
      <c r="O146" s="185"/>
      <c r="P146" s="190"/>
      <c r="Q146" s="190"/>
      <c r="R146" s="190"/>
      <c r="S146" s="186">
        <f t="shared" si="16"/>
        <v>0</v>
      </c>
      <c r="T146" s="186"/>
      <c r="U146" s="186"/>
      <c r="V146" s="206"/>
      <c r="W146" s="59"/>
      <c r="Z146">
        <f t="shared" si="17"/>
        <v>0</v>
      </c>
    </row>
    <row r="147" spans="1:26" ht="24.95" customHeight="1" x14ac:dyDescent="0.25">
      <c r="A147" s="187"/>
      <c r="B147" s="223"/>
      <c r="C147" s="197" t="s">
        <v>2230</v>
      </c>
      <c r="D147" s="326" t="s">
        <v>2257</v>
      </c>
      <c r="E147" s="326"/>
      <c r="F147" s="192" t="s">
        <v>178</v>
      </c>
      <c r="G147" s="193">
        <v>720</v>
      </c>
      <c r="H147" s="198"/>
      <c r="I147" s="192">
        <f t="shared" si="12"/>
        <v>0</v>
      </c>
      <c r="J147" s="194">
        <f t="shared" si="13"/>
        <v>0</v>
      </c>
      <c r="K147" s="195">
        <f t="shared" si="14"/>
        <v>0</v>
      </c>
      <c r="L147" s="195">
        <f t="shared" si="15"/>
        <v>0</v>
      </c>
      <c r="M147" s="195">
        <f>ROUND(G147*(H147),2)</f>
        <v>0</v>
      </c>
      <c r="N147" s="195">
        <v>0</v>
      </c>
      <c r="O147" s="195"/>
      <c r="P147" s="199"/>
      <c r="Q147" s="199"/>
      <c r="R147" s="199"/>
      <c r="S147" s="196">
        <f t="shared" si="16"/>
        <v>0</v>
      </c>
      <c r="T147" s="196"/>
      <c r="U147" s="196"/>
      <c r="V147" s="207"/>
      <c r="W147" s="59"/>
      <c r="Z147">
        <f t="shared" si="17"/>
        <v>0</v>
      </c>
    </row>
    <row r="148" spans="1:26" ht="24.95" customHeight="1" x14ac:dyDescent="0.25">
      <c r="A148" s="187"/>
      <c r="B148" s="222"/>
      <c r="C148" s="188" t="s">
        <v>2258</v>
      </c>
      <c r="D148" s="323" t="s">
        <v>2259</v>
      </c>
      <c r="E148" s="323"/>
      <c r="F148" s="182" t="s">
        <v>178</v>
      </c>
      <c r="G148" s="183">
        <v>3500</v>
      </c>
      <c r="H148" s="189"/>
      <c r="I148" s="182">
        <f t="shared" si="12"/>
        <v>0</v>
      </c>
      <c r="J148" s="184">
        <f t="shared" si="13"/>
        <v>0</v>
      </c>
      <c r="K148" s="185">
        <f t="shared" si="14"/>
        <v>0</v>
      </c>
      <c r="L148" s="185">
        <f t="shared" si="15"/>
        <v>0</v>
      </c>
      <c r="M148" s="185"/>
      <c r="N148" s="185">
        <v>0</v>
      </c>
      <c r="O148" s="185"/>
      <c r="P148" s="190"/>
      <c r="Q148" s="190"/>
      <c r="R148" s="190"/>
      <c r="S148" s="186">
        <f t="shared" si="16"/>
        <v>0</v>
      </c>
      <c r="T148" s="186"/>
      <c r="U148" s="186"/>
      <c r="V148" s="206"/>
      <c r="W148" s="59"/>
      <c r="Z148">
        <f t="shared" si="17"/>
        <v>0</v>
      </c>
    </row>
    <row r="149" spans="1:26" ht="24.95" customHeight="1" x14ac:dyDescent="0.25">
      <c r="A149" s="187"/>
      <c r="B149" s="223"/>
      <c r="C149" s="197" t="s">
        <v>2260</v>
      </c>
      <c r="D149" s="326" t="s">
        <v>2261</v>
      </c>
      <c r="E149" s="326"/>
      <c r="F149" s="192" t="s">
        <v>178</v>
      </c>
      <c r="G149" s="193">
        <v>3500</v>
      </c>
      <c r="H149" s="198"/>
      <c r="I149" s="192">
        <f t="shared" si="12"/>
        <v>0</v>
      </c>
      <c r="J149" s="194">
        <f t="shared" si="13"/>
        <v>0</v>
      </c>
      <c r="K149" s="195">
        <f t="shared" si="14"/>
        <v>0</v>
      </c>
      <c r="L149" s="195">
        <f t="shared" si="15"/>
        <v>0</v>
      </c>
      <c r="M149" s="195">
        <f>ROUND(G149*(H149),2)</f>
        <v>0</v>
      </c>
      <c r="N149" s="195">
        <v>0</v>
      </c>
      <c r="O149" s="195"/>
      <c r="P149" s="199"/>
      <c r="Q149" s="199"/>
      <c r="R149" s="199"/>
      <c r="S149" s="196">
        <f t="shared" si="16"/>
        <v>0</v>
      </c>
      <c r="T149" s="196"/>
      <c r="U149" s="196"/>
      <c r="V149" s="207"/>
      <c r="W149" s="59"/>
      <c r="Z149">
        <f t="shared" si="17"/>
        <v>0</v>
      </c>
    </row>
    <row r="150" spans="1:26" ht="24.95" customHeight="1" x14ac:dyDescent="0.25">
      <c r="A150" s="187"/>
      <c r="B150" s="222"/>
      <c r="C150" s="188" t="s">
        <v>2262</v>
      </c>
      <c r="D150" s="323" t="s">
        <v>2263</v>
      </c>
      <c r="E150" s="323"/>
      <c r="F150" s="182" t="s">
        <v>195</v>
      </c>
      <c r="G150" s="183">
        <v>2</v>
      </c>
      <c r="H150" s="189"/>
      <c r="I150" s="182">
        <f t="shared" si="12"/>
        <v>0</v>
      </c>
      <c r="J150" s="184">
        <f t="shared" si="13"/>
        <v>0</v>
      </c>
      <c r="K150" s="185">
        <f t="shared" si="14"/>
        <v>0</v>
      </c>
      <c r="L150" s="185">
        <f t="shared" si="15"/>
        <v>0</v>
      </c>
      <c r="M150" s="185"/>
      <c r="N150" s="185">
        <v>0</v>
      </c>
      <c r="O150" s="185"/>
      <c r="P150" s="190"/>
      <c r="Q150" s="190"/>
      <c r="R150" s="190"/>
      <c r="S150" s="186">
        <f t="shared" si="16"/>
        <v>0</v>
      </c>
      <c r="T150" s="186"/>
      <c r="U150" s="186"/>
      <c r="V150" s="206"/>
      <c r="W150" s="59"/>
      <c r="Z150">
        <f t="shared" si="17"/>
        <v>0</v>
      </c>
    </row>
    <row r="151" spans="1:26" ht="24.95" customHeight="1" x14ac:dyDescent="0.25">
      <c r="A151" s="187"/>
      <c r="B151" s="223"/>
      <c r="C151" s="197" t="s">
        <v>2264</v>
      </c>
      <c r="D151" s="326" t="s">
        <v>2265</v>
      </c>
      <c r="E151" s="326"/>
      <c r="F151" s="192" t="s">
        <v>195</v>
      </c>
      <c r="G151" s="193">
        <v>2</v>
      </c>
      <c r="H151" s="198"/>
      <c r="I151" s="192">
        <f t="shared" si="12"/>
        <v>0</v>
      </c>
      <c r="J151" s="194">
        <f t="shared" si="13"/>
        <v>0</v>
      </c>
      <c r="K151" s="195">
        <f t="shared" si="14"/>
        <v>0</v>
      </c>
      <c r="L151" s="195">
        <f t="shared" si="15"/>
        <v>0</v>
      </c>
      <c r="M151" s="195">
        <f>ROUND(G151*(H151),2)</f>
        <v>0</v>
      </c>
      <c r="N151" s="195">
        <v>0</v>
      </c>
      <c r="O151" s="195"/>
      <c r="P151" s="199"/>
      <c r="Q151" s="199"/>
      <c r="R151" s="199"/>
      <c r="S151" s="196">
        <f t="shared" si="16"/>
        <v>0</v>
      </c>
      <c r="T151" s="196"/>
      <c r="U151" s="196"/>
      <c r="V151" s="207"/>
      <c r="W151" s="59"/>
      <c r="Z151">
        <f t="shared" si="17"/>
        <v>0</v>
      </c>
    </row>
    <row r="152" spans="1:26" ht="24.95" customHeight="1" x14ac:dyDescent="0.25">
      <c r="A152" s="187"/>
      <c r="B152" s="222"/>
      <c r="C152" s="188" t="s">
        <v>2173</v>
      </c>
      <c r="D152" s="323" t="s">
        <v>2266</v>
      </c>
      <c r="E152" s="323"/>
      <c r="F152" s="182" t="s">
        <v>195</v>
      </c>
      <c r="G152" s="183">
        <v>19</v>
      </c>
      <c r="H152" s="189"/>
      <c r="I152" s="182">
        <f t="shared" si="12"/>
        <v>0</v>
      </c>
      <c r="J152" s="184">
        <f t="shared" si="13"/>
        <v>0</v>
      </c>
      <c r="K152" s="185">
        <f t="shared" si="14"/>
        <v>0</v>
      </c>
      <c r="L152" s="185">
        <f t="shared" si="15"/>
        <v>0</v>
      </c>
      <c r="M152" s="185"/>
      <c r="N152" s="185">
        <v>0</v>
      </c>
      <c r="O152" s="185"/>
      <c r="P152" s="190"/>
      <c r="Q152" s="190"/>
      <c r="R152" s="190"/>
      <c r="S152" s="186">
        <f t="shared" si="16"/>
        <v>0</v>
      </c>
      <c r="T152" s="186"/>
      <c r="U152" s="186"/>
      <c r="V152" s="206"/>
      <c r="W152" s="59"/>
      <c r="Z152">
        <f t="shared" si="17"/>
        <v>0</v>
      </c>
    </row>
    <row r="153" spans="1:26" ht="24.95" customHeight="1" x14ac:dyDescent="0.25">
      <c r="A153" s="187"/>
      <c r="B153" s="223"/>
      <c r="C153" s="197" t="s">
        <v>2267</v>
      </c>
      <c r="D153" s="326" t="s">
        <v>2268</v>
      </c>
      <c r="E153" s="326"/>
      <c r="F153" s="192" t="s">
        <v>195</v>
      </c>
      <c r="G153" s="193">
        <v>19</v>
      </c>
      <c r="H153" s="198"/>
      <c r="I153" s="192">
        <f t="shared" si="12"/>
        <v>0</v>
      </c>
      <c r="J153" s="194">
        <f t="shared" si="13"/>
        <v>0</v>
      </c>
      <c r="K153" s="195">
        <f t="shared" si="14"/>
        <v>0</v>
      </c>
      <c r="L153" s="195">
        <f t="shared" si="15"/>
        <v>0</v>
      </c>
      <c r="M153" s="195">
        <f>ROUND(G153*(H153),2)</f>
        <v>0</v>
      </c>
      <c r="N153" s="195">
        <v>0</v>
      </c>
      <c r="O153" s="195"/>
      <c r="P153" s="199"/>
      <c r="Q153" s="199"/>
      <c r="R153" s="199"/>
      <c r="S153" s="196">
        <f t="shared" si="16"/>
        <v>0</v>
      </c>
      <c r="T153" s="196"/>
      <c r="U153" s="196"/>
      <c r="V153" s="207"/>
      <c r="W153" s="59"/>
      <c r="Z153">
        <f t="shared" si="17"/>
        <v>0</v>
      </c>
    </row>
    <row r="154" spans="1:26" ht="24.95" customHeight="1" x14ac:dyDescent="0.25">
      <c r="A154" s="187"/>
      <c r="B154" s="222"/>
      <c r="C154" s="188" t="s">
        <v>2269</v>
      </c>
      <c r="D154" s="323" t="s">
        <v>2270</v>
      </c>
      <c r="E154" s="323"/>
      <c r="F154" s="182" t="s">
        <v>195</v>
      </c>
      <c r="G154" s="183">
        <v>3</v>
      </c>
      <c r="H154" s="189"/>
      <c r="I154" s="182">
        <f t="shared" si="12"/>
        <v>0</v>
      </c>
      <c r="J154" s="184">
        <f t="shared" si="13"/>
        <v>0</v>
      </c>
      <c r="K154" s="185">
        <f t="shared" si="14"/>
        <v>0</v>
      </c>
      <c r="L154" s="185">
        <f t="shared" si="15"/>
        <v>0</v>
      </c>
      <c r="M154" s="185"/>
      <c r="N154" s="185">
        <v>0</v>
      </c>
      <c r="O154" s="185"/>
      <c r="P154" s="190"/>
      <c r="Q154" s="190"/>
      <c r="R154" s="190"/>
      <c r="S154" s="186">
        <f t="shared" si="16"/>
        <v>0</v>
      </c>
      <c r="T154" s="186"/>
      <c r="U154" s="186"/>
      <c r="V154" s="206"/>
      <c r="W154" s="59"/>
      <c r="Z154">
        <f t="shared" si="17"/>
        <v>0</v>
      </c>
    </row>
    <row r="155" spans="1:26" ht="24.95" customHeight="1" x14ac:dyDescent="0.25">
      <c r="A155" s="187"/>
      <c r="B155" s="223"/>
      <c r="C155" s="197" t="s">
        <v>2271</v>
      </c>
      <c r="D155" s="326" t="s">
        <v>2272</v>
      </c>
      <c r="E155" s="326"/>
      <c r="F155" s="192" t="s">
        <v>195</v>
      </c>
      <c r="G155" s="193">
        <v>3</v>
      </c>
      <c r="H155" s="198"/>
      <c r="I155" s="192">
        <f t="shared" si="12"/>
        <v>0</v>
      </c>
      <c r="J155" s="194">
        <f t="shared" si="13"/>
        <v>0</v>
      </c>
      <c r="K155" s="195">
        <f t="shared" si="14"/>
        <v>0</v>
      </c>
      <c r="L155" s="195">
        <f t="shared" si="15"/>
        <v>0</v>
      </c>
      <c r="M155" s="195">
        <f>ROUND(G155*(H155),2)</f>
        <v>0</v>
      </c>
      <c r="N155" s="195">
        <v>0</v>
      </c>
      <c r="O155" s="195"/>
      <c r="P155" s="199"/>
      <c r="Q155" s="199"/>
      <c r="R155" s="199"/>
      <c r="S155" s="196">
        <f t="shared" si="16"/>
        <v>0</v>
      </c>
      <c r="T155" s="196"/>
      <c r="U155" s="196"/>
      <c r="V155" s="207"/>
      <c r="W155" s="59"/>
      <c r="Z155">
        <f t="shared" si="17"/>
        <v>0</v>
      </c>
    </row>
    <row r="156" spans="1:26" ht="24.95" customHeight="1" x14ac:dyDescent="0.25">
      <c r="A156" s="187"/>
      <c r="B156" s="222"/>
      <c r="C156" s="188" t="s">
        <v>2173</v>
      </c>
      <c r="D156" s="323" t="s">
        <v>2273</v>
      </c>
      <c r="E156" s="323"/>
      <c r="F156" s="182" t="s">
        <v>195</v>
      </c>
      <c r="G156" s="183">
        <v>13</v>
      </c>
      <c r="H156" s="189"/>
      <c r="I156" s="182">
        <f t="shared" si="12"/>
        <v>0</v>
      </c>
      <c r="J156" s="184">
        <f t="shared" si="13"/>
        <v>0</v>
      </c>
      <c r="K156" s="185">
        <f t="shared" si="14"/>
        <v>0</v>
      </c>
      <c r="L156" s="185">
        <f t="shared" si="15"/>
        <v>0</v>
      </c>
      <c r="M156" s="185"/>
      <c r="N156" s="185">
        <v>0</v>
      </c>
      <c r="O156" s="185"/>
      <c r="P156" s="190"/>
      <c r="Q156" s="190"/>
      <c r="R156" s="190"/>
      <c r="S156" s="186">
        <f t="shared" si="16"/>
        <v>0</v>
      </c>
      <c r="T156" s="186"/>
      <c r="U156" s="186"/>
      <c r="V156" s="206"/>
      <c r="W156" s="59"/>
      <c r="Z156">
        <f t="shared" si="17"/>
        <v>0</v>
      </c>
    </row>
    <row r="157" spans="1:26" ht="24.95" customHeight="1" x14ac:dyDescent="0.25">
      <c r="A157" s="187"/>
      <c r="B157" s="223"/>
      <c r="C157" s="197" t="s">
        <v>2274</v>
      </c>
      <c r="D157" s="326" t="s">
        <v>2275</v>
      </c>
      <c r="E157" s="326"/>
      <c r="F157" s="192" t="s">
        <v>195</v>
      </c>
      <c r="G157" s="193">
        <v>13</v>
      </c>
      <c r="H157" s="198"/>
      <c r="I157" s="192">
        <f t="shared" si="12"/>
        <v>0</v>
      </c>
      <c r="J157" s="194">
        <f t="shared" si="13"/>
        <v>0</v>
      </c>
      <c r="K157" s="195">
        <f t="shared" si="14"/>
        <v>0</v>
      </c>
      <c r="L157" s="195">
        <f t="shared" si="15"/>
        <v>0</v>
      </c>
      <c r="M157" s="195">
        <f>ROUND(G157*(H157),2)</f>
        <v>0</v>
      </c>
      <c r="N157" s="195">
        <v>0</v>
      </c>
      <c r="O157" s="195"/>
      <c r="P157" s="199"/>
      <c r="Q157" s="199"/>
      <c r="R157" s="199"/>
      <c r="S157" s="196">
        <f t="shared" si="16"/>
        <v>0</v>
      </c>
      <c r="T157" s="196"/>
      <c r="U157" s="196"/>
      <c r="V157" s="207"/>
      <c r="W157" s="59"/>
      <c r="Z157">
        <f t="shared" si="17"/>
        <v>0</v>
      </c>
    </row>
    <row r="158" spans="1:26" ht="24.95" customHeight="1" x14ac:dyDescent="0.25">
      <c r="A158" s="187"/>
      <c r="B158" s="222"/>
      <c r="C158" s="188" t="s">
        <v>2276</v>
      </c>
      <c r="D158" s="323" t="s">
        <v>2277</v>
      </c>
      <c r="E158" s="323"/>
      <c r="F158" s="182" t="s">
        <v>195</v>
      </c>
      <c r="G158" s="183">
        <v>62</v>
      </c>
      <c r="H158" s="189"/>
      <c r="I158" s="182">
        <f t="shared" si="12"/>
        <v>0</v>
      </c>
      <c r="J158" s="184">
        <f t="shared" si="13"/>
        <v>0</v>
      </c>
      <c r="K158" s="185">
        <f t="shared" si="14"/>
        <v>0</v>
      </c>
      <c r="L158" s="185">
        <f t="shared" si="15"/>
        <v>0</v>
      </c>
      <c r="M158" s="185"/>
      <c r="N158" s="185">
        <v>0</v>
      </c>
      <c r="O158" s="185"/>
      <c r="P158" s="190"/>
      <c r="Q158" s="190"/>
      <c r="R158" s="190"/>
      <c r="S158" s="186">
        <f t="shared" si="16"/>
        <v>0</v>
      </c>
      <c r="T158" s="186"/>
      <c r="U158" s="186"/>
      <c r="V158" s="206"/>
      <c r="W158" s="59"/>
      <c r="Z158">
        <f t="shared" si="17"/>
        <v>0</v>
      </c>
    </row>
    <row r="159" spans="1:26" ht="24.95" customHeight="1" x14ac:dyDescent="0.25">
      <c r="A159" s="187"/>
      <c r="B159" s="223"/>
      <c r="C159" s="197" t="s">
        <v>2278</v>
      </c>
      <c r="D159" s="326" t="s">
        <v>2279</v>
      </c>
      <c r="E159" s="326"/>
      <c r="F159" s="192" t="s">
        <v>195</v>
      </c>
      <c r="G159" s="193">
        <v>62</v>
      </c>
      <c r="H159" s="198"/>
      <c r="I159" s="192">
        <f t="shared" si="12"/>
        <v>0</v>
      </c>
      <c r="J159" s="194">
        <f t="shared" si="13"/>
        <v>0</v>
      </c>
      <c r="K159" s="195">
        <f t="shared" si="14"/>
        <v>0</v>
      </c>
      <c r="L159" s="195">
        <f t="shared" si="15"/>
        <v>0</v>
      </c>
      <c r="M159" s="195">
        <f>ROUND(G159*(H159),2)</f>
        <v>0</v>
      </c>
      <c r="N159" s="195">
        <v>0</v>
      </c>
      <c r="O159" s="195"/>
      <c r="P159" s="199"/>
      <c r="Q159" s="199"/>
      <c r="R159" s="199"/>
      <c r="S159" s="196">
        <f t="shared" si="16"/>
        <v>0</v>
      </c>
      <c r="T159" s="196"/>
      <c r="U159" s="196"/>
      <c r="V159" s="207"/>
      <c r="W159" s="59"/>
      <c r="Z159">
        <f t="shared" si="17"/>
        <v>0</v>
      </c>
    </row>
    <row r="160" spans="1:26" ht="24.95" customHeight="1" x14ac:dyDescent="0.25">
      <c r="A160" s="187"/>
      <c r="B160" s="222"/>
      <c r="C160" s="188" t="s">
        <v>2280</v>
      </c>
      <c r="D160" s="323" t="s">
        <v>2281</v>
      </c>
      <c r="E160" s="323"/>
      <c r="F160" s="182" t="s">
        <v>157</v>
      </c>
      <c r="G160" s="183">
        <v>0</v>
      </c>
      <c r="H160" s="189"/>
      <c r="I160" s="182">
        <f t="shared" si="12"/>
        <v>0</v>
      </c>
      <c r="J160" s="184">
        <f t="shared" si="13"/>
        <v>0</v>
      </c>
      <c r="K160" s="185">
        <f t="shared" si="14"/>
        <v>0</v>
      </c>
      <c r="L160" s="185">
        <f t="shared" si="15"/>
        <v>0</v>
      </c>
      <c r="M160" s="185"/>
      <c r="N160" s="185">
        <v>0</v>
      </c>
      <c r="O160" s="185"/>
      <c r="P160" s="190"/>
      <c r="Q160" s="190"/>
      <c r="R160" s="190"/>
      <c r="S160" s="186">
        <f t="shared" si="16"/>
        <v>0</v>
      </c>
      <c r="T160" s="186"/>
      <c r="U160" s="186"/>
      <c r="V160" s="206"/>
      <c r="W160" s="59"/>
      <c r="Z160">
        <f t="shared" si="17"/>
        <v>0</v>
      </c>
    </row>
    <row r="161" spans="1:26" ht="24.95" customHeight="1" x14ac:dyDescent="0.25">
      <c r="A161" s="187"/>
      <c r="B161" s="222"/>
      <c r="C161" s="188" t="s">
        <v>2282</v>
      </c>
      <c r="D161" s="323" t="s">
        <v>2283</v>
      </c>
      <c r="E161" s="323"/>
      <c r="F161" s="182" t="s">
        <v>2284</v>
      </c>
      <c r="G161" s="183">
        <v>150</v>
      </c>
      <c r="H161" s="189"/>
      <c r="I161" s="182">
        <f t="shared" si="12"/>
        <v>0</v>
      </c>
      <c r="J161" s="184">
        <f t="shared" si="13"/>
        <v>0</v>
      </c>
      <c r="K161" s="185">
        <f t="shared" si="14"/>
        <v>0</v>
      </c>
      <c r="L161" s="185">
        <f t="shared" si="15"/>
        <v>0</v>
      </c>
      <c r="M161" s="185"/>
      <c r="N161" s="185">
        <v>0</v>
      </c>
      <c r="O161" s="185"/>
      <c r="P161" s="190"/>
      <c r="Q161" s="190"/>
      <c r="R161" s="190"/>
      <c r="S161" s="186">
        <f t="shared" si="16"/>
        <v>0</v>
      </c>
      <c r="T161" s="186"/>
      <c r="U161" s="186"/>
      <c r="V161" s="206"/>
      <c r="W161" s="59"/>
      <c r="Z161">
        <f t="shared" si="17"/>
        <v>0</v>
      </c>
    </row>
    <row r="162" spans="1:26" ht="24.95" customHeight="1" x14ac:dyDescent="0.25">
      <c r="A162" s="187"/>
      <c r="B162" s="222"/>
      <c r="C162" s="188" t="s">
        <v>2285</v>
      </c>
      <c r="D162" s="323" t="s">
        <v>2286</v>
      </c>
      <c r="E162" s="323"/>
      <c r="F162" s="182" t="s">
        <v>195</v>
      </c>
      <c r="G162" s="183">
        <v>0</v>
      </c>
      <c r="H162" s="189"/>
      <c r="I162" s="182">
        <f t="shared" si="12"/>
        <v>0</v>
      </c>
      <c r="J162" s="184">
        <f t="shared" si="13"/>
        <v>0</v>
      </c>
      <c r="K162" s="185">
        <f t="shared" si="14"/>
        <v>0</v>
      </c>
      <c r="L162" s="185">
        <f t="shared" si="15"/>
        <v>0</v>
      </c>
      <c r="M162" s="185"/>
      <c r="N162" s="185">
        <v>0</v>
      </c>
      <c r="O162" s="185"/>
      <c r="P162" s="190"/>
      <c r="Q162" s="190"/>
      <c r="R162" s="190"/>
      <c r="S162" s="186">
        <f t="shared" si="16"/>
        <v>0</v>
      </c>
      <c r="T162" s="186"/>
      <c r="U162" s="186"/>
      <c r="V162" s="206"/>
      <c r="W162" s="59"/>
      <c r="Z162">
        <f t="shared" si="17"/>
        <v>0</v>
      </c>
    </row>
    <row r="163" spans="1:26" ht="24.95" customHeight="1" x14ac:dyDescent="0.25">
      <c r="A163" s="187"/>
      <c r="B163" s="222"/>
      <c r="C163" s="188" t="s">
        <v>2287</v>
      </c>
      <c r="D163" s="323" t="s">
        <v>2288</v>
      </c>
      <c r="E163" s="323"/>
      <c r="F163" s="182" t="s">
        <v>2284</v>
      </c>
      <c r="G163" s="183">
        <v>10</v>
      </c>
      <c r="H163" s="189"/>
      <c r="I163" s="182">
        <f t="shared" si="12"/>
        <v>0</v>
      </c>
      <c r="J163" s="184">
        <f t="shared" si="13"/>
        <v>0</v>
      </c>
      <c r="K163" s="185">
        <f t="shared" si="14"/>
        <v>0</v>
      </c>
      <c r="L163" s="185">
        <f t="shared" si="15"/>
        <v>0</v>
      </c>
      <c r="M163" s="185"/>
      <c r="N163" s="185">
        <v>0</v>
      </c>
      <c r="O163" s="185"/>
      <c r="P163" s="190"/>
      <c r="Q163" s="190"/>
      <c r="R163" s="190"/>
      <c r="S163" s="186">
        <f t="shared" si="16"/>
        <v>0</v>
      </c>
      <c r="T163" s="186"/>
      <c r="U163" s="186"/>
      <c r="V163" s="206"/>
      <c r="W163" s="59"/>
      <c r="Z163">
        <f t="shared" si="17"/>
        <v>0</v>
      </c>
    </row>
    <row r="164" spans="1:26" ht="24.95" customHeight="1" x14ac:dyDescent="0.25">
      <c r="A164" s="187"/>
      <c r="B164" s="222"/>
      <c r="C164" s="188" t="s">
        <v>2289</v>
      </c>
      <c r="D164" s="323" t="s">
        <v>2290</v>
      </c>
      <c r="E164" s="323"/>
      <c r="F164" s="182" t="s">
        <v>2016</v>
      </c>
      <c r="G164" s="183">
        <v>1</v>
      </c>
      <c r="H164" s="189"/>
      <c r="I164" s="182">
        <f t="shared" si="12"/>
        <v>0</v>
      </c>
      <c r="J164" s="184">
        <f t="shared" si="13"/>
        <v>0</v>
      </c>
      <c r="K164" s="185">
        <f t="shared" si="14"/>
        <v>0</v>
      </c>
      <c r="L164" s="185">
        <f t="shared" si="15"/>
        <v>0</v>
      </c>
      <c r="M164" s="185"/>
      <c r="N164" s="185">
        <v>0</v>
      </c>
      <c r="O164" s="185"/>
      <c r="P164" s="190"/>
      <c r="Q164" s="190"/>
      <c r="R164" s="190"/>
      <c r="S164" s="186">
        <f t="shared" si="16"/>
        <v>0</v>
      </c>
      <c r="T164" s="186"/>
      <c r="U164" s="186"/>
      <c r="V164" s="206"/>
      <c r="W164" s="59"/>
      <c r="Z164">
        <f t="shared" si="17"/>
        <v>0</v>
      </c>
    </row>
    <row r="165" spans="1:26" ht="24.95" customHeight="1" x14ac:dyDescent="0.25">
      <c r="A165" s="187"/>
      <c r="B165" s="223"/>
      <c r="C165" s="197" t="s">
        <v>2291</v>
      </c>
      <c r="D165" s="326" t="s">
        <v>2290</v>
      </c>
      <c r="E165" s="326"/>
      <c r="F165" s="192" t="s">
        <v>2016</v>
      </c>
      <c r="G165" s="193">
        <v>1</v>
      </c>
      <c r="H165" s="198"/>
      <c r="I165" s="192">
        <f t="shared" si="12"/>
        <v>0</v>
      </c>
      <c r="J165" s="194">
        <f t="shared" si="13"/>
        <v>0</v>
      </c>
      <c r="K165" s="195">
        <f t="shared" si="14"/>
        <v>0</v>
      </c>
      <c r="L165" s="195">
        <f t="shared" si="15"/>
        <v>0</v>
      </c>
      <c r="M165" s="195">
        <f>ROUND(G165*(H165),2)</f>
        <v>0</v>
      </c>
      <c r="N165" s="195">
        <v>0</v>
      </c>
      <c r="O165" s="195"/>
      <c r="P165" s="199"/>
      <c r="Q165" s="199"/>
      <c r="R165" s="199"/>
      <c r="S165" s="196">
        <f t="shared" si="16"/>
        <v>0</v>
      </c>
      <c r="T165" s="196"/>
      <c r="U165" s="196"/>
      <c r="V165" s="207"/>
      <c r="W165" s="59"/>
      <c r="Z165">
        <f t="shared" si="17"/>
        <v>0</v>
      </c>
    </row>
    <row r="166" spans="1:26" ht="24.95" customHeight="1" x14ac:dyDescent="0.25">
      <c r="A166" s="187"/>
      <c r="B166" s="222"/>
      <c r="C166" s="188" t="s">
        <v>2292</v>
      </c>
      <c r="D166" s="323" t="s">
        <v>2293</v>
      </c>
      <c r="E166" s="323"/>
      <c r="F166" s="182" t="s">
        <v>2016</v>
      </c>
      <c r="G166" s="183">
        <v>1</v>
      </c>
      <c r="H166" s="189"/>
      <c r="I166" s="182">
        <f t="shared" si="12"/>
        <v>0</v>
      </c>
      <c r="J166" s="184">
        <f t="shared" si="13"/>
        <v>0</v>
      </c>
      <c r="K166" s="185">
        <f t="shared" si="14"/>
        <v>0</v>
      </c>
      <c r="L166" s="185">
        <f t="shared" si="15"/>
        <v>0</v>
      </c>
      <c r="M166" s="185"/>
      <c r="N166" s="185">
        <v>0</v>
      </c>
      <c r="O166" s="185"/>
      <c r="P166" s="190"/>
      <c r="Q166" s="190"/>
      <c r="R166" s="190"/>
      <c r="S166" s="186">
        <f t="shared" si="16"/>
        <v>0</v>
      </c>
      <c r="T166" s="186"/>
      <c r="U166" s="186"/>
      <c r="V166" s="206"/>
      <c r="W166" s="59"/>
      <c r="Z166">
        <f t="shared" si="17"/>
        <v>0</v>
      </c>
    </row>
    <row r="167" spans="1:26" ht="24.95" customHeight="1" x14ac:dyDescent="0.25">
      <c r="A167" s="187"/>
      <c r="B167" s="223"/>
      <c r="C167" s="197" t="s">
        <v>2294</v>
      </c>
      <c r="D167" s="326" t="s">
        <v>2293</v>
      </c>
      <c r="E167" s="326"/>
      <c r="F167" s="192" t="s">
        <v>2016</v>
      </c>
      <c r="G167" s="193">
        <v>1</v>
      </c>
      <c r="H167" s="198"/>
      <c r="I167" s="192">
        <f t="shared" si="12"/>
        <v>0</v>
      </c>
      <c r="J167" s="194">
        <f t="shared" si="13"/>
        <v>0</v>
      </c>
      <c r="K167" s="195">
        <f t="shared" si="14"/>
        <v>0</v>
      </c>
      <c r="L167" s="195">
        <f t="shared" si="15"/>
        <v>0</v>
      </c>
      <c r="M167" s="195">
        <f>ROUND(G167*(H167),2)</f>
        <v>0</v>
      </c>
      <c r="N167" s="195">
        <v>0</v>
      </c>
      <c r="O167" s="195"/>
      <c r="P167" s="199"/>
      <c r="Q167" s="199"/>
      <c r="R167" s="199"/>
      <c r="S167" s="196">
        <f t="shared" si="16"/>
        <v>0</v>
      </c>
      <c r="T167" s="196"/>
      <c r="U167" s="196"/>
      <c r="V167" s="207"/>
      <c r="W167" s="59"/>
      <c r="Z167">
        <f t="shared" si="17"/>
        <v>0</v>
      </c>
    </row>
    <row r="168" spans="1:26" ht="24.95" customHeight="1" x14ac:dyDescent="0.25">
      <c r="A168" s="187"/>
      <c r="B168" s="222"/>
      <c r="C168" s="188" t="s">
        <v>2295</v>
      </c>
      <c r="D168" s="323" t="s">
        <v>2296</v>
      </c>
      <c r="E168" s="323"/>
      <c r="F168" s="182" t="s">
        <v>2016</v>
      </c>
      <c r="G168" s="183">
        <v>1</v>
      </c>
      <c r="H168" s="189"/>
      <c r="I168" s="182">
        <f t="shared" si="12"/>
        <v>0</v>
      </c>
      <c r="J168" s="184">
        <f t="shared" si="13"/>
        <v>0</v>
      </c>
      <c r="K168" s="185">
        <f t="shared" si="14"/>
        <v>0</v>
      </c>
      <c r="L168" s="185">
        <f t="shared" si="15"/>
        <v>0</v>
      </c>
      <c r="M168" s="185"/>
      <c r="N168" s="185">
        <v>0</v>
      </c>
      <c r="O168" s="185"/>
      <c r="P168" s="190"/>
      <c r="Q168" s="190"/>
      <c r="R168" s="190"/>
      <c r="S168" s="186">
        <f t="shared" si="16"/>
        <v>0</v>
      </c>
      <c r="T168" s="186"/>
      <c r="U168" s="186"/>
      <c r="V168" s="206"/>
      <c r="W168" s="59"/>
      <c r="Z168">
        <f t="shared" si="17"/>
        <v>0</v>
      </c>
    </row>
    <row r="169" spans="1:26" ht="24.95" customHeight="1" x14ac:dyDescent="0.25">
      <c r="A169" s="187"/>
      <c r="B169" s="223"/>
      <c r="C169" s="197" t="s">
        <v>2297</v>
      </c>
      <c r="D169" s="326" t="s">
        <v>2296</v>
      </c>
      <c r="E169" s="326"/>
      <c r="F169" s="192" t="s">
        <v>2016</v>
      </c>
      <c r="G169" s="193">
        <v>1</v>
      </c>
      <c r="H169" s="198"/>
      <c r="I169" s="192">
        <f t="shared" si="12"/>
        <v>0</v>
      </c>
      <c r="J169" s="194">
        <f t="shared" si="13"/>
        <v>0</v>
      </c>
      <c r="K169" s="195">
        <f t="shared" si="14"/>
        <v>0</v>
      </c>
      <c r="L169" s="195">
        <f t="shared" si="15"/>
        <v>0</v>
      </c>
      <c r="M169" s="195">
        <f>ROUND(G169*(H169),2)</f>
        <v>0</v>
      </c>
      <c r="N169" s="195">
        <v>0</v>
      </c>
      <c r="O169" s="195"/>
      <c r="P169" s="199"/>
      <c r="Q169" s="199"/>
      <c r="R169" s="199"/>
      <c r="S169" s="196">
        <f t="shared" si="16"/>
        <v>0</v>
      </c>
      <c r="T169" s="196"/>
      <c r="U169" s="196"/>
      <c r="V169" s="207"/>
      <c r="W169" s="59"/>
      <c r="Z169">
        <f t="shared" si="17"/>
        <v>0</v>
      </c>
    </row>
    <row r="170" spans="1:26" ht="24.95" customHeight="1" x14ac:dyDescent="0.25">
      <c r="A170" s="187"/>
      <c r="B170" s="222"/>
      <c r="C170" s="188" t="s">
        <v>2298</v>
      </c>
      <c r="D170" s="323" t="s">
        <v>2299</v>
      </c>
      <c r="E170" s="323"/>
      <c r="F170" s="182" t="s">
        <v>2016</v>
      </c>
      <c r="G170" s="183">
        <v>1</v>
      </c>
      <c r="H170" s="189"/>
      <c r="I170" s="182">
        <f t="shared" si="12"/>
        <v>0</v>
      </c>
      <c r="J170" s="184">
        <f t="shared" si="13"/>
        <v>0</v>
      </c>
      <c r="K170" s="185">
        <f t="shared" si="14"/>
        <v>0</v>
      </c>
      <c r="L170" s="185">
        <f t="shared" si="15"/>
        <v>0</v>
      </c>
      <c r="M170" s="185"/>
      <c r="N170" s="185">
        <v>0</v>
      </c>
      <c r="O170" s="185"/>
      <c r="P170" s="190"/>
      <c r="Q170" s="190"/>
      <c r="R170" s="190"/>
      <c r="S170" s="186">
        <f t="shared" si="16"/>
        <v>0</v>
      </c>
      <c r="T170" s="186"/>
      <c r="U170" s="186"/>
      <c r="V170" s="206"/>
      <c r="W170" s="59"/>
      <c r="Z170">
        <f t="shared" si="17"/>
        <v>0</v>
      </c>
    </row>
    <row r="171" spans="1:26" ht="24.95" customHeight="1" x14ac:dyDescent="0.25">
      <c r="A171" s="187"/>
      <c r="B171" s="223"/>
      <c r="C171" s="197" t="s">
        <v>2300</v>
      </c>
      <c r="D171" s="326" t="s">
        <v>2299</v>
      </c>
      <c r="E171" s="326"/>
      <c r="F171" s="192" t="s">
        <v>2016</v>
      </c>
      <c r="G171" s="193">
        <v>1</v>
      </c>
      <c r="H171" s="198"/>
      <c r="I171" s="192">
        <f t="shared" si="12"/>
        <v>0</v>
      </c>
      <c r="J171" s="194">
        <f t="shared" si="13"/>
        <v>0</v>
      </c>
      <c r="K171" s="195">
        <f t="shared" si="14"/>
        <v>0</v>
      </c>
      <c r="L171" s="195">
        <f t="shared" si="15"/>
        <v>0</v>
      </c>
      <c r="M171" s="195">
        <f>ROUND(G171*(H171),2)</f>
        <v>0</v>
      </c>
      <c r="N171" s="195">
        <v>0</v>
      </c>
      <c r="O171" s="195"/>
      <c r="P171" s="199"/>
      <c r="Q171" s="199"/>
      <c r="R171" s="199"/>
      <c r="S171" s="196">
        <f t="shared" si="16"/>
        <v>0</v>
      </c>
      <c r="T171" s="196"/>
      <c r="U171" s="196"/>
      <c r="V171" s="207"/>
      <c r="W171" s="59"/>
      <c r="Z171">
        <f t="shared" si="17"/>
        <v>0</v>
      </c>
    </row>
    <row r="172" spans="1:26" ht="24.95" customHeight="1" x14ac:dyDescent="0.25">
      <c r="A172" s="187"/>
      <c r="B172" s="222"/>
      <c r="C172" s="188" t="s">
        <v>2301</v>
      </c>
      <c r="D172" s="323" t="s">
        <v>2302</v>
      </c>
      <c r="E172" s="323"/>
      <c r="F172" s="182" t="s">
        <v>2016</v>
      </c>
      <c r="G172" s="183">
        <v>1</v>
      </c>
      <c r="H172" s="189"/>
      <c r="I172" s="182">
        <f t="shared" si="12"/>
        <v>0</v>
      </c>
      <c r="J172" s="184">
        <f t="shared" si="13"/>
        <v>0</v>
      </c>
      <c r="K172" s="185">
        <f t="shared" si="14"/>
        <v>0</v>
      </c>
      <c r="L172" s="185">
        <f t="shared" si="15"/>
        <v>0</v>
      </c>
      <c r="M172" s="185"/>
      <c r="N172" s="185">
        <v>0</v>
      </c>
      <c r="O172" s="185"/>
      <c r="P172" s="190"/>
      <c r="Q172" s="190"/>
      <c r="R172" s="190"/>
      <c r="S172" s="186">
        <f t="shared" si="16"/>
        <v>0</v>
      </c>
      <c r="T172" s="186"/>
      <c r="U172" s="186"/>
      <c r="V172" s="206"/>
      <c r="W172" s="59"/>
      <c r="Z172">
        <f t="shared" si="17"/>
        <v>0</v>
      </c>
    </row>
    <row r="173" spans="1:26" ht="24.95" customHeight="1" x14ac:dyDescent="0.25">
      <c r="A173" s="187"/>
      <c r="B173" s="223"/>
      <c r="C173" s="197" t="s">
        <v>2303</v>
      </c>
      <c r="D173" s="326" t="s">
        <v>2304</v>
      </c>
      <c r="E173" s="326"/>
      <c r="F173" s="192" t="s">
        <v>2029</v>
      </c>
      <c r="G173" s="193">
        <v>1</v>
      </c>
      <c r="H173" s="198"/>
      <c r="I173" s="192">
        <f t="shared" si="12"/>
        <v>0</v>
      </c>
      <c r="J173" s="194">
        <f t="shared" si="13"/>
        <v>0</v>
      </c>
      <c r="K173" s="195">
        <f t="shared" si="14"/>
        <v>0</v>
      </c>
      <c r="L173" s="195">
        <f t="shared" si="15"/>
        <v>0</v>
      </c>
      <c r="M173" s="195">
        <f>ROUND(G173*(H173),2)</f>
        <v>0</v>
      </c>
      <c r="N173" s="195">
        <v>0</v>
      </c>
      <c r="O173" s="195"/>
      <c r="P173" s="199"/>
      <c r="Q173" s="199"/>
      <c r="R173" s="199"/>
      <c r="S173" s="196">
        <f t="shared" si="16"/>
        <v>0</v>
      </c>
      <c r="T173" s="196"/>
      <c r="U173" s="196"/>
      <c r="V173" s="207"/>
      <c r="W173" s="59"/>
      <c r="Z173">
        <f t="shared" si="17"/>
        <v>0</v>
      </c>
    </row>
    <row r="174" spans="1:26" ht="24.95" customHeight="1" x14ac:dyDescent="0.25">
      <c r="A174" s="187"/>
      <c r="B174" s="222"/>
      <c r="C174" s="188" t="s">
        <v>2305</v>
      </c>
      <c r="D174" s="323" t="s">
        <v>2306</v>
      </c>
      <c r="E174" s="323"/>
      <c r="F174" s="182" t="s">
        <v>2284</v>
      </c>
      <c r="G174" s="183">
        <v>50</v>
      </c>
      <c r="H174" s="189"/>
      <c r="I174" s="182">
        <f t="shared" si="12"/>
        <v>0</v>
      </c>
      <c r="J174" s="184">
        <f t="shared" si="13"/>
        <v>0</v>
      </c>
      <c r="K174" s="185">
        <f t="shared" si="14"/>
        <v>0</v>
      </c>
      <c r="L174" s="185">
        <f t="shared" si="15"/>
        <v>0</v>
      </c>
      <c r="M174" s="185"/>
      <c r="N174" s="185">
        <v>0</v>
      </c>
      <c r="O174" s="185"/>
      <c r="P174" s="190"/>
      <c r="Q174" s="190"/>
      <c r="R174" s="190"/>
      <c r="S174" s="186">
        <f t="shared" si="16"/>
        <v>0</v>
      </c>
      <c r="T174" s="186"/>
      <c r="U174" s="186"/>
      <c r="V174" s="206"/>
      <c r="W174" s="59"/>
      <c r="Z174">
        <f t="shared" si="17"/>
        <v>0</v>
      </c>
    </row>
    <row r="175" spans="1:26" ht="24.95" customHeight="1" x14ac:dyDescent="0.25">
      <c r="A175" s="187"/>
      <c r="B175" s="222"/>
      <c r="C175" s="188" t="s">
        <v>2307</v>
      </c>
      <c r="D175" s="323" t="s">
        <v>2308</v>
      </c>
      <c r="E175" s="323"/>
      <c r="F175" s="182" t="s">
        <v>2029</v>
      </c>
      <c r="G175" s="183">
        <v>1</v>
      </c>
      <c r="H175" s="189"/>
      <c r="I175" s="182">
        <f t="shared" si="12"/>
        <v>0</v>
      </c>
      <c r="J175" s="184">
        <f t="shared" si="13"/>
        <v>0</v>
      </c>
      <c r="K175" s="185">
        <f t="shared" si="14"/>
        <v>0</v>
      </c>
      <c r="L175" s="185">
        <f t="shared" si="15"/>
        <v>0</v>
      </c>
      <c r="M175" s="185"/>
      <c r="N175" s="185">
        <v>0</v>
      </c>
      <c r="O175" s="185"/>
      <c r="P175" s="190"/>
      <c r="Q175" s="190"/>
      <c r="R175" s="190"/>
      <c r="S175" s="186">
        <f t="shared" si="16"/>
        <v>0</v>
      </c>
      <c r="T175" s="186"/>
      <c r="U175" s="186"/>
      <c r="V175" s="206"/>
      <c r="W175" s="59"/>
      <c r="Z175">
        <f t="shared" si="17"/>
        <v>0</v>
      </c>
    </row>
    <row r="176" spans="1:26" x14ac:dyDescent="0.25">
      <c r="A176" s="13"/>
      <c r="B176" s="221"/>
      <c r="C176" s="180">
        <v>2</v>
      </c>
      <c r="D176" s="322" t="s">
        <v>79</v>
      </c>
      <c r="E176" s="322"/>
      <c r="F176" s="146"/>
      <c r="G176" s="179"/>
      <c r="H176" s="146"/>
      <c r="I176" s="148">
        <f>ROUND((SUM(I112:I175))/1,2)</f>
        <v>0</v>
      </c>
      <c r="J176" s="147"/>
      <c r="K176" s="147"/>
      <c r="L176" s="147">
        <f>ROUND((SUM(L112:L175))/1,2)</f>
        <v>0</v>
      </c>
      <c r="M176" s="147">
        <f>ROUND((SUM(M112:M175))/1,2)</f>
        <v>0</v>
      </c>
      <c r="N176" s="147"/>
      <c r="O176" s="147"/>
      <c r="P176" s="147"/>
      <c r="Q176" s="13"/>
      <c r="R176" s="13"/>
      <c r="S176" s="13">
        <f>ROUND((SUM(S112:S175))/1,2)</f>
        <v>0.14000000000000001</v>
      </c>
      <c r="T176" s="13"/>
      <c r="U176" s="13"/>
      <c r="V176" s="208">
        <f>ROUND((SUM(V112:V175))/1,2)</f>
        <v>0</v>
      </c>
      <c r="W176" s="226"/>
      <c r="X176" s="145"/>
      <c r="Y176" s="145"/>
      <c r="Z176" s="145"/>
    </row>
    <row r="177" spans="1:26" x14ac:dyDescent="0.25">
      <c r="A177" s="1"/>
      <c r="B177" s="217"/>
      <c r="C177" s="1"/>
      <c r="D177" s="1"/>
      <c r="E177" s="139"/>
      <c r="F177" s="139"/>
      <c r="G177" s="173"/>
      <c r="H177" s="139"/>
      <c r="I177" s="139"/>
      <c r="J177" s="140"/>
      <c r="K177" s="140"/>
      <c r="L177" s="140"/>
      <c r="M177" s="140"/>
      <c r="N177" s="140"/>
      <c r="O177" s="140"/>
      <c r="P177" s="140"/>
      <c r="Q177" s="1"/>
      <c r="R177" s="1"/>
      <c r="S177" s="1"/>
      <c r="T177" s="1"/>
      <c r="U177" s="1"/>
      <c r="V177" s="209"/>
      <c r="W177" s="59"/>
    </row>
    <row r="178" spans="1:26" x14ac:dyDescent="0.25">
      <c r="A178" s="13"/>
      <c r="B178" s="221"/>
      <c r="C178" s="180">
        <v>3</v>
      </c>
      <c r="D178" s="322" t="s">
        <v>80</v>
      </c>
      <c r="E178" s="322"/>
      <c r="F178" s="146"/>
      <c r="G178" s="179"/>
      <c r="H178" s="146"/>
      <c r="I178" s="146"/>
      <c r="J178" s="147"/>
      <c r="K178" s="147"/>
      <c r="L178" s="147"/>
      <c r="M178" s="147"/>
      <c r="N178" s="147"/>
      <c r="O178" s="147"/>
      <c r="P178" s="147"/>
      <c r="Q178" s="13"/>
      <c r="R178" s="13"/>
      <c r="S178" s="13"/>
      <c r="T178" s="13"/>
      <c r="U178" s="13"/>
      <c r="V178" s="205"/>
      <c r="W178" s="226"/>
      <c r="X178" s="145"/>
      <c r="Y178" s="145"/>
      <c r="Z178" s="145"/>
    </row>
    <row r="179" spans="1:26" ht="24.95" customHeight="1" x14ac:dyDescent="0.25">
      <c r="A179" s="187"/>
      <c r="B179" s="223"/>
      <c r="C179" s="197" t="s">
        <v>2309</v>
      </c>
      <c r="D179" s="326" t="s">
        <v>2310</v>
      </c>
      <c r="E179" s="326"/>
      <c r="F179" s="192" t="s">
        <v>178</v>
      </c>
      <c r="G179" s="193">
        <v>550</v>
      </c>
      <c r="H179" s="198"/>
      <c r="I179" s="192">
        <f t="shared" ref="I179:I186" si="18">ROUND(G179*(H179),2)</f>
        <v>0</v>
      </c>
      <c r="J179" s="194">
        <f t="shared" ref="J179:J186" si="19">ROUND(G179*(N179),2)</f>
        <v>0</v>
      </c>
      <c r="K179" s="195">
        <f t="shared" ref="K179:K186" si="20">ROUND(G179*(O179),2)</f>
        <v>0</v>
      </c>
      <c r="L179" s="195">
        <f t="shared" ref="L179:L186" si="21">ROUND(G179*(H179),2)</f>
        <v>0</v>
      </c>
      <c r="M179" s="195">
        <f t="shared" ref="M179:M186" si="22">ROUND(G179*(H179),2)</f>
        <v>0</v>
      </c>
      <c r="N179" s="195">
        <v>0</v>
      </c>
      <c r="O179" s="195"/>
      <c r="P179" s="199"/>
      <c r="Q179" s="199"/>
      <c r="R179" s="199"/>
      <c r="S179" s="196">
        <f t="shared" ref="S179:S186" si="23">ROUND(G179*(P179),3)</f>
        <v>0</v>
      </c>
      <c r="T179" s="196"/>
      <c r="U179" s="196"/>
      <c r="V179" s="207"/>
      <c r="W179" s="59"/>
      <c r="Z179">
        <f t="shared" ref="Z179:Z186" si="24">0.058844*POWER(I179,0.952797)</f>
        <v>0</v>
      </c>
    </row>
    <row r="180" spans="1:26" ht="24.95" customHeight="1" x14ac:dyDescent="0.25">
      <c r="A180" s="187"/>
      <c r="B180" s="223"/>
      <c r="C180" s="197" t="s">
        <v>2311</v>
      </c>
      <c r="D180" s="326" t="s">
        <v>2312</v>
      </c>
      <c r="E180" s="326"/>
      <c r="F180" s="192" t="s">
        <v>178</v>
      </c>
      <c r="G180" s="193">
        <v>400</v>
      </c>
      <c r="H180" s="198"/>
      <c r="I180" s="192">
        <f t="shared" si="18"/>
        <v>0</v>
      </c>
      <c r="J180" s="194">
        <f t="shared" si="19"/>
        <v>0</v>
      </c>
      <c r="K180" s="195">
        <f t="shared" si="20"/>
        <v>0</v>
      </c>
      <c r="L180" s="195">
        <f t="shared" si="21"/>
        <v>0</v>
      </c>
      <c r="M180" s="195">
        <f t="shared" si="22"/>
        <v>0</v>
      </c>
      <c r="N180" s="195">
        <v>0</v>
      </c>
      <c r="O180" s="195"/>
      <c r="P180" s="199"/>
      <c r="Q180" s="199"/>
      <c r="R180" s="199"/>
      <c r="S180" s="196">
        <f t="shared" si="23"/>
        <v>0</v>
      </c>
      <c r="T180" s="196"/>
      <c r="U180" s="196"/>
      <c r="V180" s="207"/>
      <c r="W180" s="59"/>
      <c r="Z180">
        <f t="shared" si="24"/>
        <v>0</v>
      </c>
    </row>
    <row r="181" spans="1:26" ht="24.95" customHeight="1" x14ac:dyDescent="0.25">
      <c r="A181" s="187"/>
      <c r="B181" s="223"/>
      <c r="C181" s="197" t="s">
        <v>2311</v>
      </c>
      <c r="D181" s="326" t="s">
        <v>2313</v>
      </c>
      <c r="E181" s="326"/>
      <c r="F181" s="192" t="s">
        <v>178</v>
      </c>
      <c r="G181" s="193">
        <v>270</v>
      </c>
      <c r="H181" s="198"/>
      <c r="I181" s="192">
        <f t="shared" si="18"/>
        <v>0</v>
      </c>
      <c r="J181" s="194">
        <f t="shared" si="19"/>
        <v>0</v>
      </c>
      <c r="K181" s="195">
        <f t="shared" si="20"/>
        <v>0</v>
      </c>
      <c r="L181" s="195">
        <f t="shared" si="21"/>
        <v>0</v>
      </c>
      <c r="M181" s="195">
        <f t="shared" si="22"/>
        <v>0</v>
      </c>
      <c r="N181" s="195">
        <v>0</v>
      </c>
      <c r="O181" s="195"/>
      <c r="P181" s="199"/>
      <c r="Q181" s="199"/>
      <c r="R181" s="199"/>
      <c r="S181" s="196">
        <f t="shared" si="23"/>
        <v>0</v>
      </c>
      <c r="T181" s="196"/>
      <c r="U181" s="196"/>
      <c r="V181" s="207"/>
      <c r="W181" s="59"/>
      <c r="Z181">
        <f t="shared" si="24"/>
        <v>0</v>
      </c>
    </row>
    <row r="182" spans="1:26" ht="24.95" customHeight="1" x14ac:dyDescent="0.25">
      <c r="A182" s="187"/>
      <c r="B182" s="223"/>
      <c r="C182" s="197" t="s">
        <v>2311</v>
      </c>
      <c r="D182" s="326" t="s">
        <v>2314</v>
      </c>
      <c r="E182" s="326"/>
      <c r="F182" s="192" t="s">
        <v>178</v>
      </c>
      <c r="G182" s="193">
        <v>2400</v>
      </c>
      <c r="H182" s="198"/>
      <c r="I182" s="192">
        <f t="shared" si="18"/>
        <v>0</v>
      </c>
      <c r="J182" s="194">
        <f t="shared" si="19"/>
        <v>0</v>
      </c>
      <c r="K182" s="195">
        <f t="shared" si="20"/>
        <v>0</v>
      </c>
      <c r="L182" s="195">
        <f t="shared" si="21"/>
        <v>0</v>
      </c>
      <c r="M182" s="195">
        <f t="shared" si="22"/>
        <v>0</v>
      </c>
      <c r="N182" s="195">
        <v>0</v>
      </c>
      <c r="O182" s="195"/>
      <c r="P182" s="199"/>
      <c r="Q182" s="199"/>
      <c r="R182" s="199"/>
      <c r="S182" s="196">
        <f t="shared" si="23"/>
        <v>0</v>
      </c>
      <c r="T182" s="196"/>
      <c r="U182" s="196"/>
      <c r="V182" s="207"/>
      <c r="W182" s="59"/>
      <c r="Z182">
        <f t="shared" si="24"/>
        <v>0</v>
      </c>
    </row>
    <row r="183" spans="1:26" ht="24.95" customHeight="1" x14ac:dyDescent="0.25">
      <c r="A183" s="187"/>
      <c r="B183" s="223"/>
      <c r="C183" s="197" t="s">
        <v>2311</v>
      </c>
      <c r="D183" s="326" t="s">
        <v>2315</v>
      </c>
      <c r="E183" s="326"/>
      <c r="F183" s="192" t="s">
        <v>178</v>
      </c>
      <c r="G183" s="193">
        <v>1500</v>
      </c>
      <c r="H183" s="198"/>
      <c r="I183" s="192">
        <f t="shared" si="18"/>
        <v>0</v>
      </c>
      <c r="J183" s="194">
        <f t="shared" si="19"/>
        <v>0</v>
      </c>
      <c r="K183" s="195">
        <f t="shared" si="20"/>
        <v>0</v>
      </c>
      <c r="L183" s="195">
        <f t="shared" si="21"/>
        <v>0</v>
      </c>
      <c r="M183" s="195">
        <f t="shared" si="22"/>
        <v>0</v>
      </c>
      <c r="N183" s="195">
        <v>0</v>
      </c>
      <c r="O183" s="195"/>
      <c r="P183" s="199"/>
      <c r="Q183" s="199"/>
      <c r="R183" s="199"/>
      <c r="S183" s="196">
        <f t="shared" si="23"/>
        <v>0</v>
      </c>
      <c r="T183" s="196"/>
      <c r="U183" s="196"/>
      <c r="V183" s="207"/>
      <c r="W183" s="59"/>
      <c r="Z183">
        <f t="shared" si="24"/>
        <v>0</v>
      </c>
    </row>
    <row r="184" spans="1:26" ht="24.95" customHeight="1" x14ac:dyDescent="0.25">
      <c r="A184" s="187"/>
      <c r="B184" s="223"/>
      <c r="C184" s="197" t="s">
        <v>2316</v>
      </c>
      <c r="D184" s="326" t="s">
        <v>2317</v>
      </c>
      <c r="E184" s="326"/>
      <c r="F184" s="192" t="s">
        <v>195</v>
      </c>
      <c r="G184" s="193">
        <v>300</v>
      </c>
      <c r="H184" s="198"/>
      <c r="I184" s="192">
        <f t="shared" si="18"/>
        <v>0</v>
      </c>
      <c r="J184" s="194">
        <f t="shared" si="19"/>
        <v>0</v>
      </c>
      <c r="K184" s="195">
        <f t="shared" si="20"/>
        <v>0</v>
      </c>
      <c r="L184" s="195">
        <f t="shared" si="21"/>
        <v>0</v>
      </c>
      <c r="M184" s="195">
        <f t="shared" si="22"/>
        <v>0</v>
      </c>
      <c r="N184" s="195">
        <v>0</v>
      </c>
      <c r="O184" s="195"/>
      <c r="P184" s="199"/>
      <c r="Q184" s="199"/>
      <c r="R184" s="199"/>
      <c r="S184" s="196">
        <f t="shared" si="23"/>
        <v>0</v>
      </c>
      <c r="T184" s="196"/>
      <c r="U184" s="196"/>
      <c r="V184" s="207"/>
      <c r="W184" s="59"/>
      <c r="Z184">
        <f t="shared" si="24"/>
        <v>0</v>
      </c>
    </row>
    <row r="185" spans="1:26" ht="24.95" customHeight="1" x14ac:dyDescent="0.25">
      <c r="A185" s="187"/>
      <c r="B185" s="223"/>
      <c r="C185" s="197" t="s">
        <v>2316</v>
      </c>
      <c r="D185" s="326" t="s">
        <v>2318</v>
      </c>
      <c r="E185" s="326"/>
      <c r="F185" s="192" t="s">
        <v>195</v>
      </c>
      <c r="G185" s="193">
        <v>150</v>
      </c>
      <c r="H185" s="198"/>
      <c r="I185" s="192">
        <f t="shared" si="18"/>
        <v>0</v>
      </c>
      <c r="J185" s="194">
        <f t="shared" si="19"/>
        <v>0</v>
      </c>
      <c r="K185" s="195">
        <f t="shared" si="20"/>
        <v>0</v>
      </c>
      <c r="L185" s="195">
        <f t="shared" si="21"/>
        <v>0</v>
      </c>
      <c r="M185" s="195">
        <f t="shared" si="22"/>
        <v>0</v>
      </c>
      <c r="N185" s="195">
        <v>0</v>
      </c>
      <c r="O185" s="195"/>
      <c r="P185" s="199"/>
      <c r="Q185" s="199"/>
      <c r="R185" s="199"/>
      <c r="S185" s="196">
        <f t="shared" si="23"/>
        <v>0</v>
      </c>
      <c r="T185" s="196"/>
      <c r="U185" s="196"/>
      <c r="V185" s="207"/>
      <c r="W185" s="59"/>
      <c r="Z185">
        <f t="shared" si="24"/>
        <v>0</v>
      </c>
    </row>
    <row r="186" spans="1:26" ht="24.95" customHeight="1" x14ac:dyDescent="0.25">
      <c r="A186" s="187"/>
      <c r="B186" s="223"/>
      <c r="C186" s="197" t="s">
        <v>2316</v>
      </c>
      <c r="D186" s="326" t="s">
        <v>2319</v>
      </c>
      <c r="E186" s="326"/>
      <c r="F186" s="192" t="s">
        <v>195</v>
      </c>
      <c r="G186" s="193">
        <v>250</v>
      </c>
      <c r="H186" s="198"/>
      <c r="I186" s="192">
        <f t="shared" si="18"/>
        <v>0</v>
      </c>
      <c r="J186" s="194">
        <f t="shared" si="19"/>
        <v>0</v>
      </c>
      <c r="K186" s="195">
        <f t="shared" si="20"/>
        <v>0</v>
      </c>
      <c r="L186" s="195">
        <f t="shared" si="21"/>
        <v>0</v>
      </c>
      <c r="M186" s="195">
        <f t="shared" si="22"/>
        <v>0</v>
      </c>
      <c r="N186" s="195">
        <v>0</v>
      </c>
      <c r="O186" s="195"/>
      <c r="P186" s="199"/>
      <c r="Q186" s="199"/>
      <c r="R186" s="199"/>
      <c r="S186" s="196">
        <f t="shared" si="23"/>
        <v>0</v>
      </c>
      <c r="T186" s="196"/>
      <c r="U186" s="196"/>
      <c r="V186" s="207"/>
      <c r="W186" s="59"/>
      <c r="Z186">
        <f t="shared" si="24"/>
        <v>0</v>
      </c>
    </row>
    <row r="187" spans="1:26" x14ac:dyDescent="0.25">
      <c r="A187" s="13"/>
      <c r="B187" s="221"/>
      <c r="C187" s="180">
        <v>3</v>
      </c>
      <c r="D187" s="322" t="s">
        <v>80</v>
      </c>
      <c r="E187" s="322"/>
      <c r="F187" s="146"/>
      <c r="G187" s="179"/>
      <c r="H187" s="146"/>
      <c r="I187" s="148">
        <f>ROUND((SUM(I178:I186))/1,2)</f>
        <v>0</v>
      </c>
      <c r="J187" s="147"/>
      <c r="K187" s="147"/>
      <c r="L187" s="147">
        <f>ROUND((SUM(L178:L186))/1,2)</f>
        <v>0</v>
      </c>
      <c r="M187" s="147">
        <f>ROUND((SUM(M178:M186))/1,2)</f>
        <v>0</v>
      </c>
      <c r="N187" s="147"/>
      <c r="O187" s="147"/>
      <c r="P187" s="147"/>
      <c r="Q187" s="13"/>
      <c r="R187" s="13"/>
      <c r="S187" s="13">
        <f>ROUND((SUM(S178:S186))/1,2)</f>
        <v>0</v>
      </c>
      <c r="T187" s="13"/>
      <c r="U187" s="13"/>
      <c r="V187" s="208">
        <f>ROUND((SUM(V178:V186))/1,2)</f>
        <v>0</v>
      </c>
      <c r="W187" s="226"/>
      <c r="X187" s="145"/>
      <c r="Y187" s="145"/>
      <c r="Z187" s="145"/>
    </row>
    <row r="188" spans="1:26" x14ac:dyDescent="0.25">
      <c r="A188" s="1"/>
      <c r="B188" s="217"/>
      <c r="C188" s="1"/>
      <c r="D188" s="1"/>
      <c r="E188" s="139"/>
      <c r="F188" s="139"/>
      <c r="G188" s="173"/>
      <c r="H188" s="139"/>
      <c r="I188" s="139"/>
      <c r="J188" s="140"/>
      <c r="K188" s="140"/>
      <c r="L188" s="140"/>
      <c r="M188" s="140"/>
      <c r="N188" s="140"/>
      <c r="O188" s="140"/>
      <c r="P188" s="140"/>
      <c r="Q188" s="1"/>
      <c r="R188" s="1"/>
      <c r="S188" s="1"/>
      <c r="T188" s="1"/>
      <c r="U188" s="1"/>
      <c r="V188" s="209"/>
      <c r="W188" s="59"/>
    </row>
    <row r="189" spans="1:26" x14ac:dyDescent="0.25">
      <c r="A189" s="13"/>
      <c r="B189" s="221"/>
      <c r="C189" s="180">
        <v>9</v>
      </c>
      <c r="D189" s="322" t="s">
        <v>83</v>
      </c>
      <c r="E189" s="322"/>
      <c r="F189" s="146"/>
      <c r="G189" s="179"/>
      <c r="H189" s="146"/>
      <c r="I189" s="146"/>
      <c r="J189" s="147"/>
      <c r="K189" s="147"/>
      <c r="L189" s="147"/>
      <c r="M189" s="147"/>
      <c r="N189" s="147"/>
      <c r="O189" s="147"/>
      <c r="P189" s="147"/>
      <c r="Q189" s="13"/>
      <c r="R189" s="13"/>
      <c r="S189" s="13"/>
      <c r="T189" s="13"/>
      <c r="U189" s="13"/>
      <c r="V189" s="205"/>
      <c r="W189" s="226"/>
      <c r="X189" s="145"/>
      <c r="Y189" s="145"/>
      <c r="Z189" s="145"/>
    </row>
    <row r="190" spans="1:26" ht="24.95" customHeight="1" x14ac:dyDescent="0.25">
      <c r="A190" s="187"/>
      <c r="B190" s="222"/>
      <c r="C190" s="188" t="s">
        <v>333</v>
      </c>
      <c r="D190" s="323" t="s">
        <v>334</v>
      </c>
      <c r="E190" s="323"/>
      <c r="F190" s="182" t="s">
        <v>157</v>
      </c>
      <c r="G190" s="183">
        <v>0</v>
      </c>
      <c r="H190" s="189"/>
      <c r="I190" s="182">
        <f t="shared" ref="I190:I212" si="25">ROUND(G190*(H190),2)</f>
        <v>0</v>
      </c>
      <c r="J190" s="184">
        <f t="shared" ref="J190:J212" si="26">ROUND(G190*(N190),2)</f>
        <v>0</v>
      </c>
      <c r="K190" s="185">
        <f t="shared" ref="K190:K212" si="27">ROUND(G190*(O190),2)</f>
        <v>0</v>
      </c>
      <c r="L190" s="185">
        <f t="shared" ref="L190:L212" si="28">ROUND(G190*(H190),2)</f>
        <v>0</v>
      </c>
      <c r="M190" s="185"/>
      <c r="N190" s="185">
        <v>0</v>
      </c>
      <c r="O190" s="185"/>
      <c r="P190" s="190"/>
      <c r="Q190" s="190"/>
      <c r="R190" s="190"/>
      <c r="S190" s="186">
        <f t="shared" ref="S190:S212" si="29">ROUND(G190*(P190),3)</f>
        <v>0</v>
      </c>
      <c r="T190" s="186"/>
      <c r="U190" s="186"/>
      <c r="V190" s="206"/>
      <c r="W190" s="59"/>
      <c r="Z190">
        <f t="shared" ref="Z190:Z212" si="30">0.058844*POWER(I190,0.952797)</f>
        <v>0</v>
      </c>
    </row>
    <row r="191" spans="1:26" ht="24.95" customHeight="1" x14ac:dyDescent="0.25">
      <c r="A191" s="187"/>
      <c r="B191" s="222"/>
      <c r="C191" s="188" t="s">
        <v>335</v>
      </c>
      <c r="D191" s="323" t="s">
        <v>336</v>
      </c>
      <c r="E191" s="323"/>
      <c r="F191" s="182" t="s">
        <v>157</v>
      </c>
      <c r="G191" s="183">
        <v>0</v>
      </c>
      <c r="H191" s="189"/>
      <c r="I191" s="182">
        <f t="shared" si="25"/>
        <v>0</v>
      </c>
      <c r="J191" s="184">
        <f t="shared" si="26"/>
        <v>0</v>
      </c>
      <c r="K191" s="185">
        <f t="shared" si="27"/>
        <v>0</v>
      </c>
      <c r="L191" s="185">
        <f t="shared" si="28"/>
        <v>0</v>
      </c>
      <c r="M191" s="185"/>
      <c r="N191" s="185">
        <v>0</v>
      </c>
      <c r="O191" s="185"/>
      <c r="P191" s="190"/>
      <c r="Q191" s="190"/>
      <c r="R191" s="190"/>
      <c r="S191" s="186">
        <f t="shared" si="29"/>
        <v>0</v>
      </c>
      <c r="T191" s="186"/>
      <c r="U191" s="186"/>
      <c r="V191" s="206"/>
      <c r="W191" s="59"/>
      <c r="Z191">
        <f t="shared" si="30"/>
        <v>0</v>
      </c>
    </row>
    <row r="192" spans="1:26" ht="24.95" customHeight="1" x14ac:dyDescent="0.25">
      <c r="A192" s="187"/>
      <c r="B192" s="222"/>
      <c r="C192" s="188" t="s">
        <v>337</v>
      </c>
      <c r="D192" s="323" t="s">
        <v>338</v>
      </c>
      <c r="E192" s="323"/>
      <c r="F192" s="182" t="s">
        <v>157</v>
      </c>
      <c r="G192" s="183">
        <v>0</v>
      </c>
      <c r="H192" s="189"/>
      <c r="I192" s="182">
        <f t="shared" si="25"/>
        <v>0</v>
      </c>
      <c r="J192" s="184">
        <f t="shared" si="26"/>
        <v>0</v>
      </c>
      <c r="K192" s="185">
        <f t="shared" si="27"/>
        <v>0</v>
      </c>
      <c r="L192" s="185">
        <f t="shared" si="28"/>
        <v>0</v>
      </c>
      <c r="M192" s="185"/>
      <c r="N192" s="185">
        <v>0</v>
      </c>
      <c r="O192" s="185"/>
      <c r="P192" s="190"/>
      <c r="Q192" s="190"/>
      <c r="R192" s="190"/>
      <c r="S192" s="186">
        <f t="shared" si="29"/>
        <v>0</v>
      </c>
      <c r="T192" s="186"/>
      <c r="U192" s="186"/>
      <c r="V192" s="206"/>
      <c r="W192" s="59"/>
      <c r="Z192">
        <f t="shared" si="30"/>
        <v>0</v>
      </c>
    </row>
    <row r="193" spans="1:26" ht="24.95" customHeight="1" x14ac:dyDescent="0.25">
      <c r="A193" s="187"/>
      <c r="B193" s="222"/>
      <c r="C193" s="188" t="s">
        <v>2320</v>
      </c>
      <c r="D193" s="323" t="s">
        <v>2321</v>
      </c>
      <c r="E193" s="323"/>
      <c r="F193" s="182" t="s">
        <v>195</v>
      </c>
      <c r="G193" s="183">
        <v>0</v>
      </c>
      <c r="H193" s="189"/>
      <c r="I193" s="182">
        <f t="shared" si="25"/>
        <v>0</v>
      </c>
      <c r="J193" s="184">
        <f t="shared" si="26"/>
        <v>0</v>
      </c>
      <c r="K193" s="185">
        <f t="shared" si="27"/>
        <v>0</v>
      </c>
      <c r="L193" s="185">
        <f t="shared" si="28"/>
        <v>0</v>
      </c>
      <c r="M193" s="185"/>
      <c r="N193" s="185">
        <v>0</v>
      </c>
      <c r="O193" s="185"/>
      <c r="P193" s="190"/>
      <c r="Q193" s="190"/>
      <c r="R193" s="190"/>
      <c r="S193" s="186">
        <f t="shared" si="29"/>
        <v>0</v>
      </c>
      <c r="T193" s="186"/>
      <c r="U193" s="186"/>
      <c r="V193" s="206"/>
      <c r="W193" s="59"/>
      <c r="Z193">
        <f t="shared" si="30"/>
        <v>0</v>
      </c>
    </row>
    <row r="194" spans="1:26" ht="24.95" customHeight="1" x14ac:dyDescent="0.25">
      <c r="A194" s="187"/>
      <c r="B194" s="222"/>
      <c r="C194" s="188" t="s">
        <v>2322</v>
      </c>
      <c r="D194" s="323" t="s">
        <v>2323</v>
      </c>
      <c r="E194" s="323"/>
      <c r="F194" s="182" t="s">
        <v>178</v>
      </c>
      <c r="G194" s="183">
        <v>0</v>
      </c>
      <c r="H194" s="189"/>
      <c r="I194" s="182">
        <f t="shared" si="25"/>
        <v>0</v>
      </c>
      <c r="J194" s="184">
        <f t="shared" si="26"/>
        <v>0</v>
      </c>
      <c r="K194" s="185">
        <f t="shared" si="27"/>
        <v>0</v>
      </c>
      <c r="L194" s="185">
        <f t="shared" si="28"/>
        <v>0</v>
      </c>
      <c r="M194" s="185"/>
      <c r="N194" s="185">
        <v>0</v>
      </c>
      <c r="O194" s="185"/>
      <c r="P194" s="190"/>
      <c r="Q194" s="190"/>
      <c r="R194" s="190"/>
      <c r="S194" s="186">
        <f t="shared" si="29"/>
        <v>0</v>
      </c>
      <c r="T194" s="186"/>
      <c r="U194" s="186"/>
      <c r="V194" s="206"/>
      <c r="W194" s="59"/>
      <c r="Z194">
        <f t="shared" si="30"/>
        <v>0</v>
      </c>
    </row>
    <row r="195" spans="1:26" ht="24.95" customHeight="1" x14ac:dyDescent="0.25">
      <c r="A195" s="187"/>
      <c r="B195" s="223"/>
      <c r="C195" s="197" t="s">
        <v>2324</v>
      </c>
      <c r="D195" s="326" t="s">
        <v>2325</v>
      </c>
      <c r="E195" s="326"/>
      <c r="F195" s="192" t="s">
        <v>178</v>
      </c>
      <c r="G195" s="193">
        <v>55</v>
      </c>
      <c r="H195" s="198"/>
      <c r="I195" s="192">
        <f t="shared" si="25"/>
        <v>0</v>
      </c>
      <c r="J195" s="194">
        <f t="shared" si="26"/>
        <v>0</v>
      </c>
      <c r="K195" s="195">
        <f t="shared" si="27"/>
        <v>0</v>
      </c>
      <c r="L195" s="195">
        <f t="shared" si="28"/>
        <v>0</v>
      </c>
      <c r="M195" s="195">
        <f t="shared" ref="M195:M210" si="31">ROUND(G195*(H195),2)</f>
        <v>0</v>
      </c>
      <c r="N195" s="195">
        <v>0</v>
      </c>
      <c r="O195" s="195"/>
      <c r="P195" s="199"/>
      <c r="Q195" s="199"/>
      <c r="R195" s="199"/>
      <c r="S195" s="196">
        <f t="shared" si="29"/>
        <v>0</v>
      </c>
      <c r="T195" s="196"/>
      <c r="U195" s="196"/>
      <c r="V195" s="207"/>
      <c r="W195" s="59"/>
      <c r="Z195">
        <f t="shared" si="30"/>
        <v>0</v>
      </c>
    </row>
    <row r="196" spans="1:26" ht="24.95" customHeight="1" x14ac:dyDescent="0.25">
      <c r="A196" s="187"/>
      <c r="B196" s="223"/>
      <c r="C196" s="197" t="s">
        <v>2326</v>
      </c>
      <c r="D196" s="326" t="s">
        <v>2327</v>
      </c>
      <c r="E196" s="326"/>
      <c r="F196" s="192" t="s">
        <v>178</v>
      </c>
      <c r="G196" s="193">
        <v>400</v>
      </c>
      <c r="H196" s="198"/>
      <c r="I196" s="192">
        <f t="shared" si="25"/>
        <v>0</v>
      </c>
      <c r="J196" s="194">
        <f t="shared" si="26"/>
        <v>0</v>
      </c>
      <c r="K196" s="195">
        <f t="shared" si="27"/>
        <v>0</v>
      </c>
      <c r="L196" s="195">
        <f t="shared" si="28"/>
        <v>0</v>
      </c>
      <c r="M196" s="195">
        <f t="shared" si="31"/>
        <v>0</v>
      </c>
      <c r="N196" s="195">
        <v>0</v>
      </c>
      <c r="O196" s="195"/>
      <c r="P196" s="199"/>
      <c r="Q196" s="199"/>
      <c r="R196" s="199"/>
      <c r="S196" s="196">
        <f t="shared" si="29"/>
        <v>0</v>
      </c>
      <c r="T196" s="196"/>
      <c r="U196" s="196"/>
      <c r="V196" s="207"/>
      <c r="W196" s="59"/>
      <c r="Z196">
        <f t="shared" si="30"/>
        <v>0</v>
      </c>
    </row>
    <row r="197" spans="1:26" ht="24.95" customHeight="1" x14ac:dyDescent="0.25">
      <c r="A197" s="187"/>
      <c r="B197" s="223"/>
      <c r="C197" s="197" t="s">
        <v>2328</v>
      </c>
      <c r="D197" s="326" t="s">
        <v>2329</v>
      </c>
      <c r="E197" s="326"/>
      <c r="F197" s="192" t="s">
        <v>178</v>
      </c>
      <c r="G197" s="193">
        <v>700</v>
      </c>
      <c r="H197" s="198"/>
      <c r="I197" s="192">
        <f t="shared" si="25"/>
        <v>0</v>
      </c>
      <c r="J197" s="194">
        <f t="shared" si="26"/>
        <v>0</v>
      </c>
      <c r="K197" s="195">
        <f t="shared" si="27"/>
        <v>0</v>
      </c>
      <c r="L197" s="195">
        <f t="shared" si="28"/>
        <v>0</v>
      </c>
      <c r="M197" s="195">
        <f t="shared" si="31"/>
        <v>0</v>
      </c>
      <c r="N197" s="195">
        <v>0</v>
      </c>
      <c r="O197" s="195"/>
      <c r="P197" s="199"/>
      <c r="Q197" s="199"/>
      <c r="R197" s="199"/>
      <c r="S197" s="196">
        <f t="shared" si="29"/>
        <v>0</v>
      </c>
      <c r="T197" s="196"/>
      <c r="U197" s="196"/>
      <c r="V197" s="207"/>
      <c r="W197" s="59"/>
      <c r="Z197">
        <f t="shared" si="30"/>
        <v>0</v>
      </c>
    </row>
    <row r="198" spans="1:26" ht="24.95" customHeight="1" x14ac:dyDescent="0.25">
      <c r="A198" s="187"/>
      <c r="B198" s="223"/>
      <c r="C198" s="197" t="s">
        <v>2330</v>
      </c>
      <c r="D198" s="326" t="s">
        <v>2331</v>
      </c>
      <c r="E198" s="326"/>
      <c r="F198" s="192" t="s">
        <v>130</v>
      </c>
      <c r="G198" s="193">
        <v>200</v>
      </c>
      <c r="H198" s="198"/>
      <c r="I198" s="192">
        <f t="shared" si="25"/>
        <v>0</v>
      </c>
      <c r="J198" s="194">
        <f t="shared" si="26"/>
        <v>0</v>
      </c>
      <c r="K198" s="195">
        <f t="shared" si="27"/>
        <v>0</v>
      </c>
      <c r="L198" s="195">
        <f t="shared" si="28"/>
        <v>0</v>
      </c>
      <c r="M198" s="195">
        <f t="shared" si="31"/>
        <v>0</v>
      </c>
      <c r="N198" s="195">
        <v>0</v>
      </c>
      <c r="O198" s="195"/>
      <c r="P198" s="199"/>
      <c r="Q198" s="199"/>
      <c r="R198" s="199"/>
      <c r="S198" s="196">
        <f t="shared" si="29"/>
        <v>0</v>
      </c>
      <c r="T198" s="196"/>
      <c r="U198" s="196"/>
      <c r="V198" s="207"/>
      <c r="W198" s="59"/>
      <c r="Z198">
        <f t="shared" si="30"/>
        <v>0</v>
      </c>
    </row>
    <row r="199" spans="1:26" ht="24.95" customHeight="1" x14ac:dyDescent="0.25">
      <c r="A199" s="187"/>
      <c r="B199" s="223"/>
      <c r="C199" s="197" t="s">
        <v>2332</v>
      </c>
      <c r="D199" s="326" t="s">
        <v>2333</v>
      </c>
      <c r="E199" s="326"/>
      <c r="F199" s="192" t="s">
        <v>130</v>
      </c>
      <c r="G199" s="193">
        <v>550</v>
      </c>
      <c r="H199" s="198"/>
      <c r="I199" s="192">
        <f t="shared" si="25"/>
        <v>0</v>
      </c>
      <c r="J199" s="194">
        <f t="shared" si="26"/>
        <v>0</v>
      </c>
      <c r="K199" s="195">
        <f t="shared" si="27"/>
        <v>0</v>
      </c>
      <c r="L199" s="195">
        <f t="shared" si="28"/>
        <v>0</v>
      </c>
      <c r="M199" s="195">
        <f t="shared" si="31"/>
        <v>0</v>
      </c>
      <c r="N199" s="195">
        <v>0</v>
      </c>
      <c r="O199" s="195"/>
      <c r="P199" s="199"/>
      <c r="Q199" s="199"/>
      <c r="R199" s="199"/>
      <c r="S199" s="196">
        <f t="shared" si="29"/>
        <v>0</v>
      </c>
      <c r="T199" s="196"/>
      <c r="U199" s="196"/>
      <c r="V199" s="207"/>
      <c r="W199" s="59"/>
      <c r="Z199">
        <f t="shared" si="30"/>
        <v>0</v>
      </c>
    </row>
    <row r="200" spans="1:26" ht="24.95" customHeight="1" x14ac:dyDescent="0.25">
      <c r="A200" s="187"/>
      <c r="B200" s="223"/>
      <c r="C200" s="197" t="s">
        <v>2334</v>
      </c>
      <c r="D200" s="326" t="s">
        <v>2335</v>
      </c>
      <c r="E200" s="326"/>
      <c r="F200" s="192" t="s">
        <v>130</v>
      </c>
      <c r="G200" s="193">
        <v>17</v>
      </c>
      <c r="H200" s="198"/>
      <c r="I200" s="192">
        <f t="shared" si="25"/>
        <v>0</v>
      </c>
      <c r="J200" s="194">
        <f t="shared" si="26"/>
        <v>0</v>
      </c>
      <c r="K200" s="195">
        <f t="shared" si="27"/>
        <v>0</v>
      </c>
      <c r="L200" s="195">
        <f t="shared" si="28"/>
        <v>0</v>
      </c>
      <c r="M200" s="195">
        <f t="shared" si="31"/>
        <v>0</v>
      </c>
      <c r="N200" s="195">
        <v>0</v>
      </c>
      <c r="O200" s="195"/>
      <c r="P200" s="199"/>
      <c r="Q200" s="199"/>
      <c r="R200" s="199"/>
      <c r="S200" s="196">
        <f t="shared" si="29"/>
        <v>0</v>
      </c>
      <c r="T200" s="196"/>
      <c r="U200" s="196"/>
      <c r="V200" s="207"/>
      <c r="W200" s="59"/>
      <c r="Z200">
        <f t="shared" si="30"/>
        <v>0</v>
      </c>
    </row>
    <row r="201" spans="1:26" ht="24.95" customHeight="1" x14ac:dyDescent="0.25">
      <c r="A201" s="187"/>
      <c r="B201" s="223"/>
      <c r="C201" s="197" t="s">
        <v>2336</v>
      </c>
      <c r="D201" s="326" t="s">
        <v>2337</v>
      </c>
      <c r="E201" s="326"/>
      <c r="F201" s="192" t="s">
        <v>130</v>
      </c>
      <c r="G201" s="193">
        <v>1</v>
      </c>
      <c r="H201" s="198"/>
      <c r="I201" s="192">
        <f t="shared" si="25"/>
        <v>0</v>
      </c>
      <c r="J201" s="194">
        <f t="shared" si="26"/>
        <v>0</v>
      </c>
      <c r="K201" s="195">
        <f t="shared" si="27"/>
        <v>0</v>
      </c>
      <c r="L201" s="195">
        <f t="shared" si="28"/>
        <v>0</v>
      </c>
      <c r="M201" s="195">
        <f t="shared" si="31"/>
        <v>0</v>
      </c>
      <c r="N201" s="195">
        <v>0</v>
      </c>
      <c r="O201" s="195"/>
      <c r="P201" s="199"/>
      <c r="Q201" s="199"/>
      <c r="R201" s="199"/>
      <c r="S201" s="196">
        <f t="shared" si="29"/>
        <v>0</v>
      </c>
      <c r="T201" s="196"/>
      <c r="U201" s="196"/>
      <c r="V201" s="207"/>
      <c r="W201" s="59"/>
      <c r="Z201">
        <f t="shared" si="30"/>
        <v>0</v>
      </c>
    </row>
    <row r="202" spans="1:26" ht="24.95" customHeight="1" x14ac:dyDescent="0.25">
      <c r="A202" s="187"/>
      <c r="B202" s="223"/>
      <c r="C202" s="197" t="s">
        <v>2338</v>
      </c>
      <c r="D202" s="326" t="s">
        <v>2339</v>
      </c>
      <c r="E202" s="326"/>
      <c r="F202" s="192" t="s">
        <v>130</v>
      </c>
      <c r="G202" s="193">
        <v>14</v>
      </c>
      <c r="H202" s="198"/>
      <c r="I202" s="192">
        <f t="shared" si="25"/>
        <v>0</v>
      </c>
      <c r="J202" s="194">
        <f t="shared" si="26"/>
        <v>0</v>
      </c>
      <c r="K202" s="195">
        <f t="shared" si="27"/>
        <v>0</v>
      </c>
      <c r="L202" s="195">
        <f t="shared" si="28"/>
        <v>0</v>
      </c>
      <c r="M202" s="195">
        <f t="shared" si="31"/>
        <v>0</v>
      </c>
      <c r="N202" s="195">
        <v>0</v>
      </c>
      <c r="O202" s="195"/>
      <c r="P202" s="199"/>
      <c r="Q202" s="199"/>
      <c r="R202" s="199"/>
      <c r="S202" s="196">
        <f t="shared" si="29"/>
        <v>0</v>
      </c>
      <c r="T202" s="196"/>
      <c r="U202" s="196"/>
      <c r="V202" s="207"/>
      <c r="W202" s="59"/>
      <c r="Z202">
        <f t="shared" si="30"/>
        <v>0</v>
      </c>
    </row>
    <row r="203" spans="1:26" ht="24.95" customHeight="1" x14ac:dyDescent="0.25">
      <c r="A203" s="187"/>
      <c r="B203" s="223"/>
      <c r="C203" s="197" t="s">
        <v>2340</v>
      </c>
      <c r="D203" s="326" t="s">
        <v>2341</v>
      </c>
      <c r="E203" s="326"/>
      <c r="F203" s="192" t="s">
        <v>130</v>
      </c>
      <c r="G203" s="193">
        <v>32</v>
      </c>
      <c r="H203" s="198"/>
      <c r="I203" s="192">
        <f t="shared" si="25"/>
        <v>0</v>
      </c>
      <c r="J203" s="194">
        <f t="shared" si="26"/>
        <v>0</v>
      </c>
      <c r="K203" s="195">
        <f t="shared" si="27"/>
        <v>0</v>
      </c>
      <c r="L203" s="195">
        <f t="shared" si="28"/>
        <v>0</v>
      </c>
      <c r="M203" s="195">
        <f t="shared" si="31"/>
        <v>0</v>
      </c>
      <c r="N203" s="195">
        <v>0</v>
      </c>
      <c r="O203" s="195"/>
      <c r="P203" s="199"/>
      <c r="Q203" s="199"/>
      <c r="R203" s="199"/>
      <c r="S203" s="196">
        <f t="shared" si="29"/>
        <v>0</v>
      </c>
      <c r="T203" s="196"/>
      <c r="U203" s="196"/>
      <c r="V203" s="207"/>
      <c r="W203" s="59"/>
      <c r="Z203">
        <f t="shared" si="30"/>
        <v>0</v>
      </c>
    </row>
    <row r="204" spans="1:26" ht="24.95" customHeight="1" x14ac:dyDescent="0.25">
      <c r="A204" s="187"/>
      <c r="B204" s="223"/>
      <c r="C204" s="197" t="s">
        <v>2342</v>
      </c>
      <c r="D204" s="326" t="s">
        <v>2343</v>
      </c>
      <c r="E204" s="326"/>
      <c r="F204" s="192" t="s">
        <v>130</v>
      </c>
      <c r="G204" s="193">
        <v>240</v>
      </c>
      <c r="H204" s="198"/>
      <c r="I204" s="192">
        <f t="shared" si="25"/>
        <v>0</v>
      </c>
      <c r="J204" s="194">
        <f t="shared" si="26"/>
        <v>0</v>
      </c>
      <c r="K204" s="195">
        <f t="shared" si="27"/>
        <v>0</v>
      </c>
      <c r="L204" s="195">
        <f t="shared" si="28"/>
        <v>0</v>
      </c>
      <c r="M204" s="195">
        <f t="shared" si="31"/>
        <v>0</v>
      </c>
      <c r="N204" s="195">
        <v>0</v>
      </c>
      <c r="O204" s="195"/>
      <c r="P204" s="199"/>
      <c r="Q204" s="199"/>
      <c r="R204" s="199"/>
      <c r="S204" s="196">
        <f t="shared" si="29"/>
        <v>0</v>
      </c>
      <c r="T204" s="196"/>
      <c r="U204" s="196"/>
      <c r="V204" s="207"/>
      <c r="W204" s="59"/>
      <c r="Z204">
        <f t="shared" si="30"/>
        <v>0</v>
      </c>
    </row>
    <row r="205" spans="1:26" ht="24.95" customHeight="1" x14ac:dyDescent="0.25">
      <c r="A205" s="187"/>
      <c r="B205" s="223"/>
      <c r="C205" s="197" t="s">
        <v>2344</v>
      </c>
      <c r="D205" s="326" t="s">
        <v>2345</v>
      </c>
      <c r="E205" s="326"/>
      <c r="F205" s="192" t="s">
        <v>130</v>
      </c>
      <c r="G205" s="193">
        <v>30</v>
      </c>
      <c r="H205" s="198"/>
      <c r="I205" s="192">
        <f t="shared" si="25"/>
        <v>0</v>
      </c>
      <c r="J205" s="194">
        <f t="shared" si="26"/>
        <v>0</v>
      </c>
      <c r="K205" s="195">
        <f t="shared" si="27"/>
        <v>0</v>
      </c>
      <c r="L205" s="195">
        <f t="shared" si="28"/>
        <v>0</v>
      </c>
      <c r="M205" s="195">
        <f t="shared" si="31"/>
        <v>0</v>
      </c>
      <c r="N205" s="195">
        <v>0</v>
      </c>
      <c r="O205" s="195"/>
      <c r="P205" s="199"/>
      <c r="Q205" s="199"/>
      <c r="R205" s="199"/>
      <c r="S205" s="196">
        <f t="shared" si="29"/>
        <v>0</v>
      </c>
      <c r="T205" s="196"/>
      <c r="U205" s="196"/>
      <c r="V205" s="207"/>
      <c r="W205" s="59"/>
      <c r="Z205">
        <f t="shared" si="30"/>
        <v>0</v>
      </c>
    </row>
    <row r="206" spans="1:26" ht="24.95" customHeight="1" x14ac:dyDescent="0.25">
      <c r="A206" s="187"/>
      <c r="B206" s="223"/>
      <c r="C206" s="197" t="s">
        <v>2346</v>
      </c>
      <c r="D206" s="326" t="s">
        <v>2347</v>
      </c>
      <c r="E206" s="326"/>
      <c r="F206" s="191" t="s">
        <v>130</v>
      </c>
      <c r="G206" s="193">
        <v>20</v>
      </c>
      <c r="H206" s="198"/>
      <c r="I206" s="192">
        <f t="shared" si="25"/>
        <v>0</v>
      </c>
      <c r="J206" s="191">
        <f t="shared" si="26"/>
        <v>0</v>
      </c>
      <c r="K206" s="196">
        <f t="shared" si="27"/>
        <v>0</v>
      </c>
      <c r="L206" s="196">
        <f t="shared" si="28"/>
        <v>0</v>
      </c>
      <c r="M206" s="196">
        <f t="shared" si="31"/>
        <v>0</v>
      </c>
      <c r="N206" s="196">
        <v>0</v>
      </c>
      <c r="O206" s="196"/>
      <c r="P206" s="199"/>
      <c r="Q206" s="199"/>
      <c r="R206" s="199"/>
      <c r="S206" s="196">
        <f t="shared" si="29"/>
        <v>0</v>
      </c>
      <c r="T206" s="196"/>
      <c r="U206" s="196"/>
      <c r="V206" s="207"/>
      <c r="W206" s="59"/>
      <c r="Z206">
        <f t="shared" si="30"/>
        <v>0</v>
      </c>
    </row>
    <row r="207" spans="1:26" ht="24.95" customHeight="1" x14ac:dyDescent="0.25">
      <c r="A207" s="187"/>
      <c r="B207" s="223"/>
      <c r="C207" s="197" t="s">
        <v>2348</v>
      </c>
      <c r="D207" s="326" t="s">
        <v>2349</v>
      </c>
      <c r="E207" s="326"/>
      <c r="F207" s="191" t="s">
        <v>130</v>
      </c>
      <c r="G207" s="193">
        <v>13</v>
      </c>
      <c r="H207" s="198"/>
      <c r="I207" s="192">
        <f t="shared" si="25"/>
        <v>0</v>
      </c>
      <c r="J207" s="191">
        <f t="shared" si="26"/>
        <v>0</v>
      </c>
      <c r="K207" s="196">
        <f t="shared" si="27"/>
        <v>0</v>
      </c>
      <c r="L207" s="196">
        <f t="shared" si="28"/>
        <v>0</v>
      </c>
      <c r="M207" s="196">
        <f t="shared" si="31"/>
        <v>0</v>
      </c>
      <c r="N207" s="196">
        <v>0</v>
      </c>
      <c r="O207" s="196"/>
      <c r="P207" s="199"/>
      <c r="Q207" s="199"/>
      <c r="R207" s="199"/>
      <c r="S207" s="196">
        <f t="shared" si="29"/>
        <v>0</v>
      </c>
      <c r="T207" s="196"/>
      <c r="U207" s="196"/>
      <c r="V207" s="207"/>
      <c r="W207" s="59"/>
      <c r="Z207">
        <f t="shared" si="30"/>
        <v>0</v>
      </c>
    </row>
    <row r="208" spans="1:26" ht="24.95" customHeight="1" x14ac:dyDescent="0.25">
      <c r="A208" s="187"/>
      <c r="B208" s="223"/>
      <c r="C208" s="197" t="s">
        <v>2350</v>
      </c>
      <c r="D208" s="326" t="s">
        <v>2351</v>
      </c>
      <c r="E208" s="326"/>
      <c r="F208" s="191" t="s">
        <v>130</v>
      </c>
      <c r="G208" s="193">
        <v>30</v>
      </c>
      <c r="H208" s="198"/>
      <c r="I208" s="192">
        <f t="shared" si="25"/>
        <v>0</v>
      </c>
      <c r="J208" s="191">
        <f t="shared" si="26"/>
        <v>0</v>
      </c>
      <c r="K208" s="196">
        <f t="shared" si="27"/>
        <v>0</v>
      </c>
      <c r="L208" s="196">
        <f t="shared" si="28"/>
        <v>0</v>
      </c>
      <c r="M208" s="196">
        <f t="shared" si="31"/>
        <v>0</v>
      </c>
      <c r="N208" s="196">
        <v>0</v>
      </c>
      <c r="O208" s="196"/>
      <c r="P208" s="199"/>
      <c r="Q208" s="199"/>
      <c r="R208" s="199"/>
      <c r="S208" s="196">
        <f t="shared" si="29"/>
        <v>0</v>
      </c>
      <c r="T208" s="196"/>
      <c r="U208" s="196"/>
      <c r="V208" s="207"/>
      <c r="W208" s="59"/>
      <c r="Z208">
        <f t="shared" si="30"/>
        <v>0</v>
      </c>
    </row>
    <row r="209" spans="1:26" ht="24.95" customHeight="1" x14ac:dyDescent="0.25">
      <c r="A209" s="187"/>
      <c r="B209" s="223"/>
      <c r="C209" s="197" t="s">
        <v>2352</v>
      </c>
      <c r="D209" s="326" t="s">
        <v>2353</v>
      </c>
      <c r="E209" s="326"/>
      <c r="F209" s="191" t="s">
        <v>130</v>
      </c>
      <c r="G209" s="193">
        <v>80</v>
      </c>
      <c r="H209" s="198"/>
      <c r="I209" s="192">
        <f t="shared" si="25"/>
        <v>0</v>
      </c>
      <c r="J209" s="191">
        <f t="shared" si="26"/>
        <v>0</v>
      </c>
      <c r="K209" s="196">
        <f t="shared" si="27"/>
        <v>0</v>
      </c>
      <c r="L209" s="196">
        <f t="shared" si="28"/>
        <v>0</v>
      </c>
      <c r="M209" s="196">
        <f t="shared" si="31"/>
        <v>0</v>
      </c>
      <c r="N209" s="196">
        <v>0</v>
      </c>
      <c r="O209" s="196"/>
      <c r="P209" s="199"/>
      <c r="Q209" s="199"/>
      <c r="R209" s="199"/>
      <c r="S209" s="196">
        <f t="shared" si="29"/>
        <v>0</v>
      </c>
      <c r="T209" s="196"/>
      <c r="U209" s="196"/>
      <c r="V209" s="207"/>
      <c r="W209" s="59"/>
      <c r="Z209">
        <f t="shared" si="30"/>
        <v>0</v>
      </c>
    </row>
    <row r="210" spans="1:26" ht="24.95" customHeight="1" x14ac:dyDescent="0.25">
      <c r="A210" s="187"/>
      <c r="B210" s="223"/>
      <c r="C210" s="197" t="s">
        <v>2354</v>
      </c>
      <c r="D210" s="326" t="s">
        <v>2355</v>
      </c>
      <c r="E210" s="326"/>
      <c r="F210" s="191" t="s">
        <v>130</v>
      </c>
      <c r="G210" s="193">
        <v>1</v>
      </c>
      <c r="H210" s="198"/>
      <c r="I210" s="192">
        <f t="shared" si="25"/>
        <v>0</v>
      </c>
      <c r="J210" s="191">
        <f t="shared" si="26"/>
        <v>0</v>
      </c>
      <c r="K210" s="196">
        <f t="shared" si="27"/>
        <v>0</v>
      </c>
      <c r="L210" s="196">
        <f t="shared" si="28"/>
        <v>0</v>
      </c>
      <c r="M210" s="196">
        <f t="shared" si="31"/>
        <v>0</v>
      </c>
      <c r="N210" s="196">
        <v>0</v>
      </c>
      <c r="O210" s="196"/>
      <c r="P210" s="199"/>
      <c r="Q210" s="199"/>
      <c r="R210" s="199"/>
      <c r="S210" s="196">
        <f t="shared" si="29"/>
        <v>0</v>
      </c>
      <c r="T210" s="196"/>
      <c r="U210" s="196"/>
      <c r="V210" s="207"/>
      <c r="W210" s="59"/>
      <c r="Z210">
        <f t="shared" si="30"/>
        <v>0</v>
      </c>
    </row>
    <row r="211" spans="1:26" ht="24.95" customHeight="1" x14ac:dyDescent="0.25">
      <c r="A211" s="187"/>
      <c r="B211" s="222"/>
      <c r="C211" s="188" t="s">
        <v>2356</v>
      </c>
      <c r="D211" s="323" t="s">
        <v>2357</v>
      </c>
      <c r="E211" s="323"/>
      <c r="F211" s="181" t="s">
        <v>195</v>
      </c>
      <c r="G211" s="183">
        <v>1.5</v>
      </c>
      <c r="H211" s="189"/>
      <c r="I211" s="182">
        <f t="shared" si="25"/>
        <v>0</v>
      </c>
      <c r="J211" s="181">
        <f t="shared" si="26"/>
        <v>0</v>
      </c>
      <c r="K211" s="186">
        <f t="shared" si="27"/>
        <v>0</v>
      </c>
      <c r="L211" s="186">
        <f t="shared" si="28"/>
        <v>0</v>
      </c>
      <c r="M211" s="186"/>
      <c r="N211" s="186">
        <v>0</v>
      </c>
      <c r="O211" s="186"/>
      <c r="P211" s="190"/>
      <c r="Q211" s="190"/>
      <c r="R211" s="190"/>
      <c r="S211" s="186">
        <f t="shared" si="29"/>
        <v>0</v>
      </c>
      <c r="T211" s="186"/>
      <c r="U211" s="186"/>
      <c r="V211" s="206"/>
      <c r="W211" s="59"/>
      <c r="Z211">
        <f t="shared" si="30"/>
        <v>0</v>
      </c>
    </row>
    <row r="212" spans="1:26" ht="24.95" customHeight="1" x14ac:dyDescent="0.25">
      <c r="A212" s="187"/>
      <c r="B212" s="223"/>
      <c r="C212" s="197" t="s">
        <v>2358</v>
      </c>
      <c r="D212" s="326" t="s">
        <v>2359</v>
      </c>
      <c r="E212" s="326"/>
      <c r="F212" s="191" t="s">
        <v>162</v>
      </c>
      <c r="G212" s="193">
        <v>1.5</v>
      </c>
      <c r="H212" s="198"/>
      <c r="I212" s="192">
        <f t="shared" si="25"/>
        <v>0</v>
      </c>
      <c r="J212" s="191">
        <f t="shared" si="26"/>
        <v>0</v>
      </c>
      <c r="K212" s="196">
        <f t="shared" si="27"/>
        <v>0</v>
      </c>
      <c r="L212" s="196">
        <f t="shared" si="28"/>
        <v>0</v>
      </c>
      <c r="M212" s="196">
        <f>ROUND(G212*(H212),2)</f>
        <v>0</v>
      </c>
      <c r="N212" s="196">
        <v>0</v>
      </c>
      <c r="O212" s="196"/>
      <c r="P212" s="199"/>
      <c r="Q212" s="199"/>
      <c r="R212" s="199"/>
      <c r="S212" s="196">
        <f t="shared" si="29"/>
        <v>0</v>
      </c>
      <c r="T212" s="196"/>
      <c r="U212" s="196"/>
      <c r="V212" s="207"/>
      <c r="W212" s="59"/>
      <c r="Z212">
        <f t="shared" si="30"/>
        <v>0</v>
      </c>
    </row>
    <row r="213" spans="1:26" x14ac:dyDescent="0.25">
      <c r="A213" s="13"/>
      <c r="B213" s="221"/>
      <c r="C213" s="180">
        <v>9</v>
      </c>
      <c r="D213" s="322" t="s">
        <v>83</v>
      </c>
      <c r="E213" s="322"/>
      <c r="F213" s="13"/>
      <c r="G213" s="179"/>
      <c r="H213" s="146"/>
      <c r="I213" s="148">
        <f>ROUND((SUM(I189:I212))/1,2)</f>
        <v>0</v>
      </c>
      <c r="J213" s="13"/>
      <c r="K213" s="13"/>
      <c r="L213" s="13">
        <f>ROUND((SUM(L189:L212))/1,2)</f>
        <v>0</v>
      </c>
      <c r="M213" s="13">
        <f>ROUND((SUM(M189:M212))/1,2)</f>
        <v>0</v>
      </c>
      <c r="N213" s="13"/>
      <c r="O213" s="13"/>
      <c r="P213" s="13"/>
      <c r="Q213" s="13"/>
      <c r="R213" s="13"/>
      <c r="S213" s="13">
        <f>ROUND((SUM(S189:S212))/1,2)</f>
        <v>0</v>
      </c>
      <c r="T213" s="13"/>
      <c r="U213" s="13"/>
      <c r="V213" s="208">
        <f>ROUND((SUM(V189:V212))/1,2)</f>
        <v>0</v>
      </c>
      <c r="W213" s="226"/>
      <c r="X213" s="145"/>
      <c r="Y213" s="145"/>
      <c r="Z213" s="145"/>
    </row>
    <row r="214" spans="1:26" x14ac:dyDescent="0.25">
      <c r="A214" s="1"/>
      <c r="B214" s="217"/>
      <c r="C214" s="1"/>
      <c r="D214" s="1"/>
      <c r="E214" s="1"/>
      <c r="F214" s="1"/>
      <c r="G214" s="173"/>
      <c r="H214" s="139"/>
      <c r="I214" s="13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09"/>
      <c r="W214" s="59"/>
    </row>
    <row r="215" spans="1:26" x14ac:dyDescent="0.25">
      <c r="A215" s="13"/>
      <c r="B215" s="221"/>
      <c r="C215" s="13"/>
      <c r="D215" s="324" t="s">
        <v>77</v>
      </c>
      <c r="E215" s="324"/>
      <c r="F215" s="13"/>
      <c r="G215" s="179"/>
      <c r="H215" s="146"/>
      <c r="I215" s="148">
        <f>ROUND((SUM(I85:I214))/2,2)</f>
        <v>0</v>
      </c>
      <c r="J215" s="13"/>
      <c r="K215" s="13"/>
      <c r="L215" s="146">
        <f>ROUND((SUM(L85:L214))/2,2)</f>
        <v>0</v>
      </c>
      <c r="M215" s="146">
        <f>ROUND((SUM(M85:M214))/2,2)</f>
        <v>0</v>
      </c>
      <c r="N215" s="13"/>
      <c r="O215" s="13"/>
      <c r="P215" s="200"/>
      <c r="Q215" s="13"/>
      <c r="R215" s="13"/>
      <c r="S215" s="200">
        <f>ROUND((SUM(S85:S214))/2,2)</f>
        <v>0.16</v>
      </c>
      <c r="T215" s="13"/>
      <c r="U215" s="13"/>
      <c r="V215" s="208">
        <f>ROUND((SUM(V85:V214))/2,2)</f>
        <v>0</v>
      </c>
      <c r="W215" s="59"/>
    </row>
    <row r="216" spans="1:26" x14ac:dyDescent="0.25">
      <c r="A216" s="1"/>
      <c r="B216" s="217"/>
      <c r="C216" s="1"/>
      <c r="D216" s="1"/>
      <c r="E216" s="1"/>
      <c r="F216" s="1"/>
      <c r="G216" s="173"/>
      <c r="H216" s="139"/>
      <c r="I216" s="13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09"/>
      <c r="W216" s="59"/>
    </row>
    <row r="217" spans="1:26" x14ac:dyDescent="0.25">
      <c r="A217" s="13"/>
      <c r="B217" s="221"/>
      <c r="C217" s="13"/>
      <c r="D217" s="324" t="s">
        <v>102</v>
      </c>
      <c r="E217" s="324"/>
      <c r="F217" s="13"/>
      <c r="G217" s="179"/>
      <c r="H217" s="146"/>
      <c r="I217" s="146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05"/>
      <c r="W217" s="226"/>
      <c r="X217" s="145"/>
      <c r="Y217" s="145"/>
      <c r="Z217" s="145"/>
    </row>
    <row r="218" spans="1:26" x14ac:dyDescent="0.25">
      <c r="A218" s="13"/>
      <c r="B218" s="221"/>
      <c r="C218" s="180">
        <v>921</v>
      </c>
      <c r="D218" s="322" t="s">
        <v>2156</v>
      </c>
      <c r="E218" s="322"/>
      <c r="F218" s="13"/>
      <c r="G218" s="179"/>
      <c r="H218" s="146"/>
      <c r="I218" s="146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05"/>
      <c r="W218" s="226"/>
      <c r="X218" s="145"/>
      <c r="Y218" s="145"/>
      <c r="Z218" s="145"/>
    </row>
    <row r="219" spans="1:26" ht="24.95" customHeight="1" x14ac:dyDescent="0.25">
      <c r="A219" s="187"/>
      <c r="B219" s="222"/>
      <c r="C219" s="188" t="s">
        <v>2360</v>
      </c>
      <c r="D219" s="323" t="s">
        <v>2361</v>
      </c>
      <c r="E219" s="323"/>
      <c r="F219" s="181" t="s">
        <v>178</v>
      </c>
      <c r="G219" s="183">
        <v>550</v>
      </c>
      <c r="H219" s="189"/>
      <c r="I219" s="182">
        <f t="shared" ref="I219:I250" si="32">ROUND(G219*(H219),2)</f>
        <v>0</v>
      </c>
      <c r="J219" s="181">
        <f t="shared" ref="J219:J250" si="33">ROUND(G219*(N219),2)</f>
        <v>0</v>
      </c>
      <c r="K219" s="186">
        <f t="shared" ref="K219:K250" si="34">ROUND(G219*(O219),2)</f>
        <v>0</v>
      </c>
      <c r="L219" s="186">
        <f t="shared" ref="L219:L250" si="35">ROUND(G219*(H219),2)</f>
        <v>0</v>
      </c>
      <c r="M219" s="186"/>
      <c r="N219" s="186">
        <v>0</v>
      </c>
      <c r="O219" s="186"/>
      <c r="P219" s="190"/>
      <c r="Q219" s="190"/>
      <c r="R219" s="190"/>
      <c r="S219" s="186">
        <f t="shared" ref="S219:S250" si="36">ROUND(G219*(P219),3)</f>
        <v>0</v>
      </c>
      <c r="T219" s="186"/>
      <c r="U219" s="186"/>
      <c r="V219" s="206"/>
      <c r="W219" s="59"/>
      <c r="Z219">
        <f t="shared" ref="Z219:Z250" si="37">0.058844*POWER(I219,0.952797)</f>
        <v>0</v>
      </c>
    </row>
    <row r="220" spans="1:26" ht="24.95" customHeight="1" x14ac:dyDescent="0.25">
      <c r="A220" s="187"/>
      <c r="B220" s="222"/>
      <c r="C220" s="188" t="s">
        <v>2362</v>
      </c>
      <c r="D220" s="323" t="s">
        <v>2363</v>
      </c>
      <c r="E220" s="323"/>
      <c r="F220" s="181" t="s">
        <v>178</v>
      </c>
      <c r="G220" s="183">
        <v>400</v>
      </c>
      <c r="H220" s="189"/>
      <c r="I220" s="182">
        <f t="shared" si="32"/>
        <v>0</v>
      </c>
      <c r="J220" s="181">
        <f t="shared" si="33"/>
        <v>0</v>
      </c>
      <c r="K220" s="186">
        <f t="shared" si="34"/>
        <v>0</v>
      </c>
      <c r="L220" s="186">
        <f t="shared" si="35"/>
        <v>0</v>
      </c>
      <c r="M220" s="186"/>
      <c r="N220" s="186">
        <v>0</v>
      </c>
      <c r="O220" s="186"/>
      <c r="P220" s="190"/>
      <c r="Q220" s="190"/>
      <c r="R220" s="190"/>
      <c r="S220" s="186">
        <f t="shared" si="36"/>
        <v>0</v>
      </c>
      <c r="T220" s="186"/>
      <c r="U220" s="186"/>
      <c r="V220" s="206"/>
      <c r="W220" s="59"/>
      <c r="Z220">
        <f t="shared" si="37"/>
        <v>0</v>
      </c>
    </row>
    <row r="221" spans="1:26" ht="24.95" customHeight="1" x14ac:dyDescent="0.25">
      <c r="A221" s="187"/>
      <c r="B221" s="222"/>
      <c r="C221" s="188" t="s">
        <v>2362</v>
      </c>
      <c r="D221" s="323" t="s">
        <v>2364</v>
      </c>
      <c r="E221" s="323"/>
      <c r="F221" s="181" t="s">
        <v>178</v>
      </c>
      <c r="G221" s="183">
        <v>270</v>
      </c>
      <c r="H221" s="189"/>
      <c r="I221" s="182">
        <f t="shared" si="32"/>
        <v>0</v>
      </c>
      <c r="J221" s="181">
        <f t="shared" si="33"/>
        <v>0</v>
      </c>
      <c r="K221" s="186">
        <f t="shared" si="34"/>
        <v>0</v>
      </c>
      <c r="L221" s="186">
        <f t="shared" si="35"/>
        <v>0</v>
      </c>
      <c r="M221" s="186"/>
      <c r="N221" s="186">
        <v>0</v>
      </c>
      <c r="O221" s="186"/>
      <c r="P221" s="190"/>
      <c r="Q221" s="190"/>
      <c r="R221" s="190"/>
      <c r="S221" s="186">
        <f t="shared" si="36"/>
        <v>0</v>
      </c>
      <c r="T221" s="186"/>
      <c r="U221" s="186"/>
      <c r="V221" s="206"/>
      <c r="W221" s="59"/>
      <c r="Z221">
        <f t="shared" si="37"/>
        <v>0</v>
      </c>
    </row>
    <row r="222" spans="1:26" ht="24.95" customHeight="1" x14ac:dyDescent="0.25">
      <c r="A222" s="187"/>
      <c r="B222" s="222"/>
      <c r="C222" s="188" t="s">
        <v>2362</v>
      </c>
      <c r="D222" s="323" t="s">
        <v>2365</v>
      </c>
      <c r="E222" s="323"/>
      <c r="F222" s="181" t="s">
        <v>178</v>
      </c>
      <c r="G222" s="183">
        <v>2400</v>
      </c>
      <c r="H222" s="189"/>
      <c r="I222" s="182">
        <f t="shared" si="32"/>
        <v>0</v>
      </c>
      <c r="J222" s="181">
        <f t="shared" si="33"/>
        <v>0</v>
      </c>
      <c r="K222" s="186">
        <f t="shared" si="34"/>
        <v>0</v>
      </c>
      <c r="L222" s="186">
        <f t="shared" si="35"/>
        <v>0</v>
      </c>
      <c r="M222" s="186"/>
      <c r="N222" s="186">
        <v>0</v>
      </c>
      <c r="O222" s="186"/>
      <c r="P222" s="190"/>
      <c r="Q222" s="190"/>
      <c r="R222" s="190"/>
      <c r="S222" s="186">
        <f t="shared" si="36"/>
        <v>0</v>
      </c>
      <c r="T222" s="186"/>
      <c r="U222" s="186"/>
      <c r="V222" s="206"/>
      <c r="W222" s="59"/>
      <c r="Z222">
        <f t="shared" si="37"/>
        <v>0</v>
      </c>
    </row>
    <row r="223" spans="1:26" ht="24.95" customHeight="1" x14ac:dyDescent="0.25">
      <c r="A223" s="187"/>
      <c r="B223" s="222"/>
      <c r="C223" s="188" t="s">
        <v>2362</v>
      </c>
      <c r="D223" s="323" t="s">
        <v>2366</v>
      </c>
      <c r="E223" s="323"/>
      <c r="F223" s="181" t="s">
        <v>178</v>
      </c>
      <c r="G223" s="183">
        <v>1500</v>
      </c>
      <c r="H223" s="189"/>
      <c r="I223" s="182">
        <f t="shared" si="32"/>
        <v>0</v>
      </c>
      <c r="J223" s="181">
        <f t="shared" si="33"/>
        <v>0</v>
      </c>
      <c r="K223" s="186">
        <f t="shared" si="34"/>
        <v>0</v>
      </c>
      <c r="L223" s="186">
        <f t="shared" si="35"/>
        <v>0</v>
      </c>
      <c r="M223" s="186"/>
      <c r="N223" s="186">
        <v>0</v>
      </c>
      <c r="O223" s="186"/>
      <c r="P223" s="190"/>
      <c r="Q223" s="190"/>
      <c r="R223" s="190"/>
      <c r="S223" s="186">
        <f t="shared" si="36"/>
        <v>0</v>
      </c>
      <c r="T223" s="186"/>
      <c r="U223" s="186"/>
      <c r="V223" s="206"/>
      <c r="W223" s="59"/>
      <c r="Z223">
        <f t="shared" si="37"/>
        <v>0</v>
      </c>
    </row>
    <row r="224" spans="1:26" ht="24.95" customHeight="1" x14ac:dyDescent="0.25">
      <c r="A224" s="187"/>
      <c r="B224" s="222"/>
      <c r="C224" s="188" t="s">
        <v>2367</v>
      </c>
      <c r="D224" s="323" t="s">
        <v>2368</v>
      </c>
      <c r="E224" s="323"/>
      <c r="F224" s="181" t="s">
        <v>178</v>
      </c>
      <c r="G224" s="183">
        <v>250</v>
      </c>
      <c r="H224" s="189"/>
      <c r="I224" s="182">
        <f t="shared" si="32"/>
        <v>0</v>
      </c>
      <c r="J224" s="181">
        <f t="shared" si="33"/>
        <v>0</v>
      </c>
      <c r="K224" s="186">
        <f t="shared" si="34"/>
        <v>0</v>
      </c>
      <c r="L224" s="186">
        <f t="shared" si="35"/>
        <v>0</v>
      </c>
      <c r="M224" s="186"/>
      <c r="N224" s="186">
        <v>0</v>
      </c>
      <c r="O224" s="186"/>
      <c r="P224" s="190"/>
      <c r="Q224" s="190"/>
      <c r="R224" s="190"/>
      <c r="S224" s="186">
        <f t="shared" si="36"/>
        <v>0</v>
      </c>
      <c r="T224" s="186"/>
      <c r="U224" s="186"/>
      <c r="V224" s="206"/>
      <c r="W224" s="59"/>
      <c r="Z224">
        <f t="shared" si="37"/>
        <v>0</v>
      </c>
    </row>
    <row r="225" spans="1:26" ht="24.95" customHeight="1" x14ac:dyDescent="0.25">
      <c r="A225" s="187"/>
      <c r="B225" s="223"/>
      <c r="C225" s="197" t="s">
        <v>2369</v>
      </c>
      <c r="D225" s="326" t="s">
        <v>2370</v>
      </c>
      <c r="E225" s="326"/>
      <c r="F225" s="191" t="s">
        <v>178</v>
      </c>
      <c r="G225" s="193">
        <v>250</v>
      </c>
      <c r="H225" s="198"/>
      <c r="I225" s="192">
        <f t="shared" si="32"/>
        <v>0</v>
      </c>
      <c r="J225" s="191">
        <f t="shared" si="33"/>
        <v>0</v>
      </c>
      <c r="K225" s="196">
        <f t="shared" si="34"/>
        <v>0</v>
      </c>
      <c r="L225" s="196">
        <f t="shared" si="35"/>
        <v>0</v>
      </c>
      <c r="M225" s="196">
        <f>ROUND(G225*(H225),2)</f>
        <v>0</v>
      </c>
      <c r="N225" s="196">
        <v>0</v>
      </c>
      <c r="O225" s="196"/>
      <c r="P225" s="199">
        <v>9.6000000000000002E-4</v>
      </c>
      <c r="Q225" s="199"/>
      <c r="R225" s="199">
        <v>9.6000000000000002E-4</v>
      </c>
      <c r="S225" s="196">
        <f t="shared" si="36"/>
        <v>0.24</v>
      </c>
      <c r="T225" s="196"/>
      <c r="U225" s="196"/>
      <c r="V225" s="207"/>
      <c r="W225" s="59"/>
      <c r="Z225">
        <f t="shared" si="37"/>
        <v>0</v>
      </c>
    </row>
    <row r="226" spans="1:26" ht="24.95" customHeight="1" x14ac:dyDescent="0.25">
      <c r="A226" s="187"/>
      <c r="B226" s="222"/>
      <c r="C226" s="188" t="s">
        <v>2371</v>
      </c>
      <c r="D226" s="323" t="s">
        <v>2372</v>
      </c>
      <c r="E226" s="323"/>
      <c r="F226" s="181" t="s">
        <v>178</v>
      </c>
      <c r="G226" s="183">
        <v>230</v>
      </c>
      <c r="H226" s="189"/>
      <c r="I226" s="182">
        <f t="shared" si="32"/>
        <v>0</v>
      </c>
      <c r="J226" s="181">
        <f t="shared" si="33"/>
        <v>0</v>
      </c>
      <c r="K226" s="186">
        <f t="shared" si="34"/>
        <v>0</v>
      </c>
      <c r="L226" s="186">
        <f t="shared" si="35"/>
        <v>0</v>
      </c>
      <c r="M226" s="186"/>
      <c r="N226" s="186">
        <v>0</v>
      </c>
      <c r="O226" s="186"/>
      <c r="P226" s="190"/>
      <c r="Q226" s="190"/>
      <c r="R226" s="190"/>
      <c r="S226" s="186">
        <f t="shared" si="36"/>
        <v>0</v>
      </c>
      <c r="T226" s="186"/>
      <c r="U226" s="186"/>
      <c r="V226" s="206"/>
      <c r="W226" s="59"/>
      <c r="Z226">
        <f t="shared" si="37"/>
        <v>0</v>
      </c>
    </row>
    <row r="227" spans="1:26" ht="24.95" customHeight="1" x14ac:dyDescent="0.25">
      <c r="A227" s="187"/>
      <c r="B227" s="223"/>
      <c r="C227" s="197" t="s">
        <v>2373</v>
      </c>
      <c r="D227" s="326" t="s">
        <v>2374</v>
      </c>
      <c r="E227" s="326"/>
      <c r="F227" s="191" t="s">
        <v>178</v>
      </c>
      <c r="G227" s="193">
        <v>230</v>
      </c>
      <c r="H227" s="198"/>
      <c r="I227" s="192">
        <f t="shared" si="32"/>
        <v>0</v>
      </c>
      <c r="J227" s="191">
        <f t="shared" si="33"/>
        <v>0</v>
      </c>
      <c r="K227" s="196">
        <f t="shared" si="34"/>
        <v>0</v>
      </c>
      <c r="L227" s="196">
        <f t="shared" si="35"/>
        <v>0</v>
      </c>
      <c r="M227" s="196">
        <f>ROUND(G227*(H227),2)</f>
        <v>0</v>
      </c>
      <c r="N227" s="196">
        <v>0</v>
      </c>
      <c r="O227" s="196"/>
      <c r="P227" s="199">
        <v>6.0000000000000002E-5</v>
      </c>
      <c r="Q227" s="199"/>
      <c r="R227" s="199">
        <v>6.0000000000000002E-5</v>
      </c>
      <c r="S227" s="196">
        <f t="shared" si="36"/>
        <v>1.4E-2</v>
      </c>
      <c r="T227" s="196"/>
      <c r="U227" s="196"/>
      <c r="V227" s="207"/>
      <c r="W227" s="59"/>
      <c r="Z227">
        <f t="shared" si="37"/>
        <v>0</v>
      </c>
    </row>
    <row r="228" spans="1:26" ht="24.95" customHeight="1" x14ac:dyDescent="0.25">
      <c r="A228" s="187"/>
      <c r="B228" s="222"/>
      <c r="C228" s="188" t="s">
        <v>2375</v>
      </c>
      <c r="D228" s="323" t="s">
        <v>2376</v>
      </c>
      <c r="E228" s="323"/>
      <c r="F228" s="181" t="s">
        <v>178</v>
      </c>
      <c r="G228" s="183">
        <v>300</v>
      </c>
      <c r="H228" s="189"/>
      <c r="I228" s="182">
        <f t="shared" si="32"/>
        <v>0</v>
      </c>
      <c r="J228" s="181">
        <f t="shared" si="33"/>
        <v>0</v>
      </c>
      <c r="K228" s="186">
        <f t="shared" si="34"/>
        <v>0</v>
      </c>
      <c r="L228" s="186">
        <f t="shared" si="35"/>
        <v>0</v>
      </c>
      <c r="M228" s="186"/>
      <c r="N228" s="186">
        <v>0</v>
      </c>
      <c r="O228" s="186"/>
      <c r="P228" s="190"/>
      <c r="Q228" s="190"/>
      <c r="R228" s="190"/>
      <c r="S228" s="186">
        <f t="shared" si="36"/>
        <v>0</v>
      </c>
      <c r="T228" s="186"/>
      <c r="U228" s="186"/>
      <c r="V228" s="206"/>
      <c r="W228" s="59"/>
      <c r="Z228">
        <f t="shared" si="37"/>
        <v>0</v>
      </c>
    </row>
    <row r="229" spans="1:26" ht="24.95" customHeight="1" x14ac:dyDescent="0.25">
      <c r="A229" s="187"/>
      <c r="B229" s="223"/>
      <c r="C229" s="197" t="s">
        <v>2377</v>
      </c>
      <c r="D229" s="326" t="s">
        <v>2378</v>
      </c>
      <c r="E229" s="326"/>
      <c r="F229" s="191" t="s">
        <v>178</v>
      </c>
      <c r="G229" s="193">
        <v>300</v>
      </c>
      <c r="H229" s="198"/>
      <c r="I229" s="192">
        <f t="shared" si="32"/>
        <v>0</v>
      </c>
      <c r="J229" s="191">
        <f t="shared" si="33"/>
        <v>0</v>
      </c>
      <c r="K229" s="196">
        <f t="shared" si="34"/>
        <v>0</v>
      </c>
      <c r="L229" s="196">
        <f t="shared" si="35"/>
        <v>0</v>
      </c>
      <c r="M229" s="196">
        <f>ROUND(G229*(H229),2)</f>
        <v>0</v>
      </c>
      <c r="N229" s="196">
        <v>0</v>
      </c>
      <c r="O229" s="196"/>
      <c r="P229" s="199">
        <v>3.4000000000000002E-4</v>
      </c>
      <c r="Q229" s="199"/>
      <c r="R229" s="199">
        <v>3.4000000000000002E-4</v>
      </c>
      <c r="S229" s="196">
        <f t="shared" si="36"/>
        <v>0.10199999999999999</v>
      </c>
      <c r="T229" s="196"/>
      <c r="U229" s="196"/>
      <c r="V229" s="207"/>
      <c r="W229" s="59"/>
      <c r="Z229">
        <f t="shared" si="37"/>
        <v>0</v>
      </c>
    </row>
    <row r="230" spans="1:26" ht="24.95" customHeight="1" x14ac:dyDescent="0.25">
      <c r="A230" s="187"/>
      <c r="B230" s="222"/>
      <c r="C230" s="188" t="s">
        <v>2379</v>
      </c>
      <c r="D230" s="323" t="s">
        <v>2380</v>
      </c>
      <c r="E230" s="323"/>
      <c r="F230" s="181" t="s">
        <v>178</v>
      </c>
      <c r="G230" s="183">
        <v>300</v>
      </c>
      <c r="H230" s="189"/>
      <c r="I230" s="182">
        <f t="shared" si="32"/>
        <v>0</v>
      </c>
      <c r="J230" s="181">
        <f t="shared" si="33"/>
        <v>0</v>
      </c>
      <c r="K230" s="186">
        <f t="shared" si="34"/>
        <v>0</v>
      </c>
      <c r="L230" s="186">
        <f t="shared" si="35"/>
        <v>0</v>
      </c>
      <c r="M230" s="186"/>
      <c r="N230" s="186">
        <v>0</v>
      </c>
      <c r="O230" s="186"/>
      <c r="P230" s="190"/>
      <c r="Q230" s="190"/>
      <c r="R230" s="190"/>
      <c r="S230" s="186">
        <f t="shared" si="36"/>
        <v>0</v>
      </c>
      <c r="T230" s="186"/>
      <c r="U230" s="186"/>
      <c r="V230" s="206"/>
      <c r="W230" s="59"/>
      <c r="Z230">
        <f t="shared" si="37"/>
        <v>0</v>
      </c>
    </row>
    <row r="231" spans="1:26" ht="24.95" customHeight="1" x14ac:dyDescent="0.25">
      <c r="A231" s="187"/>
      <c r="B231" s="223"/>
      <c r="C231" s="197" t="s">
        <v>2381</v>
      </c>
      <c r="D231" s="326" t="s">
        <v>2382</v>
      </c>
      <c r="E231" s="326"/>
      <c r="F231" s="191" t="s">
        <v>178</v>
      </c>
      <c r="G231" s="193">
        <v>300</v>
      </c>
      <c r="H231" s="198"/>
      <c r="I231" s="192">
        <f t="shared" si="32"/>
        <v>0</v>
      </c>
      <c r="J231" s="191">
        <f t="shared" si="33"/>
        <v>0</v>
      </c>
      <c r="K231" s="196">
        <f t="shared" si="34"/>
        <v>0</v>
      </c>
      <c r="L231" s="196">
        <f t="shared" si="35"/>
        <v>0</v>
      </c>
      <c r="M231" s="196">
        <f>ROUND(G231*(H231),2)</f>
        <v>0</v>
      </c>
      <c r="N231" s="196">
        <v>0</v>
      </c>
      <c r="O231" s="196"/>
      <c r="P231" s="199">
        <v>1.6000000000000001E-4</v>
      </c>
      <c r="Q231" s="199"/>
      <c r="R231" s="199">
        <v>1.6000000000000001E-4</v>
      </c>
      <c r="S231" s="196">
        <f t="shared" si="36"/>
        <v>4.8000000000000001E-2</v>
      </c>
      <c r="T231" s="196"/>
      <c r="U231" s="196"/>
      <c r="V231" s="207"/>
      <c r="W231" s="59"/>
      <c r="Z231">
        <f t="shared" si="37"/>
        <v>0</v>
      </c>
    </row>
    <row r="232" spans="1:26" ht="24.95" customHeight="1" x14ac:dyDescent="0.25">
      <c r="A232" s="187"/>
      <c r="B232" s="222"/>
      <c r="C232" s="188" t="s">
        <v>2383</v>
      </c>
      <c r="D232" s="323" t="s">
        <v>2384</v>
      </c>
      <c r="E232" s="323"/>
      <c r="F232" s="181" t="s">
        <v>195</v>
      </c>
      <c r="G232" s="183">
        <v>250</v>
      </c>
      <c r="H232" s="189"/>
      <c r="I232" s="182">
        <f t="shared" si="32"/>
        <v>0</v>
      </c>
      <c r="J232" s="181">
        <f t="shared" si="33"/>
        <v>0</v>
      </c>
      <c r="K232" s="186">
        <f t="shared" si="34"/>
        <v>0</v>
      </c>
      <c r="L232" s="186">
        <f t="shared" si="35"/>
        <v>0</v>
      </c>
      <c r="M232" s="186"/>
      <c r="N232" s="186">
        <v>0</v>
      </c>
      <c r="O232" s="186"/>
      <c r="P232" s="190"/>
      <c r="Q232" s="190"/>
      <c r="R232" s="190"/>
      <c r="S232" s="186">
        <f t="shared" si="36"/>
        <v>0</v>
      </c>
      <c r="T232" s="186"/>
      <c r="U232" s="186"/>
      <c r="V232" s="206"/>
      <c r="W232" s="59"/>
      <c r="Z232">
        <f t="shared" si="37"/>
        <v>0</v>
      </c>
    </row>
    <row r="233" spans="1:26" ht="24.95" customHeight="1" x14ac:dyDescent="0.25">
      <c r="A233" s="187"/>
      <c r="B233" s="223"/>
      <c r="C233" s="197" t="s">
        <v>2385</v>
      </c>
      <c r="D233" s="326" t="s">
        <v>2386</v>
      </c>
      <c r="E233" s="326"/>
      <c r="F233" s="191" t="s">
        <v>195</v>
      </c>
      <c r="G233" s="193">
        <v>250</v>
      </c>
      <c r="H233" s="198"/>
      <c r="I233" s="192">
        <f t="shared" si="32"/>
        <v>0</v>
      </c>
      <c r="J233" s="191">
        <f t="shared" si="33"/>
        <v>0</v>
      </c>
      <c r="K233" s="196">
        <f t="shared" si="34"/>
        <v>0</v>
      </c>
      <c r="L233" s="196">
        <f t="shared" si="35"/>
        <v>0</v>
      </c>
      <c r="M233" s="196">
        <f>ROUND(G233*(H233),2)</f>
        <v>0</v>
      </c>
      <c r="N233" s="196">
        <v>0</v>
      </c>
      <c r="O233" s="196"/>
      <c r="P233" s="199">
        <v>3.0000000000000001E-5</v>
      </c>
      <c r="Q233" s="199"/>
      <c r="R233" s="199">
        <v>3.0000000000000001E-5</v>
      </c>
      <c r="S233" s="196">
        <f t="shared" si="36"/>
        <v>8.0000000000000002E-3</v>
      </c>
      <c r="T233" s="196"/>
      <c r="U233" s="196"/>
      <c r="V233" s="207"/>
      <c r="W233" s="59"/>
      <c r="Z233">
        <f t="shared" si="37"/>
        <v>0</v>
      </c>
    </row>
    <row r="234" spans="1:26" ht="24.95" customHeight="1" x14ac:dyDescent="0.25">
      <c r="A234" s="187"/>
      <c r="B234" s="223"/>
      <c r="C234" s="197" t="s">
        <v>2387</v>
      </c>
      <c r="D234" s="326" t="s">
        <v>2388</v>
      </c>
      <c r="E234" s="326"/>
      <c r="F234" s="191" t="s">
        <v>195</v>
      </c>
      <c r="G234" s="193">
        <v>250</v>
      </c>
      <c r="H234" s="198"/>
      <c r="I234" s="192">
        <f t="shared" si="32"/>
        <v>0</v>
      </c>
      <c r="J234" s="191">
        <f t="shared" si="33"/>
        <v>0</v>
      </c>
      <c r="K234" s="196">
        <f t="shared" si="34"/>
        <v>0</v>
      </c>
      <c r="L234" s="196">
        <f t="shared" si="35"/>
        <v>0</v>
      </c>
      <c r="M234" s="196">
        <f>ROUND(G234*(H234),2)</f>
        <v>0</v>
      </c>
      <c r="N234" s="196">
        <v>0</v>
      </c>
      <c r="O234" s="196"/>
      <c r="P234" s="199"/>
      <c r="Q234" s="199"/>
      <c r="R234" s="199"/>
      <c r="S234" s="196">
        <f t="shared" si="36"/>
        <v>0</v>
      </c>
      <c r="T234" s="196"/>
      <c r="U234" s="196"/>
      <c r="V234" s="207"/>
      <c r="W234" s="59"/>
      <c r="Z234">
        <f t="shared" si="37"/>
        <v>0</v>
      </c>
    </row>
    <row r="235" spans="1:26" ht="24.95" customHeight="1" x14ac:dyDescent="0.25">
      <c r="A235" s="187"/>
      <c r="B235" s="222"/>
      <c r="C235" s="188" t="s">
        <v>2389</v>
      </c>
      <c r="D235" s="323" t="s">
        <v>2390</v>
      </c>
      <c r="E235" s="323"/>
      <c r="F235" s="181" t="s">
        <v>195</v>
      </c>
      <c r="G235" s="183">
        <v>700</v>
      </c>
      <c r="H235" s="189"/>
      <c r="I235" s="182">
        <f t="shared" si="32"/>
        <v>0</v>
      </c>
      <c r="J235" s="181">
        <f t="shared" si="33"/>
        <v>0</v>
      </c>
      <c r="K235" s="186">
        <f t="shared" si="34"/>
        <v>0</v>
      </c>
      <c r="L235" s="186">
        <f t="shared" si="35"/>
        <v>0</v>
      </c>
      <c r="M235" s="186"/>
      <c r="N235" s="186">
        <v>0</v>
      </c>
      <c r="O235" s="186"/>
      <c r="P235" s="190"/>
      <c r="Q235" s="190"/>
      <c r="R235" s="190"/>
      <c r="S235" s="186">
        <f t="shared" si="36"/>
        <v>0</v>
      </c>
      <c r="T235" s="186"/>
      <c r="U235" s="186"/>
      <c r="V235" s="206"/>
      <c r="W235" s="59"/>
      <c r="Z235">
        <f t="shared" si="37"/>
        <v>0</v>
      </c>
    </row>
    <row r="236" spans="1:26" ht="24.95" customHeight="1" x14ac:dyDescent="0.25">
      <c r="A236" s="187"/>
      <c r="B236" s="222"/>
      <c r="C236" s="188" t="s">
        <v>2391</v>
      </c>
      <c r="D236" s="323" t="s">
        <v>2392</v>
      </c>
      <c r="E236" s="323"/>
      <c r="F236" s="181" t="s">
        <v>195</v>
      </c>
      <c r="G236" s="183">
        <v>2500</v>
      </c>
      <c r="H236" s="189"/>
      <c r="I236" s="182">
        <f t="shared" si="32"/>
        <v>0</v>
      </c>
      <c r="J236" s="181">
        <f t="shared" si="33"/>
        <v>0</v>
      </c>
      <c r="K236" s="186">
        <f t="shared" si="34"/>
        <v>0</v>
      </c>
      <c r="L236" s="186">
        <f t="shared" si="35"/>
        <v>0</v>
      </c>
      <c r="M236" s="186"/>
      <c r="N236" s="186">
        <v>0</v>
      </c>
      <c r="O236" s="186"/>
      <c r="P236" s="190"/>
      <c r="Q236" s="190"/>
      <c r="R236" s="190"/>
      <c r="S236" s="186">
        <f t="shared" si="36"/>
        <v>0</v>
      </c>
      <c r="T236" s="186"/>
      <c r="U236" s="186"/>
      <c r="V236" s="206"/>
      <c r="W236" s="59"/>
      <c r="Z236">
        <f t="shared" si="37"/>
        <v>0</v>
      </c>
    </row>
    <row r="237" spans="1:26" ht="24.95" customHeight="1" x14ac:dyDescent="0.25">
      <c r="A237" s="187"/>
      <c r="B237" s="223"/>
      <c r="C237" s="197" t="s">
        <v>2393</v>
      </c>
      <c r="D237" s="326" t="s">
        <v>2394</v>
      </c>
      <c r="E237" s="326"/>
      <c r="F237" s="191" t="s">
        <v>195</v>
      </c>
      <c r="G237" s="193">
        <v>2500</v>
      </c>
      <c r="H237" s="198"/>
      <c r="I237" s="192">
        <f t="shared" si="32"/>
        <v>0</v>
      </c>
      <c r="J237" s="191">
        <f t="shared" si="33"/>
        <v>0</v>
      </c>
      <c r="K237" s="196">
        <f t="shared" si="34"/>
        <v>0</v>
      </c>
      <c r="L237" s="196">
        <f t="shared" si="35"/>
        <v>0</v>
      </c>
      <c r="M237" s="196">
        <f>ROUND(G237*(H237),2)</f>
        <v>0</v>
      </c>
      <c r="N237" s="196">
        <v>0</v>
      </c>
      <c r="O237" s="196"/>
      <c r="P237" s="199">
        <v>1.0000000000000001E-5</v>
      </c>
      <c r="Q237" s="199"/>
      <c r="R237" s="199">
        <v>1.0000000000000001E-5</v>
      </c>
      <c r="S237" s="196">
        <f t="shared" si="36"/>
        <v>2.5000000000000001E-2</v>
      </c>
      <c r="T237" s="196"/>
      <c r="U237" s="196"/>
      <c r="V237" s="207"/>
      <c r="W237" s="59"/>
      <c r="Z237">
        <f t="shared" si="37"/>
        <v>0</v>
      </c>
    </row>
    <row r="238" spans="1:26" ht="24.95" customHeight="1" x14ac:dyDescent="0.25">
      <c r="A238" s="187"/>
      <c r="B238" s="222"/>
      <c r="C238" s="188" t="s">
        <v>2395</v>
      </c>
      <c r="D238" s="323" t="s">
        <v>2396</v>
      </c>
      <c r="E238" s="323"/>
      <c r="F238" s="181" t="s">
        <v>195</v>
      </c>
      <c r="G238" s="183">
        <v>490</v>
      </c>
      <c r="H238" s="189"/>
      <c r="I238" s="182">
        <f t="shared" si="32"/>
        <v>0</v>
      </c>
      <c r="J238" s="181">
        <f t="shared" si="33"/>
        <v>0</v>
      </c>
      <c r="K238" s="186">
        <f t="shared" si="34"/>
        <v>0</v>
      </c>
      <c r="L238" s="186">
        <f t="shared" si="35"/>
        <v>0</v>
      </c>
      <c r="M238" s="186"/>
      <c r="N238" s="186">
        <v>0</v>
      </c>
      <c r="O238" s="186"/>
      <c r="P238" s="190"/>
      <c r="Q238" s="190"/>
      <c r="R238" s="190"/>
      <c r="S238" s="186">
        <f t="shared" si="36"/>
        <v>0</v>
      </c>
      <c r="T238" s="186"/>
      <c r="U238" s="186"/>
      <c r="V238" s="206"/>
      <c r="W238" s="59"/>
      <c r="Z238">
        <f t="shared" si="37"/>
        <v>0</v>
      </c>
    </row>
    <row r="239" spans="1:26" ht="24.95" customHeight="1" x14ac:dyDescent="0.25">
      <c r="A239" s="187"/>
      <c r="B239" s="222"/>
      <c r="C239" s="188" t="s">
        <v>2397</v>
      </c>
      <c r="D239" s="323" t="s">
        <v>2398</v>
      </c>
      <c r="E239" s="323"/>
      <c r="F239" s="181" t="s">
        <v>195</v>
      </c>
      <c r="G239" s="183">
        <v>30</v>
      </c>
      <c r="H239" s="189"/>
      <c r="I239" s="182">
        <f t="shared" si="32"/>
        <v>0</v>
      </c>
      <c r="J239" s="181">
        <f t="shared" si="33"/>
        <v>0</v>
      </c>
      <c r="K239" s="186">
        <f t="shared" si="34"/>
        <v>0</v>
      </c>
      <c r="L239" s="186">
        <f t="shared" si="35"/>
        <v>0</v>
      </c>
      <c r="M239" s="186"/>
      <c r="N239" s="186">
        <v>0</v>
      </c>
      <c r="O239" s="186"/>
      <c r="P239" s="190"/>
      <c r="Q239" s="190"/>
      <c r="R239" s="190"/>
      <c r="S239" s="186">
        <f t="shared" si="36"/>
        <v>0</v>
      </c>
      <c r="T239" s="186"/>
      <c r="U239" s="186"/>
      <c r="V239" s="206"/>
      <c r="W239" s="59"/>
      <c r="Z239">
        <f t="shared" si="37"/>
        <v>0</v>
      </c>
    </row>
    <row r="240" spans="1:26" ht="24.95" customHeight="1" x14ac:dyDescent="0.25">
      <c r="A240" s="187"/>
      <c r="B240" s="222"/>
      <c r="C240" s="188" t="s">
        <v>2399</v>
      </c>
      <c r="D240" s="323" t="s">
        <v>2400</v>
      </c>
      <c r="E240" s="323"/>
      <c r="F240" s="181" t="s">
        <v>195</v>
      </c>
      <c r="G240" s="183">
        <v>20</v>
      </c>
      <c r="H240" s="189"/>
      <c r="I240" s="182">
        <f t="shared" si="32"/>
        <v>0</v>
      </c>
      <c r="J240" s="181">
        <f t="shared" si="33"/>
        <v>0</v>
      </c>
      <c r="K240" s="186">
        <f t="shared" si="34"/>
        <v>0</v>
      </c>
      <c r="L240" s="186">
        <f t="shared" si="35"/>
        <v>0</v>
      </c>
      <c r="M240" s="186"/>
      <c r="N240" s="186">
        <v>0</v>
      </c>
      <c r="O240" s="186"/>
      <c r="P240" s="190"/>
      <c r="Q240" s="190"/>
      <c r="R240" s="190"/>
      <c r="S240" s="186">
        <f t="shared" si="36"/>
        <v>0</v>
      </c>
      <c r="T240" s="186"/>
      <c r="U240" s="186"/>
      <c r="V240" s="206"/>
      <c r="W240" s="59"/>
      <c r="Z240">
        <f t="shared" si="37"/>
        <v>0</v>
      </c>
    </row>
    <row r="241" spans="1:26" ht="24.95" customHeight="1" x14ac:dyDescent="0.25">
      <c r="A241" s="187"/>
      <c r="B241" s="222"/>
      <c r="C241" s="188" t="s">
        <v>2401</v>
      </c>
      <c r="D241" s="323" t="s">
        <v>2402</v>
      </c>
      <c r="E241" s="323"/>
      <c r="F241" s="181" t="s">
        <v>195</v>
      </c>
      <c r="G241" s="183">
        <v>20</v>
      </c>
      <c r="H241" s="189"/>
      <c r="I241" s="182">
        <f t="shared" si="32"/>
        <v>0</v>
      </c>
      <c r="J241" s="181">
        <f t="shared" si="33"/>
        <v>0</v>
      </c>
      <c r="K241" s="186">
        <f t="shared" si="34"/>
        <v>0</v>
      </c>
      <c r="L241" s="186">
        <f t="shared" si="35"/>
        <v>0</v>
      </c>
      <c r="M241" s="186"/>
      <c r="N241" s="186">
        <v>0</v>
      </c>
      <c r="O241" s="186"/>
      <c r="P241" s="190"/>
      <c r="Q241" s="190"/>
      <c r="R241" s="190"/>
      <c r="S241" s="186">
        <f t="shared" si="36"/>
        <v>0</v>
      </c>
      <c r="T241" s="186"/>
      <c r="U241" s="186"/>
      <c r="V241" s="206"/>
      <c r="W241" s="59"/>
      <c r="Z241">
        <f t="shared" si="37"/>
        <v>0</v>
      </c>
    </row>
    <row r="242" spans="1:26" ht="24.95" customHeight="1" x14ac:dyDescent="0.25">
      <c r="A242" s="187"/>
      <c r="B242" s="222"/>
      <c r="C242" s="188" t="s">
        <v>2403</v>
      </c>
      <c r="D242" s="323" t="s">
        <v>2404</v>
      </c>
      <c r="E242" s="323"/>
      <c r="F242" s="181" t="s">
        <v>195</v>
      </c>
      <c r="G242" s="183">
        <v>10</v>
      </c>
      <c r="H242" s="189"/>
      <c r="I242" s="182">
        <f t="shared" si="32"/>
        <v>0</v>
      </c>
      <c r="J242" s="181">
        <f t="shared" si="33"/>
        <v>0</v>
      </c>
      <c r="K242" s="186">
        <f t="shared" si="34"/>
        <v>0</v>
      </c>
      <c r="L242" s="186">
        <f t="shared" si="35"/>
        <v>0</v>
      </c>
      <c r="M242" s="186"/>
      <c r="N242" s="186">
        <v>0</v>
      </c>
      <c r="O242" s="186"/>
      <c r="P242" s="190"/>
      <c r="Q242" s="190"/>
      <c r="R242" s="190"/>
      <c r="S242" s="186">
        <f t="shared" si="36"/>
        <v>0</v>
      </c>
      <c r="T242" s="186"/>
      <c r="U242" s="186"/>
      <c r="V242" s="206"/>
      <c r="W242" s="59"/>
      <c r="Z242">
        <f t="shared" si="37"/>
        <v>0</v>
      </c>
    </row>
    <row r="243" spans="1:26" ht="24.95" customHeight="1" x14ac:dyDescent="0.25">
      <c r="A243" s="187"/>
      <c r="B243" s="222"/>
      <c r="C243" s="188" t="s">
        <v>2405</v>
      </c>
      <c r="D243" s="323" t="s">
        <v>2406</v>
      </c>
      <c r="E243" s="323"/>
      <c r="F243" s="181" t="s">
        <v>195</v>
      </c>
      <c r="G243" s="183">
        <v>8</v>
      </c>
      <c r="H243" s="189"/>
      <c r="I243" s="182">
        <f t="shared" si="32"/>
        <v>0</v>
      </c>
      <c r="J243" s="181">
        <f t="shared" si="33"/>
        <v>0</v>
      </c>
      <c r="K243" s="186">
        <f t="shared" si="34"/>
        <v>0</v>
      </c>
      <c r="L243" s="186">
        <f t="shared" si="35"/>
        <v>0</v>
      </c>
      <c r="M243" s="186"/>
      <c r="N243" s="186">
        <v>0</v>
      </c>
      <c r="O243" s="186"/>
      <c r="P243" s="190"/>
      <c r="Q243" s="190"/>
      <c r="R243" s="190"/>
      <c r="S243" s="186">
        <f t="shared" si="36"/>
        <v>0</v>
      </c>
      <c r="T243" s="186"/>
      <c r="U243" s="186"/>
      <c r="V243" s="206"/>
      <c r="W243" s="59"/>
      <c r="Z243">
        <f t="shared" si="37"/>
        <v>0</v>
      </c>
    </row>
    <row r="244" spans="1:26" ht="24.95" customHeight="1" x14ac:dyDescent="0.25">
      <c r="A244" s="187"/>
      <c r="B244" s="222"/>
      <c r="C244" s="188" t="s">
        <v>2407</v>
      </c>
      <c r="D244" s="323" t="s">
        <v>2408</v>
      </c>
      <c r="E244" s="323"/>
      <c r="F244" s="181" t="s">
        <v>195</v>
      </c>
      <c r="G244" s="183">
        <v>264</v>
      </c>
      <c r="H244" s="189"/>
      <c r="I244" s="182">
        <f t="shared" si="32"/>
        <v>0</v>
      </c>
      <c r="J244" s="181">
        <f t="shared" si="33"/>
        <v>0</v>
      </c>
      <c r="K244" s="186">
        <f t="shared" si="34"/>
        <v>0</v>
      </c>
      <c r="L244" s="186">
        <f t="shared" si="35"/>
        <v>0</v>
      </c>
      <c r="M244" s="186"/>
      <c r="N244" s="186">
        <v>0</v>
      </c>
      <c r="O244" s="186"/>
      <c r="P244" s="190"/>
      <c r="Q244" s="190"/>
      <c r="R244" s="190"/>
      <c r="S244" s="186">
        <f t="shared" si="36"/>
        <v>0</v>
      </c>
      <c r="T244" s="186"/>
      <c r="U244" s="186"/>
      <c r="V244" s="206"/>
      <c r="W244" s="59"/>
      <c r="Z244">
        <f t="shared" si="37"/>
        <v>0</v>
      </c>
    </row>
    <row r="245" spans="1:26" ht="24.95" customHeight="1" x14ac:dyDescent="0.25">
      <c r="A245" s="187"/>
      <c r="B245" s="223"/>
      <c r="C245" s="197" t="s">
        <v>2409</v>
      </c>
      <c r="D245" s="326" t="s">
        <v>2410</v>
      </c>
      <c r="E245" s="326"/>
      <c r="F245" s="191" t="s">
        <v>195</v>
      </c>
      <c r="G245" s="193">
        <v>16</v>
      </c>
      <c r="H245" s="198"/>
      <c r="I245" s="192">
        <f t="shared" si="32"/>
        <v>0</v>
      </c>
      <c r="J245" s="191">
        <f t="shared" si="33"/>
        <v>0</v>
      </c>
      <c r="K245" s="196">
        <f t="shared" si="34"/>
        <v>0</v>
      </c>
      <c r="L245" s="196">
        <f t="shared" si="35"/>
        <v>0</v>
      </c>
      <c r="M245" s="196">
        <f t="shared" ref="M245:M254" si="38">ROUND(G245*(H245),2)</f>
        <v>0</v>
      </c>
      <c r="N245" s="196">
        <v>0</v>
      </c>
      <c r="O245" s="196"/>
      <c r="P245" s="199"/>
      <c r="Q245" s="199"/>
      <c r="R245" s="199"/>
      <c r="S245" s="196">
        <f t="shared" si="36"/>
        <v>0</v>
      </c>
      <c r="T245" s="196"/>
      <c r="U245" s="196"/>
      <c r="V245" s="207"/>
      <c r="W245" s="59"/>
      <c r="Z245">
        <f t="shared" si="37"/>
        <v>0</v>
      </c>
    </row>
    <row r="246" spans="1:26" ht="24.95" customHeight="1" x14ac:dyDescent="0.25">
      <c r="A246" s="187"/>
      <c r="B246" s="223"/>
      <c r="C246" s="197" t="s">
        <v>2411</v>
      </c>
      <c r="D246" s="326" t="s">
        <v>2412</v>
      </c>
      <c r="E246" s="326"/>
      <c r="F246" s="191" t="s">
        <v>195</v>
      </c>
      <c r="G246" s="193">
        <v>23</v>
      </c>
      <c r="H246" s="198"/>
      <c r="I246" s="192">
        <f t="shared" si="32"/>
        <v>0</v>
      </c>
      <c r="J246" s="191">
        <f t="shared" si="33"/>
        <v>0</v>
      </c>
      <c r="K246" s="196">
        <f t="shared" si="34"/>
        <v>0</v>
      </c>
      <c r="L246" s="196">
        <f t="shared" si="35"/>
        <v>0</v>
      </c>
      <c r="M246" s="196">
        <f t="shared" si="38"/>
        <v>0</v>
      </c>
      <c r="N246" s="196">
        <v>0</v>
      </c>
      <c r="O246" s="196"/>
      <c r="P246" s="199"/>
      <c r="Q246" s="199"/>
      <c r="R246" s="199"/>
      <c r="S246" s="196">
        <f t="shared" si="36"/>
        <v>0</v>
      </c>
      <c r="T246" s="196"/>
      <c r="U246" s="196"/>
      <c r="V246" s="207"/>
      <c r="W246" s="59"/>
      <c r="Z246">
        <f t="shared" si="37"/>
        <v>0</v>
      </c>
    </row>
    <row r="247" spans="1:26" ht="24.95" customHeight="1" x14ac:dyDescent="0.25">
      <c r="A247" s="187"/>
      <c r="B247" s="223"/>
      <c r="C247" s="197" t="s">
        <v>2413</v>
      </c>
      <c r="D247" s="326" t="s">
        <v>2414</v>
      </c>
      <c r="E247" s="326"/>
      <c r="F247" s="191" t="s">
        <v>195</v>
      </c>
      <c r="G247" s="193">
        <v>4</v>
      </c>
      <c r="H247" s="198"/>
      <c r="I247" s="192">
        <f t="shared" si="32"/>
        <v>0</v>
      </c>
      <c r="J247" s="191">
        <f t="shared" si="33"/>
        <v>0</v>
      </c>
      <c r="K247" s="196">
        <f t="shared" si="34"/>
        <v>0</v>
      </c>
      <c r="L247" s="196">
        <f t="shared" si="35"/>
        <v>0</v>
      </c>
      <c r="M247" s="196">
        <f t="shared" si="38"/>
        <v>0</v>
      </c>
      <c r="N247" s="196">
        <v>0</v>
      </c>
      <c r="O247" s="196"/>
      <c r="P247" s="199"/>
      <c r="Q247" s="199"/>
      <c r="R247" s="199"/>
      <c r="S247" s="196">
        <f t="shared" si="36"/>
        <v>0</v>
      </c>
      <c r="T247" s="196"/>
      <c r="U247" s="196"/>
      <c r="V247" s="207"/>
      <c r="W247" s="59"/>
      <c r="Z247">
        <f t="shared" si="37"/>
        <v>0</v>
      </c>
    </row>
    <row r="248" spans="1:26" ht="24.95" customHeight="1" x14ac:dyDescent="0.25">
      <c r="A248" s="187"/>
      <c r="B248" s="223"/>
      <c r="C248" s="197" t="s">
        <v>2415</v>
      </c>
      <c r="D248" s="326" t="s">
        <v>2416</v>
      </c>
      <c r="E248" s="326"/>
      <c r="F248" s="191" t="s">
        <v>195</v>
      </c>
      <c r="G248" s="193">
        <v>9</v>
      </c>
      <c r="H248" s="198"/>
      <c r="I248" s="192">
        <f t="shared" si="32"/>
        <v>0</v>
      </c>
      <c r="J248" s="191">
        <f t="shared" si="33"/>
        <v>0</v>
      </c>
      <c r="K248" s="196">
        <f t="shared" si="34"/>
        <v>0</v>
      </c>
      <c r="L248" s="196">
        <f t="shared" si="35"/>
        <v>0</v>
      </c>
      <c r="M248" s="196">
        <f t="shared" si="38"/>
        <v>0</v>
      </c>
      <c r="N248" s="196">
        <v>0</v>
      </c>
      <c r="O248" s="196"/>
      <c r="P248" s="199"/>
      <c r="Q248" s="199"/>
      <c r="R248" s="199"/>
      <c r="S248" s="196">
        <f t="shared" si="36"/>
        <v>0</v>
      </c>
      <c r="T248" s="196"/>
      <c r="U248" s="196"/>
      <c r="V248" s="207"/>
      <c r="W248" s="59"/>
      <c r="Z248">
        <f t="shared" si="37"/>
        <v>0</v>
      </c>
    </row>
    <row r="249" spans="1:26" ht="24.95" customHeight="1" x14ac:dyDescent="0.25">
      <c r="A249" s="187"/>
      <c r="B249" s="223"/>
      <c r="C249" s="197" t="s">
        <v>2417</v>
      </c>
      <c r="D249" s="326" t="s">
        <v>2418</v>
      </c>
      <c r="E249" s="326"/>
      <c r="F249" s="191" t="s">
        <v>195</v>
      </c>
      <c r="G249" s="193">
        <v>18</v>
      </c>
      <c r="H249" s="198"/>
      <c r="I249" s="192">
        <f t="shared" si="32"/>
        <v>0</v>
      </c>
      <c r="J249" s="191">
        <f t="shared" si="33"/>
        <v>0</v>
      </c>
      <c r="K249" s="196">
        <f t="shared" si="34"/>
        <v>0</v>
      </c>
      <c r="L249" s="196">
        <f t="shared" si="35"/>
        <v>0</v>
      </c>
      <c r="M249" s="196">
        <f t="shared" si="38"/>
        <v>0</v>
      </c>
      <c r="N249" s="196">
        <v>0</v>
      </c>
      <c r="O249" s="196"/>
      <c r="P249" s="199"/>
      <c r="Q249" s="199"/>
      <c r="R249" s="199"/>
      <c r="S249" s="196">
        <f t="shared" si="36"/>
        <v>0</v>
      </c>
      <c r="T249" s="196"/>
      <c r="U249" s="196"/>
      <c r="V249" s="207"/>
      <c r="W249" s="59"/>
      <c r="Z249">
        <f t="shared" si="37"/>
        <v>0</v>
      </c>
    </row>
    <row r="250" spans="1:26" ht="24.95" customHeight="1" x14ac:dyDescent="0.25">
      <c r="A250" s="187"/>
      <c r="B250" s="223"/>
      <c r="C250" s="197" t="s">
        <v>2419</v>
      </c>
      <c r="D250" s="326" t="s">
        <v>2420</v>
      </c>
      <c r="E250" s="326"/>
      <c r="F250" s="191"/>
      <c r="G250" s="193">
        <v>17</v>
      </c>
      <c r="H250" s="198"/>
      <c r="I250" s="192">
        <f t="shared" si="32"/>
        <v>0</v>
      </c>
      <c r="J250" s="191">
        <f t="shared" si="33"/>
        <v>0</v>
      </c>
      <c r="K250" s="196">
        <f t="shared" si="34"/>
        <v>0</v>
      </c>
      <c r="L250" s="196">
        <f t="shared" si="35"/>
        <v>0</v>
      </c>
      <c r="M250" s="196">
        <f t="shared" si="38"/>
        <v>0</v>
      </c>
      <c r="N250" s="196">
        <v>0</v>
      </c>
      <c r="O250" s="196"/>
      <c r="P250" s="199"/>
      <c r="Q250" s="199"/>
      <c r="R250" s="199"/>
      <c r="S250" s="196">
        <f t="shared" si="36"/>
        <v>0</v>
      </c>
      <c r="T250" s="196"/>
      <c r="U250" s="196"/>
      <c r="V250" s="207"/>
      <c r="W250" s="59"/>
      <c r="Z250">
        <f t="shared" si="37"/>
        <v>0</v>
      </c>
    </row>
    <row r="251" spans="1:26" ht="24.95" customHeight="1" x14ac:dyDescent="0.25">
      <c r="A251" s="187"/>
      <c r="B251" s="223"/>
      <c r="C251" s="197" t="s">
        <v>2421</v>
      </c>
      <c r="D251" s="326" t="s">
        <v>2422</v>
      </c>
      <c r="E251" s="326"/>
      <c r="F251" s="191"/>
      <c r="G251" s="193">
        <v>32</v>
      </c>
      <c r="H251" s="198"/>
      <c r="I251" s="192">
        <f t="shared" ref="I251:I282" si="39">ROUND(G251*(H251),2)</f>
        <v>0</v>
      </c>
      <c r="J251" s="191">
        <f t="shared" ref="J251:J270" si="40">ROUND(G251*(N251),2)</f>
        <v>0</v>
      </c>
      <c r="K251" s="196">
        <f t="shared" ref="K251:K270" si="41">ROUND(G251*(O251),2)</f>
        <v>0</v>
      </c>
      <c r="L251" s="196">
        <f t="shared" ref="L251:L270" si="42">ROUND(G251*(H251),2)</f>
        <v>0</v>
      </c>
      <c r="M251" s="196">
        <f t="shared" si="38"/>
        <v>0</v>
      </c>
      <c r="N251" s="196">
        <v>0</v>
      </c>
      <c r="O251" s="196"/>
      <c r="P251" s="199"/>
      <c r="Q251" s="199"/>
      <c r="R251" s="199"/>
      <c r="S251" s="196">
        <f t="shared" ref="S251:S270" si="43">ROUND(G251*(P251),3)</f>
        <v>0</v>
      </c>
      <c r="T251" s="196"/>
      <c r="U251" s="196"/>
      <c r="V251" s="207"/>
      <c r="W251" s="59"/>
      <c r="Z251">
        <f t="shared" ref="Z251:Z270" si="44">0.058844*POWER(I251,0.952797)</f>
        <v>0</v>
      </c>
    </row>
    <row r="252" spans="1:26" ht="24.95" customHeight="1" x14ac:dyDescent="0.25">
      <c r="A252" s="187"/>
      <c r="B252" s="223"/>
      <c r="C252" s="197" t="s">
        <v>2423</v>
      </c>
      <c r="D252" s="326" t="s">
        <v>2424</v>
      </c>
      <c r="E252" s="326"/>
      <c r="F252" s="191"/>
      <c r="G252" s="193">
        <v>137</v>
      </c>
      <c r="H252" s="198"/>
      <c r="I252" s="192">
        <f t="shared" si="39"/>
        <v>0</v>
      </c>
      <c r="J252" s="191">
        <f t="shared" si="40"/>
        <v>0</v>
      </c>
      <c r="K252" s="196">
        <f t="shared" si="41"/>
        <v>0</v>
      </c>
      <c r="L252" s="196">
        <f t="shared" si="42"/>
        <v>0</v>
      </c>
      <c r="M252" s="196">
        <f t="shared" si="38"/>
        <v>0</v>
      </c>
      <c r="N252" s="196">
        <v>0</v>
      </c>
      <c r="O252" s="196"/>
      <c r="P252" s="199"/>
      <c r="Q252" s="199"/>
      <c r="R252" s="199"/>
      <c r="S252" s="196">
        <f t="shared" si="43"/>
        <v>0</v>
      </c>
      <c r="T252" s="196"/>
      <c r="U252" s="196"/>
      <c r="V252" s="207"/>
      <c r="W252" s="59"/>
      <c r="Z252">
        <f t="shared" si="44"/>
        <v>0</v>
      </c>
    </row>
    <row r="253" spans="1:26" ht="24.95" customHeight="1" x14ac:dyDescent="0.25">
      <c r="A253" s="187"/>
      <c r="B253" s="223"/>
      <c r="C253" s="197" t="s">
        <v>2425</v>
      </c>
      <c r="D253" s="326" t="s">
        <v>2426</v>
      </c>
      <c r="E253" s="326"/>
      <c r="F253" s="191"/>
      <c r="G253" s="193">
        <v>6</v>
      </c>
      <c r="H253" s="198"/>
      <c r="I253" s="192">
        <f t="shared" si="39"/>
        <v>0</v>
      </c>
      <c r="J253" s="191">
        <f t="shared" si="40"/>
        <v>0</v>
      </c>
      <c r="K253" s="196">
        <f t="shared" si="41"/>
        <v>0</v>
      </c>
      <c r="L253" s="196">
        <f t="shared" si="42"/>
        <v>0</v>
      </c>
      <c r="M253" s="196">
        <f t="shared" si="38"/>
        <v>0</v>
      </c>
      <c r="N253" s="196">
        <v>0</v>
      </c>
      <c r="O253" s="196"/>
      <c r="P253" s="199"/>
      <c r="Q253" s="199"/>
      <c r="R253" s="199"/>
      <c r="S253" s="196">
        <f t="shared" si="43"/>
        <v>0</v>
      </c>
      <c r="T253" s="196"/>
      <c r="U253" s="196"/>
      <c r="V253" s="207"/>
      <c r="W253" s="59"/>
      <c r="Z253">
        <f t="shared" si="44"/>
        <v>0</v>
      </c>
    </row>
    <row r="254" spans="1:26" ht="24.95" customHeight="1" x14ac:dyDescent="0.25">
      <c r="A254" s="187"/>
      <c r="B254" s="223"/>
      <c r="C254" s="197" t="s">
        <v>2425</v>
      </c>
      <c r="D254" s="326" t="s">
        <v>2427</v>
      </c>
      <c r="E254" s="326"/>
      <c r="F254" s="191" t="s">
        <v>195</v>
      </c>
      <c r="G254" s="193">
        <v>2</v>
      </c>
      <c r="H254" s="198"/>
      <c r="I254" s="192">
        <f t="shared" si="39"/>
        <v>0</v>
      </c>
      <c r="J254" s="191">
        <f t="shared" si="40"/>
        <v>0</v>
      </c>
      <c r="K254" s="196">
        <f t="shared" si="41"/>
        <v>0</v>
      </c>
      <c r="L254" s="196">
        <f t="shared" si="42"/>
        <v>0</v>
      </c>
      <c r="M254" s="196">
        <f t="shared" si="38"/>
        <v>0</v>
      </c>
      <c r="N254" s="196">
        <v>0</v>
      </c>
      <c r="O254" s="196"/>
      <c r="P254" s="199"/>
      <c r="Q254" s="199"/>
      <c r="R254" s="199"/>
      <c r="S254" s="196">
        <f t="shared" si="43"/>
        <v>0</v>
      </c>
      <c r="T254" s="196"/>
      <c r="U254" s="196"/>
      <c r="V254" s="207"/>
      <c r="W254" s="59"/>
      <c r="Z254">
        <f t="shared" si="44"/>
        <v>0</v>
      </c>
    </row>
    <row r="255" spans="1:26" ht="24.95" customHeight="1" x14ac:dyDescent="0.25">
      <c r="A255" s="187"/>
      <c r="B255" s="222"/>
      <c r="C255" s="188" t="s">
        <v>2428</v>
      </c>
      <c r="D255" s="323" t="s">
        <v>2408</v>
      </c>
      <c r="E255" s="323"/>
      <c r="F255" s="181" t="s">
        <v>195</v>
      </c>
      <c r="G255" s="183">
        <v>34</v>
      </c>
      <c r="H255" s="189"/>
      <c r="I255" s="182">
        <f t="shared" si="39"/>
        <v>0</v>
      </c>
      <c r="J255" s="181">
        <f t="shared" si="40"/>
        <v>0</v>
      </c>
      <c r="K255" s="186">
        <f t="shared" si="41"/>
        <v>0</v>
      </c>
      <c r="L255" s="186">
        <f t="shared" si="42"/>
        <v>0</v>
      </c>
      <c r="M255" s="186"/>
      <c r="N255" s="186">
        <v>0</v>
      </c>
      <c r="O255" s="186"/>
      <c r="P255" s="190"/>
      <c r="Q255" s="190"/>
      <c r="R255" s="190"/>
      <c r="S255" s="186">
        <f t="shared" si="43"/>
        <v>0</v>
      </c>
      <c r="T255" s="186"/>
      <c r="U255" s="186"/>
      <c r="V255" s="206"/>
      <c r="W255" s="59"/>
      <c r="Z255">
        <f t="shared" si="44"/>
        <v>0</v>
      </c>
    </row>
    <row r="256" spans="1:26" ht="24.95" customHeight="1" x14ac:dyDescent="0.25">
      <c r="A256" s="187"/>
      <c r="B256" s="223"/>
      <c r="C256" s="197" t="s">
        <v>2429</v>
      </c>
      <c r="D256" s="326" t="s">
        <v>2430</v>
      </c>
      <c r="E256" s="326"/>
      <c r="F256" s="191" t="s">
        <v>195</v>
      </c>
      <c r="G256" s="193">
        <v>34</v>
      </c>
      <c r="H256" s="198"/>
      <c r="I256" s="192">
        <f t="shared" si="39"/>
        <v>0</v>
      </c>
      <c r="J256" s="191">
        <f t="shared" si="40"/>
        <v>0</v>
      </c>
      <c r="K256" s="196">
        <f t="shared" si="41"/>
        <v>0</v>
      </c>
      <c r="L256" s="196">
        <f t="shared" si="42"/>
        <v>0</v>
      </c>
      <c r="M256" s="196">
        <f>ROUND(G256*(H256),2)</f>
        <v>0</v>
      </c>
      <c r="N256" s="196">
        <v>0</v>
      </c>
      <c r="O256" s="196"/>
      <c r="P256" s="199"/>
      <c r="Q256" s="199"/>
      <c r="R256" s="199"/>
      <c r="S256" s="196">
        <f t="shared" si="43"/>
        <v>0</v>
      </c>
      <c r="T256" s="196"/>
      <c r="U256" s="196"/>
      <c r="V256" s="207"/>
      <c r="W256" s="59"/>
      <c r="Z256">
        <f t="shared" si="44"/>
        <v>0</v>
      </c>
    </row>
    <row r="257" spans="1:26" ht="24.95" customHeight="1" x14ac:dyDescent="0.25">
      <c r="A257" s="187"/>
      <c r="B257" s="222"/>
      <c r="C257" s="188" t="s">
        <v>2431</v>
      </c>
      <c r="D257" s="323" t="s">
        <v>2432</v>
      </c>
      <c r="E257" s="323"/>
      <c r="F257" s="181" t="s">
        <v>2284</v>
      </c>
      <c r="G257" s="183">
        <v>0</v>
      </c>
      <c r="H257" s="189"/>
      <c r="I257" s="182">
        <f t="shared" si="39"/>
        <v>0</v>
      </c>
      <c r="J257" s="181">
        <f t="shared" si="40"/>
        <v>0</v>
      </c>
      <c r="K257" s="186">
        <f t="shared" si="41"/>
        <v>0</v>
      </c>
      <c r="L257" s="186">
        <f t="shared" si="42"/>
        <v>0</v>
      </c>
      <c r="M257" s="186"/>
      <c r="N257" s="186">
        <v>0</v>
      </c>
      <c r="O257" s="186"/>
      <c r="P257" s="190"/>
      <c r="Q257" s="190"/>
      <c r="R257" s="190"/>
      <c r="S257" s="186">
        <f t="shared" si="43"/>
        <v>0</v>
      </c>
      <c r="T257" s="186"/>
      <c r="U257" s="186"/>
      <c r="V257" s="206"/>
      <c r="W257" s="59"/>
      <c r="Z257">
        <f t="shared" si="44"/>
        <v>0</v>
      </c>
    </row>
    <row r="258" spans="1:26" ht="24.95" customHeight="1" x14ac:dyDescent="0.25">
      <c r="A258" s="187"/>
      <c r="B258" s="222"/>
      <c r="C258" s="188" t="s">
        <v>2433</v>
      </c>
      <c r="D258" s="323" t="s">
        <v>2434</v>
      </c>
      <c r="E258" s="323"/>
      <c r="F258" s="181" t="s">
        <v>178</v>
      </c>
      <c r="G258" s="183">
        <v>55</v>
      </c>
      <c r="H258" s="189"/>
      <c r="I258" s="182">
        <f t="shared" si="39"/>
        <v>0</v>
      </c>
      <c r="J258" s="181">
        <f t="shared" si="40"/>
        <v>0</v>
      </c>
      <c r="K258" s="186">
        <f t="shared" si="41"/>
        <v>0</v>
      </c>
      <c r="L258" s="186">
        <f t="shared" si="42"/>
        <v>0</v>
      </c>
      <c r="M258" s="186"/>
      <c r="N258" s="186">
        <v>0</v>
      </c>
      <c r="O258" s="186"/>
      <c r="P258" s="190"/>
      <c r="Q258" s="190"/>
      <c r="R258" s="190"/>
      <c r="S258" s="186">
        <f t="shared" si="43"/>
        <v>0</v>
      </c>
      <c r="T258" s="186"/>
      <c r="U258" s="186"/>
      <c r="V258" s="206"/>
      <c r="W258" s="59"/>
      <c r="Z258">
        <f t="shared" si="44"/>
        <v>0</v>
      </c>
    </row>
    <row r="259" spans="1:26" ht="24.95" customHeight="1" x14ac:dyDescent="0.25">
      <c r="A259" s="187"/>
      <c r="B259" s="222"/>
      <c r="C259" s="188" t="s">
        <v>2435</v>
      </c>
      <c r="D259" s="323" t="s">
        <v>2436</v>
      </c>
      <c r="E259" s="323"/>
      <c r="F259" s="181" t="s">
        <v>178</v>
      </c>
      <c r="G259" s="183">
        <v>400</v>
      </c>
      <c r="H259" s="189"/>
      <c r="I259" s="182">
        <f t="shared" si="39"/>
        <v>0</v>
      </c>
      <c r="J259" s="181">
        <f t="shared" si="40"/>
        <v>0</v>
      </c>
      <c r="K259" s="186">
        <f t="shared" si="41"/>
        <v>0</v>
      </c>
      <c r="L259" s="186">
        <f t="shared" si="42"/>
        <v>0</v>
      </c>
      <c r="M259" s="186"/>
      <c r="N259" s="186">
        <v>0</v>
      </c>
      <c r="O259" s="186"/>
      <c r="P259" s="190"/>
      <c r="Q259" s="190"/>
      <c r="R259" s="190"/>
      <c r="S259" s="186">
        <f t="shared" si="43"/>
        <v>0</v>
      </c>
      <c r="T259" s="186"/>
      <c r="U259" s="186"/>
      <c r="V259" s="206"/>
      <c r="W259" s="59"/>
      <c r="Z259">
        <f t="shared" si="44"/>
        <v>0</v>
      </c>
    </row>
    <row r="260" spans="1:26" ht="24.95" customHeight="1" x14ac:dyDescent="0.25">
      <c r="A260" s="187"/>
      <c r="B260" s="222"/>
      <c r="C260" s="188" t="s">
        <v>2437</v>
      </c>
      <c r="D260" s="323" t="s">
        <v>2438</v>
      </c>
      <c r="E260" s="323"/>
      <c r="F260" s="181" t="s">
        <v>178</v>
      </c>
      <c r="G260" s="183">
        <v>700</v>
      </c>
      <c r="H260" s="189"/>
      <c r="I260" s="182">
        <f t="shared" si="39"/>
        <v>0</v>
      </c>
      <c r="J260" s="181">
        <f t="shared" si="40"/>
        <v>0</v>
      </c>
      <c r="K260" s="186">
        <f t="shared" si="41"/>
        <v>0</v>
      </c>
      <c r="L260" s="186">
        <f t="shared" si="42"/>
        <v>0</v>
      </c>
      <c r="M260" s="186"/>
      <c r="N260" s="186">
        <v>0</v>
      </c>
      <c r="O260" s="186"/>
      <c r="P260" s="190"/>
      <c r="Q260" s="190"/>
      <c r="R260" s="190"/>
      <c r="S260" s="186">
        <f t="shared" si="43"/>
        <v>0</v>
      </c>
      <c r="T260" s="186"/>
      <c r="U260" s="186"/>
      <c r="V260" s="206"/>
      <c r="W260" s="59"/>
      <c r="Z260">
        <f t="shared" si="44"/>
        <v>0</v>
      </c>
    </row>
    <row r="261" spans="1:26" ht="24.95" customHeight="1" x14ac:dyDescent="0.25">
      <c r="A261" s="187"/>
      <c r="B261" s="222"/>
      <c r="C261" s="188" t="s">
        <v>2439</v>
      </c>
      <c r="D261" s="323" t="s">
        <v>2440</v>
      </c>
      <c r="E261" s="323"/>
      <c r="F261" s="181" t="s">
        <v>195</v>
      </c>
      <c r="G261" s="183">
        <v>200</v>
      </c>
      <c r="H261" s="189"/>
      <c r="I261" s="182">
        <f t="shared" si="39"/>
        <v>0</v>
      </c>
      <c r="J261" s="181">
        <f t="shared" si="40"/>
        <v>0</v>
      </c>
      <c r="K261" s="186">
        <f t="shared" si="41"/>
        <v>0</v>
      </c>
      <c r="L261" s="186">
        <f t="shared" si="42"/>
        <v>0</v>
      </c>
      <c r="M261" s="186"/>
      <c r="N261" s="186">
        <v>0</v>
      </c>
      <c r="O261" s="186"/>
      <c r="P261" s="190"/>
      <c r="Q261" s="190"/>
      <c r="R261" s="190"/>
      <c r="S261" s="186">
        <f t="shared" si="43"/>
        <v>0</v>
      </c>
      <c r="T261" s="186"/>
      <c r="U261" s="186"/>
      <c r="V261" s="206"/>
      <c r="W261" s="59"/>
      <c r="Z261">
        <f t="shared" si="44"/>
        <v>0</v>
      </c>
    </row>
    <row r="262" spans="1:26" ht="24.95" customHeight="1" x14ac:dyDescent="0.25">
      <c r="A262" s="187"/>
      <c r="B262" s="222"/>
      <c r="C262" s="188" t="s">
        <v>2441</v>
      </c>
      <c r="D262" s="323" t="s">
        <v>2442</v>
      </c>
      <c r="E262" s="323"/>
      <c r="F262" s="181" t="s">
        <v>195</v>
      </c>
      <c r="G262" s="183">
        <v>550</v>
      </c>
      <c r="H262" s="189"/>
      <c r="I262" s="182">
        <f t="shared" si="39"/>
        <v>0</v>
      </c>
      <c r="J262" s="181">
        <f t="shared" si="40"/>
        <v>0</v>
      </c>
      <c r="K262" s="186">
        <f t="shared" si="41"/>
        <v>0</v>
      </c>
      <c r="L262" s="186">
        <f t="shared" si="42"/>
        <v>0</v>
      </c>
      <c r="M262" s="186"/>
      <c r="N262" s="186">
        <v>0</v>
      </c>
      <c r="O262" s="186"/>
      <c r="P262" s="190"/>
      <c r="Q262" s="190"/>
      <c r="R262" s="190"/>
      <c r="S262" s="186">
        <f t="shared" si="43"/>
        <v>0</v>
      </c>
      <c r="T262" s="186"/>
      <c r="U262" s="186"/>
      <c r="V262" s="206"/>
      <c r="W262" s="59"/>
      <c r="Z262">
        <f t="shared" si="44"/>
        <v>0</v>
      </c>
    </row>
    <row r="263" spans="1:26" ht="24.95" customHeight="1" x14ac:dyDescent="0.25">
      <c r="A263" s="187"/>
      <c r="B263" s="222"/>
      <c r="C263" s="188" t="s">
        <v>2443</v>
      </c>
      <c r="D263" s="323" t="s">
        <v>2444</v>
      </c>
      <c r="E263" s="323"/>
      <c r="F263" s="181" t="s">
        <v>195</v>
      </c>
      <c r="G263" s="183">
        <v>40</v>
      </c>
      <c r="H263" s="189"/>
      <c r="I263" s="182">
        <f t="shared" si="39"/>
        <v>0</v>
      </c>
      <c r="J263" s="181">
        <f t="shared" si="40"/>
        <v>0</v>
      </c>
      <c r="K263" s="186">
        <f t="shared" si="41"/>
        <v>0</v>
      </c>
      <c r="L263" s="186">
        <f t="shared" si="42"/>
        <v>0</v>
      </c>
      <c r="M263" s="186"/>
      <c r="N263" s="186">
        <v>0</v>
      </c>
      <c r="O263" s="186"/>
      <c r="P263" s="190"/>
      <c r="Q263" s="190"/>
      <c r="R263" s="190"/>
      <c r="S263" s="186">
        <f t="shared" si="43"/>
        <v>0</v>
      </c>
      <c r="T263" s="186"/>
      <c r="U263" s="186"/>
      <c r="V263" s="206"/>
      <c r="W263" s="59"/>
      <c r="Z263">
        <f t="shared" si="44"/>
        <v>0</v>
      </c>
    </row>
    <row r="264" spans="1:26" ht="24.95" customHeight="1" x14ac:dyDescent="0.25">
      <c r="A264" s="187"/>
      <c r="B264" s="222"/>
      <c r="C264" s="188" t="s">
        <v>2445</v>
      </c>
      <c r="D264" s="323" t="s">
        <v>2446</v>
      </c>
      <c r="E264" s="323"/>
      <c r="F264" s="181" t="s">
        <v>195</v>
      </c>
      <c r="G264" s="183">
        <v>240</v>
      </c>
      <c r="H264" s="189"/>
      <c r="I264" s="182">
        <f t="shared" si="39"/>
        <v>0</v>
      </c>
      <c r="J264" s="181">
        <f t="shared" si="40"/>
        <v>0</v>
      </c>
      <c r="K264" s="186">
        <f t="shared" si="41"/>
        <v>0</v>
      </c>
      <c r="L264" s="186">
        <f t="shared" si="42"/>
        <v>0</v>
      </c>
      <c r="M264" s="186"/>
      <c r="N264" s="186">
        <v>0</v>
      </c>
      <c r="O264" s="186"/>
      <c r="P264" s="190"/>
      <c r="Q264" s="190"/>
      <c r="R264" s="190"/>
      <c r="S264" s="186">
        <f t="shared" si="43"/>
        <v>0</v>
      </c>
      <c r="T264" s="186"/>
      <c r="U264" s="186"/>
      <c r="V264" s="206"/>
      <c r="W264" s="59"/>
      <c r="Z264">
        <f t="shared" si="44"/>
        <v>0</v>
      </c>
    </row>
    <row r="265" spans="1:26" ht="24.95" customHeight="1" x14ac:dyDescent="0.25">
      <c r="A265" s="187"/>
      <c r="B265" s="222"/>
      <c r="C265" s="188" t="s">
        <v>2447</v>
      </c>
      <c r="D265" s="323" t="s">
        <v>2448</v>
      </c>
      <c r="E265" s="323"/>
      <c r="F265" s="181" t="s">
        <v>195</v>
      </c>
      <c r="G265" s="183">
        <v>30</v>
      </c>
      <c r="H265" s="189"/>
      <c r="I265" s="182">
        <f t="shared" si="39"/>
        <v>0</v>
      </c>
      <c r="J265" s="181">
        <f t="shared" si="40"/>
        <v>0</v>
      </c>
      <c r="K265" s="186">
        <f t="shared" si="41"/>
        <v>0</v>
      </c>
      <c r="L265" s="186">
        <f t="shared" si="42"/>
        <v>0</v>
      </c>
      <c r="M265" s="186"/>
      <c r="N265" s="186">
        <v>0</v>
      </c>
      <c r="O265" s="186"/>
      <c r="P265" s="190"/>
      <c r="Q265" s="190"/>
      <c r="R265" s="190"/>
      <c r="S265" s="186">
        <f t="shared" si="43"/>
        <v>0</v>
      </c>
      <c r="T265" s="186"/>
      <c r="U265" s="186"/>
      <c r="V265" s="206"/>
      <c r="W265" s="59"/>
      <c r="Z265">
        <f t="shared" si="44"/>
        <v>0</v>
      </c>
    </row>
    <row r="266" spans="1:26" ht="24.95" customHeight="1" x14ac:dyDescent="0.25">
      <c r="A266" s="187"/>
      <c r="B266" s="222"/>
      <c r="C266" s="188" t="s">
        <v>2449</v>
      </c>
      <c r="D266" s="323" t="s">
        <v>2450</v>
      </c>
      <c r="E266" s="323"/>
      <c r="F266" s="181" t="s">
        <v>195</v>
      </c>
      <c r="G266" s="183">
        <v>20</v>
      </c>
      <c r="H266" s="189"/>
      <c r="I266" s="182">
        <f t="shared" si="39"/>
        <v>0</v>
      </c>
      <c r="J266" s="181">
        <f t="shared" si="40"/>
        <v>0</v>
      </c>
      <c r="K266" s="186">
        <f t="shared" si="41"/>
        <v>0</v>
      </c>
      <c r="L266" s="186">
        <f t="shared" si="42"/>
        <v>0</v>
      </c>
      <c r="M266" s="186"/>
      <c r="N266" s="186">
        <v>0</v>
      </c>
      <c r="O266" s="186"/>
      <c r="P266" s="190"/>
      <c r="Q266" s="190"/>
      <c r="R266" s="190"/>
      <c r="S266" s="186">
        <f t="shared" si="43"/>
        <v>0</v>
      </c>
      <c r="T266" s="186"/>
      <c r="U266" s="186"/>
      <c r="V266" s="206"/>
      <c r="W266" s="59"/>
      <c r="Z266">
        <f t="shared" si="44"/>
        <v>0</v>
      </c>
    </row>
    <row r="267" spans="1:26" ht="24.95" customHeight="1" x14ac:dyDescent="0.25">
      <c r="A267" s="187"/>
      <c r="B267" s="222"/>
      <c r="C267" s="188" t="s">
        <v>2451</v>
      </c>
      <c r="D267" s="323" t="s">
        <v>2452</v>
      </c>
      <c r="E267" s="323"/>
      <c r="F267" s="181" t="s">
        <v>195</v>
      </c>
      <c r="G267" s="183">
        <v>13</v>
      </c>
      <c r="H267" s="189"/>
      <c r="I267" s="182">
        <f t="shared" si="39"/>
        <v>0</v>
      </c>
      <c r="J267" s="181">
        <f t="shared" si="40"/>
        <v>0</v>
      </c>
      <c r="K267" s="186">
        <f t="shared" si="41"/>
        <v>0</v>
      </c>
      <c r="L267" s="186">
        <f t="shared" si="42"/>
        <v>0</v>
      </c>
      <c r="M267" s="186"/>
      <c r="N267" s="186">
        <v>0</v>
      </c>
      <c r="O267" s="186"/>
      <c r="P267" s="190"/>
      <c r="Q267" s="190"/>
      <c r="R267" s="190"/>
      <c r="S267" s="186">
        <f t="shared" si="43"/>
        <v>0</v>
      </c>
      <c r="T267" s="186"/>
      <c r="U267" s="186"/>
      <c r="V267" s="206"/>
      <c r="W267" s="59"/>
      <c r="Z267">
        <f t="shared" si="44"/>
        <v>0</v>
      </c>
    </row>
    <row r="268" spans="1:26" ht="24.95" customHeight="1" x14ac:dyDescent="0.25">
      <c r="A268" s="187"/>
      <c r="B268" s="222"/>
      <c r="C268" s="188" t="s">
        <v>2453</v>
      </c>
      <c r="D268" s="323" t="s">
        <v>2454</v>
      </c>
      <c r="E268" s="323"/>
      <c r="F268" s="181" t="s">
        <v>195</v>
      </c>
      <c r="G268" s="183">
        <v>30</v>
      </c>
      <c r="H268" s="189"/>
      <c r="I268" s="182">
        <f t="shared" si="39"/>
        <v>0</v>
      </c>
      <c r="J268" s="181">
        <f t="shared" si="40"/>
        <v>0</v>
      </c>
      <c r="K268" s="186">
        <f t="shared" si="41"/>
        <v>0</v>
      </c>
      <c r="L268" s="186">
        <f t="shared" si="42"/>
        <v>0</v>
      </c>
      <c r="M268" s="186"/>
      <c r="N268" s="186">
        <v>0</v>
      </c>
      <c r="O268" s="186"/>
      <c r="P268" s="190"/>
      <c r="Q268" s="190"/>
      <c r="R268" s="190"/>
      <c r="S268" s="186">
        <f t="shared" si="43"/>
        <v>0</v>
      </c>
      <c r="T268" s="186"/>
      <c r="U268" s="186"/>
      <c r="V268" s="206"/>
      <c r="W268" s="59"/>
      <c r="Z268">
        <f t="shared" si="44"/>
        <v>0</v>
      </c>
    </row>
    <row r="269" spans="1:26" ht="24.95" customHeight="1" x14ac:dyDescent="0.25">
      <c r="A269" s="187"/>
      <c r="B269" s="222"/>
      <c r="C269" s="188" t="s">
        <v>2455</v>
      </c>
      <c r="D269" s="323" t="s">
        <v>2456</v>
      </c>
      <c r="E269" s="323"/>
      <c r="F269" s="181" t="s">
        <v>195</v>
      </c>
      <c r="G269" s="183">
        <v>80</v>
      </c>
      <c r="H269" s="189"/>
      <c r="I269" s="182">
        <f t="shared" si="39"/>
        <v>0</v>
      </c>
      <c r="J269" s="181">
        <f t="shared" si="40"/>
        <v>0</v>
      </c>
      <c r="K269" s="186">
        <f t="shared" si="41"/>
        <v>0</v>
      </c>
      <c r="L269" s="186">
        <f t="shared" si="42"/>
        <v>0</v>
      </c>
      <c r="M269" s="186"/>
      <c r="N269" s="186">
        <v>0</v>
      </c>
      <c r="O269" s="186"/>
      <c r="P269" s="190"/>
      <c r="Q269" s="190"/>
      <c r="R269" s="190"/>
      <c r="S269" s="186">
        <f t="shared" si="43"/>
        <v>0</v>
      </c>
      <c r="T269" s="186"/>
      <c r="U269" s="186"/>
      <c r="V269" s="206"/>
      <c r="W269" s="59"/>
      <c r="Z269">
        <f t="shared" si="44"/>
        <v>0</v>
      </c>
    </row>
    <row r="270" spans="1:26" ht="24.95" customHeight="1" x14ac:dyDescent="0.25">
      <c r="A270" s="187"/>
      <c r="B270" s="222"/>
      <c r="C270" s="188" t="s">
        <v>2457</v>
      </c>
      <c r="D270" s="323" t="s">
        <v>2458</v>
      </c>
      <c r="E270" s="323"/>
      <c r="F270" s="181" t="s">
        <v>195</v>
      </c>
      <c r="G270" s="183">
        <v>1</v>
      </c>
      <c r="H270" s="189"/>
      <c r="I270" s="182">
        <f t="shared" si="39"/>
        <v>0</v>
      </c>
      <c r="J270" s="181">
        <f t="shared" si="40"/>
        <v>0</v>
      </c>
      <c r="K270" s="186">
        <f t="shared" si="41"/>
        <v>0</v>
      </c>
      <c r="L270" s="186">
        <f t="shared" si="42"/>
        <v>0</v>
      </c>
      <c r="M270" s="186"/>
      <c r="N270" s="186">
        <v>0</v>
      </c>
      <c r="O270" s="186"/>
      <c r="P270" s="190"/>
      <c r="Q270" s="190"/>
      <c r="R270" s="190"/>
      <c r="S270" s="186">
        <f t="shared" si="43"/>
        <v>0</v>
      </c>
      <c r="T270" s="186"/>
      <c r="U270" s="186"/>
      <c r="V270" s="206"/>
      <c r="W270" s="59"/>
      <c r="Z270">
        <f t="shared" si="44"/>
        <v>0</v>
      </c>
    </row>
    <row r="271" spans="1:26" x14ac:dyDescent="0.25">
      <c r="A271" s="13"/>
      <c r="B271" s="221"/>
      <c r="C271" s="180">
        <v>921</v>
      </c>
      <c r="D271" s="322" t="s">
        <v>2156</v>
      </c>
      <c r="E271" s="322"/>
      <c r="F271" s="13"/>
      <c r="G271" s="179"/>
      <c r="H271" s="146"/>
      <c r="I271" s="148">
        <f>ROUND((SUM(I218:I270))/1,2)</f>
        <v>0</v>
      </c>
      <c r="J271" s="13"/>
      <c r="K271" s="13"/>
      <c r="L271" s="13">
        <f>ROUND((SUM(L218:L270))/1,2)</f>
        <v>0</v>
      </c>
      <c r="M271" s="13">
        <f>ROUND((SUM(M218:M270))/1,2)</f>
        <v>0</v>
      </c>
      <c r="N271" s="13"/>
      <c r="O271" s="13"/>
      <c r="P271" s="13"/>
      <c r="Q271" s="13"/>
      <c r="R271" s="13"/>
      <c r="S271" s="13">
        <f>ROUND((SUM(S218:S270))/1,2)</f>
        <v>0.44</v>
      </c>
      <c r="T271" s="13"/>
      <c r="U271" s="13"/>
      <c r="V271" s="208">
        <f>ROUND((SUM(V218:V270))/1,2)</f>
        <v>0</v>
      </c>
      <c r="W271" s="226"/>
      <c r="X271" s="145"/>
      <c r="Y271" s="145"/>
      <c r="Z271" s="145"/>
    </row>
    <row r="272" spans="1:26" x14ac:dyDescent="0.25">
      <c r="A272" s="1"/>
      <c r="B272" s="217"/>
      <c r="C272" s="1"/>
      <c r="D272" s="1"/>
      <c r="E272" s="1"/>
      <c r="F272" s="1"/>
      <c r="G272" s="173"/>
      <c r="H272" s="139"/>
      <c r="I272" s="13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09"/>
      <c r="W272" s="59"/>
    </row>
    <row r="273" spans="1:26" x14ac:dyDescent="0.25">
      <c r="A273" s="13"/>
      <c r="B273" s="221"/>
      <c r="C273" s="13"/>
      <c r="D273" s="324" t="s">
        <v>102</v>
      </c>
      <c r="E273" s="324"/>
      <c r="F273" s="13"/>
      <c r="G273" s="179"/>
      <c r="H273" s="146"/>
      <c r="I273" s="148">
        <f>ROUND((SUM(I217:I272))/2,2)</f>
        <v>0</v>
      </c>
      <c r="J273" s="13"/>
      <c r="K273" s="13"/>
      <c r="L273" s="146">
        <f>ROUND((SUM(L217:L272))/2,2)</f>
        <v>0</v>
      </c>
      <c r="M273" s="146">
        <f>ROUND((SUM(M217:M272))/2,2)</f>
        <v>0</v>
      </c>
      <c r="N273" s="13"/>
      <c r="O273" s="13"/>
      <c r="P273" s="200"/>
      <c r="Q273" s="13"/>
      <c r="R273" s="13"/>
      <c r="S273" s="200">
        <f>ROUND((SUM(S217:S272))/2,2)</f>
        <v>0.44</v>
      </c>
      <c r="T273" s="13"/>
      <c r="U273" s="13"/>
      <c r="V273" s="208">
        <f>ROUND((SUM(V217:V272))/2,2)</f>
        <v>0</v>
      </c>
      <c r="W273" s="59"/>
    </row>
    <row r="274" spans="1:26" x14ac:dyDescent="0.25">
      <c r="A274" s="1"/>
      <c r="B274" s="217"/>
      <c r="C274" s="1"/>
      <c r="D274" s="1"/>
      <c r="E274" s="1"/>
      <c r="F274" s="1"/>
      <c r="G274" s="173"/>
      <c r="H274" s="139"/>
      <c r="I274" s="13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09"/>
      <c r="W274" s="59"/>
    </row>
    <row r="275" spans="1:26" x14ac:dyDescent="0.25">
      <c r="A275" s="13"/>
      <c r="B275" s="221"/>
      <c r="C275" s="13"/>
      <c r="D275" s="324" t="s">
        <v>8</v>
      </c>
      <c r="E275" s="324"/>
      <c r="F275" s="13"/>
      <c r="G275" s="179"/>
      <c r="H275" s="146"/>
      <c r="I275" s="146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205"/>
      <c r="W275" s="226"/>
      <c r="X275" s="145"/>
      <c r="Y275" s="145"/>
      <c r="Z275" s="145"/>
    </row>
    <row r="276" spans="1:26" x14ac:dyDescent="0.25">
      <c r="A276" s="13"/>
      <c r="B276" s="221"/>
      <c r="C276" s="180">
        <v>0</v>
      </c>
      <c r="D276" s="322" t="s">
        <v>105</v>
      </c>
      <c r="E276" s="322"/>
      <c r="F276" s="13"/>
      <c r="G276" s="179"/>
      <c r="H276" s="146"/>
      <c r="I276" s="146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205"/>
      <c r="W276" s="226"/>
      <c r="X276" s="145"/>
      <c r="Y276" s="145"/>
      <c r="Z276" s="145"/>
    </row>
    <row r="277" spans="1:26" ht="24.95" customHeight="1" x14ac:dyDescent="0.25">
      <c r="A277" s="187"/>
      <c r="B277" s="222"/>
      <c r="C277" s="188" t="s">
        <v>2459</v>
      </c>
      <c r="D277" s="323" t="s">
        <v>2460</v>
      </c>
      <c r="E277" s="323"/>
      <c r="F277" s="181" t="s">
        <v>195</v>
      </c>
      <c r="G277" s="183">
        <v>1</v>
      </c>
      <c r="H277" s="189"/>
      <c r="I277" s="182">
        <f>ROUND(G277*(H277),2)</f>
        <v>0</v>
      </c>
      <c r="J277" s="181">
        <f>ROUND(G277*(N277),2)</f>
        <v>0</v>
      </c>
      <c r="K277" s="186">
        <f>ROUND(G277*(O277),2)</f>
        <v>0</v>
      </c>
      <c r="L277" s="186">
        <f>ROUND(G277*(H277),2)</f>
        <v>0</v>
      </c>
      <c r="M277" s="186"/>
      <c r="N277" s="186">
        <v>0</v>
      </c>
      <c r="O277" s="186"/>
      <c r="P277" s="190"/>
      <c r="Q277" s="190"/>
      <c r="R277" s="190"/>
      <c r="S277" s="186">
        <f>ROUND(G277*(P277),3)</f>
        <v>0</v>
      </c>
      <c r="T277" s="186"/>
      <c r="U277" s="186"/>
      <c r="V277" s="206"/>
      <c r="W277" s="59"/>
      <c r="Z277">
        <v>0</v>
      </c>
    </row>
    <row r="278" spans="1:26" ht="24.95" customHeight="1" x14ac:dyDescent="0.25">
      <c r="A278" s="187"/>
      <c r="B278" s="222"/>
      <c r="C278" s="188" t="s">
        <v>2461</v>
      </c>
      <c r="D278" s="323" t="s">
        <v>2462</v>
      </c>
      <c r="E278" s="323"/>
      <c r="F278" s="181" t="s">
        <v>195</v>
      </c>
      <c r="G278" s="183">
        <v>1</v>
      </c>
      <c r="H278" s="189"/>
      <c r="I278" s="182">
        <f>ROUND(G278*(H278),2)</f>
        <v>0</v>
      </c>
      <c r="J278" s="181">
        <f>ROUND(G278*(N278),2)</f>
        <v>0</v>
      </c>
      <c r="K278" s="186">
        <f>ROUND(G278*(O278),2)</f>
        <v>0</v>
      </c>
      <c r="L278" s="186">
        <f>ROUND(G278*(H278),2)</f>
        <v>0</v>
      </c>
      <c r="M278" s="186"/>
      <c r="N278" s="186">
        <v>0</v>
      </c>
      <c r="O278" s="186"/>
      <c r="P278" s="190"/>
      <c r="Q278" s="190"/>
      <c r="R278" s="190"/>
      <c r="S278" s="186">
        <f>ROUND(G278*(P278),3)</f>
        <v>0</v>
      </c>
      <c r="T278" s="186"/>
      <c r="U278" s="186"/>
      <c r="V278" s="206"/>
      <c r="W278" s="59"/>
      <c r="Z278">
        <v>0</v>
      </c>
    </row>
    <row r="279" spans="1:26" ht="24.95" customHeight="1" x14ac:dyDescent="0.25">
      <c r="A279" s="187"/>
      <c r="B279" s="222"/>
      <c r="C279" s="188" t="s">
        <v>2463</v>
      </c>
      <c r="D279" s="323" t="s">
        <v>2464</v>
      </c>
      <c r="E279" s="323"/>
      <c r="F279" s="181" t="s">
        <v>195</v>
      </c>
      <c r="G279" s="183">
        <v>1</v>
      </c>
      <c r="H279" s="189"/>
      <c r="I279" s="182">
        <f>ROUND(G279*(H279),2)</f>
        <v>0</v>
      </c>
      <c r="J279" s="181">
        <f>ROUND(G279*(N279),2)</f>
        <v>0</v>
      </c>
      <c r="K279" s="186">
        <f>ROUND(G279*(O279),2)</f>
        <v>0</v>
      </c>
      <c r="L279" s="186">
        <f>ROUND(G279*(H279),2)</f>
        <v>0</v>
      </c>
      <c r="M279" s="186"/>
      <c r="N279" s="186">
        <v>0</v>
      </c>
      <c r="O279" s="186"/>
      <c r="P279" s="190"/>
      <c r="Q279" s="190"/>
      <c r="R279" s="190"/>
      <c r="S279" s="186">
        <f>ROUND(G279*(P279),3)</f>
        <v>0</v>
      </c>
      <c r="T279" s="186"/>
      <c r="U279" s="186"/>
      <c r="V279" s="206"/>
      <c r="W279" s="59"/>
      <c r="Z279">
        <v>0</v>
      </c>
    </row>
    <row r="280" spans="1:26" x14ac:dyDescent="0.25">
      <c r="A280" s="13"/>
      <c r="B280" s="221"/>
      <c r="C280" s="180">
        <v>0</v>
      </c>
      <c r="D280" s="322" t="s">
        <v>105</v>
      </c>
      <c r="E280" s="322"/>
      <c r="F280" s="13"/>
      <c r="G280" s="179"/>
      <c r="H280" s="146"/>
      <c r="I280" s="148">
        <f>ROUND((SUM(I276:I279))/1,2)</f>
        <v>0</v>
      </c>
      <c r="J280" s="13"/>
      <c r="K280" s="13"/>
      <c r="L280" s="13">
        <f>ROUND((SUM(L276:L279))/1,2)</f>
        <v>0</v>
      </c>
      <c r="M280" s="13">
        <f>ROUND((SUM(M276:M279))/1,2)</f>
        <v>0</v>
      </c>
      <c r="N280" s="13"/>
      <c r="O280" s="13"/>
      <c r="P280" s="200"/>
      <c r="Q280" s="1"/>
      <c r="R280" s="1"/>
      <c r="S280" s="200">
        <f>ROUND((SUM(S276:S279))/1,2)</f>
        <v>0</v>
      </c>
      <c r="T280" s="2"/>
      <c r="U280" s="2"/>
      <c r="V280" s="208">
        <f>ROUND((SUM(V276:V279))/1,2)</f>
        <v>0</v>
      </c>
      <c r="W280" s="59"/>
    </row>
    <row r="281" spans="1:26" x14ac:dyDescent="0.25">
      <c r="A281" s="1"/>
      <c r="B281" s="217"/>
      <c r="C281" s="1"/>
      <c r="D281" s="1"/>
      <c r="E281" s="1"/>
      <c r="F281" s="1"/>
      <c r="G281" s="173"/>
      <c r="H281" s="139"/>
      <c r="I281" s="13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09"/>
      <c r="W281" s="59"/>
    </row>
    <row r="282" spans="1:26" x14ac:dyDescent="0.25">
      <c r="A282" s="13"/>
      <c r="B282" s="221"/>
      <c r="C282" s="13"/>
      <c r="D282" s="324" t="s">
        <v>8</v>
      </c>
      <c r="E282" s="324"/>
      <c r="F282" s="13"/>
      <c r="G282" s="179"/>
      <c r="H282" s="146"/>
      <c r="I282" s="148">
        <f>ROUND((SUM(I275:I281))/2,2)</f>
        <v>0</v>
      </c>
      <c r="J282" s="13"/>
      <c r="K282" s="13"/>
      <c r="L282" s="13">
        <f>ROUND((SUM(L275:L281))/2,2)</f>
        <v>0</v>
      </c>
      <c r="M282" s="13">
        <f>ROUND((SUM(M275:M281))/2,2)</f>
        <v>0</v>
      </c>
      <c r="N282" s="13"/>
      <c r="O282" s="13"/>
      <c r="P282" s="200"/>
      <c r="Q282" s="1"/>
      <c r="R282" s="1"/>
      <c r="S282" s="200">
        <f>ROUND((SUM(S275:S281))/2,2)</f>
        <v>0</v>
      </c>
      <c r="T282" s="1"/>
      <c r="U282" s="1"/>
      <c r="V282" s="208">
        <f>ROUND((SUM(V275:V281))/2,2)</f>
        <v>0</v>
      </c>
      <c r="W282" s="59"/>
    </row>
    <row r="283" spans="1:26" x14ac:dyDescent="0.25">
      <c r="A283" s="1"/>
      <c r="B283" s="224"/>
      <c r="C283" s="201"/>
      <c r="D283" s="325" t="s">
        <v>107</v>
      </c>
      <c r="E283" s="325"/>
      <c r="F283" s="201"/>
      <c r="G283" s="202"/>
      <c r="H283" s="203"/>
      <c r="I283" s="203">
        <f>ROUND((SUM(I85:I282))/3,2)</f>
        <v>0</v>
      </c>
      <c r="J283" s="201"/>
      <c r="K283" s="201">
        <f>ROUND((SUM(K85:K282))/3,2)</f>
        <v>0</v>
      </c>
      <c r="L283" s="201">
        <f>ROUND((SUM(L85:L282))/3,2)</f>
        <v>0</v>
      </c>
      <c r="M283" s="201">
        <f>ROUND((SUM(M85:M282))/3,2)</f>
        <v>0</v>
      </c>
      <c r="N283" s="201"/>
      <c r="O283" s="201"/>
      <c r="P283" s="202"/>
      <c r="Q283" s="201"/>
      <c r="R283" s="201"/>
      <c r="S283" s="202">
        <f>ROUND((SUM(S85:S282))/3,2)</f>
        <v>0.6</v>
      </c>
      <c r="T283" s="201"/>
      <c r="U283" s="201"/>
      <c r="V283" s="210">
        <f>ROUND((SUM(V85:V282))/3,2)</f>
        <v>0</v>
      </c>
      <c r="W283" s="59"/>
      <c r="Z283">
        <f>(SUM(Z85:Z282))</f>
        <v>0</v>
      </c>
    </row>
  </sheetData>
  <mergeCells count="244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0:D70"/>
    <mergeCell ref="B74:V74"/>
    <mergeCell ref="H1:I1"/>
    <mergeCell ref="B76:E76"/>
    <mergeCell ref="B77:E77"/>
    <mergeCell ref="B78:E78"/>
    <mergeCell ref="I76:P76"/>
    <mergeCell ref="B62:D62"/>
    <mergeCell ref="B63:D63"/>
    <mergeCell ref="B64:D64"/>
    <mergeCell ref="B66:D66"/>
    <mergeCell ref="B67:D67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6:E116"/>
    <mergeCell ref="D117:E117"/>
    <mergeCell ref="D118:E118"/>
    <mergeCell ref="D119:E119"/>
    <mergeCell ref="D120:E120"/>
    <mergeCell ref="D121:E121"/>
    <mergeCell ref="D109:E109"/>
    <mergeCell ref="D110:E110"/>
    <mergeCell ref="D112:E112"/>
    <mergeCell ref="D113:E113"/>
    <mergeCell ref="D114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64:E164"/>
    <mergeCell ref="D165:E165"/>
    <mergeCell ref="D166:E166"/>
    <mergeCell ref="D167:E167"/>
    <mergeCell ref="D168:E168"/>
    <mergeCell ref="D169:E169"/>
    <mergeCell ref="D158:E158"/>
    <mergeCell ref="D159:E159"/>
    <mergeCell ref="D160:E160"/>
    <mergeCell ref="D161:E161"/>
    <mergeCell ref="D162:E162"/>
    <mergeCell ref="D163:E163"/>
    <mergeCell ref="D176:E176"/>
    <mergeCell ref="D178:E178"/>
    <mergeCell ref="D179:E179"/>
    <mergeCell ref="D180:E180"/>
    <mergeCell ref="D181:E181"/>
    <mergeCell ref="D182:E182"/>
    <mergeCell ref="D170:E170"/>
    <mergeCell ref="D171:E171"/>
    <mergeCell ref="D172:E172"/>
    <mergeCell ref="D173:E173"/>
    <mergeCell ref="D174:E174"/>
    <mergeCell ref="D175:E175"/>
    <mergeCell ref="D190:E190"/>
    <mergeCell ref="D191:E191"/>
    <mergeCell ref="D192:E192"/>
    <mergeCell ref="D193:E193"/>
    <mergeCell ref="D194:E194"/>
    <mergeCell ref="D195:E195"/>
    <mergeCell ref="D183:E183"/>
    <mergeCell ref="D184:E184"/>
    <mergeCell ref="D185:E185"/>
    <mergeCell ref="D186:E186"/>
    <mergeCell ref="D187:E187"/>
    <mergeCell ref="D189:E189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215:E215"/>
    <mergeCell ref="D217:E217"/>
    <mergeCell ref="D218:E218"/>
    <mergeCell ref="D219:E219"/>
    <mergeCell ref="D220:E220"/>
    <mergeCell ref="D221:E221"/>
    <mergeCell ref="D208:E208"/>
    <mergeCell ref="D209:E209"/>
    <mergeCell ref="D210:E210"/>
    <mergeCell ref="D211:E211"/>
    <mergeCell ref="D212:E212"/>
    <mergeCell ref="D213:E213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78:E278"/>
    <mergeCell ref="D279:E279"/>
    <mergeCell ref="D280:E280"/>
    <mergeCell ref="D282:E282"/>
    <mergeCell ref="D283:E283"/>
    <mergeCell ref="D270:E270"/>
    <mergeCell ref="D271:E271"/>
    <mergeCell ref="D273:E273"/>
    <mergeCell ref="D275:E275"/>
    <mergeCell ref="D276:E276"/>
    <mergeCell ref="D277:E277"/>
  </mergeCells>
  <hyperlinks>
    <hyperlink ref="B1:C1" location="A2:A2" tooltip="Klikni na prechod ku Kryciemu listu..." display="Krycí list rozpočtu" xr:uid="{D4EA33FA-A81D-4653-AF23-0562FB834448}"/>
    <hyperlink ref="E1:F1" location="A54:A54" tooltip="Klikni na prechod ku rekapitulácii..." display="Rekapitulácia rozpočtu" xr:uid="{097578A2-CDF3-4FD1-9620-43869F95B109}"/>
    <hyperlink ref="H1:I1" location="B84:B84" tooltip="Klikni na prechod ku Rozpočet..." display="Rozpočet" xr:uid="{84C6EC24-1C48-402F-8105-7C45B738093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Elektroinštalácie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D517-DA11-4097-BD44-87CEA0ABB156}">
  <dimension ref="A1:AA112"/>
  <sheetViews>
    <sheetView workbookViewId="0">
      <pane ySplit="1" topLeftCell="A56" activePane="bottomLeft" state="frozen"/>
      <selection pane="bottomLeft" activeCell="A74" sqref="A74:XFD7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2465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7902'!E58</f>
        <v>0</v>
      </c>
      <c r="D15" s="64">
        <f>'SO 7902'!F58</f>
        <v>0</v>
      </c>
      <c r="E15" s="73">
        <f>'SO 7902'!G58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(SUM(Z75:Z111))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7902'!K75:'SO 7902'!K111)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7902'!K75:'SO 7902'!K111)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2465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79</v>
      </c>
      <c r="C56" s="345"/>
      <c r="D56" s="345"/>
      <c r="E56" s="146">
        <f>'SO 7902'!L105</f>
        <v>0</v>
      </c>
      <c r="F56" s="146">
        <f>'SO 7902'!M105</f>
        <v>0</v>
      </c>
      <c r="G56" s="146">
        <f>'SO 7902'!I105</f>
        <v>0</v>
      </c>
      <c r="H56" s="147">
        <f>'SO 7902'!S105</f>
        <v>0</v>
      </c>
      <c r="I56" s="147">
        <f>'SO 7902'!V105</f>
        <v>1875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2466</v>
      </c>
      <c r="C57" s="345"/>
      <c r="D57" s="345"/>
      <c r="E57" s="146">
        <f>'SO 7902'!L109</f>
        <v>0</v>
      </c>
      <c r="F57" s="146">
        <f>'SO 7902'!M109</f>
        <v>0</v>
      </c>
      <c r="G57" s="146">
        <f>'SO 7902'!I109</f>
        <v>0</v>
      </c>
      <c r="H57" s="147">
        <f>'SO 7902'!S109</f>
        <v>0</v>
      </c>
      <c r="I57" s="147">
        <f>'SO 7902'!V109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34" t="s">
        <v>77</v>
      </c>
      <c r="C58" s="324"/>
      <c r="D58" s="324"/>
      <c r="E58" s="148">
        <f>'SO 7902'!L111</f>
        <v>0</v>
      </c>
      <c r="F58" s="148">
        <f>'SO 7902'!M111</f>
        <v>0</v>
      </c>
      <c r="G58" s="148">
        <f>'SO 7902'!I111</f>
        <v>0</v>
      </c>
      <c r="H58" s="149">
        <f>'SO 7902'!S111</f>
        <v>0</v>
      </c>
      <c r="I58" s="149">
        <f>'SO 7902'!V111</f>
        <v>1875</v>
      </c>
      <c r="J58" s="149"/>
      <c r="K58" s="149"/>
      <c r="L58" s="149"/>
      <c r="M58" s="149"/>
      <c r="N58" s="149"/>
      <c r="O58" s="149"/>
      <c r="P58" s="149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"/>
      <c r="B59" s="217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9"/>
      <c r="W59" s="59"/>
    </row>
    <row r="60" spans="1:26" x14ac:dyDescent="0.25">
      <c r="A60" s="150"/>
      <c r="B60" s="335" t="s">
        <v>107</v>
      </c>
      <c r="C60" s="336"/>
      <c r="D60" s="336"/>
      <c r="E60" s="152">
        <f>'SO 7902'!L112</f>
        <v>0</v>
      </c>
      <c r="F60" s="152">
        <f>'SO 7902'!M112</f>
        <v>0</v>
      </c>
      <c r="G60" s="152">
        <f>'SO 7902'!I112</f>
        <v>0</v>
      </c>
      <c r="H60" s="153">
        <f>'SO 7902'!S112</f>
        <v>0</v>
      </c>
      <c r="I60" s="153">
        <f>'SO 7902'!V112</f>
        <v>1875</v>
      </c>
      <c r="J60" s="154"/>
      <c r="K60" s="154"/>
      <c r="L60" s="154"/>
      <c r="M60" s="154"/>
      <c r="N60" s="154"/>
      <c r="O60" s="154"/>
      <c r="P60" s="154"/>
      <c r="Q60" s="155"/>
      <c r="R60" s="155"/>
      <c r="S60" s="155"/>
      <c r="T60" s="155"/>
      <c r="U60" s="155"/>
      <c r="V60" s="160"/>
      <c r="W60" s="226"/>
      <c r="X60" s="151"/>
      <c r="Y60" s="151"/>
      <c r="Z60" s="151"/>
    </row>
    <row r="61" spans="1:26" x14ac:dyDescent="0.25">
      <c r="A61" s="18"/>
      <c r="B61" s="45"/>
      <c r="C61" s="3"/>
      <c r="D61" s="3"/>
      <c r="E61" s="17"/>
      <c r="F61" s="17"/>
      <c r="G61" s="17"/>
      <c r="H61" s="161"/>
      <c r="I61" s="161"/>
      <c r="J61" s="161"/>
      <c r="K61" s="161"/>
      <c r="L61" s="161"/>
      <c r="M61" s="161"/>
      <c r="N61" s="161"/>
      <c r="O61" s="161"/>
      <c r="P61" s="161"/>
      <c r="Q61" s="14"/>
      <c r="R61" s="14"/>
      <c r="S61" s="14"/>
      <c r="T61" s="14"/>
      <c r="U61" s="14"/>
      <c r="V61" s="14"/>
      <c r="W61" s="59"/>
    </row>
    <row r="62" spans="1:26" x14ac:dyDescent="0.25">
      <c r="A62" s="18"/>
      <c r="B62" s="45"/>
      <c r="C62" s="3"/>
      <c r="D62" s="3"/>
      <c r="E62" s="17"/>
      <c r="F62" s="17"/>
      <c r="G62" s="17"/>
      <c r="H62" s="161"/>
      <c r="I62" s="161"/>
      <c r="J62" s="161"/>
      <c r="K62" s="161"/>
      <c r="L62" s="161"/>
      <c r="M62" s="161"/>
      <c r="N62" s="161"/>
      <c r="O62" s="161"/>
      <c r="P62" s="161"/>
      <c r="Q62" s="14"/>
      <c r="R62" s="14"/>
      <c r="S62" s="14"/>
      <c r="T62" s="14"/>
      <c r="U62" s="14"/>
      <c r="V62" s="14"/>
      <c r="W62" s="59"/>
    </row>
    <row r="63" spans="1:26" x14ac:dyDescent="0.25">
      <c r="A63" s="18"/>
      <c r="B63" s="41"/>
      <c r="C63" s="8"/>
      <c r="D63" s="8"/>
      <c r="E63" s="30"/>
      <c r="F63" s="30"/>
      <c r="G63" s="30"/>
      <c r="H63" s="162"/>
      <c r="I63" s="162"/>
      <c r="J63" s="162"/>
      <c r="K63" s="162"/>
      <c r="L63" s="162"/>
      <c r="M63" s="162"/>
      <c r="N63" s="162"/>
      <c r="O63" s="162"/>
      <c r="P63" s="162"/>
      <c r="Q63" s="19"/>
      <c r="R63" s="19"/>
      <c r="S63" s="19"/>
      <c r="T63" s="19"/>
      <c r="U63" s="19"/>
      <c r="V63" s="19"/>
      <c r="W63" s="59"/>
    </row>
    <row r="64" spans="1:26" ht="35.1" customHeight="1" x14ac:dyDescent="0.25">
      <c r="A64" s="1"/>
      <c r="B64" s="337" t="s">
        <v>108</v>
      </c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59"/>
    </row>
    <row r="65" spans="1:26" x14ac:dyDescent="0.25">
      <c r="A65" s="18"/>
      <c r="B65" s="103"/>
      <c r="C65" s="22"/>
      <c r="D65" s="22"/>
      <c r="E65" s="105"/>
      <c r="F65" s="105"/>
      <c r="G65" s="105"/>
      <c r="H65" s="176"/>
      <c r="I65" s="176"/>
      <c r="J65" s="176"/>
      <c r="K65" s="176"/>
      <c r="L65" s="176"/>
      <c r="M65" s="176"/>
      <c r="N65" s="176"/>
      <c r="O65" s="176"/>
      <c r="P65" s="176"/>
      <c r="Q65" s="23"/>
      <c r="R65" s="23"/>
      <c r="S65" s="23"/>
      <c r="T65" s="23"/>
      <c r="U65" s="23"/>
      <c r="V65" s="23"/>
      <c r="W65" s="59"/>
    </row>
    <row r="66" spans="1:26" ht="20.100000000000001" customHeight="1" x14ac:dyDescent="0.25">
      <c r="A66" s="211"/>
      <c r="B66" s="341" t="s">
        <v>39</v>
      </c>
      <c r="C66" s="342"/>
      <c r="D66" s="342"/>
      <c r="E66" s="343"/>
      <c r="F66" s="174"/>
      <c r="G66" s="174"/>
      <c r="H66" s="175" t="s">
        <v>36</v>
      </c>
      <c r="I66" s="330"/>
      <c r="J66" s="331"/>
      <c r="K66" s="331"/>
      <c r="L66" s="331"/>
      <c r="M66" s="331"/>
      <c r="N66" s="331"/>
      <c r="O66" s="331"/>
      <c r="P66" s="332"/>
      <c r="Q66" s="21"/>
      <c r="R66" s="21"/>
      <c r="S66" s="21"/>
      <c r="T66" s="21"/>
      <c r="U66" s="21"/>
      <c r="V66" s="21"/>
      <c r="W66" s="59"/>
    </row>
    <row r="67" spans="1:26" ht="20.100000000000001" customHeight="1" x14ac:dyDescent="0.25">
      <c r="A67" s="211"/>
      <c r="B67" s="327" t="s">
        <v>40</v>
      </c>
      <c r="C67" s="328"/>
      <c r="D67" s="328"/>
      <c r="E67" s="329"/>
      <c r="F67" s="170"/>
      <c r="G67" s="170"/>
      <c r="H67" s="171" t="s">
        <v>119</v>
      </c>
      <c r="I67" s="171" t="s">
        <v>120</v>
      </c>
      <c r="J67" s="161"/>
      <c r="K67" s="161"/>
      <c r="L67" s="161"/>
      <c r="M67" s="161"/>
      <c r="N67" s="161"/>
      <c r="O67" s="161"/>
      <c r="P67" s="161"/>
      <c r="Q67" s="14"/>
      <c r="R67" s="14"/>
      <c r="S67" s="14"/>
      <c r="T67" s="14"/>
      <c r="U67" s="14"/>
      <c r="V67" s="14"/>
      <c r="W67" s="59"/>
    </row>
    <row r="68" spans="1:26" ht="20.100000000000001" customHeight="1" x14ac:dyDescent="0.25">
      <c r="A68" s="211"/>
      <c r="B68" s="327" t="s">
        <v>41</v>
      </c>
      <c r="C68" s="328"/>
      <c r="D68" s="328"/>
      <c r="E68" s="329"/>
      <c r="F68" s="170"/>
      <c r="G68" s="170"/>
      <c r="H68" s="171" t="s">
        <v>121</v>
      </c>
      <c r="I68" s="171" t="s">
        <v>38</v>
      </c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ht="20.100000000000001" customHeight="1" x14ac:dyDescent="0.25">
      <c r="A69" s="18"/>
      <c r="B69" s="215" t="s">
        <v>122</v>
      </c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ht="20.100000000000001" customHeight="1" x14ac:dyDescent="0.25">
      <c r="A70" s="18"/>
      <c r="B70" s="215" t="s">
        <v>31</v>
      </c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18"/>
      <c r="B71" s="216" t="s">
        <v>2465</v>
      </c>
      <c r="C71" s="3"/>
      <c r="D71" s="3"/>
      <c r="E71" s="17"/>
      <c r="F71" s="17"/>
      <c r="G71" s="17"/>
      <c r="H71" s="161"/>
      <c r="I71" s="161"/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45"/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8" t="s">
        <v>76</v>
      </c>
      <c r="C73" s="172"/>
      <c r="D73" s="172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x14ac:dyDescent="0.25">
      <c r="A74" s="2"/>
      <c r="B74" s="219" t="s">
        <v>109</v>
      </c>
      <c r="C74" s="135" t="s">
        <v>110</v>
      </c>
      <c r="D74" s="135" t="s">
        <v>111</v>
      </c>
      <c r="E74" s="163"/>
      <c r="F74" s="163" t="s">
        <v>112</v>
      </c>
      <c r="G74" s="163" t="s">
        <v>113</v>
      </c>
      <c r="H74" s="164" t="s">
        <v>114</v>
      </c>
      <c r="I74" s="164" t="s">
        <v>115</v>
      </c>
      <c r="J74" s="164"/>
      <c r="K74" s="164"/>
      <c r="L74" s="164"/>
      <c r="M74" s="164"/>
      <c r="N74" s="164"/>
      <c r="O74" s="164"/>
      <c r="P74" s="164" t="s">
        <v>116</v>
      </c>
      <c r="Q74" s="165"/>
      <c r="R74" s="165"/>
      <c r="S74" s="135" t="s">
        <v>117</v>
      </c>
      <c r="T74" s="166"/>
      <c r="U74" s="166"/>
      <c r="V74" s="135" t="s">
        <v>118</v>
      </c>
      <c r="W74" s="59"/>
    </row>
    <row r="75" spans="1:26" x14ac:dyDescent="0.25">
      <c r="A75" s="13"/>
      <c r="B75" s="220"/>
      <c r="C75" s="177"/>
      <c r="D75" s="333" t="s">
        <v>77</v>
      </c>
      <c r="E75" s="333"/>
      <c r="F75" s="142"/>
      <c r="G75" s="178"/>
      <c r="H75" s="142"/>
      <c r="I75" s="142"/>
      <c r="J75" s="143"/>
      <c r="K75" s="143"/>
      <c r="L75" s="143"/>
      <c r="M75" s="143"/>
      <c r="N75" s="143"/>
      <c r="O75" s="143"/>
      <c r="P75" s="143"/>
      <c r="Q75" s="141"/>
      <c r="R75" s="141"/>
      <c r="S75" s="141"/>
      <c r="T75" s="141"/>
      <c r="U75" s="141"/>
      <c r="V75" s="204"/>
      <c r="W75" s="226"/>
      <c r="X75" s="145"/>
      <c r="Y75" s="145"/>
      <c r="Z75" s="145"/>
    </row>
    <row r="76" spans="1:26" x14ac:dyDescent="0.25">
      <c r="A76" s="13"/>
      <c r="B76" s="221"/>
      <c r="C76" s="180">
        <v>2</v>
      </c>
      <c r="D76" s="322" t="s">
        <v>79</v>
      </c>
      <c r="E76" s="322"/>
      <c r="F76" s="146"/>
      <c r="G76" s="179"/>
      <c r="H76" s="146"/>
      <c r="I76" s="146"/>
      <c r="J76" s="147"/>
      <c r="K76" s="147"/>
      <c r="L76" s="147"/>
      <c r="M76" s="147"/>
      <c r="N76" s="147"/>
      <c r="O76" s="147"/>
      <c r="P76" s="147"/>
      <c r="Q76" s="13"/>
      <c r="R76" s="13"/>
      <c r="S76" s="13"/>
      <c r="T76" s="13"/>
      <c r="U76" s="13"/>
      <c r="V76" s="205"/>
      <c r="W76" s="226"/>
      <c r="X76" s="145"/>
      <c r="Y76" s="145"/>
      <c r="Z76" s="145"/>
    </row>
    <row r="77" spans="1:26" ht="24.95" customHeight="1" x14ac:dyDescent="0.25">
      <c r="A77" s="187"/>
      <c r="B77" s="222"/>
      <c r="C77" s="188" t="s">
        <v>2467</v>
      </c>
      <c r="D77" s="323" t="s">
        <v>2468</v>
      </c>
      <c r="E77" s="323"/>
      <c r="F77" s="182" t="s">
        <v>195</v>
      </c>
      <c r="G77" s="183">
        <v>1</v>
      </c>
      <c r="H77" s="189"/>
      <c r="I77" s="182">
        <f t="shared" ref="I77:I104" si="0">ROUND(G77*(H77),2)</f>
        <v>0</v>
      </c>
      <c r="J77" s="184">
        <f t="shared" ref="J77:J104" si="1">ROUND(G77*(N77),2)</f>
        <v>0</v>
      </c>
      <c r="K77" s="185">
        <f t="shared" ref="K77:K104" si="2">ROUND(G77*(O77),2)</f>
        <v>0</v>
      </c>
      <c r="L77" s="185">
        <f t="shared" ref="L77:L104" si="3">ROUND(G77*(H77),2)</f>
        <v>0</v>
      </c>
      <c r="M77" s="185"/>
      <c r="N77" s="185">
        <v>0</v>
      </c>
      <c r="O77" s="185"/>
      <c r="P77" s="190"/>
      <c r="Q77" s="190"/>
      <c r="R77" s="190"/>
      <c r="S77" s="186">
        <f t="shared" ref="S77:S104" si="4">ROUND(G77*(P77),3)</f>
        <v>0</v>
      </c>
      <c r="T77" s="186"/>
      <c r="U77" s="186"/>
      <c r="V77" s="206"/>
      <c r="W77" s="59"/>
      <c r="Z77">
        <f t="shared" ref="Z77:Z104" si="5">0.058844*POWER(I77,0.952797)</f>
        <v>0</v>
      </c>
    </row>
    <row r="78" spans="1:26" ht="24.95" customHeight="1" x14ac:dyDescent="0.25">
      <c r="A78" s="187"/>
      <c r="B78" s="222"/>
      <c r="C78" s="188" t="s">
        <v>2469</v>
      </c>
      <c r="D78" s="323" t="s">
        <v>2470</v>
      </c>
      <c r="E78" s="323"/>
      <c r="F78" s="182" t="s">
        <v>2471</v>
      </c>
      <c r="G78" s="183">
        <v>1</v>
      </c>
      <c r="H78" s="189"/>
      <c r="I78" s="182">
        <f t="shared" si="0"/>
        <v>0</v>
      </c>
      <c r="J78" s="184">
        <f t="shared" si="1"/>
        <v>0</v>
      </c>
      <c r="K78" s="185">
        <f t="shared" si="2"/>
        <v>0</v>
      </c>
      <c r="L78" s="185">
        <f t="shared" si="3"/>
        <v>0</v>
      </c>
      <c r="M78" s="185"/>
      <c r="N78" s="185">
        <v>0</v>
      </c>
      <c r="O78" s="185"/>
      <c r="P78" s="190"/>
      <c r="Q78" s="190"/>
      <c r="R78" s="190"/>
      <c r="S78" s="186">
        <f t="shared" si="4"/>
        <v>0</v>
      </c>
      <c r="T78" s="186"/>
      <c r="U78" s="186"/>
      <c r="V78" s="206"/>
      <c r="W78" s="59"/>
      <c r="Z78">
        <f t="shared" si="5"/>
        <v>0</v>
      </c>
    </row>
    <row r="79" spans="1:26" ht="24.95" customHeight="1" x14ac:dyDescent="0.25">
      <c r="A79" s="187"/>
      <c r="B79" s="222"/>
      <c r="C79" s="188" t="s">
        <v>2472</v>
      </c>
      <c r="D79" s="323" t="s">
        <v>2473</v>
      </c>
      <c r="E79" s="323"/>
      <c r="F79" s="182" t="s">
        <v>2471</v>
      </c>
      <c r="G79" s="183">
        <v>1</v>
      </c>
      <c r="H79" s="189"/>
      <c r="I79" s="182">
        <f t="shared" si="0"/>
        <v>0</v>
      </c>
      <c r="J79" s="184">
        <f t="shared" si="1"/>
        <v>0</v>
      </c>
      <c r="K79" s="185">
        <f t="shared" si="2"/>
        <v>0</v>
      </c>
      <c r="L79" s="185">
        <f t="shared" si="3"/>
        <v>0</v>
      </c>
      <c r="M79" s="185"/>
      <c r="N79" s="185">
        <v>0</v>
      </c>
      <c r="O79" s="185"/>
      <c r="P79" s="190"/>
      <c r="Q79" s="190"/>
      <c r="R79" s="190"/>
      <c r="S79" s="186">
        <f t="shared" si="4"/>
        <v>0</v>
      </c>
      <c r="T79" s="186"/>
      <c r="U79" s="186"/>
      <c r="V79" s="206"/>
      <c r="W79" s="59"/>
      <c r="Z79">
        <f t="shared" si="5"/>
        <v>0</v>
      </c>
    </row>
    <row r="80" spans="1:26" ht="24.95" customHeight="1" x14ac:dyDescent="0.25">
      <c r="A80" s="187"/>
      <c r="B80" s="222"/>
      <c r="C80" s="188" t="s">
        <v>2474</v>
      </c>
      <c r="D80" s="323" t="s">
        <v>2475</v>
      </c>
      <c r="E80" s="323"/>
      <c r="F80" s="182" t="s">
        <v>195</v>
      </c>
      <c r="G80" s="183">
        <v>1</v>
      </c>
      <c r="H80" s="189"/>
      <c r="I80" s="182">
        <f t="shared" si="0"/>
        <v>0</v>
      </c>
      <c r="J80" s="184">
        <f t="shared" si="1"/>
        <v>0</v>
      </c>
      <c r="K80" s="185">
        <f t="shared" si="2"/>
        <v>0</v>
      </c>
      <c r="L80" s="185">
        <f t="shared" si="3"/>
        <v>0</v>
      </c>
      <c r="M80" s="185"/>
      <c r="N80" s="185">
        <v>0</v>
      </c>
      <c r="O80" s="185"/>
      <c r="P80" s="190"/>
      <c r="Q80" s="190"/>
      <c r="R80" s="190"/>
      <c r="S80" s="186">
        <f t="shared" si="4"/>
        <v>0</v>
      </c>
      <c r="T80" s="186"/>
      <c r="U80" s="186"/>
      <c r="V80" s="206"/>
      <c r="W80" s="59"/>
      <c r="Z80">
        <f t="shared" si="5"/>
        <v>0</v>
      </c>
    </row>
    <row r="81" spans="1:26" ht="24.95" customHeight="1" x14ac:dyDescent="0.25">
      <c r="A81" s="187"/>
      <c r="B81" s="222"/>
      <c r="C81" s="188" t="s">
        <v>2476</v>
      </c>
      <c r="D81" s="323" t="s">
        <v>2477</v>
      </c>
      <c r="E81" s="323"/>
      <c r="F81" s="182" t="s">
        <v>195</v>
      </c>
      <c r="G81" s="183">
        <v>1</v>
      </c>
      <c r="H81" s="189"/>
      <c r="I81" s="182">
        <f t="shared" si="0"/>
        <v>0</v>
      </c>
      <c r="J81" s="184">
        <f t="shared" si="1"/>
        <v>0</v>
      </c>
      <c r="K81" s="185">
        <f t="shared" si="2"/>
        <v>0</v>
      </c>
      <c r="L81" s="185">
        <f t="shared" si="3"/>
        <v>0</v>
      </c>
      <c r="M81" s="185"/>
      <c r="N81" s="185">
        <v>0</v>
      </c>
      <c r="O81" s="185"/>
      <c r="P81" s="190"/>
      <c r="Q81" s="190"/>
      <c r="R81" s="190"/>
      <c r="S81" s="186">
        <f t="shared" si="4"/>
        <v>0</v>
      </c>
      <c r="T81" s="186"/>
      <c r="U81" s="186"/>
      <c r="V81" s="206"/>
      <c r="W81" s="59"/>
      <c r="Z81">
        <f t="shared" si="5"/>
        <v>0</v>
      </c>
    </row>
    <row r="82" spans="1:26" ht="24.95" customHeight="1" x14ac:dyDescent="0.25">
      <c r="A82" s="187"/>
      <c r="B82" s="222"/>
      <c r="C82" s="188" t="s">
        <v>2478</v>
      </c>
      <c r="D82" s="323" t="s">
        <v>2479</v>
      </c>
      <c r="E82" s="323"/>
      <c r="F82" s="182" t="s">
        <v>195</v>
      </c>
      <c r="G82" s="183">
        <v>2</v>
      </c>
      <c r="H82" s="189"/>
      <c r="I82" s="182">
        <f t="shared" si="0"/>
        <v>0</v>
      </c>
      <c r="J82" s="184">
        <f t="shared" si="1"/>
        <v>0</v>
      </c>
      <c r="K82" s="185">
        <f t="shared" si="2"/>
        <v>0</v>
      </c>
      <c r="L82" s="185">
        <f t="shared" si="3"/>
        <v>0</v>
      </c>
      <c r="M82" s="185"/>
      <c r="N82" s="185">
        <v>0</v>
      </c>
      <c r="O82" s="185"/>
      <c r="P82" s="190"/>
      <c r="Q82" s="190"/>
      <c r="R82" s="190"/>
      <c r="S82" s="186">
        <f t="shared" si="4"/>
        <v>0</v>
      </c>
      <c r="T82" s="186"/>
      <c r="U82" s="186"/>
      <c r="V82" s="206"/>
      <c r="W82" s="59"/>
      <c r="Z82">
        <f t="shared" si="5"/>
        <v>0</v>
      </c>
    </row>
    <row r="83" spans="1:26" ht="24.95" customHeight="1" x14ac:dyDescent="0.25">
      <c r="A83" s="187"/>
      <c r="B83" s="222"/>
      <c r="C83" s="188" t="s">
        <v>2480</v>
      </c>
      <c r="D83" s="323" t="s">
        <v>2481</v>
      </c>
      <c r="E83" s="323"/>
      <c r="F83" s="182" t="s">
        <v>195</v>
      </c>
      <c r="G83" s="183">
        <v>2</v>
      </c>
      <c r="H83" s="189"/>
      <c r="I83" s="182">
        <f t="shared" si="0"/>
        <v>0</v>
      </c>
      <c r="J83" s="184">
        <f t="shared" si="1"/>
        <v>0</v>
      </c>
      <c r="K83" s="185">
        <f t="shared" si="2"/>
        <v>0</v>
      </c>
      <c r="L83" s="185">
        <f t="shared" si="3"/>
        <v>0</v>
      </c>
      <c r="M83" s="185"/>
      <c r="N83" s="185">
        <v>0</v>
      </c>
      <c r="O83" s="185"/>
      <c r="P83" s="190"/>
      <c r="Q83" s="190"/>
      <c r="R83" s="190"/>
      <c r="S83" s="186">
        <f t="shared" si="4"/>
        <v>0</v>
      </c>
      <c r="T83" s="186"/>
      <c r="U83" s="186"/>
      <c r="V83" s="206"/>
      <c r="W83" s="59"/>
      <c r="Z83">
        <f t="shared" si="5"/>
        <v>0</v>
      </c>
    </row>
    <row r="84" spans="1:26" ht="24.95" customHeight="1" x14ac:dyDescent="0.25">
      <c r="A84" s="187"/>
      <c r="B84" s="222"/>
      <c r="C84" s="188" t="s">
        <v>2482</v>
      </c>
      <c r="D84" s="323" t="s">
        <v>2483</v>
      </c>
      <c r="E84" s="323"/>
      <c r="F84" s="182" t="s">
        <v>195</v>
      </c>
      <c r="G84" s="183">
        <v>54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2484</v>
      </c>
      <c r="D85" s="323" t="s">
        <v>2485</v>
      </c>
      <c r="E85" s="323"/>
      <c r="F85" s="182" t="s">
        <v>195</v>
      </c>
      <c r="G85" s="183">
        <v>2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2486</v>
      </c>
      <c r="D86" s="323" t="s">
        <v>2487</v>
      </c>
      <c r="E86" s="323"/>
      <c r="F86" s="182" t="s">
        <v>195</v>
      </c>
      <c r="G86" s="183">
        <v>56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2488</v>
      </c>
      <c r="D87" s="323" t="s">
        <v>2489</v>
      </c>
      <c r="E87" s="323"/>
      <c r="F87" s="182" t="s">
        <v>195</v>
      </c>
      <c r="G87" s="183">
        <v>7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2490</v>
      </c>
      <c r="D88" s="323" t="s">
        <v>2491</v>
      </c>
      <c r="E88" s="323"/>
      <c r="F88" s="182" t="s">
        <v>195</v>
      </c>
      <c r="G88" s="183">
        <v>7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2492</v>
      </c>
      <c r="D89" s="323" t="s">
        <v>2493</v>
      </c>
      <c r="E89" s="323"/>
      <c r="F89" s="182" t="s">
        <v>2471</v>
      </c>
      <c r="G89" s="183">
        <v>1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2494</v>
      </c>
      <c r="D90" s="323" t="s">
        <v>2495</v>
      </c>
      <c r="E90" s="323"/>
      <c r="F90" s="182" t="s">
        <v>2471</v>
      </c>
      <c r="G90" s="183">
        <v>1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50.1" customHeight="1" x14ac:dyDescent="0.25">
      <c r="A91" s="187"/>
      <c r="B91" s="222"/>
      <c r="C91" s="188" t="s">
        <v>2496</v>
      </c>
      <c r="D91" s="323" t="s">
        <v>2497</v>
      </c>
      <c r="E91" s="323"/>
      <c r="F91" s="182" t="s">
        <v>178</v>
      </c>
      <c r="G91" s="183">
        <v>500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2498</v>
      </c>
      <c r="D92" s="323" t="s">
        <v>2499</v>
      </c>
      <c r="E92" s="323"/>
      <c r="F92" s="182" t="s">
        <v>178</v>
      </c>
      <c r="G92" s="183">
        <v>50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2500</v>
      </c>
      <c r="D93" s="323" t="s">
        <v>2501</v>
      </c>
      <c r="E93" s="323"/>
      <c r="F93" s="182" t="s">
        <v>2471</v>
      </c>
      <c r="G93" s="183">
        <v>50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2502</v>
      </c>
      <c r="D94" s="323" t="s">
        <v>2503</v>
      </c>
      <c r="E94" s="323"/>
      <c r="F94" s="182" t="s">
        <v>2016</v>
      </c>
      <c r="G94" s="183">
        <v>1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2504</v>
      </c>
      <c r="D95" s="323" t="s">
        <v>2505</v>
      </c>
      <c r="E95" s="323"/>
      <c r="F95" s="182" t="s">
        <v>2016</v>
      </c>
      <c r="G95" s="183">
        <v>1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2"/>
      <c r="C96" s="188" t="s">
        <v>2506</v>
      </c>
      <c r="D96" s="323" t="s">
        <v>2507</v>
      </c>
      <c r="E96" s="323"/>
      <c r="F96" s="182" t="s">
        <v>169</v>
      </c>
      <c r="G96" s="183">
        <v>25.61</v>
      </c>
      <c r="H96" s="189"/>
      <c r="I96" s="182">
        <f t="shared" si="0"/>
        <v>0</v>
      </c>
      <c r="J96" s="184">
        <f t="shared" si="1"/>
        <v>0</v>
      </c>
      <c r="K96" s="185">
        <f t="shared" si="2"/>
        <v>0</v>
      </c>
      <c r="L96" s="185">
        <f t="shared" si="3"/>
        <v>0</v>
      </c>
      <c r="M96" s="185"/>
      <c r="N96" s="185">
        <v>0</v>
      </c>
      <c r="O96" s="185"/>
      <c r="P96" s="190"/>
      <c r="Q96" s="190"/>
      <c r="R96" s="190"/>
      <c r="S96" s="186">
        <f t="shared" si="4"/>
        <v>0</v>
      </c>
      <c r="T96" s="186"/>
      <c r="U96" s="186"/>
      <c r="V96" s="206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2508</v>
      </c>
      <c r="D97" s="323" t="s">
        <v>2509</v>
      </c>
      <c r="E97" s="323"/>
      <c r="F97" s="182" t="s">
        <v>195</v>
      </c>
      <c r="G97" s="183">
        <v>1250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>
        <f>ROUND(G97*(X97),3)</f>
        <v>1875</v>
      </c>
      <c r="W97" s="59"/>
      <c r="X97">
        <v>1.5</v>
      </c>
      <c r="Z97">
        <f t="shared" si="5"/>
        <v>0</v>
      </c>
    </row>
    <row r="98" spans="1:26" ht="24.95" customHeight="1" x14ac:dyDescent="0.25">
      <c r="A98" s="187"/>
      <c r="B98" s="222"/>
      <c r="C98" s="188" t="s">
        <v>2510</v>
      </c>
      <c r="D98" s="323" t="s">
        <v>2511</v>
      </c>
      <c r="E98" s="323"/>
      <c r="F98" s="182" t="s">
        <v>169</v>
      </c>
      <c r="G98" s="183">
        <v>25.61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2512</v>
      </c>
      <c r="D99" s="323" t="s">
        <v>2513</v>
      </c>
      <c r="E99" s="323"/>
      <c r="F99" s="182" t="s">
        <v>195</v>
      </c>
      <c r="G99" s="183">
        <v>1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2"/>
      <c r="C100" s="188" t="s">
        <v>2514</v>
      </c>
      <c r="D100" s="323" t="s">
        <v>2515</v>
      </c>
      <c r="E100" s="323"/>
      <c r="F100" s="182" t="s">
        <v>195</v>
      </c>
      <c r="G100" s="183">
        <v>2</v>
      </c>
      <c r="H100" s="189"/>
      <c r="I100" s="182">
        <f t="shared" si="0"/>
        <v>0</v>
      </c>
      <c r="J100" s="184">
        <f t="shared" si="1"/>
        <v>0</v>
      </c>
      <c r="K100" s="185">
        <f t="shared" si="2"/>
        <v>0</v>
      </c>
      <c r="L100" s="185">
        <f t="shared" si="3"/>
        <v>0</v>
      </c>
      <c r="M100" s="185"/>
      <c r="N100" s="185">
        <v>0</v>
      </c>
      <c r="O100" s="185"/>
      <c r="P100" s="190"/>
      <c r="Q100" s="190"/>
      <c r="R100" s="190"/>
      <c r="S100" s="186">
        <f t="shared" si="4"/>
        <v>0</v>
      </c>
      <c r="T100" s="186"/>
      <c r="U100" s="186"/>
      <c r="V100" s="206"/>
      <c r="W100" s="59"/>
      <c r="Z100">
        <f t="shared" si="5"/>
        <v>0</v>
      </c>
    </row>
    <row r="101" spans="1:26" ht="24.95" customHeight="1" x14ac:dyDescent="0.25">
      <c r="A101" s="187"/>
      <c r="B101" s="222"/>
      <c r="C101" s="188" t="s">
        <v>2516</v>
      </c>
      <c r="D101" s="323" t="s">
        <v>2517</v>
      </c>
      <c r="E101" s="323"/>
      <c r="F101" s="182" t="s">
        <v>195</v>
      </c>
      <c r="G101" s="183">
        <v>2</v>
      </c>
      <c r="H101" s="189"/>
      <c r="I101" s="182">
        <f t="shared" si="0"/>
        <v>0</v>
      </c>
      <c r="J101" s="184">
        <f t="shared" si="1"/>
        <v>0</v>
      </c>
      <c r="K101" s="185">
        <f t="shared" si="2"/>
        <v>0</v>
      </c>
      <c r="L101" s="185">
        <f t="shared" si="3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4"/>
        <v>0</v>
      </c>
      <c r="T101" s="186"/>
      <c r="U101" s="186"/>
      <c r="V101" s="206"/>
      <c r="W101" s="59"/>
      <c r="Z101">
        <f t="shared" si="5"/>
        <v>0</v>
      </c>
    </row>
    <row r="102" spans="1:26" ht="24.95" customHeight="1" x14ac:dyDescent="0.25">
      <c r="A102" s="187"/>
      <c r="B102" s="222"/>
      <c r="C102" s="188" t="s">
        <v>2518</v>
      </c>
      <c r="D102" s="323" t="s">
        <v>2519</v>
      </c>
      <c r="E102" s="323"/>
      <c r="F102" s="182" t="s">
        <v>169</v>
      </c>
      <c r="G102" s="183">
        <v>150</v>
      </c>
      <c r="H102" s="189"/>
      <c r="I102" s="182">
        <f t="shared" si="0"/>
        <v>0</v>
      </c>
      <c r="J102" s="184">
        <f t="shared" si="1"/>
        <v>0</v>
      </c>
      <c r="K102" s="185">
        <f t="shared" si="2"/>
        <v>0</v>
      </c>
      <c r="L102" s="185">
        <f t="shared" si="3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4"/>
        <v>0</v>
      </c>
      <c r="T102" s="186"/>
      <c r="U102" s="186"/>
      <c r="V102" s="206"/>
      <c r="W102" s="59"/>
      <c r="Z102">
        <f t="shared" si="5"/>
        <v>0</v>
      </c>
    </row>
    <row r="103" spans="1:26" ht="24.95" customHeight="1" x14ac:dyDescent="0.25">
      <c r="A103" s="187"/>
      <c r="B103" s="222"/>
      <c r="C103" s="188" t="s">
        <v>2520</v>
      </c>
      <c r="D103" s="323" t="s">
        <v>2521</v>
      </c>
      <c r="E103" s="323"/>
      <c r="F103" s="182" t="s">
        <v>169</v>
      </c>
      <c r="G103" s="183">
        <v>250</v>
      </c>
      <c r="H103" s="189"/>
      <c r="I103" s="182">
        <f t="shared" si="0"/>
        <v>0</v>
      </c>
      <c r="J103" s="184">
        <f t="shared" si="1"/>
        <v>0</v>
      </c>
      <c r="K103" s="185">
        <f t="shared" si="2"/>
        <v>0</v>
      </c>
      <c r="L103" s="185">
        <f t="shared" si="3"/>
        <v>0</v>
      </c>
      <c r="M103" s="185"/>
      <c r="N103" s="185">
        <v>0</v>
      </c>
      <c r="O103" s="185"/>
      <c r="P103" s="190"/>
      <c r="Q103" s="190"/>
      <c r="R103" s="190"/>
      <c r="S103" s="186">
        <f t="shared" si="4"/>
        <v>0</v>
      </c>
      <c r="T103" s="186"/>
      <c r="U103" s="186"/>
      <c r="V103" s="206"/>
      <c r="W103" s="59"/>
      <c r="Z103">
        <f t="shared" si="5"/>
        <v>0</v>
      </c>
    </row>
    <row r="104" spans="1:26" ht="24.95" customHeight="1" x14ac:dyDescent="0.25">
      <c r="A104" s="187"/>
      <c r="B104" s="222"/>
      <c r="C104" s="188" t="s">
        <v>2522</v>
      </c>
      <c r="D104" s="323" t="s">
        <v>2523</v>
      </c>
      <c r="E104" s="323"/>
      <c r="F104" s="182" t="s">
        <v>781</v>
      </c>
      <c r="G104" s="183">
        <v>40</v>
      </c>
      <c r="H104" s="189"/>
      <c r="I104" s="182">
        <f t="shared" si="0"/>
        <v>0</v>
      </c>
      <c r="J104" s="184">
        <f t="shared" si="1"/>
        <v>0</v>
      </c>
      <c r="K104" s="185">
        <f t="shared" si="2"/>
        <v>0</v>
      </c>
      <c r="L104" s="185">
        <f t="shared" si="3"/>
        <v>0</v>
      </c>
      <c r="M104" s="185"/>
      <c r="N104" s="185">
        <v>0</v>
      </c>
      <c r="O104" s="185"/>
      <c r="P104" s="190"/>
      <c r="Q104" s="190"/>
      <c r="R104" s="190"/>
      <c r="S104" s="186">
        <f t="shared" si="4"/>
        <v>0</v>
      </c>
      <c r="T104" s="186"/>
      <c r="U104" s="186"/>
      <c r="V104" s="206"/>
      <c r="W104" s="59"/>
      <c r="Z104">
        <f t="shared" si="5"/>
        <v>0</v>
      </c>
    </row>
    <row r="105" spans="1:26" x14ac:dyDescent="0.25">
      <c r="A105" s="13"/>
      <c r="B105" s="221"/>
      <c r="C105" s="180">
        <v>2</v>
      </c>
      <c r="D105" s="322" t="s">
        <v>79</v>
      </c>
      <c r="E105" s="322"/>
      <c r="F105" s="146"/>
      <c r="G105" s="179"/>
      <c r="H105" s="146"/>
      <c r="I105" s="148">
        <f>ROUND((SUM(I76:I104))/1,2)</f>
        <v>0</v>
      </c>
      <c r="J105" s="147"/>
      <c r="K105" s="147"/>
      <c r="L105" s="147">
        <f>ROUND((SUM(L76:L104))/1,2)</f>
        <v>0</v>
      </c>
      <c r="M105" s="147">
        <f>ROUND((SUM(M76:M104))/1,2)</f>
        <v>0</v>
      </c>
      <c r="N105" s="147"/>
      <c r="O105" s="147"/>
      <c r="P105" s="147"/>
      <c r="Q105" s="13"/>
      <c r="R105" s="13"/>
      <c r="S105" s="13">
        <f>ROUND((SUM(S76:S104))/1,2)</f>
        <v>0</v>
      </c>
      <c r="T105" s="13"/>
      <c r="U105" s="13"/>
      <c r="V105" s="208">
        <f>ROUND((SUM(V76:V104))/1,2)</f>
        <v>1875</v>
      </c>
      <c r="W105" s="226"/>
      <c r="X105" s="145"/>
      <c r="Y105" s="145"/>
      <c r="Z105" s="145"/>
    </row>
    <row r="106" spans="1:26" x14ac:dyDescent="0.25">
      <c r="A106" s="1"/>
      <c r="B106" s="217"/>
      <c r="C106" s="1"/>
      <c r="D106" s="1"/>
      <c r="E106" s="139"/>
      <c r="F106" s="139"/>
      <c r="G106" s="173"/>
      <c r="H106" s="139"/>
      <c r="I106" s="139"/>
      <c r="J106" s="140"/>
      <c r="K106" s="140"/>
      <c r="L106" s="140"/>
      <c r="M106" s="140"/>
      <c r="N106" s="140"/>
      <c r="O106" s="140"/>
      <c r="P106" s="140"/>
      <c r="Q106" s="1"/>
      <c r="R106" s="1"/>
      <c r="S106" s="1"/>
      <c r="T106" s="1"/>
      <c r="U106" s="1"/>
      <c r="V106" s="209"/>
      <c r="W106" s="59"/>
    </row>
    <row r="107" spans="1:26" x14ac:dyDescent="0.25">
      <c r="A107" s="13"/>
      <c r="B107" s="221"/>
      <c r="C107" s="180" t="s">
        <v>2524</v>
      </c>
      <c r="D107" s="322" t="s">
        <v>2466</v>
      </c>
      <c r="E107" s="322"/>
      <c r="F107" s="146"/>
      <c r="G107" s="179"/>
      <c r="H107" s="146"/>
      <c r="I107" s="146"/>
      <c r="J107" s="147"/>
      <c r="K107" s="147"/>
      <c r="L107" s="147"/>
      <c r="M107" s="147"/>
      <c r="N107" s="147"/>
      <c r="O107" s="147"/>
      <c r="P107" s="147"/>
      <c r="Q107" s="13"/>
      <c r="R107" s="13"/>
      <c r="S107" s="13"/>
      <c r="T107" s="13"/>
      <c r="U107" s="13"/>
      <c r="V107" s="205"/>
      <c r="W107" s="226"/>
      <c r="X107" s="145"/>
      <c r="Y107" s="145"/>
      <c r="Z107" s="145"/>
    </row>
    <row r="108" spans="1:26" ht="24.95" customHeight="1" x14ac:dyDescent="0.25">
      <c r="A108" s="187"/>
      <c r="B108" s="222"/>
      <c r="C108" s="188" t="s">
        <v>2525</v>
      </c>
      <c r="D108" s="323" t="s">
        <v>2526</v>
      </c>
      <c r="E108" s="323"/>
      <c r="F108" s="182" t="s">
        <v>195</v>
      </c>
      <c r="G108" s="183">
        <v>1</v>
      </c>
      <c r="H108" s="189"/>
      <c r="I108" s="182">
        <f>ROUND(G108*(H108),2)</f>
        <v>0</v>
      </c>
      <c r="J108" s="184">
        <f>ROUND(G108*(N108),2)</f>
        <v>0</v>
      </c>
      <c r="K108" s="185">
        <f>ROUND(G108*(O108),2)</f>
        <v>0</v>
      </c>
      <c r="L108" s="185">
        <f>ROUND(G108*(H108),2)</f>
        <v>0</v>
      </c>
      <c r="M108" s="185"/>
      <c r="N108" s="185">
        <v>0</v>
      </c>
      <c r="O108" s="185"/>
      <c r="P108" s="190"/>
      <c r="Q108" s="190"/>
      <c r="R108" s="190"/>
      <c r="S108" s="186">
        <f>ROUND(G108*(P108),3)</f>
        <v>0</v>
      </c>
      <c r="T108" s="186"/>
      <c r="U108" s="186"/>
      <c r="V108" s="206"/>
      <c r="W108" s="59"/>
      <c r="Z108">
        <f>0.058844*POWER(I108,0.952797)</f>
        <v>0</v>
      </c>
    </row>
    <row r="109" spans="1:26" x14ac:dyDescent="0.25">
      <c r="A109" s="13"/>
      <c r="B109" s="221"/>
      <c r="C109" s="180" t="s">
        <v>8</v>
      </c>
      <c r="D109" s="322" t="s">
        <v>2466</v>
      </c>
      <c r="E109" s="322"/>
      <c r="F109" s="146"/>
      <c r="G109" s="179"/>
      <c r="H109" s="146"/>
      <c r="I109" s="148">
        <f>ROUND((SUM(I107:I108))/1,2)</f>
        <v>0</v>
      </c>
      <c r="J109" s="147"/>
      <c r="K109" s="147"/>
      <c r="L109" s="147">
        <f>ROUND((SUM(L107:L108))/1,2)</f>
        <v>0</v>
      </c>
      <c r="M109" s="147">
        <f>ROUND((SUM(M107:M108))/1,2)</f>
        <v>0</v>
      </c>
      <c r="N109" s="147"/>
      <c r="O109" s="147"/>
      <c r="P109" s="200"/>
      <c r="Q109" s="1"/>
      <c r="R109" s="1"/>
      <c r="S109" s="200">
        <f>ROUND((SUM(S107:S108))/1,2)</f>
        <v>0</v>
      </c>
      <c r="T109" s="2"/>
      <c r="U109" s="2"/>
      <c r="V109" s="208">
        <f>ROUND((SUM(V107:V108))/1,2)</f>
        <v>0</v>
      </c>
      <c r="W109" s="59"/>
    </row>
    <row r="110" spans="1:26" x14ac:dyDescent="0.25">
      <c r="A110" s="1"/>
      <c r="B110" s="217"/>
      <c r="C110" s="1"/>
      <c r="D110" s="1"/>
      <c r="E110" s="139"/>
      <c r="F110" s="139"/>
      <c r="G110" s="173"/>
      <c r="H110" s="139"/>
      <c r="I110" s="139"/>
      <c r="J110" s="140"/>
      <c r="K110" s="140"/>
      <c r="L110" s="140"/>
      <c r="M110" s="140"/>
      <c r="N110" s="140"/>
      <c r="O110" s="140"/>
      <c r="P110" s="140"/>
      <c r="Q110" s="1"/>
      <c r="R110" s="1"/>
      <c r="S110" s="1"/>
      <c r="T110" s="1"/>
      <c r="U110" s="1"/>
      <c r="V110" s="209"/>
      <c r="W110" s="59"/>
    </row>
    <row r="111" spans="1:26" x14ac:dyDescent="0.25">
      <c r="A111" s="13"/>
      <c r="B111" s="221"/>
      <c r="C111" s="13"/>
      <c r="D111" s="324" t="s">
        <v>77</v>
      </c>
      <c r="E111" s="324"/>
      <c r="F111" s="146"/>
      <c r="G111" s="179"/>
      <c r="H111" s="146"/>
      <c r="I111" s="148">
        <f>ROUND((SUM(I75:I110))/2,2)</f>
        <v>0</v>
      </c>
      <c r="J111" s="147"/>
      <c r="K111" s="147"/>
      <c r="L111" s="147">
        <f>ROUND((SUM(L75:L110))/2,2)</f>
        <v>0</v>
      </c>
      <c r="M111" s="147">
        <f>ROUND((SUM(M75:M110))/2,2)</f>
        <v>0</v>
      </c>
      <c r="N111" s="147"/>
      <c r="O111" s="147"/>
      <c r="P111" s="200"/>
      <c r="Q111" s="1"/>
      <c r="R111" s="1"/>
      <c r="S111" s="200">
        <f>ROUND((SUM(S75:S110))/2,2)</f>
        <v>0</v>
      </c>
      <c r="T111" s="1"/>
      <c r="U111" s="1"/>
      <c r="V111" s="208">
        <f>ROUND((SUM(V75:V110))/2,2)</f>
        <v>1875</v>
      </c>
      <c r="W111" s="59"/>
    </row>
    <row r="112" spans="1:26" x14ac:dyDescent="0.25">
      <c r="A112" s="1"/>
      <c r="B112" s="224"/>
      <c r="C112" s="201"/>
      <c r="D112" s="325" t="s">
        <v>107</v>
      </c>
      <c r="E112" s="325"/>
      <c r="F112" s="203"/>
      <c r="G112" s="202"/>
      <c r="H112" s="203"/>
      <c r="I112" s="203">
        <f>ROUND((SUM(I75:I111))/3,2)</f>
        <v>0</v>
      </c>
      <c r="J112" s="228"/>
      <c r="K112" s="228">
        <f>ROUND((SUM(K75:K111))/3,2)</f>
        <v>0</v>
      </c>
      <c r="L112" s="228">
        <f>ROUND((SUM(L75:L111))/3,2)</f>
        <v>0</v>
      </c>
      <c r="M112" s="228">
        <f>ROUND((SUM(M75:M111))/3,2)</f>
        <v>0</v>
      </c>
      <c r="N112" s="228"/>
      <c r="O112" s="228"/>
      <c r="P112" s="202"/>
      <c r="Q112" s="201"/>
      <c r="R112" s="201"/>
      <c r="S112" s="202">
        <f>ROUND((SUM(S75:S111))/3,2)</f>
        <v>0</v>
      </c>
      <c r="T112" s="201"/>
      <c r="U112" s="201"/>
      <c r="V112" s="210">
        <f>ROUND((SUM(V75:V111))/3,2)</f>
        <v>1875</v>
      </c>
      <c r="W112" s="59"/>
      <c r="Z112">
        <f>(SUM(Z75:Z111))</f>
        <v>0</v>
      </c>
    </row>
  </sheetData>
  <mergeCells count="81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8:E108"/>
    <mergeCell ref="D109:E109"/>
    <mergeCell ref="D111:E111"/>
    <mergeCell ref="D112:E112"/>
    <mergeCell ref="D101:E101"/>
    <mergeCell ref="D102:E102"/>
    <mergeCell ref="D103:E103"/>
    <mergeCell ref="D104:E104"/>
    <mergeCell ref="D105:E105"/>
    <mergeCell ref="D107:E107"/>
  </mergeCells>
  <hyperlinks>
    <hyperlink ref="B1:C1" location="A2:A2" tooltip="Klikni na prechod ku Kryciemu listu..." display="Krycí list rozpočtu" xr:uid="{82DFBE24-0030-4337-8E33-EDC8404CBB46}"/>
    <hyperlink ref="E1:F1" location="A54:A54" tooltip="Klikni na prechod ku rekapitulácii..." display="Rekapitulácia rozpočtu" xr:uid="{A8645792-283C-49C3-959B-E1EE4B921B61}"/>
    <hyperlink ref="H1:I1" location="B74:B74" tooltip="Klikni na prechod ku Rozpočet..." display="Rozpočet" xr:uid="{69E5D113-BE6C-493F-A15F-A607EAC3346C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EPS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D713-B850-42AD-8152-6825365A1E78}">
  <dimension ref="A1:AA103"/>
  <sheetViews>
    <sheetView workbookViewId="0">
      <pane ySplit="1" topLeftCell="A36" activePane="bottomLeft" state="frozen"/>
      <selection pane="bottomLeft" activeCell="A75" sqref="A75:XFD7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2527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44</v>
      </c>
      <c r="C10" s="35"/>
      <c r="D10" s="28"/>
      <c r="E10" s="28"/>
      <c r="F10" s="48" t="s">
        <v>43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7903'!E59</f>
        <v>0</v>
      </c>
      <c r="D15" s="64">
        <f>'SO 7903'!F59</f>
        <v>0</v>
      </c>
      <c r="E15" s="73">
        <f>'SO 7903'!G59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(SUM(Z76:Z102))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7903'!K76:'SO 7903'!K102)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7903'!K76:'SO 7903'!K102)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2527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7903'!L80</f>
        <v>0</v>
      </c>
      <c r="F56" s="146">
        <f>'SO 7903'!M80</f>
        <v>0</v>
      </c>
      <c r="G56" s="146">
        <f>'SO 7903'!I80</f>
        <v>0</v>
      </c>
      <c r="H56" s="147">
        <f>'SO 7903'!S80</f>
        <v>0</v>
      </c>
      <c r="I56" s="147">
        <f>'SO 7903'!V80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7903'!L95</f>
        <v>0</v>
      </c>
      <c r="F57" s="146">
        <f>'SO 7903'!M95</f>
        <v>0</v>
      </c>
      <c r="G57" s="146">
        <f>'SO 7903'!I95</f>
        <v>0</v>
      </c>
      <c r="H57" s="147">
        <f>'SO 7903'!S95</f>
        <v>0</v>
      </c>
      <c r="I57" s="147">
        <f>'SO 7903'!V95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2466</v>
      </c>
      <c r="C58" s="345"/>
      <c r="D58" s="345"/>
      <c r="E58" s="146">
        <f>'SO 7903'!L100</f>
        <v>0</v>
      </c>
      <c r="F58" s="146">
        <f>'SO 7903'!M100</f>
        <v>0</v>
      </c>
      <c r="G58" s="146">
        <f>'SO 7903'!I100</f>
        <v>0</v>
      </c>
      <c r="H58" s="147">
        <f>'SO 7903'!S100</f>
        <v>0</v>
      </c>
      <c r="I58" s="147">
        <f>'SO 7903'!V100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34" t="s">
        <v>77</v>
      </c>
      <c r="C59" s="324"/>
      <c r="D59" s="324"/>
      <c r="E59" s="148">
        <f>'SO 7903'!L102</f>
        <v>0</v>
      </c>
      <c r="F59" s="148">
        <f>'SO 7903'!M102</f>
        <v>0</v>
      </c>
      <c r="G59" s="148">
        <f>'SO 7903'!I102</f>
        <v>0</v>
      </c>
      <c r="H59" s="149">
        <f>'SO 7903'!S102</f>
        <v>0</v>
      </c>
      <c r="I59" s="149">
        <f>'SO 7903'!V102</f>
        <v>0</v>
      </c>
      <c r="J59" s="149"/>
      <c r="K59" s="149"/>
      <c r="L59" s="149"/>
      <c r="M59" s="149"/>
      <c r="N59" s="149"/>
      <c r="O59" s="149"/>
      <c r="P59" s="149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"/>
      <c r="B60" s="217"/>
      <c r="C60" s="1"/>
      <c r="D60" s="1"/>
      <c r="E60" s="139"/>
      <c r="F60" s="139"/>
      <c r="G60" s="139"/>
      <c r="H60" s="140"/>
      <c r="I60" s="140"/>
      <c r="J60" s="140"/>
      <c r="K60" s="140"/>
      <c r="L60" s="140"/>
      <c r="M60" s="140"/>
      <c r="N60" s="140"/>
      <c r="O60" s="140"/>
      <c r="P60" s="140"/>
      <c r="V60" s="159"/>
      <c r="W60" s="59"/>
    </row>
    <row r="61" spans="1:26" x14ac:dyDescent="0.25">
      <c r="A61" s="150"/>
      <c r="B61" s="335" t="s">
        <v>107</v>
      </c>
      <c r="C61" s="336"/>
      <c r="D61" s="336"/>
      <c r="E61" s="152">
        <f>'SO 7903'!L103</f>
        <v>0</v>
      </c>
      <c r="F61" s="152">
        <f>'SO 7903'!M103</f>
        <v>0</v>
      </c>
      <c r="G61" s="152">
        <f>'SO 7903'!I103</f>
        <v>0</v>
      </c>
      <c r="H61" s="153">
        <f>'SO 7903'!S103</f>
        <v>0</v>
      </c>
      <c r="I61" s="153">
        <f>'SO 7903'!V103</f>
        <v>0</v>
      </c>
      <c r="J61" s="154"/>
      <c r="K61" s="154"/>
      <c r="L61" s="154"/>
      <c r="M61" s="154"/>
      <c r="N61" s="154"/>
      <c r="O61" s="154"/>
      <c r="P61" s="154"/>
      <c r="Q61" s="155"/>
      <c r="R61" s="155"/>
      <c r="S61" s="155"/>
      <c r="T61" s="155"/>
      <c r="U61" s="155"/>
      <c r="V61" s="160"/>
      <c r="W61" s="226"/>
      <c r="X61" s="151"/>
      <c r="Y61" s="151"/>
      <c r="Z61" s="151"/>
    </row>
    <row r="62" spans="1:26" x14ac:dyDescent="0.25">
      <c r="A62" s="18"/>
      <c r="B62" s="45"/>
      <c r="C62" s="3"/>
      <c r="D62" s="3"/>
      <c r="E62" s="17"/>
      <c r="F62" s="17"/>
      <c r="G62" s="17"/>
      <c r="H62" s="161"/>
      <c r="I62" s="161"/>
      <c r="J62" s="161"/>
      <c r="K62" s="161"/>
      <c r="L62" s="161"/>
      <c r="M62" s="161"/>
      <c r="N62" s="161"/>
      <c r="O62" s="161"/>
      <c r="P62" s="161"/>
      <c r="Q62" s="14"/>
      <c r="R62" s="14"/>
      <c r="S62" s="14"/>
      <c r="T62" s="14"/>
      <c r="U62" s="14"/>
      <c r="V62" s="14"/>
      <c r="W62" s="59"/>
    </row>
    <row r="63" spans="1:26" x14ac:dyDescent="0.25">
      <c r="A63" s="18"/>
      <c r="B63" s="45"/>
      <c r="C63" s="3"/>
      <c r="D63" s="3"/>
      <c r="E63" s="17"/>
      <c r="F63" s="17"/>
      <c r="G63" s="17"/>
      <c r="H63" s="161"/>
      <c r="I63" s="161"/>
      <c r="J63" s="161"/>
      <c r="K63" s="161"/>
      <c r="L63" s="161"/>
      <c r="M63" s="161"/>
      <c r="N63" s="161"/>
      <c r="O63" s="161"/>
      <c r="P63" s="161"/>
      <c r="Q63" s="14"/>
      <c r="R63" s="14"/>
      <c r="S63" s="14"/>
      <c r="T63" s="14"/>
      <c r="U63" s="14"/>
      <c r="V63" s="14"/>
      <c r="W63" s="59"/>
    </row>
    <row r="64" spans="1:26" x14ac:dyDescent="0.25">
      <c r="A64" s="18"/>
      <c r="B64" s="41"/>
      <c r="C64" s="8"/>
      <c r="D64" s="8"/>
      <c r="E64" s="30"/>
      <c r="F64" s="30"/>
      <c r="G64" s="30"/>
      <c r="H64" s="162"/>
      <c r="I64" s="162"/>
      <c r="J64" s="162"/>
      <c r="K64" s="162"/>
      <c r="L64" s="162"/>
      <c r="M64" s="162"/>
      <c r="N64" s="162"/>
      <c r="O64" s="162"/>
      <c r="P64" s="162"/>
      <c r="Q64" s="19"/>
      <c r="R64" s="19"/>
      <c r="S64" s="19"/>
      <c r="T64" s="19"/>
      <c r="U64" s="19"/>
      <c r="V64" s="19"/>
      <c r="W64" s="59"/>
    </row>
    <row r="65" spans="1:26" ht="35.1" customHeight="1" x14ac:dyDescent="0.25">
      <c r="A65" s="1"/>
      <c r="B65" s="337" t="s">
        <v>108</v>
      </c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59"/>
    </row>
    <row r="66" spans="1:26" x14ac:dyDescent="0.25">
      <c r="A66" s="18"/>
      <c r="B66" s="103"/>
      <c r="C66" s="22"/>
      <c r="D66" s="22"/>
      <c r="E66" s="105"/>
      <c r="F66" s="105"/>
      <c r="G66" s="105"/>
      <c r="H66" s="176"/>
      <c r="I66" s="176"/>
      <c r="J66" s="176"/>
      <c r="K66" s="176"/>
      <c r="L66" s="176"/>
      <c r="M66" s="176"/>
      <c r="N66" s="176"/>
      <c r="O66" s="176"/>
      <c r="P66" s="176"/>
      <c r="Q66" s="23"/>
      <c r="R66" s="23"/>
      <c r="S66" s="23"/>
      <c r="T66" s="23"/>
      <c r="U66" s="23"/>
      <c r="V66" s="23"/>
      <c r="W66" s="59"/>
    </row>
    <row r="67" spans="1:26" ht="20.100000000000001" customHeight="1" x14ac:dyDescent="0.25">
      <c r="A67" s="211"/>
      <c r="B67" s="341" t="s">
        <v>39</v>
      </c>
      <c r="C67" s="342"/>
      <c r="D67" s="342"/>
      <c r="E67" s="343"/>
      <c r="F67" s="174"/>
      <c r="G67" s="174"/>
      <c r="H67" s="175" t="s">
        <v>36</v>
      </c>
      <c r="I67" s="330"/>
      <c r="J67" s="331"/>
      <c r="K67" s="331"/>
      <c r="L67" s="331"/>
      <c r="M67" s="331"/>
      <c r="N67" s="331"/>
      <c r="O67" s="331"/>
      <c r="P67" s="332"/>
      <c r="Q67" s="21"/>
      <c r="R67" s="21"/>
      <c r="S67" s="21"/>
      <c r="T67" s="21"/>
      <c r="U67" s="21"/>
      <c r="V67" s="21"/>
      <c r="W67" s="59"/>
    </row>
    <row r="68" spans="1:26" ht="20.100000000000001" customHeight="1" x14ac:dyDescent="0.25">
      <c r="A68" s="211"/>
      <c r="B68" s="327" t="s">
        <v>40</v>
      </c>
      <c r="C68" s="328"/>
      <c r="D68" s="328"/>
      <c r="E68" s="329"/>
      <c r="F68" s="170"/>
      <c r="G68" s="170"/>
      <c r="H68" s="171" t="s">
        <v>119</v>
      </c>
      <c r="I68" s="171" t="s">
        <v>120</v>
      </c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ht="20.100000000000001" customHeight="1" x14ac:dyDescent="0.25">
      <c r="A69" s="211"/>
      <c r="B69" s="327" t="s">
        <v>41</v>
      </c>
      <c r="C69" s="328"/>
      <c r="D69" s="328"/>
      <c r="E69" s="329"/>
      <c r="F69" s="170"/>
      <c r="G69" s="170"/>
      <c r="H69" s="171" t="s">
        <v>121</v>
      </c>
      <c r="I69" s="171" t="s">
        <v>38</v>
      </c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ht="20.100000000000001" customHeight="1" x14ac:dyDescent="0.25">
      <c r="A70" s="18"/>
      <c r="B70" s="215" t="s">
        <v>122</v>
      </c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18"/>
      <c r="B71" s="215" t="s">
        <v>31</v>
      </c>
      <c r="C71" s="3"/>
      <c r="D71" s="3"/>
      <c r="E71" s="17"/>
      <c r="F71" s="17"/>
      <c r="G71" s="17"/>
      <c r="H71" s="161"/>
      <c r="I71" s="161"/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216" t="s">
        <v>2527</v>
      </c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45"/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218" t="s">
        <v>76</v>
      </c>
      <c r="C74" s="172"/>
      <c r="D74" s="172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x14ac:dyDescent="0.25">
      <c r="A75" s="2"/>
      <c r="B75" s="219" t="s">
        <v>109</v>
      </c>
      <c r="C75" s="135" t="s">
        <v>110</v>
      </c>
      <c r="D75" s="135" t="s">
        <v>111</v>
      </c>
      <c r="E75" s="163"/>
      <c r="F75" s="163" t="s">
        <v>112</v>
      </c>
      <c r="G75" s="163" t="s">
        <v>113</v>
      </c>
      <c r="H75" s="164" t="s">
        <v>114</v>
      </c>
      <c r="I75" s="164" t="s">
        <v>115</v>
      </c>
      <c r="J75" s="164"/>
      <c r="K75" s="164"/>
      <c r="L75" s="164"/>
      <c r="M75" s="164"/>
      <c r="N75" s="164"/>
      <c r="O75" s="164"/>
      <c r="P75" s="164" t="s">
        <v>116</v>
      </c>
      <c r="Q75" s="165"/>
      <c r="R75" s="165"/>
      <c r="S75" s="135" t="s">
        <v>117</v>
      </c>
      <c r="T75" s="166"/>
      <c r="U75" s="166"/>
      <c r="V75" s="135" t="s">
        <v>118</v>
      </c>
      <c r="W75" s="59"/>
    </row>
    <row r="76" spans="1:26" x14ac:dyDescent="0.25">
      <c r="A76" s="13"/>
      <c r="B76" s="220"/>
      <c r="C76" s="177"/>
      <c r="D76" s="333" t="s">
        <v>77</v>
      </c>
      <c r="E76" s="333"/>
      <c r="F76" s="142"/>
      <c r="G76" s="178"/>
      <c r="H76" s="142"/>
      <c r="I76" s="142"/>
      <c r="J76" s="143"/>
      <c r="K76" s="143"/>
      <c r="L76" s="143"/>
      <c r="M76" s="143"/>
      <c r="N76" s="143"/>
      <c r="O76" s="143"/>
      <c r="P76" s="143"/>
      <c r="Q76" s="141"/>
      <c r="R76" s="141"/>
      <c r="S76" s="141"/>
      <c r="T76" s="141"/>
      <c r="U76" s="141"/>
      <c r="V76" s="204"/>
      <c r="W76" s="226"/>
      <c r="X76" s="145"/>
      <c r="Y76" s="145"/>
      <c r="Z76" s="145"/>
    </row>
    <row r="77" spans="1:26" x14ac:dyDescent="0.25">
      <c r="A77" s="13"/>
      <c r="B77" s="221"/>
      <c r="C77" s="180">
        <v>1</v>
      </c>
      <c r="D77" s="322" t="s">
        <v>78</v>
      </c>
      <c r="E77" s="322"/>
      <c r="F77" s="146"/>
      <c r="G77" s="179"/>
      <c r="H77" s="146"/>
      <c r="I77" s="146"/>
      <c r="J77" s="147"/>
      <c r="K77" s="147"/>
      <c r="L77" s="147"/>
      <c r="M77" s="147"/>
      <c r="N77" s="147"/>
      <c r="O77" s="147"/>
      <c r="P77" s="147"/>
      <c r="Q77" s="13"/>
      <c r="R77" s="13"/>
      <c r="S77" s="13"/>
      <c r="T77" s="13"/>
      <c r="U77" s="13"/>
      <c r="V77" s="205"/>
      <c r="W77" s="226"/>
      <c r="X77" s="145"/>
      <c r="Y77" s="145"/>
      <c r="Z77" s="145"/>
    </row>
    <row r="78" spans="1:26" ht="24.95" customHeight="1" x14ac:dyDescent="0.25">
      <c r="A78" s="187"/>
      <c r="B78" s="222"/>
      <c r="C78" s="188" t="s">
        <v>2528</v>
      </c>
      <c r="D78" s="323" t="s">
        <v>2357</v>
      </c>
      <c r="E78" s="323"/>
      <c r="F78" s="182" t="s">
        <v>195</v>
      </c>
      <c r="G78" s="183">
        <v>2</v>
      </c>
      <c r="H78" s="189"/>
      <c r="I78" s="182">
        <f>ROUND(G78*(H78),2)</f>
        <v>0</v>
      </c>
      <c r="J78" s="184">
        <f>ROUND(G78*(N78),2)</f>
        <v>0</v>
      </c>
      <c r="K78" s="185">
        <f>ROUND(G78*(O78),2)</f>
        <v>0</v>
      </c>
      <c r="L78" s="185">
        <f>ROUND(G78*(H78),2)</f>
        <v>0</v>
      </c>
      <c r="M78" s="185"/>
      <c r="N78" s="185">
        <v>0</v>
      </c>
      <c r="O78" s="185"/>
      <c r="P78" s="190"/>
      <c r="Q78" s="190"/>
      <c r="R78" s="190"/>
      <c r="S78" s="186">
        <f>ROUND(G78*(P78),3)</f>
        <v>0</v>
      </c>
      <c r="T78" s="186"/>
      <c r="U78" s="186"/>
      <c r="V78" s="206"/>
      <c r="W78" s="59"/>
      <c r="Z78">
        <f>0.058844*POWER(I78,0.952797)</f>
        <v>0</v>
      </c>
    </row>
    <row r="79" spans="1:26" ht="24.95" customHeight="1" x14ac:dyDescent="0.25">
      <c r="A79" s="187"/>
      <c r="B79" s="222"/>
      <c r="C79" s="188" t="s">
        <v>2529</v>
      </c>
      <c r="D79" s="323" t="s">
        <v>2530</v>
      </c>
      <c r="E79" s="323"/>
      <c r="F79" s="182" t="s">
        <v>195</v>
      </c>
      <c r="G79" s="183">
        <v>1</v>
      </c>
      <c r="H79" s="189"/>
      <c r="I79" s="182">
        <f>ROUND(G79*(H79),2)</f>
        <v>0</v>
      </c>
      <c r="J79" s="184">
        <f>ROUND(G79*(N79),2)</f>
        <v>0</v>
      </c>
      <c r="K79" s="185">
        <f>ROUND(G79*(O79),2)</f>
        <v>0</v>
      </c>
      <c r="L79" s="185">
        <f>ROUND(G79*(H79),2)</f>
        <v>0</v>
      </c>
      <c r="M79" s="185"/>
      <c r="N79" s="185">
        <v>0</v>
      </c>
      <c r="O79" s="185"/>
      <c r="P79" s="190"/>
      <c r="Q79" s="190"/>
      <c r="R79" s="190"/>
      <c r="S79" s="186">
        <f>ROUND(G79*(P79),3)</f>
        <v>0</v>
      </c>
      <c r="T79" s="186"/>
      <c r="U79" s="186"/>
      <c r="V79" s="206"/>
      <c r="W79" s="59"/>
      <c r="Z79">
        <f>0.058844*POWER(I79,0.952797)</f>
        <v>0</v>
      </c>
    </row>
    <row r="80" spans="1:26" x14ac:dyDescent="0.25">
      <c r="A80" s="13"/>
      <c r="B80" s="221"/>
      <c r="C80" s="180">
        <v>1</v>
      </c>
      <c r="D80" s="322" t="s">
        <v>78</v>
      </c>
      <c r="E80" s="322"/>
      <c r="F80" s="146"/>
      <c r="G80" s="179"/>
      <c r="H80" s="146"/>
      <c r="I80" s="148">
        <f>ROUND((SUM(I77:I79))/1,2)</f>
        <v>0</v>
      </c>
      <c r="J80" s="147"/>
      <c r="K80" s="147"/>
      <c r="L80" s="147">
        <f>ROUND((SUM(L77:L79))/1,2)</f>
        <v>0</v>
      </c>
      <c r="M80" s="147">
        <f>ROUND((SUM(M77:M79))/1,2)</f>
        <v>0</v>
      </c>
      <c r="N80" s="147"/>
      <c r="O80" s="147"/>
      <c r="P80" s="147"/>
      <c r="Q80" s="13"/>
      <c r="R80" s="13"/>
      <c r="S80" s="13">
        <f>ROUND((SUM(S77:S79))/1,2)</f>
        <v>0</v>
      </c>
      <c r="T80" s="13"/>
      <c r="U80" s="13"/>
      <c r="V80" s="208">
        <f>ROUND((SUM(V77:V79))/1,2)</f>
        <v>0</v>
      </c>
      <c r="W80" s="226"/>
      <c r="X80" s="145"/>
      <c r="Y80" s="145"/>
      <c r="Z80" s="145"/>
    </row>
    <row r="81" spans="1:26" x14ac:dyDescent="0.25">
      <c r="A81" s="1"/>
      <c r="B81" s="217"/>
      <c r="C81" s="1"/>
      <c r="D81" s="1"/>
      <c r="E81" s="139"/>
      <c r="F81" s="139"/>
      <c r="G81" s="173"/>
      <c r="H81" s="139"/>
      <c r="I81" s="139"/>
      <c r="J81" s="140"/>
      <c r="K81" s="140"/>
      <c r="L81" s="140"/>
      <c r="M81" s="140"/>
      <c r="N81" s="140"/>
      <c r="O81" s="140"/>
      <c r="P81" s="140"/>
      <c r="Q81" s="1"/>
      <c r="R81" s="1"/>
      <c r="S81" s="1"/>
      <c r="T81" s="1"/>
      <c r="U81" s="1"/>
      <c r="V81" s="209"/>
      <c r="W81" s="59"/>
    </row>
    <row r="82" spans="1:26" x14ac:dyDescent="0.25">
      <c r="A82" s="13"/>
      <c r="B82" s="221"/>
      <c r="C82" s="180">
        <v>2</v>
      </c>
      <c r="D82" s="322" t="s">
        <v>79</v>
      </c>
      <c r="E82" s="322"/>
      <c r="F82" s="146"/>
      <c r="G82" s="179"/>
      <c r="H82" s="146"/>
      <c r="I82" s="146"/>
      <c r="J82" s="147"/>
      <c r="K82" s="147"/>
      <c r="L82" s="147"/>
      <c r="M82" s="147"/>
      <c r="N82" s="147"/>
      <c r="O82" s="147"/>
      <c r="P82" s="147"/>
      <c r="Q82" s="13"/>
      <c r="R82" s="13"/>
      <c r="S82" s="13"/>
      <c r="T82" s="13"/>
      <c r="U82" s="13"/>
      <c r="V82" s="205"/>
      <c r="W82" s="226"/>
      <c r="X82" s="145"/>
      <c r="Y82" s="145"/>
      <c r="Z82" s="145"/>
    </row>
    <row r="83" spans="1:26" ht="24.95" customHeight="1" x14ac:dyDescent="0.25">
      <c r="A83" s="187"/>
      <c r="B83" s="222"/>
      <c r="C83" s="188" t="s">
        <v>2531</v>
      </c>
      <c r="D83" s="323" t="s">
        <v>2532</v>
      </c>
      <c r="E83" s="323"/>
      <c r="F83" s="182" t="s">
        <v>178</v>
      </c>
      <c r="G83" s="183">
        <v>3744</v>
      </c>
      <c r="H83" s="189"/>
      <c r="I83" s="182">
        <f t="shared" ref="I83:I94" si="0">ROUND(G83*(H83),2)</f>
        <v>0</v>
      </c>
      <c r="J83" s="184">
        <f t="shared" ref="J83:J94" si="1">ROUND(G83*(N83),2)</f>
        <v>0</v>
      </c>
      <c r="K83" s="185">
        <f t="shared" ref="K83:K94" si="2">ROUND(G83*(O83),2)</f>
        <v>0</v>
      </c>
      <c r="L83" s="185">
        <f t="shared" ref="L83:L94" si="3">ROUND(G83*(H83),2)</f>
        <v>0</v>
      </c>
      <c r="M83" s="185"/>
      <c r="N83" s="185">
        <v>0</v>
      </c>
      <c r="O83" s="185"/>
      <c r="P83" s="190"/>
      <c r="Q83" s="190"/>
      <c r="R83" s="190"/>
      <c r="S83" s="186">
        <f t="shared" ref="S83:S94" si="4">ROUND(G83*(P83),3)</f>
        <v>0</v>
      </c>
      <c r="T83" s="186"/>
      <c r="U83" s="186"/>
      <c r="V83" s="206"/>
      <c r="W83" s="59"/>
      <c r="Z83">
        <f t="shared" ref="Z83:Z94" si="5">0.058844*POWER(I83,0.952797)</f>
        <v>0</v>
      </c>
    </row>
    <row r="84" spans="1:26" ht="24.95" customHeight="1" x14ac:dyDescent="0.25">
      <c r="A84" s="187"/>
      <c r="B84" s="222"/>
      <c r="C84" s="188" t="s">
        <v>2533</v>
      </c>
      <c r="D84" s="323" t="s">
        <v>2534</v>
      </c>
      <c r="E84" s="323"/>
      <c r="F84" s="182" t="s">
        <v>195</v>
      </c>
      <c r="G84" s="183">
        <v>3100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2535</v>
      </c>
      <c r="D85" s="323" t="s">
        <v>2536</v>
      </c>
      <c r="E85" s="323"/>
      <c r="F85" s="182" t="s">
        <v>195</v>
      </c>
      <c r="G85" s="183">
        <v>1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2520</v>
      </c>
      <c r="D86" s="323" t="s">
        <v>2521</v>
      </c>
      <c r="E86" s="323"/>
      <c r="F86" s="182" t="s">
        <v>169</v>
      </c>
      <c r="G86" s="183">
        <v>1000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2518</v>
      </c>
      <c r="D87" s="323" t="s">
        <v>2519</v>
      </c>
      <c r="E87" s="323"/>
      <c r="F87" s="182" t="s">
        <v>169</v>
      </c>
      <c r="G87" s="183">
        <v>500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2537</v>
      </c>
      <c r="D88" s="323" t="s">
        <v>2538</v>
      </c>
      <c r="E88" s="323"/>
      <c r="F88" s="182" t="s">
        <v>178</v>
      </c>
      <c r="G88" s="183">
        <v>150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2504</v>
      </c>
      <c r="D89" s="323" t="s">
        <v>2539</v>
      </c>
      <c r="E89" s="323"/>
      <c r="F89" s="182" t="s">
        <v>195</v>
      </c>
      <c r="G89" s="183">
        <v>50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2540</v>
      </c>
      <c r="D90" s="323" t="s">
        <v>2541</v>
      </c>
      <c r="E90" s="323"/>
      <c r="F90" s="182" t="s">
        <v>195</v>
      </c>
      <c r="G90" s="183">
        <v>50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2542</v>
      </c>
      <c r="D91" s="323" t="s">
        <v>2543</v>
      </c>
      <c r="E91" s="323"/>
      <c r="F91" s="182" t="s">
        <v>195</v>
      </c>
      <c r="G91" s="183">
        <v>50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2544</v>
      </c>
      <c r="D92" s="323" t="s">
        <v>2545</v>
      </c>
      <c r="E92" s="323"/>
      <c r="F92" s="182" t="s">
        <v>195</v>
      </c>
      <c r="G92" s="183">
        <v>5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2492</v>
      </c>
      <c r="D93" s="323" t="s">
        <v>2546</v>
      </c>
      <c r="E93" s="323"/>
      <c r="F93" s="182" t="s">
        <v>195</v>
      </c>
      <c r="G93" s="183">
        <v>7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2547</v>
      </c>
      <c r="D94" s="323" t="s">
        <v>2501</v>
      </c>
      <c r="E94" s="323"/>
      <c r="F94" s="182" t="s">
        <v>178</v>
      </c>
      <c r="G94" s="183">
        <v>150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x14ac:dyDescent="0.25">
      <c r="A95" s="13"/>
      <c r="B95" s="221"/>
      <c r="C95" s="180">
        <v>2</v>
      </c>
      <c r="D95" s="322" t="s">
        <v>79</v>
      </c>
      <c r="E95" s="322"/>
      <c r="F95" s="146"/>
      <c r="G95" s="179"/>
      <c r="H95" s="146"/>
      <c r="I95" s="148">
        <f>ROUND((SUM(I82:I94))/1,2)</f>
        <v>0</v>
      </c>
      <c r="J95" s="147"/>
      <c r="K95" s="147"/>
      <c r="L95" s="147">
        <f>ROUND((SUM(L82:L94))/1,2)</f>
        <v>0</v>
      </c>
      <c r="M95" s="147">
        <f>ROUND((SUM(M82:M94))/1,2)</f>
        <v>0</v>
      </c>
      <c r="N95" s="147"/>
      <c r="O95" s="147"/>
      <c r="P95" s="147"/>
      <c r="Q95" s="13"/>
      <c r="R95" s="13"/>
      <c r="S95" s="13">
        <f>ROUND((SUM(S82:S94))/1,2)</f>
        <v>0</v>
      </c>
      <c r="T95" s="13"/>
      <c r="U95" s="13"/>
      <c r="V95" s="208">
        <f>ROUND((SUM(V82:V94))/1,2)</f>
        <v>0</v>
      </c>
      <c r="W95" s="226"/>
      <c r="X95" s="145"/>
      <c r="Y95" s="145"/>
      <c r="Z95" s="145"/>
    </row>
    <row r="96" spans="1:26" x14ac:dyDescent="0.25">
      <c r="A96" s="1"/>
      <c r="B96" s="217"/>
      <c r="C96" s="1"/>
      <c r="D96" s="1"/>
      <c r="E96" s="139"/>
      <c r="F96" s="139"/>
      <c r="G96" s="173"/>
      <c r="H96" s="139"/>
      <c r="I96" s="139"/>
      <c r="J96" s="140"/>
      <c r="K96" s="140"/>
      <c r="L96" s="140"/>
      <c r="M96" s="140"/>
      <c r="N96" s="140"/>
      <c r="O96" s="140"/>
      <c r="P96" s="140"/>
      <c r="Q96" s="1"/>
      <c r="R96" s="1"/>
      <c r="S96" s="1"/>
      <c r="T96" s="1"/>
      <c r="U96" s="1"/>
      <c r="V96" s="209"/>
      <c r="W96" s="59"/>
    </row>
    <row r="97" spans="1:26" x14ac:dyDescent="0.25">
      <c r="A97" s="13"/>
      <c r="B97" s="221"/>
      <c r="C97" s="180" t="s">
        <v>2524</v>
      </c>
      <c r="D97" s="322" t="s">
        <v>2466</v>
      </c>
      <c r="E97" s="322"/>
      <c r="F97" s="146"/>
      <c r="G97" s="179"/>
      <c r="H97" s="146"/>
      <c r="I97" s="146"/>
      <c r="J97" s="147"/>
      <c r="K97" s="147"/>
      <c r="L97" s="147"/>
      <c r="M97" s="147"/>
      <c r="N97" s="147"/>
      <c r="O97" s="147"/>
      <c r="P97" s="147"/>
      <c r="Q97" s="13"/>
      <c r="R97" s="13"/>
      <c r="S97" s="13"/>
      <c r="T97" s="13"/>
      <c r="U97" s="13"/>
      <c r="V97" s="205"/>
      <c r="W97" s="226"/>
      <c r="X97" s="145"/>
      <c r="Y97" s="145"/>
      <c r="Z97" s="145"/>
    </row>
    <row r="98" spans="1:26" ht="24.95" customHeight="1" x14ac:dyDescent="0.25">
      <c r="A98" s="187"/>
      <c r="B98" s="222"/>
      <c r="C98" s="188" t="s">
        <v>2548</v>
      </c>
      <c r="D98" s="323" t="s">
        <v>2549</v>
      </c>
      <c r="E98" s="323"/>
      <c r="F98" s="182" t="s">
        <v>781</v>
      </c>
      <c r="G98" s="183">
        <v>24</v>
      </c>
      <c r="H98" s="189"/>
      <c r="I98" s="182">
        <f>ROUND(G98*(H98),2)</f>
        <v>0</v>
      </c>
      <c r="J98" s="184">
        <f>ROUND(G98*(N98),2)</f>
        <v>0</v>
      </c>
      <c r="K98" s="185">
        <f>ROUND(G98*(O98),2)</f>
        <v>0</v>
      </c>
      <c r="L98" s="185">
        <f>ROUND(G98*(H98),2)</f>
        <v>0</v>
      </c>
      <c r="M98" s="185"/>
      <c r="N98" s="185">
        <v>0</v>
      </c>
      <c r="O98" s="185"/>
      <c r="P98" s="190"/>
      <c r="Q98" s="190"/>
      <c r="R98" s="190"/>
      <c r="S98" s="186">
        <f>ROUND(G98*(P98),3)</f>
        <v>0</v>
      </c>
      <c r="T98" s="186"/>
      <c r="U98" s="186"/>
      <c r="V98" s="206"/>
      <c r="W98" s="59"/>
      <c r="Z98">
        <f>0.058844*POWER(I98,0.952797)</f>
        <v>0</v>
      </c>
    </row>
    <row r="99" spans="1:26" ht="24.95" customHeight="1" x14ac:dyDescent="0.25">
      <c r="A99" s="187"/>
      <c r="B99" s="222"/>
      <c r="C99" s="188" t="s">
        <v>2525</v>
      </c>
      <c r="D99" s="323" t="s">
        <v>2526</v>
      </c>
      <c r="E99" s="323"/>
      <c r="F99" s="182" t="s">
        <v>781</v>
      </c>
      <c r="G99" s="183">
        <v>7</v>
      </c>
      <c r="H99" s="189"/>
      <c r="I99" s="182">
        <f>ROUND(G99*(H99),2)</f>
        <v>0</v>
      </c>
      <c r="J99" s="184">
        <f>ROUND(G99*(N99),2)</f>
        <v>0</v>
      </c>
      <c r="K99" s="185">
        <f>ROUND(G99*(O99),2)</f>
        <v>0</v>
      </c>
      <c r="L99" s="185">
        <f>ROUND(G99*(H99),2)</f>
        <v>0</v>
      </c>
      <c r="M99" s="185"/>
      <c r="N99" s="185">
        <v>0</v>
      </c>
      <c r="O99" s="185"/>
      <c r="P99" s="190"/>
      <c r="Q99" s="190"/>
      <c r="R99" s="190"/>
      <c r="S99" s="186">
        <f>ROUND(G99*(P99),3)</f>
        <v>0</v>
      </c>
      <c r="T99" s="186"/>
      <c r="U99" s="186"/>
      <c r="V99" s="206"/>
      <c r="W99" s="59"/>
      <c r="Z99">
        <f>0.058844*POWER(I99,0.952797)</f>
        <v>0</v>
      </c>
    </row>
    <row r="100" spans="1:26" x14ac:dyDescent="0.25">
      <c r="A100" s="13"/>
      <c r="B100" s="221"/>
      <c r="C100" s="180" t="s">
        <v>8</v>
      </c>
      <c r="D100" s="322" t="s">
        <v>2466</v>
      </c>
      <c r="E100" s="322"/>
      <c r="F100" s="146"/>
      <c r="G100" s="179"/>
      <c r="H100" s="146"/>
      <c r="I100" s="148">
        <f>ROUND((SUM(I97:I99))/1,2)</f>
        <v>0</v>
      </c>
      <c r="J100" s="147"/>
      <c r="K100" s="147"/>
      <c r="L100" s="147">
        <f>ROUND((SUM(L97:L99))/1,2)</f>
        <v>0</v>
      </c>
      <c r="M100" s="147">
        <f>ROUND((SUM(M97:M99))/1,2)</f>
        <v>0</v>
      </c>
      <c r="N100" s="147"/>
      <c r="O100" s="147"/>
      <c r="P100" s="200"/>
      <c r="Q100" s="1"/>
      <c r="R100" s="1"/>
      <c r="S100" s="200">
        <f>ROUND((SUM(S97:S99))/1,2)</f>
        <v>0</v>
      </c>
      <c r="T100" s="2"/>
      <c r="U100" s="2"/>
      <c r="V100" s="208">
        <f>ROUND((SUM(V97:V99))/1,2)</f>
        <v>0</v>
      </c>
      <c r="W100" s="59"/>
    </row>
    <row r="101" spans="1:26" x14ac:dyDescent="0.25">
      <c r="A101" s="1"/>
      <c r="B101" s="217"/>
      <c r="C101" s="1"/>
      <c r="D101" s="1"/>
      <c r="E101" s="139"/>
      <c r="F101" s="139"/>
      <c r="G101" s="173"/>
      <c r="H101" s="139"/>
      <c r="I101" s="139"/>
      <c r="J101" s="140"/>
      <c r="K101" s="140"/>
      <c r="L101" s="140"/>
      <c r="M101" s="140"/>
      <c r="N101" s="140"/>
      <c r="O101" s="140"/>
      <c r="P101" s="140"/>
      <c r="Q101" s="1"/>
      <c r="R101" s="1"/>
      <c r="S101" s="1"/>
      <c r="T101" s="1"/>
      <c r="U101" s="1"/>
      <c r="V101" s="209"/>
      <c r="W101" s="59"/>
    </row>
    <row r="102" spans="1:26" x14ac:dyDescent="0.25">
      <c r="A102" s="13"/>
      <c r="B102" s="221"/>
      <c r="C102" s="13"/>
      <c r="D102" s="324" t="s">
        <v>77</v>
      </c>
      <c r="E102" s="324"/>
      <c r="F102" s="146"/>
      <c r="G102" s="179"/>
      <c r="H102" s="146"/>
      <c r="I102" s="148">
        <f>ROUND((SUM(I76:I101))/2,2)</f>
        <v>0</v>
      </c>
      <c r="J102" s="147"/>
      <c r="K102" s="147"/>
      <c r="L102" s="147">
        <f>ROUND((SUM(L76:L101))/2,2)</f>
        <v>0</v>
      </c>
      <c r="M102" s="147">
        <f>ROUND((SUM(M76:M101))/2,2)</f>
        <v>0</v>
      </c>
      <c r="N102" s="147"/>
      <c r="O102" s="147"/>
      <c r="P102" s="200"/>
      <c r="Q102" s="1"/>
      <c r="R102" s="1"/>
      <c r="S102" s="200">
        <f>ROUND((SUM(S76:S101))/2,2)</f>
        <v>0</v>
      </c>
      <c r="T102" s="1"/>
      <c r="U102" s="1"/>
      <c r="V102" s="208">
        <f>ROUND((SUM(V76:V101))/2,2)</f>
        <v>0</v>
      </c>
      <c r="W102" s="59"/>
    </row>
    <row r="103" spans="1:26" x14ac:dyDescent="0.25">
      <c r="A103" s="1"/>
      <c r="B103" s="224"/>
      <c r="C103" s="201"/>
      <c r="D103" s="325" t="s">
        <v>107</v>
      </c>
      <c r="E103" s="325"/>
      <c r="F103" s="203"/>
      <c r="G103" s="202"/>
      <c r="H103" s="203"/>
      <c r="I103" s="203">
        <f>ROUND((SUM(I76:I102))/3,2)</f>
        <v>0</v>
      </c>
      <c r="J103" s="228"/>
      <c r="K103" s="228">
        <f>ROUND((SUM(K76:K102))/3,2)</f>
        <v>0</v>
      </c>
      <c r="L103" s="228">
        <f>ROUND((SUM(L76:L102))/3,2)</f>
        <v>0</v>
      </c>
      <c r="M103" s="228">
        <f>ROUND((SUM(M76:M102))/3,2)</f>
        <v>0</v>
      </c>
      <c r="N103" s="228"/>
      <c r="O103" s="228"/>
      <c r="P103" s="202"/>
      <c r="Q103" s="201"/>
      <c r="R103" s="201"/>
      <c r="S103" s="202">
        <f>ROUND((SUM(S76:S102))/3,2)</f>
        <v>0</v>
      </c>
      <c r="T103" s="201"/>
      <c r="U103" s="201"/>
      <c r="V103" s="210">
        <f>ROUND((SUM(V76:V102))/3,2)</f>
        <v>0</v>
      </c>
      <c r="W103" s="59"/>
      <c r="Z103">
        <f>(SUM(Z76:Z102))</f>
        <v>0</v>
      </c>
    </row>
  </sheetData>
  <mergeCells count="71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2:E82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D76:E76"/>
    <mergeCell ref="D77:E77"/>
    <mergeCell ref="D78:E78"/>
    <mergeCell ref="D79:E79"/>
    <mergeCell ref="D80:E80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103:E103"/>
    <mergeCell ref="D95:E95"/>
    <mergeCell ref="D97:E97"/>
    <mergeCell ref="D98:E98"/>
    <mergeCell ref="D99:E99"/>
    <mergeCell ref="D100:E100"/>
    <mergeCell ref="D102:E102"/>
  </mergeCells>
  <hyperlinks>
    <hyperlink ref="B1:C1" location="A2:A2" tooltip="Klikni na prechod ku Kryciemu listu..." display="Krycí list rozpočtu" xr:uid="{6A67D699-398B-41FA-A1B0-513E34DE8D28}"/>
    <hyperlink ref="E1:F1" location="A54:A54" tooltip="Klikni na prechod ku rekapitulácii..." display="Rekapitulácia rozpočtu" xr:uid="{4A8F9482-2941-4340-8D6E-794B1652712C}"/>
    <hyperlink ref="H1:I1" location="B75:B75" tooltip="Klikni na prechod ku Rozpočet..." display="Rozpočet" xr:uid="{3169EE24-D30E-48F2-98A1-5F92F4BF0E5D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Slaboprúdové rozvody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41CF-AC52-455A-8FD5-AAC3A7E03EB8}">
  <dimension ref="A1:AA117"/>
  <sheetViews>
    <sheetView workbookViewId="0">
      <pane ySplit="1" topLeftCell="A45" activePane="bottomLeft" state="frozen"/>
      <selection pane="bottomLeft" activeCell="A75" sqref="A75:XFD75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2550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7930'!E59</f>
        <v>0</v>
      </c>
      <c r="D15" s="64">
        <f>'SO 7930'!F59</f>
        <v>0</v>
      </c>
      <c r="E15" s="73">
        <f>'SO 7930'!G59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(SUM(Z76:Z116))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7930'!K76:'SO 7930'!K116)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7930'!K76:'SO 7930'!K116)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2550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7930'!L96</f>
        <v>0</v>
      </c>
      <c r="F56" s="146">
        <f>'SO 7930'!M96</f>
        <v>0</v>
      </c>
      <c r="G56" s="146">
        <f>'SO 7930'!I96</f>
        <v>0</v>
      </c>
      <c r="H56" s="147">
        <f>'SO 7930'!S96</f>
        <v>0</v>
      </c>
      <c r="I56" s="147">
        <f>'SO 7930'!V96</f>
        <v>1107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7930'!L101</f>
        <v>0</v>
      </c>
      <c r="F57" s="146">
        <f>'SO 7930'!M101</f>
        <v>0</v>
      </c>
      <c r="G57" s="146">
        <f>'SO 7930'!I101</f>
        <v>0</v>
      </c>
      <c r="H57" s="147">
        <f>'SO 7930'!S101</f>
        <v>0</v>
      </c>
      <c r="I57" s="147">
        <f>'SO 7930'!V101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2466</v>
      </c>
      <c r="C58" s="345"/>
      <c r="D58" s="345"/>
      <c r="E58" s="146">
        <f>'SO 7930'!L114</f>
        <v>0</v>
      </c>
      <c r="F58" s="146">
        <f>'SO 7930'!M114</f>
        <v>0</v>
      </c>
      <c r="G58" s="146">
        <f>'SO 7930'!I114</f>
        <v>0</v>
      </c>
      <c r="H58" s="147">
        <f>'SO 7930'!S114</f>
        <v>0</v>
      </c>
      <c r="I58" s="147">
        <f>'SO 7930'!V114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34" t="s">
        <v>77</v>
      </c>
      <c r="C59" s="324"/>
      <c r="D59" s="324"/>
      <c r="E59" s="148">
        <f>'SO 7930'!L116</f>
        <v>0</v>
      </c>
      <c r="F59" s="148">
        <f>'SO 7930'!M116</f>
        <v>0</v>
      </c>
      <c r="G59" s="148">
        <f>'SO 7930'!I116</f>
        <v>0</v>
      </c>
      <c r="H59" s="149">
        <f>'SO 7930'!S116</f>
        <v>0</v>
      </c>
      <c r="I59" s="149">
        <f>'SO 7930'!V116</f>
        <v>1107</v>
      </c>
      <c r="J59" s="149"/>
      <c r="K59" s="149"/>
      <c r="L59" s="149"/>
      <c r="M59" s="149"/>
      <c r="N59" s="149"/>
      <c r="O59" s="149"/>
      <c r="P59" s="149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"/>
      <c r="B60" s="217"/>
      <c r="C60" s="1"/>
      <c r="D60" s="1"/>
      <c r="E60" s="139"/>
      <c r="F60" s="139"/>
      <c r="G60" s="139"/>
      <c r="H60" s="140"/>
      <c r="I60" s="140"/>
      <c r="J60" s="140"/>
      <c r="K60" s="140"/>
      <c r="L60" s="140"/>
      <c r="M60" s="140"/>
      <c r="N60" s="140"/>
      <c r="O60" s="140"/>
      <c r="P60" s="140"/>
      <c r="V60" s="159"/>
      <c r="W60" s="59"/>
    </row>
    <row r="61" spans="1:26" x14ac:dyDescent="0.25">
      <c r="A61" s="150"/>
      <c r="B61" s="335" t="s">
        <v>107</v>
      </c>
      <c r="C61" s="336"/>
      <c r="D61" s="336"/>
      <c r="E61" s="152">
        <f>'SO 7930'!L117</f>
        <v>0</v>
      </c>
      <c r="F61" s="152">
        <f>'SO 7930'!M117</f>
        <v>0</v>
      </c>
      <c r="G61" s="152">
        <f>'SO 7930'!I117</f>
        <v>0</v>
      </c>
      <c r="H61" s="153">
        <f>'SO 7930'!S117</f>
        <v>0</v>
      </c>
      <c r="I61" s="153">
        <f>'SO 7930'!V117</f>
        <v>1107</v>
      </c>
      <c r="J61" s="154"/>
      <c r="K61" s="154"/>
      <c r="L61" s="154"/>
      <c r="M61" s="154"/>
      <c r="N61" s="154"/>
      <c r="O61" s="154"/>
      <c r="P61" s="154"/>
      <c r="Q61" s="155"/>
      <c r="R61" s="155"/>
      <c r="S61" s="155"/>
      <c r="T61" s="155"/>
      <c r="U61" s="155"/>
      <c r="V61" s="160"/>
      <c r="W61" s="226"/>
      <c r="X61" s="151"/>
      <c r="Y61" s="151"/>
      <c r="Z61" s="151"/>
    </row>
    <row r="62" spans="1:26" x14ac:dyDescent="0.25">
      <c r="A62" s="18"/>
      <c r="B62" s="45"/>
      <c r="C62" s="3"/>
      <c r="D62" s="3"/>
      <c r="E62" s="17"/>
      <c r="F62" s="17"/>
      <c r="G62" s="17"/>
      <c r="H62" s="161"/>
      <c r="I62" s="161"/>
      <c r="J62" s="161"/>
      <c r="K62" s="161"/>
      <c r="L62" s="161"/>
      <c r="M62" s="161"/>
      <c r="N62" s="161"/>
      <c r="O62" s="161"/>
      <c r="P62" s="161"/>
      <c r="Q62" s="14"/>
      <c r="R62" s="14"/>
      <c r="S62" s="14"/>
      <c r="T62" s="14"/>
      <c r="U62" s="14"/>
      <c r="V62" s="14"/>
      <c r="W62" s="59"/>
    </row>
    <row r="63" spans="1:26" x14ac:dyDescent="0.25">
      <c r="A63" s="18"/>
      <c r="B63" s="45"/>
      <c r="C63" s="3"/>
      <c r="D63" s="3"/>
      <c r="E63" s="17"/>
      <c r="F63" s="17"/>
      <c r="G63" s="17"/>
      <c r="H63" s="161"/>
      <c r="I63" s="161"/>
      <c r="J63" s="161"/>
      <c r="K63" s="161"/>
      <c r="L63" s="161"/>
      <c r="M63" s="161"/>
      <c r="N63" s="161"/>
      <c r="O63" s="161"/>
      <c r="P63" s="161"/>
      <c r="Q63" s="14"/>
      <c r="R63" s="14"/>
      <c r="S63" s="14"/>
      <c r="T63" s="14"/>
      <c r="U63" s="14"/>
      <c r="V63" s="14"/>
      <c r="W63" s="59"/>
    </row>
    <row r="64" spans="1:26" x14ac:dyDescent="0.25">
      <c r="A64" s="18"/>
      <c r="B64" s="41"/>
      <c r="C64" s="8"/>
      <c r="D64" s="8"/>
      <c r="E64" s="30"/>
      <c r="F64" s="30"/>
      <c r="G64" s="30"/>
      <c r="H64" s="162"/>
      <c r="I64" s="162"/>
      <c r="J64" s="162"/>
      <c r="K64" s="162"/>
      <c r="L64" s="162"/>
      <c r="M64" s="162"/>
      <c r="N64" s="162"/>
      <c r="O64" s="162"/>
      <c r="P64" s="162"/>
      <c r="Q64" s="19"/>
      <c r="R64" s="19"/>
      <c r="S64" s="19"/>
      <c r="T64" s="19"/>
      <c r="U64" s="19"/>
      <c r="V64" s="19"/>
      <c r="W64" s="59"/>
    </row>
    <row r="65" spans="1:26" ht="35.1" customHeight="1" x14ac:dyDescent="0.25">
      <c r="A65" s="1"/>
      <c r="B65" s="337" t="s">
        <v>108</v>
      </c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59"/>
    </row>
    <row r="66" spans="1:26" x14ac:dyDescent="0.25">
      <c r="A66" s="18"/>
      <c r="B66" s="103"/>
      <c r="C66" s="22"/>
      <c r="D66" s="22"/>
      <c r="E66" s="105"/>
      <c r="F66" s="105"/>
      <c r="G66" s="105"/>
      <c r="H66" s="176"/>
      <c r="I66" s="176"/>
      <c r="J66" s="176"/>
      <c r="K66" s="176"/>
      <c r="L66" s="176"/>
      <c r="M66" s="176"/>
      <c r="N66" s="176"/>
      <c r="O66" s="176"/>
      <c r="P66" s="176"/>
      <c r="Q66" s="23"/>
      <c r="R66" s="23"/>
      <c r="S66" s="23"/>
      <c r="T66" s="23"/>
      <c r="U66" s="23"/>
      <c r="V66" s="23"/>
      <c r="W66" s="59"/>
    </row>
    <row r="67" spans="1:26" ht="20.100000000000001" customHeight="1" x14ac:dyDescent="0.25">
      <c r="A67" s="211"/>
      <c r="B67" s="341" t="s">
        <v>39</v>
      </c>
      <c r="C67" s="342"/>
      <c r="D67" s="342"/>
      <c r="E67" s="343"/>
      <c r="F67" s="174"/>
      <c r="G67" s="174"/>
      <c r="H67" s="175" t="s">
        <v>36</v>
      </c>
      <c r="I67" s="330"/>
      <c r="J67" s="331"/>
      <c r="K67" s="331"/>
      <c r="L67" s="331"/>
      <c r="M67" s="331"/>
      <c r="N67" s="331"/>
      <c r="O67" s="331"/>
      <c r="P67" s="332"/>
      <c r="Q67" s="21"/>
      <c r="R67" s="21"/>
      <c r="S67" s="21"/>
      <c r="T67" s="21"/>
      <c r="U67" s="21"/>
      <c r="V67" s="21"/>
      <c r="W67" s="59"/>
    </row>
    <row r="68" spans="1:26" ht="20.100000000000001" customHeight="1" x14ac:dyDescent="0.25">
      <c r="A68" s="211"/>
      <c r="B68" s="327" t="s">
        <v>40</v>
      </c>
      <c r="C68" s="328"/>
      <c r="D68" s="328"/>
      <c r="E68" s="329"/>
      <c r="F68" s="170"/>
      <c r="G68" s="170"/>
      <c r="H68" s="171" t="s">
        <v>119</v>
      </c>
      <c r="I68" s="171" t="s">
        <v>120</v>
      </c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ht="20.100000000000001" customHeight="1" x14ac:dyDescent="0.25">
      <c r="A69" s="211"/>
      <c r="B69" s="327" t="s">
        <v>41</v>
      </c>
      <c r="C69" s="328"/>
      <c r="D69" s="328"/>
      <c r="E69" s="329"/>
      <c r="F69" s="170"/>
      <c r="G69" s="170"/>
      <c r="H69" s="171" t="s">
        <v>121</v>
      </c>
      <c r="I69" s="171" t="s">
        <v>38</v>
      </c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ht="20.100000000000001" customHeight="1" x14ac:dyDescent="0.25">
      <c r="A70" s="18"/>
      <c r="B70" s="215" t="s">
        <v>122</v>
      </c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18"/>
      <c r="B71" s="215" t="s">
        <v>31</v>
      </c>
      <c r="C71" s="3"/>
      <c r="D71" s="3"/>
      <c r="E71" s="17"/>
      <c r="F71" s="17"/>
      <c r="G71" s="17"/>
      <c r="H71" s="161"/>
      <c r="I71" s="161"/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216" t="s">
        <v>2550</v>
      </c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45"/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218" t="s">
        <v>76</v>
      </c>
      <c r="C74" s="172"/>
      <c r="D74" s="172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x14ac:dyDescent="0.25">
      <c r="A75" s="2"/>
      <c r="B75" s="219" t="s">
        <v>109</v>
      </c>
      <c r="C75" s="135" t="s">
        <v>110</v>
      </c>
      <c r="D75" s="135" t="s">
        <v>111</v>
      </c>
      <c r="E75" s="163"/>
      <c r="F75" s="163" t="s">
        <v>112</v>
      </c>
      <c r="G75" s="163" t="s">
        <v>113</v>
      </c>
      <c r="H75" s="164" t="s">
        <v>114</v>
      </c>
      <c r="I75" s="164" t="s">
        <v>115</v>
      </c>
      <c r="J75" s="164"/>
      <c r="K75" s="164"/>
      <c r="L75" s="164"/>
      <c r="M75" s="164"/>
      <c r="N75" s="164"/>
      <c r="O75" s="164"/>
      <c r="P75" s="164" t="s">
        <v>116</v>
      </c>
      <c r="Q75" s="165"/>
      <c r="R75" s="165"/>
      <c r="S75" s="135" t="s">
        <v>117</v>
      </c>
      <c r="T75" s="166"/>
      <c r="U75" s="166"/>
      <c r="V75" s="135" t="s">
        <v>118</v>
      </c>
      <c r="W75" s="59"/>
    </row>
    <row r="76" spans="1:26" x14ac:dyDescent="0.25">
      <c r="A76" s="13"/>
      <c r="B76" s="220"/>
      <c r="C76" s="177"/>
      <c r="D76" s="333" t="s">
        <v>77</v>
      </c>
      <c r="E76" s="333"/>
      <c r="F76" s="142"/>
      <c r="G76" s="178"/>
      <c r="H76" s="142"/>
      <c r="I76" s="142"/>
      <c r="J76" s="143"/>
      <c r="K76" s="143"/>
      <c r="L76" s="143"/>
      <c r="M76" s="143"/>
      <c r="N76" s="143"/>
      <c r="O76" s="143"/>
      <c r="P76" s="143"/>
      <c r="Q76" s="141"/>
      <c r="R76" s="141"/>
      <c r="S76" s="141"/>
      <c r="T76" s="141"/>
      <c r="U76" s="141"/>
      <c r="V76" s="204"/>
      <c r="W76" s="226"/>
      <c r="X76" s="145"/>
      <c r="Y76" s="145"/>
      <c r="Z76" s="145"/>
    </row>
    <row r="77" spans="1:26" x14ac:dyDescent="0.25">
      <c r="A77" s="13"/>
      <c r="B77" s="221"/>
      <c r="C77" s="180">
        <v>1</v>
      </c>
      <c r="D77" s="322" t="s">
        <v>78</v>
      </c>
      <c r="E77" s="322"/>
      <c r="F77" s="146"/>
      <c r="G77" s="179"/>
      <c r="H77" s="146"/>
      <c r="I77" s="146"/>
      <c r="J77" s="147"/>
      <c r="K77" s="147"/>
      <c r="L77" s="147"/>
      <c r="M77" s="147"/>
      <c r="N77" s="147"/>
      <c r="O77" s="147"/>
      <c r="P77" s="147"/>
      <c r="Q77" s="13"/>
      <c r="R77" s="13"/>
      <c r="S77" s="13"/>
      <c r="T77" s="13"/>
      <c r="U77" s="13"/>
      <c r="V77" s="205"/>
      <c r="W77" s="226"/>
      <c r="X77" s="145"/>
      <c r="Y77" s="145"/>
      <c r="Z77" s="145"/>
    </row>
    <row r="78" spans="1:26" ht="24.95" customHeight="1" x14ac:dyDescent="0.25">
      <c r="A78" s="187"/>
      <c r="B78" s="222"/>
      <c r="C78" s="188" t="s">
        <v>2551</v>
      </c>
      <c r="D78" s="323" t="s">
        <v>2552</v>
      </c>
      <c r="E78" s="323"/>
      <c r="F78" s="182" t="s">
        <v>195</v>
      </c>
      <c r="G78" s="183">
        <v>3</v>
      </c>
      <c r="H78" s="189"/>
      <c r="I78" s="182">
        <f t="shared" ref="I78:I95" si="0">ROUND(G78*(H78),2)</f>
        <v>0</v>
      </c>
      <c r="J78" s="184">
        <f t="shared" ref="J78:J95" si="1">ROUND(G78*(N78),2)</f>
        <v>0</v>
      </c>
      <c r="K78" s="185">
        <f t="shared" ref="K78:K95" si="2">ROUND(G78*(O78),2)</f>
        <v>0</v>
      </c>
      <c r="L78" s="185">
        <f t="shared" ref="L78:L95" si="3">ROUND(G78*(H78),2)</f>
        <v>0</v>
      </c>
      <c r="M78" s="185"/>
      <c r="N78" s="185">
        <v>0</v>
      </c>
      <c r="O78" s="185"/>
      <c r="P78" s="190"/>
      <c r="Q78" s="190"/>
      <c r="R78" s="190"/>
      <c r="S78" s="186">
        <f t="shared" ref="S78:S95" si="4">ROUND(G78*(P78),3)</f>
        <v>0</v>
      </c>
      <c r="T78" s="186"/>
      <c r="U78" s="186"/>
      <c r="V78" s="206"/>
      <c r="W78" s="59"/>
      <c r="Z78">
        <f t="shared" ref="Z78:Z95" si="5">0.058844*POWER(I78,0.952797)</f>
        <v>0</v>
      </c>
    </row>
    <row r="79" spans="1:26" ht="24.95" customHeight="1" x14ac:dyDescent="0.25">
      <c r="A79" s="187"/>
      <c r="B79" s="222"/>
      <c r="C79" s="188" t="s">
        <v>2553</v>
      </c>
      <c r="D79" s="323" t="s">
        <v>2554</v>
      </c>
      <c r="E79" s="323"/>
      <c r="F79" s="182" t="s">
        <v>195</v>
      </c>
      <c r="G79" s="183">
        <v>32</v>
      </c>
      <c r="H79" s="189"/>
      <c r="I79" s="182">
        <f t="shared" si="0"/>
        <v>0</v>
      </c>
      <c r="J79" s="184">
        <f t="shared" si="1"/>
        <v>0</v>
      </c>
      <c r="K79" s="185">
        <f t="shared" si="2"/>
        <v>0</v>
      </c>
      <c r="L79" s="185">
        <f t="shared" si="3"/>
        <v>0</v>
      </c>
      <c r="M79" s="185"/>
      <c r="N79" s="185">
        <v>0</v>
      </c>
      <c r="O79" s="185"/>
      <c r="P79" s="190"/>
      <c r="Q79" s="190"/>
      <c r="R79" s="190"/>
      <c r="S79" s="186">
        <f t="shared" si="4"/>
        <v>0</v>
      </c>
      <c r="T79" s="186"/>
      <c r="U79" s="186"/>
      <c r="V79" s="206"/>
      <c r="W79" s="59"/>
      <c r="Z79">
        <f t="shared" si="5"/>
        <v>0</v>
      </c>
    </row>
    <row r="80" spans="1:26" ht="24.95" customHeight="1" x14ac:dyDescent="0.25">
      <c r="A80" s="187"/>
      <c r="B80" s="222"/>
      <c r="C80" s="188" t="s">
        <v>2555</v>
      </c>
      <c r="D80" s="323" t="s">
        <v>2556</v>
      </c>
      <c r="E80" s="323"/>
      <c r="F80" s="182" t="s">
        <v>195</v>
      </c>
      <c r="G80" s="183">
        <v>1</v>
      </c>
      <c r="H80" s="189"/>
      <c r="I80" s="182">
        <f t="shared" si="0"/>
        <v>0</v>
      </c>
      <c r="J80" s="184">
        <f t="shared" si="1"/>
        <v>0</v>
      </c>
      <c r="K80" s="185">
        <f t="shared" si="2"/>
        <v>0</v>
      </c>
      <c r="L80" s="185">
        <f t="shared" si="3"/>
        <v>0</v>
      </c>
      <c r="M80" s="185"/>
      <c r="N80" s="185">
        <v>0</v>
      </c>
      <c r="O80" s="185"/>
      <c r="P80" s="190"/>
      <c r="Q80" s="190"/>
      <c r="R80" s="190"/>
      <c r="S80" s="186">
        <f t="shared" si="4"/>
        <v>0</v>
      </c>
      <c r="T80" s="186"/>
      <c r="U80" s="186"/>
      <c r="V80" s="206"/>
      <c r="W80" s="59"/>
      <c r="Z80">
        <f t="shared" si="5"/>
        <v>0</v>
      </c>
    </row>
    <row r="81" spans="1:26" ht="24.95" customHeight="1" x14ac:dyDescent="0.25">
      <c r="A81" s="187"/>
      <c r="B81" s="222"/>
      <c r="C81" s="188" t="s">
        <v>2557</v>
      </c>
      <c r="D81" s="323" t="s">
        <v>2558</v>
      </c>
      <c r="E81" s="323"/>
      <c r="F81" s="182" t="s">
        <v>178</v>
      </c>
      <c r="G81" s="183">
        <v>540</v>
      </c>
      <c r="H81" s="189"/>
      <c r="I81" s="182">
        <f t="shared" si="0"/>
        <v>0</v>
      </c>
      <c r="J81" s="184">
        <f t="shared" si="1"/>
        <v>0</v>
      </c>
      <c r="K81" s="185">
        <f t="shared" si="2"/>
        <v>0</v>
      </c>
      <c r="L81" s="185">
        <f t="shared" si="3"/>
        <v>0</v>
      </c>
      <c r="M81" s="185"/>
      <c r="N81" s="185">
        <v>0</v>
      </c>
      <c r="O81" s="185"/>
      <c r="P81" s="190"/>
      <c r="Q81" s="190"/>
      <c r="R81" s="190"/>
      <c r="S81" s="186">
        <f t="shared" si="4"/>
        <v>0</v>
      </c>
      <c r="T81" s="186"/>
      <c r="U81" s="186"/>
      <c r="V81" s="206"/>
      <c r="W81" s="59"/>
      <c r="Z81">
        <f t="shared" si="5"/>
        <v>0</v>
      </c>
    </row>
    <row r="82" spans="1:26" ht="24.95" customHeight="1" x14ac:dyDescent="0.25">
      <c r="A82" s="187"/>
      <c r="B82" s="222"/>
      <c r="C82" s="188" t="s">
        <v>2559</v>
      </c>
      <c r="D82" s="323" t="s">
        <v>2560</v>
      </c>
      <c r="E82" s="323"/>
      <c r="F82" s="182" t="s">
        <v>178</v>
      </c>
      <c r="G82" s="183">
        <v>192</v>
      </c>
      <c r="H82" s="189"/>
      <c r="I82" s="182">
        <f t="shared" si="0"/>
        <v>0</v>
      </c>
      <c r="J82" s="184">
        <f t="shared" si="1"/>
        <v>0</v>
      </c>
      <c r="K82" s="185">
        <f t="shared" si="2"/>
        <v>0</v>
      </c>
      <c r="L82" s="185">
        <f t="shared" si="3"/>
        <v>0</v>
      </c>
      <c r="M82" s="185"/>
      <c r="N82" s="185">
        <v>0</v>
      </c>
      <c r="O82" s="185"/>
      <c r="P82" s="190"/>
      <c r="Q82" s="190"/>
      <c r="R82" s="190"/>
      <c r="S82" s="186">
        <f t="shared" si="4"/>
        <v>0</v>
      </c>
      <c r="T82" s="186"/>
      <c r="U82" s="186"/>
      <c r="V82" s="206"/>
      <c r="W82" s="59"/>
      <c r="Z82">
        <f t="shared" si="5"/>
        <v>0</v>
      </c>
    </row>
    <row r="83" spans="1:26" ht="24.95" customHeight="1" x14ac:dyDescent="0.25">
      <c r="A83" s="187"/>
      <c r="B83" s="222"/>
      <c r="C83" s="188" t="s">
        <v>2561</v>
      </c>
      <c r="D83" s="323" t="s">
        <v>2562</v>
      </c>
      <c r="E83" s="323"/>
      <c r="F83" s="182" t="s">
        <v>195</v>
      </c>
      <c r="G83" s="183">
        <v>1830</v>
      </c>
      <c r="H83" s="189"/>
      <c r="I83" s="182">
        <f t="shared" si="0"/>
        <v>0</v>
      </c>
      <c r="J83" s="184">
        <f t="shared" si="1"/>
        <v>0</v>
      </c>
      <c r="K83" s="185">
        <f t="shared" si="2"/>
        <v>0</v>
      </c>
      <c r="L83" s="185">
        <f t="shared" si="3"/>
        <v>0</v>
      </c>
      <c r="M83" s="185"/>
      <c r="N83" s="185">
        <v>0</v>
      </c>
      <c r="O83" s="185"/>
      <c r="P83" s="190"/>
      <c r="Q83" s="190"/>
      <c r="R83" s="190"/>
      <c r="S83" s="186">
        <f t="shared" si="4"/>
        <v>0</v>
      </c>
      <c r="T83" s="186"/>
      <c r="U83" s="186"/>
      <c r="V83" s="206"/>
      <c r="W83" s="59"/>
      <c r="Z83">
        <f t="shared" si="5"/>
        <v>0</v>
      </c>
    </row>
    <row r="84" spans="1:26" ht="24.95" customHeight="1" x14ac:dyDescent="0.25">
      <c r="A84" s="187"/>
      <c r="B84" s="222"/>
      <c r="C84" s="188" t="s">
        <v>2563</v>
      </c>
      <c r="D84" s="323" t="s">
        <v>2564</v>
      </c>
      <c r="E84" s="323"/>
      <c r="F84" s="182" t="s">
        <v>195</v>
      </c>
      <c r="G84" s="183">
        <v>1830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2565</v>
      </c>
      <c r="D85" s="323" t="s">
        <v>2566</v>
      </c>
      <c r="E85" s="323"/>
      <c r="F85" s="182" t="s">
        <v>195</v>
      </c>
      <c r="G85" s="183">
        <v>1325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2529</v>
      </c>
      <c r="D86" s="323" t="s">
        <v>2567</v>
      </c>
      <c r="E86" s="323"/>
      <c r="F86" s="182" t="s">
        <v>195</v>
      </c>
      <c r="G86" s="183">
        <v>35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2480</v>
      </c>
      <c r="D87" s="323" t="s">
        <v>2568</v>
      </c>
      <c r="E87" s="323"/>
      <c r="F87" s="182" t="s">
        <v>195</v>
      </c>
      <c r="G87" s="183">
        <v>70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2569</v>
      </c>
      <c r="D88" s="323" t="s">
        <v>2570</v>
      </c>
      <c r="E88" s="323"/>
      <c r="F88" s="182" t="s">
        <v>2016</v>
      </c>
      <c r="G88" s="183">
        <v>1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2571</v>
      </c>
      <c r="D89" s="323" t="s">
        <v>2572</v>
      </c>
      <c r="E89" s="323"/>
      <c r="F89" s="182" t="s">
        <v>2016</v>
      </c>
      <c r="G89" s="183">
        <v>1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2573</v>
      </c>
      <c r="D90" s="323" t="s">
        <v>2574</v>
      </c>
      <c r="E90" s="323"/>
      <c r="F90" s="182" t="s">
        <v>195</v>
      </c>
      <c r="G90" s="183">
        <v>50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2575</v>
      </c>
      <c r="D91" s="323" t="s">
        <v>2576</v>
      </c>
      <c r="E91" s="323"/>
      <c r="F91" s="182" t="s">
        <v>195</v>
      </c>
      <c r="G91" s="183">
        <v>1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2528</v>
      </c>
      <c r="D92" s="323" t="s">
        <v>2577</v>
      </c>
      <c r="E92" s="323"/>
      <c r="F92" s="182" t="s">
        <v>195</v>
      </c>
      <c r="G92" s="183">
        <v>3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2578</v>
      </c>
      <c r="D93" s="323" t="s">
        <v>2579</v>
      </c>
      <c r="E93" s="323"/>
      <c r="F93" s="182" t="s">
        <v>195</v>
      </c>
      <c r="G93" s="183">
        <v>3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>
        <f>ROUND(G93*(X93),3)</f>
        <v>1107</v>
      </c>
      <c r="W93" s="59"/>
      <c r="X93">
        <v>369</v>
      </c>
      <c r="Z93">
        <f t="shared" si="5"/>
        <v>0</v>
      </c>
    </row>
    <row r="94" spans="1:26" ht="24.95" customHeight="1" x14ac:dyDescent="0.25">
      <c r="A94" s="187"/>
      <c r="B94" s="222"/>
      <c r="C94" s="188" t="s">
        <v>2580</v>
      </c>
      <c r="D94" s="323" t="s">
        <v>2581</v>
      </c>
      <c r="E94" s="323"/>
      <c r="F94" s="182" t="s">
        <v>195</v>
      </c>
      <c r="G94" s="183">
        <v>1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2578</v>
      </c>
      <c r="D95" s="323" t="s">
        <v>2582</v>
      </c>
      <c r="E95" s="323"/>
      <c r="F95" s="182" t="s">
        <v>195</v>
      </c>
      <c r="G95" s="183">
        <v>2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x14ac:dyDescent="0.25">
      <c r="A96" s="13"/>
      <c r="B96" s="221"/>
      <c r="C96" s="180">
        <v>1</v>
      </c>
      <c r="D96" s="322" t="s">
        <v>78</v>
      </c>
      <c r="E96" s="322"/>
      <c r="F96" s="146"/>
      <c r="G96" s="179"/>
      <c r="H96" s="146"/>
      <c r="I96" s="148">
        <f>ROUND((SUM(I77:I95))/1,2)</f>
        <v>0</v>
      </c>
      <c r="J96" s="147"/>
      <c r="K96" s="147"/>
      <c r="L96" s="147">
        <f>ROUND((SUM(L77:L95))/1,2)</f>
        <v>0</v>
      </c>
      <c r="M96" s="147">
        <f>ROUND((SUM(M77:M95))/1,2)</f>
        <v>0</v>
      </c>
      <c r="N96" s="147"/>
      <c r="O96" s="147"/>
      <c r="P96" s="147"/>
      <c r="Q96" s="13"/>
      <c r="R96" s="13"/>
      <c r="S96" s="13">
        <f>ROUND((SUM(S77:S95))/1,2)</f>
        <v>0</v>
      </c>
      <c r="T96" s="13"/>
      <c r="U96" s="13"/>
      <c r="V96" s="208">
        <f>ROUND((SUM(V77:V95))/1,2)</f>
        <v>1107</v>
      </c>
      <c r="W96" s="226"/>
      <c r="X96" s="145"/>
      <c r="Y96" s="145"/>
      <c r="Z96" s="145"/>
    </row>
    <row r="97" spans="1:26" x14ac:dyDescent="0.25">
      <c r="A97" s="1"/>
      <c r="B97" s="217"/>
      <c r="C97" s="1"/>
      <c r="D97" s="1"/>
      <c r="E97" s="139"/>
      <c r="F97" s="139"/>
      <c r="G97" s="173"/>
      <c r="H97" s="139"/>
      <c r="I97" s="139"/>
      <c r="J97" s="140"/>
      <c r="K97" s="140"/>
      <c r="L97" s="140"/>
      <c r="M97" s="140"/>
      <c r="N97" s="140"/>
      <c r="O97" s="140"/>
      <c r="P97" s="140"/>
      <c r="Q97" s="1"/>
      <c r="R97" s="1"/>
      <c r="S97" s="1"/>
      <c r="T97" s="1"/>
      <c r="U97" s="1"/>
      <c r="V97" s="209"/>
      <c r="W97" s="59"/>
    </row>
    <row r="98" spans="1:26" x14ac:dyDescent="0.25">
      <c r="A98" s="13"/>
      <c r="B98" s="221"/>
      <c r="C98" s="180">
        <v>2</v>
      </c>
      <c r="D98" s="322" t="s">
        <v>79</v>
      </c>
      <c r="E98" s="322"/>
      <c r="F98" s="146"/>
      <c r="G98" s="179"/>
      <c r="H98" s="146"/>
      <c r="I98" s="146"/>
      <c r="J98" s="147"/>
      <c r="K98" s="147"/>
      <c r="L98" s="147"/>
      <c r="M98" s="147"/>
      <c r="N98" s="147"/>
      <c r="O98" s="147"/>
      <c r="P98" s="147"/>
      <c r="Q98" s="13"/>
      <c r="R98" s="13"/>
      <c r="S98" s="13"/>
      <c r="T98" s="13"/>
      <c r="U98" s="13"/>
      <c r="V98" s="205"/>
      <c r="W98" s="226"/>
      <c r="X98" s="145"/>
      <c r="Y98" s="145"/>
      <c r="Z98" s="145"/>
    </row>
    <row r="99" spans="1:26" ht="24.95" customHeight="1" x14ac:dyDescent="0.25">
      <c r="A99" s="187"/>
      <c r="B99" s="222"/>
      <c r="C99" s="188" t="s">
        <v>2583</v>
      </c>
      <c r="D99" s="323" t="s">
        <v>2584</v>
      </c>
      <c r="E99" s="323"/>
      <c r="F99" s="182" t="s">
        <v>195</v>
      </c>
      <c r="G99" s="183">
        <v>1</v>
      </c>
      <c r="H99" s="189"/>
      <c r="I99" s="182">
        <f>ROUND(G99*(H99),2)</f>
        <v>0</v>
      </c>
      <c r="J99" s="184">
        <f>ROUND(G99*(N99),2)</f>
        <v>0</v>
      </c>
      <c r="K99" s="185">
        <f>ROUND(G99*(O99),2)</f>
        <v>0</v>
      </c>
      <c r="L99" s="185">
        <f>ROUND(G99*(H99),2)</f>
        <v>0</v>
      </c>
      <c r="M99" s="185"/>
      <c r="N99" s="185">
        <v>0</v>
      </c>
      <c r="O99" s="185"/>
      <c r="P99" s="190"/>
      <c r="Q99" s="190"/>
      <c r="R99" s="190"/>
      <c r="S99" s="186">
        <f>ROUND(G99*(P99),3)</f>
        <v>0</v>
      </c>
      <c r="T99" s="186"/>
      <c r="U99" s="186"/>
      <c r="V99" s="206"/>
      <c r="W99" s="59"/>
      <c r="Z99">
        <f>0.058844*POWER(I99,0.952797)</f>
        <v>0</v>
      </c>
    </row>
    <row r="100" spans="1:26" ht="24.95" customHeight="1" x14ac:dyDescent="0.25">
      <c r="A100" s="187"/>
      <c r="B100" s="222"/>
      <c r="C100" s="188" t="s">
        <v>2520</v>
      </c>
      <c r="D100" s="323" t="s">
        <v>2521</v>
      </c>
      <c r="E100" s="323"/>
      <c r="F100" s="182" t="s">
        <v>169</v>
      </c>
      <c r="G100" s="183">
        <v>150</v>
      </c>
      <c r="H100" s="189"/>
      <c r="I100" s="182">
        <f>ROUND(G100*(H100),2)</f>
        <v>0</v>
      </c>
      <c r="J100" s="184">
        <f>ROUND(G100*(N100),2)</f>
        <v>0</v>
      </c>
      <c r="K100" s="185">
        <f>ROUND(G100*(O100),2)</f>
        <v>0</v>
      </c>
      <c r="L100" s="185">
        <f>ROUND(G100*(H100),2)</f>
        <v>0</v>
      </c>
      <c r="M100" s="185"/>
      <c r="N100" s="185">
        <v>0</v>
      </c>
      <c r="O100" s="185"/>
      <c r="P100" s="190"/>
      <c r="Q100" s="190"/>
      <c r="R100" s="190"/>
      <c r="S100" s="186">
        <f>ROUND(G100*(P100),3)</f>
        <v>0</v>
      </c>
      <c r="T100" s="186"/>
      <c r="U100" s="186"/>
      <c r="V100" s="206"/>
      <c r="W100" s="59"/>
      <c r="Z100">
        <f>0.058844*POWER(I100,0.952797)</f>
        <v>0</v>
      </c>
    </row>
    <row r="101" spans="1:26" x14ac:dyDescent="0.25">
      <c r="A101" s="13"/>
      <c r="B101" s="221"/>
      <c r="C101" s="180">
        <v>2</v>
      </c>
      <c r="D101" s="322" t="s">
        <v>79</v>
      </c>
      <c r="E101" s="322"/>
      <c r="F101" s="146"/>
      <c r="G101" s="179"/>
      <c r="H101" s="146"/>
      <c r="I101" s="148">
        <f>ROUND((SUM(I98:I100))/1,2)</f>
        <v>0</v>
      </c>
      <c r="J101" s="147"/>
      <c r="K101" s="147"/>
      <c r="L101" s="147">
        <f>ROUND((SUM(L98:L100))/1,2)</f>
        <v>0</v>
      </c>
      <c r="M101" s="147">
        <f>ROUND((SUM(M98:M100))/1,2)</f>
        <v>0</v>
      </c>
      <c r="N101" s="147"/>
      <c r="O101" s="147"/>
      <c r="P101" s="147"/>
      <c r="Q101" s="13"/>
      <c r="R101" s="13"/>
      <c r="S101" s="13">
        <f>ROUND((SUM(S98:S100))/1,2)</f>
        <v>0</v>
      </c>
      <c r="T101" s="13"/>
      <c r="U101" s="13"/>
      <c r="V101" s="208">
        <f>ROUND((SUM(V98:V100))/1,2)</f>
        <v>0</v>
      </c>
      <c r="W101" s="226"/>
      <c r="X101" s="145"/>
      <c r="Y101" s="145"/>
      <c r="Z101" s="145"/>
    </row>
    <row r="102" spans="1:26" x14ac:dyDescent="0.25">
      <c r="A102" s="1"/>
      <c r="B102" s="217"/>
      <c r="C102" s="1"/>
      <c r="D102" s="1"/>
      <c r="E102" s="139"/>
      <c r="F102" s="139"/>
      <c r="G102" s="173"/>
      <c r="H102" s="139"/>
      <c r="I102" s="139"/>
      <c r="J102" s="140"/>
      <c r="K102" s="140"/>
      <c r="L102" s="140"/>
      <c r="M102" s="140"/>
      <c r="N102" s="140"/>
      <c r="O102" s="140"/>
      <c r="P102" s="140"/>
      <c r="Q102" s="1"/>
      <c r="R102" s="1"/>
      <c r="S102" s="1"/>
      <c r="T102" s="1"/>
      <c r="U102" s="1"/>
      <c r="V102" s="209"/>
      <c r="W102" s="59"/>
    </row>
    <row r="103" spans="1:26" x14ac:dyDescent="0.25">
      <c r="A103" s="13"/>
      <c r="B103" s="221"/>
      <c r="C103" s="180" t="s">
        <v>2524</v>
      </c>
      <c r="D103" s="322" t="s">
        <v>2466</v>
      </c>
      <c r="E103" s="322"/>
      <c r="F103" s="146"/>
      <c r="G103" s="179"/>
      <c r="H103" s="146"/>
      <c r="I103" s="146"/>
      <c r="J103" s="147"/>
      <c r="K103" s="147"/>
      <c r="L103" s="147"/>
      <c r="M103" s="147"/>
      <c r="N103" s="147"/>
      <c r="O103" s="147"/>
      <c r="P103" s="147"/>
      <c r="Q103" s="13"/>
      <c r="R103" s="13"/>
      <c r="S103" s="13"/>
      <c r="T103" s="13"/>
      <c r="U103" s="13"/>
      <c r="V103" s="205"/>
      <c r="W103" s="226"/>
      <c r="X103" s="145"/>
      <c r="Y103" s="145"/>
      <c r="Z103" s="145"/>
    </row>
    <row r="104" spans="1:26" ht="24.95" customHeight="1" x14ac:dyDescent="0.25">
      <c r="A104" s="187"/>
      <c r="B104" s="222"/>
      <c r="C104" s="188" t="s">
        <v>2474</v>
      </c>
      <c r="D104" s="323" t="s">
        <v>2523</v>
      </c>
      <c r="E104" s="323"/>
      <c r="F104" s="182" t="s">
        <v>781</v>
      </c>
      <c r="G104" s="183">
        <v>15</v>
      </c>
      <c r="H104" s="189"/>
      <c r="I104" s="182">
        <f t="shared" ref="I104:I113" si="6">ROUND(G104*(H104),2)</f>
        <v>0</v>
      </c>
      <c r="J104" s="184">
        <f t="shared" ref="J104:J113" si="7">ROUND(G104*(N104),2)</f>
        <v>0</v>
      </c>
      <c r="K104" s="185">
        <f t="shared" ref="K104:K113" si="8">ROUND(G104*(O104),2)</f>
        <v>0</v>
      </c>
      <c r="L104" s="185">
        <f t="shared" ref="L104:L113" si="9">ROUND(G104*(H104),2)</f>
        <v>0</v>
      </c>
      <c r="M104" s="185"/>
      <c r="N104" s="185">
        <v>0</v>
      </c>
      <c r="O104" s="185"/>
      <c r="P104" s="190"/>
      <c r="Q104" s="190"/>
      <c r="R104" s="190"/>
      <c r="S104" s="186">
        <f t="shared" ref="S104:S113" si="10">ROUND(G104*(P104),3)</f>
        <v>0</v>
      </c>
      <c r="T104" s="186"/>
      <c r="U104" s="186"/>
      <c r="V104" s="206"/>
      <c r="W104" s="59"/>
      <c r="Z104">
        <f t="shared" ref="Z104:Z113" si="11">0.058844*POWER(I104,0.952797)</f>
        <v>0</v>
      </c>
    </row>
    <row r="105" spans="1:26" ht="24.95" customHeight="1" x14ac:dyDescent="0.25">
      <c r="A105" s="187"/>
      <c r="B105" s="222"/>
      <c r="C105" s="188" t="s">
        <v>2476</v>
      </c>
      <c r="D105" s="323" t="s">
        <v>2585</v>
      </c>
      <c r="E105" s="323"/>
      <c r="F105" s="182" t="s">
        <v>195</v>
      </c>
      <c r="G105" s="183">
        <v>1</v>
      </c>
      <c r="H105" s="189"/>
      <c r="I105" s="182">
        <f t="shared" si="6"/>
        <v>0</v>
      </c>
      <c r="J105" s="184">
        <f t="shared" si="7"/>
        <v>0</v>
      </c>
      <c r="K105" s="185">
        <f t="shared" si="8"/>
        <v>0</v>
      </c>
      <c r="L105" s="185">
        <f t="shared" si="9"/>
        <v>0</v>
      </c>
      <c r="M105" s="185"/>
      <c r="N105" s="185">
        <v>0</v>
      </c>
      <c r="O105" s="185"/>
      <c r="P105" s="190"/>
      <c r="Q105" s="190"/>
      <c r="R105" s="190"/>
      <c r="S105" s="186">
        <f t="shared" si="10"/>
        <v>0</v>
      </c>
      <c r="T105" s="186"/>
      <c r="U105" s="186"/>
      <c r="V105" s="206"/>
      <c r="W105" s="59"/>
      <c r="Z105">
        <f t="shared" si="11"/>
        <v>0</v>
      </c>
    </row>
    <row r="106" spans="1:26" ht="24.95" customHeight="1" x14ac:dyDescent="0.25">
      <c r="A106" s="187"/>
      <c r="B106" s="222"/>
      <c r="C106" s="188" t="s">
        <v>2586</v>
      </c>
      <c r="D106" s="323" t="s">
        <v>2507</v>
      </c>
      <c r="E106" s="323"/>
      <c r="F106" s="182" t="s">
        <v>169</v>
      </c>
      <c r="G106" s="183">
        <v>26.92</v>
      </c>
      <c r="H106" s="189"/>
      <c r="I106" s="182">
        <f t="shared" si="6"/>
        <v>0</v>
      </c>
      <c r="J106" s="184">
        <f t="shared" si="7"/>
        <v>0</v>
      </c>
      <c r="K106" s="185">
        <f t="shared" si="8"/>
        <v>0</v>
      </c>
      <c r="L106" s="185">
        <f t="shared" si="9"/>
        <v>0</v>
      </c>
      <c r="M106" s="185"/>
      <c r="N106" s="185">
        <v>0</v>
      </c>
      <c r="O106" s="185"/>
      <c r="P106" s="190"/>
      <c r="Q106" s="190"/>
      <c r="R106" s="190"/>
      <c r="S106" s="186">
        <f t="shared" si="10"/>
        <v>0</v>
      </c>
      <c r="T106" s="186"/>
      <c r="U106" s="186"/>
      <c r="V106" s="206"/>
      <c r="W106" s="59"/>
      <c r="Z106">
        <f t="shared" si="11"/>
        <v>0</v>
      </c>
    </row>
    <row r="107" spans="1:26" ht="24.95" customHeight="1" x14ac:dyDescent="0.25">
      <c r="A107" s="187"/>
      <c r="B107" s="222"/>
      <c r="C107" s="188" t="s">
        <v>2587</v>
      </c>
      <c r="D107" s="323" t="s">
        <v>2501</v>
      </c>
      <c r="E107" s="323"/>
      <c r="F107" s="182" t="s">
        <v>195</v>
      </c>
      <c r="G107" s="183">
        <v>1</v>
      </c>
      <c r="H107" s="189"/>
      <c r="I107" s="182">
        <f t="shared" si="6"/>
        <v>0</v>
      </c>
      <c r="J107" s="184">
        <f t="shared" si="7"/>
        <v>0</v>
      </c>
      <c r="K107" s="185">
        <f t="shared" si="8"/>
        <v>0</v>
      </c>
      <c r="L107" s="185">
        <f t="shared" si="9"/>
        <v>0</v>
      </c>
      <c r="M107" s="185"/>
      <c r="N107" s="185">
        <v>0</v>
      </c>
      <c r="O107" s="185"/>
      <c r="P107" s="190"/>
      <c r="Q107" s="190"/>
      <c r="R107" s="190"/>
      <c r="S107" s="186">
        <f t="shared" si="10"/>
        <v>0</v>
      </c>
      <c r="T107" s="186"/>
      <c r="U107" s="186"/>
      <c r="V107" s="206"/>
      <c r="W107" s="59"/>
      <c r="Z107">
        <f t="shared" si="11"/>
        <v>0</v>
      </c>
    </row>
    <row r="108" spans="1:26" ht="24.95" customHeight="1" x14ac:dyDescent="0.25">
      <c r="A108" s="187"/>
      <c r="B108" s="222"/>
      <c r="C108" s="188" t="s">
        <v>2482</v>
      </c>
      <c r="D108" s="323" t="s">
        <v>2513</v>
      </c>
      <c r="E108" s="323"/>
      <c r="F108" s="182" t="s">
        <v>195</v>
      </c>
      <c r="G108" s="183">
        <v>1</v>
      </c>
      <c r="H108" s="189"/>
      <c r="I108" s="182">
        <f t="shared" si="6"/>
        <v>0</v>
      </c>
      <c r="J108" s="184">
        <f t="shared" si="7"/>
        <v>0</v>
      </c>
      <c r="K108" s="185">
        <f t="shared" si="8"/>
        <v>0</v>
      </c>
      <c r="L108" s="185">
        <f t="shared" si="9"/>
        <v>0</v>
      </c>
      <c r="M108" s="185"/>
      <c r="N108" s="185">
        <v>0</v>
      </c>
      <c r="O108" s="185"/>
      <c r="P108" s="190"/>
      <c r="Q108" s="190"/>
      <c r="R108" s="190"/>
      <c r="S108" s="186">
        <f t="shared" si="10"/>
        <v>0</v>
      </c>
      <c r="T108" s="186"/>
      <c r="U108" s="186"/>
      <c r="V108" s="206"/>
      <c r="W108" s="59"/>
      <c r="Z108">
        <f t="shared" si="11"/>
        <v>0</v>
      </c>
    </row>
    <row r="109" spans="1:26" ht="24.95" customHeight="1" x14ac:dyDescent="0.25">
      <c r="A109" s="187"/>
      <c r="B109" s="222"/>
      <c r="C109" s="188" t="s">
        <v>2486</v>
      </c>
      <c r="D109" s="323" t="s">
        <v>2588</v>
      </c>
      <c r="E109" s="323"/>
      <c r="F109" s="182" t="s">
        <v>195</v>
      </c>
      <c r="G109" s="183">
        <v>1</v>
      </c>
      <c r="H109" s="189"/>
      <c r="I109" s="182">
        <f t="shared" si="6"/>
        <v>0</v>
      </c>
      <c r="J109" s="184">
        <f t="shared" si="7"/>
        <v>0</v>
      </c>
      <c r="K109" s="185">
        <f t="shared" si="8"/>
        <v>0</v>
      </c>
      <c r="L109" s="185">
        <f t="shared" si="9"/>
        <v>0</v>
      </c>
      <c r="M109" s="185"/>
      <c r="N109" s="185">
        <v>0</v>
      </c>
      <c r="O109" s="185"/>
      <c r="P109" s="190"/>
      <c r="Q109" s="190"/>
      <c r="R109" s="190"/>
      <c r="S109" s="186">
        <f t="shared" si="10"/>
        <v>0</v>
      </c>
      <c r="T109" s="186"/>
      <c r="U109" s="186"/>
      <c r="V109" s="206"/>
      <c r="W109" s="59"/>
      <c r="Z109">
        <f t="shared" si="11"/>
        <v>0</v>
      </c>
    </row>
    <row r="110" spans="1:26" ht="24.95" customHeight="1" x14ac:dyDescent="0.25">
      <c r="A110" s="187"/>
      <c r="B110" s="222"/>
      <c r="C110" s="188" t="s">
        <v>2589</v>
      </c>
      <c r="D110" s="323" t="s">
        <v>2590</v>
      </c>
      <c r="E110" s="323"/>
      <c r="F110" s="182" t="s">
        <v>195</v>
      </c>
      <c r="G110" s="183">
        <v>1</v>
      </c>
      <c r="H110" s="189"/>
      <c r="I110" s="182">
        <f t="shared" si="6"/>
        <v>0</v>
      </c>
      <c r="J110" s="184">
        <f t="shared" si="7"/>
        <v>0</v>
      </c>
      <c r="K110" s="185">
        <f t="shared" si="8"/>
        <v>0</v>
      </c>
      <c r="L110" s="185">
        <f t="shared" si="9"/>
        <v>0</v>
      </c>
      <c r="M110" s="185"/>
      <c r="N110" s="185">
        <v>0</v>
      </c>
      <c r="O110" s="185"/>
      <c r="P110" s="190"/>
      <c r="Q110" s="190"/>
      <c r="R110" s="190"/>
      <c r="S110" s="186">
        <f t="shared" si="10"/>
        <v>0</v>
      </c>
      <c r="T110" s="186"/>
      <c r="U110" s="186"/>
      <c r="V110" s="206"/>
      <c r="W110" s="59"/>
      <c r="Z110">
        <f t="shared" si="11"/>
        <v>0</v>
      </c>
    </row>
    <row r="111" spans="1:26" ht="24.95" customHeight="1" x14ac:dyDescent="0.25">
      <c r="A111" s="187"/>
      <c r="B111" s="222"/>
      <c r="C111" s="188" t="s">
        <v>2484</v>
      </c>
      <c r="D111" s="323" t="s">
        <v>2591</v>
      </c>
      <c r="E111" s="323"/>
      <c r="F111" s="182" t="s">
        <v>195</v>
      </c>
      <c r="G111" s="183">
        <v>1</v>
      </c>
      <c r="H111" s="189"/>
      <c r="I111" s="182">
        <f t="shared" si="6"/>
        <v>0</v>
      </c>
      <c r="J111" s="184">
        <f t="shared" si="7"/>
        <v>0</v>
      </c>
      <c r="K111" s="185">
        <f t="shared" si="8"/>
        <v>0</v>
      </c>
      <c r="L111" s="185">
        <f t="shared" si="9"/>
        <v>0</v>
      </c>
      <c r="M111" s="185"/>
      <c r="N111" s="185">
        <v>0</v>
      </c>
      <c r="O111" s="185"/>
      <c r="P111" s="190"/>
      <c r="Q111" s="190"/>
      <c r="R111" s="190"/>
      <c r="S111" s="186">
        <f t="shared" si="10"/>
        <v>0</v>
      </c>
      <c r="T111" s="186"/>
      <c r="U111" s="186"/>
      <c r="V111" s="206"/>
      <c r="W111" s="59"/>
      <c r="Z111">
        <f t="shared" si="11"/>
        <v>0</v>
      </c>
    </row>
    <row r="112" spans="1:26" ht="24.95" customHeight="1" x14ac:dyDescent="0.25">
      <c r="A112" s="187"/>
      <c r="B112" s="222"/>
      <c r="C112" s="188" t="s">
        <v>2592</v>
      </c>
      <c r="D112" s="323" t="s">
        <v>2593</v>
      </c>
      <c r="E112" s="323"/>
      <c r="F112" s="182" t="s">
        <v>195</v>
      </c>
      <c r="G112" s="183">
        <v>1</v>
      </c>
      <c r="H112" s="189"/>
      <c r="I112" s="182">
        <f t="shared" si="6"/>
        <v>0</v>
      </c>
      <c r="J112" s="184">
        <f t="shared" si="7"/>
        <v>0</v>
      </c>
      <c r="K112" s="185">
        <f t="shared" si="8"/>
        <v>0</v>
      </c>
      <c r="L112" s="185">
        <f t="shared" si="9"/>
        <v>0</v>
      </c>
      <c r="M112" s="185"/>
      <c r="N112" s="185">
        <v>0</v>
      </c>
      <c r="O112" s="185"/>
      <c r="P112" s="190"/>
      <c r="Q112" s="190"/>
      <c r="R112" s="190"/>
      <c r="S112" s="186">
        <f t="shared" si="10"/>
        <v>0</v>
      </c>
      <c r="T112" s="186"/>
      <c r="U112" s="186"/>
      <c r="V112" s="206"/>
      <c r="W112" s="59"/>
      <c r="Z112">
        <f t="shared" si="11"/>
        <v>0</v>
      </c>
    </row>
    <row r="113" spans="1:26" ht="24.95" customHeight="1" x14ac:dyDescent="0.25">
      <c r="A113" s="187"/>
      <c r="B113" s="222"/>
      <c r="C113" s="188" t="s">
        <v>2594</v>
      </c>
      <c r="D113" s="323" t="s">
        <v>2595</v>
      </c>
      <c r="E113" s="323"/>
      <c r="F113" s="182" t="s">
        <v>195</v>
      </c>
      <c r="G113" s="183">
        <v>1</v>
      </c>
      <c r="H113" s="189"/>
      <c r="I113" s="182">
        <f t="shared" si="6"/>
        <v>0</v>
      </c>
      <c r="J113" s="184">
        <f t="shared" si="7"/>
        <v>0</v>
      </c>
      <c r="K113" s="185">
        <f t="shared" si="8"/>
        <v>0</v>
      </c>
      <c r="L113" s="185">
        <f t="shared" si="9"/>
        <v>0</v>
      </c>
      <c r="M113" s="185"/>
      <c r="N113" s="185">
        <v>0</v>
      </c>
      <c r="O113" s="185"/>
      <c r="P113" s="190"/>
      <c r="Q113" s="190"/>
      <c r="R113" s="190"/>
      <c r="S113" s="186">
        <f t="shared" si="10"/>
        <v>0</v>
      </c>
      <c r="T113" s="186"/>
      <c r="U113" s="186"/>
      <c r="V113" s="206"/>
      <c r="W113" s="59"/>
      <c r="Z113">
        <f t="shared" si="11"/>
        <v>0</v>
      </c>
    </row>
    <row r="114" spans="1:26" x14ac:dyDescent="0.25">
      <c r="A114" s="13"/>
      <c r="B114" s="221"/>
      <c r="C114" s="180" t="s">
        <v>8</v>
      </c>
      <c r="D114" s="322" t="s">
        <v>2466</v>
      </c>
      <c r="E114" s="322"/>
      <c r="F114" s="146"/>
      <c r="G114" s="179"/>
      <c r="H114" s="146"/>
      <c r="I114" s="148">
        <f>ROUND((SUM(I103:I113))/1,2)</f>
        <v>0</v>
      </c>
      <c r="J114" s="147"/>
      <c r="K114" s="147"/>
      <c r="L114" s="147">
        <f>ROUND((SUM(L103:L113))/1,2)</f>
        <v>0</v>
      </c>
      <c r="M114" s="147">
        <f>ROUND((SUM(M103:M113))/1,2)</f>
        <v>0</v>
      </c>
      <c r="N114" s="147"/>
      <c r="O114" s="147"/>
      <c r="P114" s="200"/>
      <c r="Q114" s="1"/>
      <c r="R114" s="1"/>
      <c r="S114" s="200">
        <f>ROUND((SUM(S103:S113))/1,2)</f>
        <v>0</v>
      </c>
      <c r="T114" s="2"/>
      <c r="U114" s="2"/>
      <c r="V114" s="208">
        <f>ROUND((SUM(V103:V113))/1,2)</f>
        <v>0</v>
      </c>
      <c r="W114" s="59"/>
    </row>
    <row r="115" spans="1:26" x14ac:dyDescent="0.25">
      <c r="A115" s="1"/>
      <c r="B115" s="217"/>
      <c r="C115" s="1"/>
      <c r="D115" s="1"/>
      <c r="E115" s="139"/>
      <c r="F115" s="139"/>
      <c r="G115" s="173"/>
      <c r="H115" s="139"/>
      <c r="I115" s="139"/>
      <c r="J115" s="140"/>
      <c r="K115" s="140"/>
      <c r="L115" s="140"/>
      <c r="M115" s="140"/>
      <c r="N115" s="140"/>
      <c r="O115" s="140"/>
      <c r="P115" s="140"/>
      <c r="Q115" s="1"/>
      <c r="R115" s="1"/>
      <c r="S115" s="1"/>
      <c r="T115" s="1"/>
      <c r="U115" s="1"/>
      <c r="V115" s="209"/>
      <c r="W115" s="59"/>
    </row>
    <row r="116" spans="1:26" x14ac:dyDescent="0.25">
      <c r="A116" s="13"/>
      <c r="B116" s="221"/>
      <c r="C116" s="13"/>
      <c r="D116" s="324" t="s">
        <v>77</v>
      </c>
      <c r="E116" s="324"/>
      <c r="F116" s="146"/>
      <c r="G116" s="179"/>
      <c r="H116" s="146"/>
      <c r="I116" s="148">
        <f>ROUND((SUM(I76:I115))/2,2)</f>
        <v>0</v>
      </c>
      <c r="J116" s="147"/>
      <c r="K116" s="147"/>
      <c r="L116" s="147">
        <f>ROUND((SUM(L76:L115))/2,2)</f>
        <v>0</v>
      </c>
      <c r="M116" s="147">
        <f>ROUND((SUM(M76:M115))/2,2)</f>
        <v>0</v>
      </c>
      <c r="N116" s="147"/>
      <c r="O116" s="147"/>
      <c r="P116" s="200"/>
      <c r="Q116" s="1"/>
      <c r="R116" s="1"/>
      <c r="S116" s="200">
        <f>ROUND((SUM(S76:S115))/2,2)</f>
        <v>0</v>
      </c>
      <c r="T116" s="1"/>
      <c r="U116" s="1"/>
      <c r="V116" s="208">
        <f>ROUND((SUM(V76:V115))/2,2)</f>
        <v>1107</v>
      </c>
      <c r="W116" s="59"/>
    </row>
    <row r="117" spans="1:26" x14ac:dyDescent="0.25">
      <c r="A117" s="1"/>
      <c r="B117" s="224"/>
      <c r="C117" s="201"/>
      <c r="D117" s="325" t="s">
        <v>107</v>
      </c>
      <c r="E117" s="325"/>
      <c r="F117" s="203"/>
      <c r="G117" s="202"/>
      <c r="H117" s="203"/>
      <c r="I117" s="203">
        <f>ROUND((SUM(I76:I116))/3,2)</f>
        <v>0</v>
      </c>
      <c r="J117" s="228"/>
      <c r="K117" s="228">
        <f>ROUND((SUM(K76:K116))/3,2)</f>
        <v>0</v>
      </c>
      <c r="L117" s="228">
        <f>ROUND((SUM(L76:L116))/3,2)</f>
        <v>0</v>
      </c>
      <c r="M117" s="228">
        <f>ROUND((SUM(M76:M116))/3,2)</f>
        <v>0</v>
      </c>
      <c r="N117" s="228"/>
      <c r="O117" s="228"/>
      <c r="P117" s="202"/>
      <c r="Q117" s="201"/>
      <c r="R117" s="201"/>
      <c r="S117" s="202">
        <f>ROUND((SUM(S76:S116))/3,2)</f>
        <v>0</v>
      </c>
      <c r="T117" s="201"/>
      <c r="U117" s="201"/>
      <c r="V117" s="210">
        <f>ROUND((SUM(V76:V116))/3,2)</f>
        <v>1107</v>
      </c>
      <c r="W117" s="59"/>
      <c r="Z117">
        <f>(SUM(Z76:Z116))</f>
        <v>0</v>
      </c>
    </row>
  </sheetData>
  <mergeCells count="85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1:E81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D76:E76"/>
    <mergeCell ref="D77:E77"/>
    <mergeCell ref="D78:E78"/>
    <mergeCell ref="D79:E79"/>
    <mergeCell ref="D80:E80"/>
    <mergeCell ref="D93:E9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107:E107"/>
    <mergeCell ref="D94:E94"/>
    <mergeCell ref="D95:E95"/>
    <mergeCell ref="D96:E96"/>
    <mergeCell ref="D98:E98"/>
    <mergeCell ref="D99:E99"/>
    <mergeCell ref="D100:E100"/>
    <mergeCell ref="D101:E101"/>
    <mergeCell ref="D103:E103"/>
    <mergeCell ref="D104:E104"/>
    <mergeCell ref="D105:E105"/>
    <mergeCell ref="D106:E106"/>
    <mergeCell ref="D114:E114"/>
    <mergeCell ref="D116:E116"/>
    <mergeCell ref="D117:E117"/>
    <mergeCell ref="D108:E108"/>
    <mergeCell ref="D109:E109"/>
    <mergeCell ref="D110:E110"/>
    <mergeCell ref="D111:E111"/>
    <mergeCell ref="D112:E112"/>
    <mergeCell ref="D113:E113"/>
  </mergeCells>
  <hyperlinks>
    <hyperlink ref="B1:C1" location="A2:A2" tooltip="Klikni na prechod ku Kryciemu listu..." display="Krycí list rozpočtu" xr:uid="{5D92AE11-3822-4E74-925C-ABB77BFD67F6}"/>
    <hyperlink ref="E1:F1" location="A54:A54" tooltip="Klikni na prechod ku rekapitulácii..." display="Rekapitulácia rozpočtu" xr:uid="{D53D051B-87A0-4359-A6C3-1A90E280E5BB}"/>
    <hyperlink ref="H1:I1" location="B75:B75" tooltip="Klikni na prechod ku Rozpočet..." display="Rozpočet" xr:uid="{BC49B3FB-E908-4360-BAB0-AE218C0B6E78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01 HSP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0A0E-A804-4204-91DC-027201009608}">
  <dimension ref="A1:AA163"/>
  <sheetViews>
    <sheetView tabSelected="1" workbookViewId="0">
      <pane ySplit="1" topLeftCell="A2" activePane="bottomLeft" state="frozen"/>
      <selection pane="bottomLeft" activeCell="D91" sqref="D91:E9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9" t="s">
        <v>2596</v>
      </c>
      <c r="C5" s="50"/>
      <c r="D5" s="51"/>
      <c r="E5" s="51"/>
      <c r="F5" s="51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7931'!E62</f>
        <v>0</v>
      </c>
      <c r="D15" s="64">
        <f>'SO 7931'!F62</f>
        <v>0</v>
      </c>
      <c r="E15" s="73">
        <f>'SO 7931'!G62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7931'!E67</f>
        <v>0</v>
      </c>
      <c r="D16" s="99">
        <f>'SO 7931'!F67</f>
        <v>0</v>
      </c>
      <c r="E16" s="100">
        <f>'SO 7931'!G67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(SUM(Z88:Z162))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7931'!E71</f>
        <v>0</v>
      </c>
      <c r="D17" s="64">
        <f>'SO 7931'!F71</f>
        <v>0</v>
      </c>
      <c r="E17" s="73">
        <f>'SO 7931'!G71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7931'!K88:'SO 7931'!K162)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7931'!K88:'SO 7931'!K162)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216" t="s">
        <v>2596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7931'!L109</f>
        <v>0</v>
      </c>
      <c r="F56" s="146">
        <f>'SO 7931'!M109</f>
        <v>0</v>
      </c>
      <c r="G56" s="146">
        <f>'SO 7931'!I109</f>
        <v>0</v>
      </c>
      <c r="H56" s="147">
        <f>'SO 7931'!S109</f>
        <v>0</v>
      </c>
      <c r="I56" s="147">
        <f>'SO 7931'!V109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7931'!L123</f>
        <v>0</v>
      </c>
      <c r="F57" s="146">
        <f>'SO 7931'!M123</f>
        <v>0</v>
      </c>
      <c r="G57" s="146">
        <f>'SO 7931'!I123</f>
        <v>0</v>
      </c>
      <c r="H57" s="147">
        <f>'SO 7931'!S123</f>
        <v>0</v>
      </c>
      <c r="I57" s="147">
        <f>'SO 7931'!V123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7931'!L127</f>
        <v>0</v>
      </c>
      <c r="F58" s="146">
        <f>'SO 7931'!M127</f>
        <v>0</v>
      </c>
      <c r="G58" s="146">
        <f>'SO 7931'!I127</f>
        <v>0</v>
      </c>
      <c r="H58" s="147">
        <f>'SO 7931'!S127</f>
        <v>0</v>
      </c>
      <c r="I58" s="147">
        <f>'SO 7931'!V127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81</v>
      </c>
      <c r="C59" s="345"/>
      <c r="D59" s="345"/>
      <c r="E59" s="146">
        <f>'SO 7931'!L131</f>
        <v>0</v>
      </c>
      <c r="F59" s="146">
        <f>'SO 7931'!M131</f>
        <v>0</v>
      </c>
      <c r="G59" s="146">
        <f>'SO 7931'!I131</f>
        <v>0</v>
      </c>
      <c r="H59" s="147">
        <f>'SO 7931'!S131</f>
        <v>0</v>
      </c>
      <c r="I59" s="147">
        <f>'SO 7931'!V131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2597</v>
      </c>
      <c r="C60" s="345"/>
      <c r="D60" s="345"/>
      <c r="E60" s="146">
        <f>'SO 7931'!L135</f>
        <v>0</v>
      </c>
      <c r="F60" s="146">
        <f>'SO 7931'!M135</f>
        <v>0</v>
      </c>
      <c r="G60" s="146">
        <f>'SO 7931'!I135</f>
        <v>0</v>
      </c>
      <c r="H60" s="147">
        <f>'SO 7931'!S135</f>
        <v>0</v>
      </c>
      <c r="I60" s="147">
        <f>'SO 7931'!V135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82</v>
      </c>
      <c r="C61" s="345"/>
      <c r="D61" s="345"/>
      <c r="E61" s="146">
        <f>'SO 7931'!L139</f>
        <v>0</v>
      </c>
      <c r="F61" s="146">
        <f>'SO 7931'!M139</f>
        <v>0</v>
      </c>
      <c r="G61" s="146">
        <f>'SO 7931'!I139</f>
        <v>0</v>
      </c>
      <c r="H61" s="147">
        <f>'SO 7931'!S139</f>
        <v>0</v>
      </c>
      <c r="I61" s="147">
        <f>'SO 7931'!V139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34" t="s">
        <v>77</v>
      </c>
      <c r="C62" s="324"/>
      <c r="D62" s="324"/>
      <c r="E62" s="148">
        <f>'SO 7931'!L141</f>
        <v>0</v>
      </c>
      <c r="F62" s="148">
        <f>'SO 7931'!M141</f>
        <v>0</v>
      </c>
      <c r="G62" s="148">
        <f>'SO 7931'!I141</f>
        <v>0</v>
      </c>
      <c r="H62" s="149">
        <f>'SO 7931'!S141</f>
        <v>0</v>
      </c>
      <c r="I62" s="149">
        <f>'SO 7931'!V141</f>
        <v>0</v>
      </c>
      <c r="J62" s="149"/>
      <c r="K62" s="149"/>
      <c r="L62" s="149"/>
      <c r="M62" s="149"/>
      <c r="N62" s="149"/>
      <c r="O62" s="149"/>
      <c r="P62" s="149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"/>
      <c r="B63" s="217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9"/>
      <c r="W63" s="59"/>
    </row>
    <row r="64" spans="1:26" x14ac:dyDescent="0.25">
      <c r="A64" s="13"/>
      <c r="B64" s="334" t="s">
        <v>85</v>
      </c>
      <c r="C64" s="324"/>
      <c r="D64" s="324"/>
      <c r="E64" s="146"/>
      <c r="F64" s="146"/>
      <c r="G64" s="146"/>
      <c r="H64" s="147"/>
      <c r="I64" s="147"/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44" t="s">
        <v>1740</v>
      </c>
      <c r="C65" s="345"/>
      <c r="D65" s="345"/>
      <c r="E65" s="146">
        <f>'SO 7931'!L146</f>
        <v>0</v>
      </c>
      <c r="F65" s="146">
        <f>'SO 7931'!M146</f>
        <v>0</v>
      </c>
      <c r="G65" s="146">
        <f>'SO 7931'!I146</f>
        <v>0</v>
      </c>
      <c r="H65" s="147">
        <f>'SO 7931'!S146</f>
        <v>0</v>
      </c>
      <c r="I65" s="147">
        <f>'SO 7931'!V146</f>
        <v>0</v>
      </c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44" t="s">
        <v>2598</v>
      </c>
      <c r="C66" s="345"/>
      <c r="D66" s="345"/>
      <c r="E66" s="146">
        <f>'SO 7931'!L153</f>
        <v>0</v>
      </c>
      <c r="F66" s="146">
        <f>'SO 7931'!M153</f>
        <v>0</v>
      </c>
      <c r="G66" s="146">
        <f>'SO 7931'!I153</f>
        <v>0</v>
      </c>
      <c r="H66" s="147">
        <f>'SO 7931'!S153</f>
        <v>0</v>
      </c>
      <c r="I66" s="147">
        <f>'SO 7931'!V153</f>
        <v>0</v>
      </c>
      <c r="J66" s="147"/>
      <c r="K66" s="147"/>
      <c r="L66" s="147"/>
      <c r="M66" s="147"/>
      <c r="N66" s="147"/>
      <c r="O66" s="147"/>
      <c r="P66" s="147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3"/>
      <c r="B67" s="334" t="s">
        <v>85</v>
      </c>
      <c r="C67" s="324"/>
      <c r="D67" s="324"/>
      <c r="E67" s="148">
        <f>'SO 7931'!L155</f>
        <v>0</v>
      </c>
      <c r="F67" s="148">
        <f>'SO 7931'!M155</f>
        <v>0</v>
      </c>
      <c r="G67" s="148">
        <f>'SO 7931'!I155</f>
        <v>0</v>
      </c>
      <c r="H67" s="149">
        <f>'SO 7931'!S155</f>
        <v>0</v>
      </c>
      <c r="I67" s="149">
        <f>'SO 7931'!V155</f>
        <v>0</v>
      </c>
      <c r="J67" s="149"/>
      <c r="K67" s="149"/>
      <c r="L67" s="149"/>
      <c r="M67" s="149"/>
      <c r="N67" s="149"/>
      <c r="O67" s="149"/>
      <c r="P67" s="149"/>
      <c r="Q67" s="145"/>
      <c r="R67" s="145"/>
      <c r="S67" s="145"/>
      <c r="T67" s="145"/>
      <c r="U67" s="145"/>
      <c r="V67" s="158"/>
      <c r="W67" s="226"/>
      <c r="X67" s="145"/>
      <c r="Y67" s="145"/>
      <c r="Z67" s="145"/>
    </row>
    <row r="68" spans="1:26" x14ac:dyDescent="0.25">
      <c r="A68" s="1"/>
      <c r="B68" s="217"/>
      <c r="C68" s="1"/>
      <c r="D68" s="1"/>
      <c r="E68" s="139"/>
      <c r="F68" s="139"/>
      <c r="G68" s="139"/>
      <c r="H68" s="140"/>
      <c r="I68" s="140"/>
      <c r="J68" s="140"/>
      <c r="K68" s="140"/>
      <c r="L68" s="140"/>
      <c r="M68" s="140"/>
      <c r="N68" s="140"/>
      <c r="O68" s="140"/>
      <c r="P68" s="140"/>
      <c r="V68" s="159"/>
      <c r="W68" s="59"/>
    </row>
    <row r="69" spans="1:26" x14ac:dyDescent="0.25">
      <c r="A69" s="13"/>
      <c r="B69" s="334" t="s">
        <v>102</v>
      </c>
      <c r="C69" s="324"/>
      <c r="D69" s="324"/>
      <c r="E69" s="146"/>
      <c r="F69" s="146"/>
      <c r="G69" s="146"/>
      <c r="H69" s="147"/>
      <c r="I69" s="147"/>
      <c r="J69" s="147"/>
      <c r="K69" s="147"/>
      <c r="L69" s="147"/>
      <c r="M69" s="147"/>
      <c r="N69" s="147"/>
      <c r="O69" s="147"/>
      <c r="P69" s="147"/>
      <c r="Q69" s="145"/>
      <c r="R69" s="145"/>
      <c r="S69" s="145"/>
      <c r="T69" s="145"/>
      <c r="U69" s="145"/>
      <c r="V69" s="158"/>
      <c r="W69" s="226"/>
      <c r="X69" s="145"/>
      <c r="Y69" s="145"/>
      <c r="Z69" s="145"/>
    </row>
    <row r="70" spans="1:26" x14ac:dyDescent="0.25">
      <c r="A70" s="13"/>
      <c r="B70" s="344" t="s">
        <v>2599</v>
      </c>
      <c r="C70" s="345"/>
      <c r="D70" s="345"/>
      <c r="E70" s="146">
        <f>'SO 7931'!L160</f>
        <v>0</v>
      </c>
      <c r="F70" s="146">
        <f>'SO 7931'!M160</f>
        <v>0</v>
      </c>
      <c r="G70" s="146">
        <f>'SO 7931'!I160</f>
        <v>0</v>
      </c>
      <c r="H70" s="147">
        <f>'SO 7931'!S160</f>
        <v>0</v>
      </c>
      <c r="I70" s="147">
        <f>'SO 7931'!V160</f>
        <v>0</v>
      </c>
      <c r="J70" s="147"/>
      <c r="K70" s="147"/>
      <c r="L70" s="147"/>
      <c r="M70" s="147"/>
      <c r="N70" s="147"/>
      <c r="O70" s="147"/>
      <c r="P70" s="147"/>
      <c r="Q70" s="145"/>
      <c r="R70" s="145"/>
      <c r="S70" s="145"/>
      <c r="T70" s="145"/>
      <c r="U70" s="145"/>
      <c r="V70" s="158"/>
      <c r="W70" s="226"/>
      <c r="X70" s="145"/>
      <c r="Y70" s="145"/>
      <c r="Z70" s="145"/>
    </row>
    <row r="71" spans="1:26" x14ac:dyDescent="0.25">
      <c r="A71" s="13"/>
      <c r="B71" s="334" t="s">
        <v>102</v>
      </c>
      <c r="C71" s="324"/>
      <c r="D71" s="324"/>
      <c r="E71" s="148">
        <f>'SO 7931'!L162</f>
        <v>0</v>
      </c>
      <c r="F71" s="148">
        <f>'SO 7931'!M162</f>
        <v>0</v>
      </c>
      <c r="G71" s="148">
        <f>'SO 7931'!I162</f>
        <v>0</v>
      </c>
      <c r="H71" s="149">
        <f>'SO 7931'!S162</f>
        <v>0</v>
      </c>
      <c r="I71" s="149">
        <f>'SO 7931'!V162</f>
        <v>0</v>
      </c>
      <c r="J71" s="149"/>
      <c r="K71" s="149"/>
      <c r="L71" s="149"/>
      <c r="M71" s="149"/>
      <c r="N71" s="149"/>
      <c r="O71" s="149"/>
      <c r="P71" s="149"/>
      <c r="Q71" s="145"/>
      <c r="R71" s="145"/>
      <c r="S71" s="145"/>
      <c r="T71" s="145"/>
      <c r="U71" s="145"/>
      <c r="V71" s="158"/>
      <c r="W71" s="226"/>
      <c r="X71" s="145"/>
      <c r="Y71" s="145"/>
      <c r="Z71" s="145"/>
    </row>
    <row r="72" spans="1:26" x14ac:dyDescent="0.25">
      <c r="A72" s="1"/>
      <c r="B72" s="217"/>
      <c r="C72" s="1"/>
      <c r="D72" s="1"/>
      <c r="E72" s="139"/>
      <c r="F72" s="139"/>
      <c r="G72" s="139"/>
      <c r="H72" s="140"/>
      <c r="I72" s="140"/>
      <c r="J72" s="140"/>
      <c r="K72" s="140"/>
      <c r="L72" s="140"/>
      <c r="M72" s="140"/>
      <c r="N72" s="140"/>
      <c r="O72" s="140"/>
      <c r="P72" s="140"/>
      <c r="V72" s="159"/>
      <c r="W72" s="59"/>
    </row>
    <row r="73" spans="1:26" x14ac:dyDescent="0.25">
      <c r="A73" s="150"/>
      <c r="B73" s="335" t="s">
        <v>107</v>
      </c>
      <c r="C73" s="336"/>
      <c r="D73" s="336"/>
      <c r="E73" s="152">
        <f>'SO 7931'!L163</f>
        <v>0</v>
      </c>
      <c r="F73" s="152">
        <f>'SO 7931'!M163</f>
        <v>0</v>
      </c>
      <c r="G73" s="152">
        <f>'SO 7931'!I163</f>
        <v>0</v>
      </c>
      <c r="H73" s="153">
        <f>'SO 7931'!S163</f>
        <v>0</v>
      </c>
      <c r="I73" s="153">
        <f>'SO 7931'!V163</f>
        <v>0</v>
      </c>
      <c r="J73" s="154"/>
      <c r="K73" s="154"/>
      <c r="L73" s="154"/>
      <c r="M73" s="154"/>
      <c r="N73" s="154"/>
      <c r="O73" s="154"/>
      <c r="P73" s="154"/>
      <c r="Q73" s="155"/>
      <c r="R73" s="155"/>
      <c r="S73" s="155"/>
      <c r="T73" s="155"/>
      <c r="U73" s="155"/>
      <c r="V73" s="160"/>
      <c r="W73" s="226"/>
      <c r="X73" s="151"/>
      <c r="Y73" s="151"/>
      <c r="Z73" s="151"/>
    </row>
    <row r="74" spans="1:26" x14ac:dyDescent="0.25">
      <c r="A74" s="18"/>
      <c r="B74" s="45"/>
      <c r="C74" s="3"/>
      <c r="D74" s="3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x14ac:dyDescent="0.25">
      <c r="A75" s="18"/>
      <c r="B75" s="45"/>
      <c r="C75" s="3"/>
      <c r="D75" s="3"/>
      <c r="E75" s="17"/>
      <c r="F75" s="17"/>
      <c r="G75" s="17"/>
      <c r="H75" s="161"/>
      <c r="I75" s="161"/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x14ac:dyDescent="0.25">
      <c r="A76" s="18"/>
      <c r="B76" s="41"/>
      <c r="C76" s="8"/>
      <c r="D76" s="8"/>
      <c r="E76" s="30"/>
      <c r="F76" s="30"/>
      <c r="G76" s="30"/>
      <c r="H76" s="162"/>
      <c r="I76" s="162"/>
      <c r="J76" s="162"/>
      <c r="K76" s="162"/>
      <c r="L76" s="162"/>
      <c r="M76" s="162"/>
      <c r="N76" s="162"/>
      <c r="O76" s="162"/>
      <c r="P76" s="162"/>
      <c r="Q76" s="19"/>
      <c r="R76" s="19"/>
      <c r="S76" s="19"/>
      <c r="T76" s="19"/>
      <c r="U76" s="19"/>
      <c r="V76" s="19"/>
      <c r="W76" s="59"/>
    </row>
    <row r="77" spans="1:26" ht="35.1" customHeight="1" x14ac:dyDescent="0.25">
      <c r="A77" s="1"/>
      <c r="B77" s="337" t="s">
        <v>108</v>
      </c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59"/>
    </row>
    <row r="78" spans="1:26" x14ac:dyDescent="0.25">
      <c r="A78" s="18"/>
      <c r="B78" s="103"/>
      <c r="C78" s="22"/>
      <c r="D78" s="22"/>
      <c r="E78" s="105"/>
      <c r="F78" s="105"/>
      <c r="G78" s="105"/>
      <c r="H78" s="176"/>
      <c r="I78" s="176"/>
      <c r="J78" s="176"/>
      <c r="K78" s="176"/>
      <c r="L78" s="176"/>
      <c r="M78" s="176"/>
      <c r="N78" s="176"/>
      <c r="O78" s="176"/>
      <c r="P78" s="176"/>
      <c r="Q78" s="23"/>
      <c r="R78" s="23"/>
      <c r="S78" s="23"/>
      <c r="T78" s="23"/>
      <c r="U78" s="23"/>
      <c r="V78" s="23"/>
      <c r="W78" s="59"/>
    </row>
    <row r="79" spans="1:26" ht="20.100000000000001" customHeight="1" x14ac:dyDescent="0.25">
      <c r="A79" s="211"/>
      <c r="B79" s="341" t="s">
        <v>39</v>
      </c>
      <c r="C79" s="342"/>
      <c r="D79" s="342"/>
      <c r="E79" s="343"/>
      <c r="F79" s="174"/>
      <c r="G79" s="174"/>
      <c r="H79" s="175" t="s">
        <v>36</v>
      </c>
      <c r="I79" s="330"/>
      <c r="J79" s="331"/>
      <c r="K79" s="331"/>
      <c r="L79" s="331"/>
      <c r="M79" s="331"/>
      <c r="N79" s="331"/>
      <c r="O79" s="331"/>
      <c r="P79" s="332"/>
      <c r="Q79" s="21"/>
      <c r="R79" s="21"/>
      <c r="S79" s="21"/>
      <c r="T79" s="21"/>
      <c r="U79" s="21"/>
      <c r="V79" s="21"/>
      <c r="W79" s="59"/>
    </row>
    <row r="80" spans="1:26" ht="20.100000000000001" customHeight="1" x14ac:dyDescent="0.25">
      <c r="A80" s="211"/>
      <c r="B80" s="327" t="s">
        <v>40</v>
      </c>
      <c r="C80" s="328"/>
      <c r="D80" s="328"/>
      <c r="E80" s="329"/>
      <c r="F80" s="170"/>
      <c r="G80" s="170"/>
      <c r="H80" s="171" t="s">
        <v>119</v>
      </c>
      <c r="I80" s="171" t="s">
        <v>120</v>
      </c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ht="20.100000000000001" customHeight="1" x14ac:dyDescent="0.25">
      <c r="A81" s="211"/>
      <c r="B81" s="327" t="s">
        <v>41</v>
      </c>
      <c r="C81" s="328"/>
      <c r="D81" s="328"/>
      <c r="E81" s="329"/>
      <c r="F81" s="170"/>
      <c r="G81" s="170"/>
      <c r="H81" s="171" t="s">
        <v>121</v>
      </c>
      <c r="I81" s="171" t="s">
        <v>38</v>
      </c>
      <c r="J81" s="161"/>
      <c r="K81" s="161"/>
      <c r="L81" s="161"/>
      <c r="M81" s="161"/>
      <c r="N81" s="161"/>
      <c r="O81" s="161"/>
      <c r="P81" s="161"/>
      <c r="Q81" s="14"/>
      <c r="R81" s="14"/>
      <c r="S81" s="14"/>
      <c r="T81" s="14"/>
      <c r="U81" s="14"/>
      <c r="V81" s="14"/>
      <c r="W81" s="59"/>
    </row>
    <row r="82" spans="1:26" ht="20.100000000000001" customHeight="1" x14ac:dyDescent="0.25">
      <c r="A82" s="18"/>
      <c r="B82" s="215" t="s">
        <v>122</v>
      </c>
      <c r="C82" s="3"/>
      <c r="D82" s="3"/>
      <c r="E82" s="17"/>
      <c r="F82" s="17"/>
      <c r="G82" s="17"/>
      <c r="H82" s="161"/>
      <c r="I82" s="161"/>
      <c r="J82" s="161"/>
      <c r="K82" s="161"/>
      <c r="L82" s="161"/>
      <c r="M82" s="161"/>
      <c r="N82" s="161"/>
      <c r="O82" s="161"/>
      <c r="P82" s="161"/>
      <c r="Q82" s="14"/>
      <c r="R82" s="14"/>
      <c r="S82" s="14"/>
      <c r="T82" s="14"/>
      <c r="U82" s="14"/>
      <c r="V82" s="14"/>
      <c r="W82" s="59"/>
    </row>
    <row r="83" spans="1:26" ht="20.100000000000001" customHeight="1" x14ac:dyDescent="0.25">
      <c r="A83" s="18"/>
      <c r="B83" s="215" t="s">
        <v>31</v>
      </c>
      <c r="C83" s="3"/>
      <c r="D83" s="3"/>
      <c r="E83" s="17"/>
      <c r="F83" s="17"/>
      <c r="G83" s="17"/>
      <c r="H83" s="161"/>
      <c r="I83" s="161"/>
      <c r="J83" s="161"/>
      <c r="K83" s="161"/>
      <c r="L83" s="161"/>
      <c r="M83" s="161"/>
      <c r="N83" s="161"/>
      <c r="O83" s="161"/>
      <c r="P83" s="161"/>
      <c r="Q83" s="14"/>
      <c r="R83" s="14"/>
      <c r="S83" s="14"/>
      <c r="T83" s="14"/>
      <c r="U83" s="14"/>
      <c r="V83" s="14"/>
      <c r="W83" s="59"/>
    </row>
    <row r="84" spans="1:26" ht="20.100000000000001" customHeight="1" x14ac:dyDescent="0.25">
      <c r="A84" s="18"/>
      <c r="B84" s="216" t="s">
        <v>2596</v>
      </c>
      <c r="C84" s="3"/>
      <c r="D84" s="3"/>
      <c r="E84" s="17"/>
      <c r="F84" s="17"/>
      <c r="G84" s="17"/>
      <c r="H84" s="161"/>
      <c r="I84" s="161"/>
      <c r="J84" s="161"/>
      <c r="K84" s="161"/>
      <c r="L84" s="161"/>
      <c r="M84" s="161"/>
      <c r="N84" s="161"/>
      <c r="O84" s="161"/>
      <c r="P84" s="161"/>
      <c r="Q84" s="14"/>
      <c r="R84" s="14"/>
      <c r="S84" s="14"/>
      <c r="T84" s="14"/>
      <c r="U84" s="14"/>
      <c r="V84" s="14"/>
      <c r="W84" s="59"/>
    </row>
    <row r="85" spans="1:26" ht="20.100000000000001" customHeight="1" x14ac:dyDescent="0.25">
      <c r="A85" s="18"/>
      <c r="B85" s="45"/>
      <c r="C85" s="3"/>
      <c r="D85" s="3"/>
      <c r="E85" s="17"/>
      <c r="F85" s="17"/>
      <c r="G85" s="17"/>
      <c r="H85" s="161"/>
      <c r="I85" s="161"/>
      <c r="J85" s="161"/>
      <c r="K85" s="161"/>
      <c r="L85" s="161"/>
      <c r="M85" s="161"/>
      <c r="N85" s="161"/>
      <c r="O85" s="161"/>
      <c r="P85" s="161"/>
      <c r="Q85" s="14"/>
      <c r="R85" s="14"/>
      <c r="S85" s="14"/>
      <c r="T85" s="14"/>
      <c r="U85" s="14"/>
      <c r="V85" s="14"/>
      <c r="W85" s="59"/>
    </row>
    <row r="86" spans="1:26" ht="20.100000000000001" customHeight="1" x14ac:dyDescent="0.25">
      <c r="A86" s="18"/>
      <c r="B86" s="218" t="s">
        <v>76</v>
      </c>
      <c r="C86" s="172"/>
      <c r="D86" s="172"/>
      <c r="E86" s="17"/>
      <c r="F86" s="17"/>
      <c r="G86" s="17"/>
      <c r="H86" s="161"/>
      <c r="I86" s="161"/>
      <c r="J86" s="161"/>
      <c r="K86" s="161"/>
      <c r="L86" s="161"/>
      <c r="M86" s="161"/>
      <c r="N86" s="161"/>
      <c r="O86" s="161"/>
      <c r="P86" s="161"/>
      <c r="Q86" s="14"/>
      <c r="R86" s="14"/>
      <c r="S86" s="14"/>
      <c r="T86" s="14"/>
      <c r="U86" s="14"/>
      <c r="V86" s="14"/>
      <c r="W86" s="59"/>
    </row>
    <row r="87" spans="1:26" x14ac:dyDescent="0.25">
      <c r="A87" s="2"/>
      <c r="B87" s="219" t="s">
        <v>109</v>
      </c>
      <c r="C87" s="135" t="s">
        <v>110</v>
      </c>
      <c r="D87" s="135" t="s">
        <v>111</v>
      </c>
      <c r="E87" s="163"/>
      <c r="F87" s="163" t="s">
        <v>112</v>
      </c>
      <c r="G87" s="163" t="s">
        <v>113</v>
      </c>
      <c r="H87" s="164" t="s">
        <v>114</v>
      </c>
      <c r="I87" s="164" t="s">
        <v>115</v>
      </c>
      <c r="J87" s="164"/>
      <c r="K87" s="164"/>
      <c r="L87" s="164"/>
      <c r="M87" s="164"/>
      <c r="N87" s="164"/>
      <c r="O87" s="164"/>
      <c r="P87" s="164" t="s">
        <v>116</v>
      </c>
      <c r="Q87" s="165"/>
      <c r="R87" s="165"/>
      <c r="S87" s="135" t="s">
        <v>117</v>
      </c>
      <c r="T87" s="166"/>
      <c r="U87" s="166"/>
      <c r="V87" s="135" t="s">
        <v>118</v>
      </c>
      <c r="W87" s="59"/>
    </row>
    <row r="88" spans="1:26" x14ac:dyDescent="0.25">
      <c r="A88" s="13"/>
      <c r="B88" s="220"/>
      <c r="C88" s="177"/>
      <c r="D88" s="333" t="s">
        <v>77</v>
      </c>
      <c r="E88" s="333"/>
      <c r="F88" s="142"/>
      <c r="G88" s="178"/>
      <c r="H88" s="142"/>
      <c r="I88" s="142"/>
      <c r="J88" s="143"/>
      <c r="K88" s="143"/>
      <c r="L88" s="143"/>
      <c r="M88" s="143"/>
      <c r="N88" s="143"/>
      <c r="O88" s="143"/>
      <c r="P88" s="143"/>
      <c r="Q88" s="141"/>
      <c r="R88" s="141"/>
      <c r="S88" s="141"/>
      <c r="T88" s="141"/>
      <c r="U88" s="141"/>
      <c r="V88" s="204"/>
      <c r="W88" s="226"/>
      <c r="X88" s="145"/>
      <c r="Y88" s="145"/>
      <c r="Z88" s="145"/>
    </row>
    <row r="89" spans="1:26" x14ac:dyDescent="0.25">
      <c r="A89" s="13"/>
      <c r="B89" s="221"/>
      <c r="C89" s="180">
        <v>1</v>
      </c>
      <c r="D89" s="322" t="s">
        <v>78</v>
      </c>
      <c r="E89" s="322"/>
      <c r="F89" s="146"/>
      <c r="G89" s="179"/>
      <c r="H89" s="146"/>
      <c r="I89" s="146"/>
      <c r="J89" s="147"/>
      <c r="K89" s="147"/>
      <c r="L89" s="147"/>
      <c r="M89" s="147"/>
      <c r="N89" s="147"/>
      <c r="O89" s="147"/>
      <c r="P89" s="147"/>
      <c r="Q89" s="13"/>
      <c r="R89" s="13"/>
      <c r="S89" s="13"/>
      <c r="T89" s="13"/>
      <c r="U89" s="13"/>
      <c r="V89" s="205"/>
      <c r="W89" s="226"/>
      <c r="X89" s="145"/>
      <c r="Y89" s="145"/>
      <c r="Z89" s="145"/>
    </row>
    <row r="90" spans="1:26" ht="101.25" customHeight="1" x14ac:dyDescent="0.25">
      <c r="A90" s="187"/>
      <c r="B90" s="222"/>
      <c r="C90" s="188" t="s">
        <v>2600</v>
      </c>
      <c r="D90" s="323" t="s">
        <v>3201</v>
      </c>
      <c r="E90" s="323"/>
      <c r="F90" s="182" t="s">
        <v>2601</v>
      </c>
      <c r="G90" s="183">
        <v>1</v>
      </c>
      <c r="H90" s="189"/>
      <c r="I90" s="182">
        <f t="shared" ref="I90:I108" si="0">ROUND(G90*(H90),2)</f>
        <v>0</v>
      </c>
      <c r="J90" s="184">
        <f t="shared" ref="J90:J108" si="1">ROUND(G90*(N90),2)</f>
        <v>0</v>
      </c>
      <c r="K90" s="185">
        <f t="shared" ref="K90:K108" si="2">ROUND(G90*(O90),2)</f>
        <v>0</v>
      </c>
      <c r="L90" s="185">
        <f t="shared" ref="L90:L108" si="3">ROUND(G90*(H90),2)</f>
        <v>0</v>
      </c>
      <c r="M90" s="185"/>
      <c r="N90" s="185">
        <v>0</v>
      </c>
      <c r="O90" s="185"/>
      <c r="P90" s="190"/>
      <c r="Q90" s="190"/>
      <c r="R90" s="190"/>
      <c r="S90" s="186">
        <f t="shared" ref="S90:S108" si="4">ROUND(G90*(P90),3)</f>
        <v>0</v>
      </c>
      <c r="T90" s="186"/>
      <c r="U90" s="186"/>
      <c r="V90" s="206"/>
      <c r="W90" s="59"/>
      <c r="Z90">
        <f t="shared" ref="Z90:Z108" si="5">0.058844*POWER(I90,0.952797)</f>
        <v>0</v>
      </c>
    </row>
    <row r="91" spans="1:26" ht="24.95" customHeight="1" x14ac:dyDescent="0.25">
      <c r="A91" s="187"/>
      <c r="B91" s="222"/>
      <c r="C91" s="188" t="s">
        <v>2602</v>
      </c>
      <c r="D91" s="323" t="s">
        <v>2603</v>
      </c>
      <c r="E91" s="323"/>
      <c r="F91" s="182" t="s">
        <v>2601</v>
      </c>
      <c r="G91" s="183">
        <v>4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2604</v>
      </c>
      <c r="D92" s="323" t="s">
        <v>2605</v>
      </c>
      <c r="E92" s="323"/>
      <c r="F92" s="182" t="s">
        <v>2601</v>
      </c>
      <c r="G92" s="183">
        <v>6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2606</v>
      </c>
      <c r="D93" s="323" t="s">
        <v>2607</v>
      </c>
      <c r="E93" s="323"/>
      <c r="F93" s="182" t="s">
        <v>2601</v>
      </c>
      <c r="G93" s="183">
        <v>4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2608</v>
      </c>
      <c r="D94" s="323" t="s">
        <v>2609</v>
      </c>
      <c r="E94" s="323"/>
      <c r="F94" s="182" t="s">
        <v>2601</v>
      </c>
      <c r="G94" s="183">
        <v>2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2610</v>
      </c>
      <c r="D95" s="323" t="s">
        <v>2611</v>
      </c>
      <c r="E95" s="323"/>
      <c r="F95" s="182" t="s">
        <v>2601</v>
      </c>
      <c r="G95" s="183">
        <v>2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2"/>
      <c r="C96" s="188" t="s">
        <v>2612</v>
      </c>
      <c r="D96" s="323" t="s">
        <v>2613</v>
      </c>
      <c r="E96" s="323"/>
      <c r="F96" s="182" t="s">
        <v>2614</v>
      </c>
      <c r="G96" s="183">
        <v>12</v>
      </c>
      <c r="H96" s="189"/>
      <c r="I96" s="182">
        <f t="shared" si="0"/>
        <v>0</v>
      </c>
      <c r="J96" s="184">
        <f t="shared" si="1"/>
        <v>0</v>
      </c>
      <c r="K96" s="185">
        <f t="shared" si="2"/>
        <v>0</v>
      </c>
      <c r="L96" s="185">
        <f t="shared" si="3"/>
        <v>0</v>
      </c>
      <c r="M96" s="185"/>
      <c r="N96" s="185">
        <v>0</v>
      </c>
      <c r="O96" s="185"/>
      <c r="P96" s="190"/>
      <c r="Q96" s="190"/>
      <c r="R96" s="190"/>
      <c r="S96" s="186">
        <f t="shared" si="4"/>
        <v>0</v>
      </c>
      <c r="T96" s="186"/>
      <c r="U96" s="186"/>
      <c r="V96" s="206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2615</v>
      </c>
      <c r="D97" s="323" t="s">
        <v>2616</v>
      </c>
      <c r="E97" s="323"/>
      <c r="F97" s="182" t="s">
        <v>2601</v>
      </c>
      <c r="G97" s="183">
        <v>1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2"/>
      <c r="C98" s="188" t="s">
        <v>2617</v>
      </c>
      <c r="D98" s="323" t="s">
        <v>2618</v>
      </c>
      <c r="E98" s="323"/>
      <c r="F98" s="182" t="s">
        <v>195</v>
      </c>
      <c r="G98" s="183">
        <v>1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2619</v>
      </c>
      <c r="D99" s="323" t="s">
        <v>2620</v>
      </c>
      <c r="E99" s="323"/>
      <c r="F99" s="182" t="s">
        <v>195</v>
      </c>
      <c r="G99" s="183">
        <v>7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2"/>
      <c r="C100" s="188" t="s">
        <v>2621</v>
      </c>
      <c r="D100" s="323" t="s">
        <v>2622</v>
      </c>
      <c r="E100" s="323"/>
      <c r="F100" s="182" t="s">
        <v>2614</v>
      </c>
      <c r="G100" s="183">
        <v>0.2</v>
      </c>
      <c r="H100" s="189"/>
      <c r="I100" s="182">
        <f t="shared" si="0"/>
        <v>0</v>
      </c>
      <c r="J100" s="184">
        <f t="shared" si="1"/>
        <v>0</v>
      </c>
      <c r="K100" s="185">
        <f t="shared" si="2"/>
        <v>0</v>
      </c>
      <c r="L100" s="185">
        <f t="shared" si="3"/>
        <v>0</v>
      </c>
      <c r="M100" s="185"/>
      <c r="N100" s="185">
        <v>0</v>
      </c>
      <c r="O100" s="185"/>
      <c r="P100" s="190"/>
      <c r="Q100" s="190"/>
      <c r="R100" s="190"/>
      <c r="S100" s="186">
        <f t="shared" si="4"/>
        <v>0</v>
      </c>
      <c r="T100" s="186"/>
      <c r="U100" s="186"/>
      <c r="V100" s="206"/>
      <c r="W100" s="59"/>
      <c r="Z100">
        <f t="shared" si="5"/>
        <v>0</v>
      </c>
    </row>
    <row r="101" spans="1:26" ht="24.95" customHeight="1" x14ac:dyDescent="0.25">
      <c r="A101" s="187"/>
      <c r="B101" s="222"/>
      <c r="C101" s="188" t="s">
        <v>2623</v>
      </c>
      <c r="D101" s="323" t="s">
        <v>2624</v>
      </c>
      <c r="E101" s="323"/>
      <c r="F101" s="182" t="s">
        <v>2614</v>
      </c>
      <c r="G101" s="183">
        <v>0.8</v>
      </c>
      <c r="H101" s="189"/>
      <c r="I101" s="182">
        <f t="shared" si="0"/>
        <v>0</v>
      </c>
      <c r="J101" s="184">
        <f t="shared" si="1"/>
        <v>0</v>
      </c>
      <c r="K101" s="185">
        <f t="shared" si="2"/>
        <v>0</v>
      </c>
      <c r="L101" s="185">
        <f t="shared" si="3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4"/>
        <v>0</v>
      </c>
      <c r="T101" s="186"/>
      <c r="U101" s="186"/>
      <c r="V101" s="206"/>
      <c r="W101" s="59"/>
      <c r="Z101">
        <f t="shared" si="5"/>
        <v>0</v>
      </c>
    </row>
    <row r="102" spans="1:26" ht="24.95" customHeight="1" x14ac:dyDescent="0.25">
      <c r="A102" s="187"/>
      <c r="B102" s="222"/>
      <c r="C102" s="188" t="s">
        <v>2625</v>
      </c>
      <c r="D102" s="323" t="s">
        <v>2626</v>
      </c>
      <c r="E102" s="323"/>
      <c r="F102" s="182" t="s">
        <v>2614</v>
      </c>
      <c r="G102" s="183">
        <v>6.8</v>
      </c>
      <c r="H102" s="189"/>
      <c r="I102" s="182">
        <f t="shared" si="0"/>
        <v>0</v>
      </c>
      <c r="J102" s="184">
        <f t="shared" si="1"/>
        <v>0</v>
      </c>
      <c r="K102" s="185">
        <f t="shared" si="2"/>
        <v>0</v>
      </c>
      <c r="L102" s="185">
        <f t="shared" si="3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4"/>
        <v>0</v>
      </c>
      <c r="T102" s="186"/>
      <c r="U102" s="186"/>
      <c r="V102" s="206"/>
      <c r="W102" s="59"/>
      <c r="Z102">
        <f t="shared" si="5"/>
        <v>0</v>
      </c>
    </row>
    <row r="103" spans="1:26" ht="24.95" customHeight="1" x14ac:dyDescent="0.25">
      <c r="A103" s="187"/>
      <c r="B103" s="222"/>
      <c r="C103" s="188" t="s">
        <v>2627</v>
      </c>
      <c r="D103" s="323" t="s">
        <v>2628</v>
      </c>
      <c r="E103" s="323"/>
      <c r="F103" s="182" t="s">
        <v>2614</v>
      </c>
      <c r="G103" s="183">
        <v>24.8</v>
      </c>
      <c r="H103" s="189"/>
      <c r="I103" s="182">
        <f t="shared" si="0"/>
        <v>0</v>
      </c>
      <c r="J103" s="184">
        <f t="shared" si="1"/>
        <v>0</v>
      </c>
      <c r="K103" s="185">
        <f t="shared" si="2"/>
        <v>0</v>
      </c>
      <c r="L103" s="185">
        <f t="shared" si="3"/>
        <v>0</v>
      </c>
      <c r="M103" s="185"/>
      <c r="N103" s="185">
        <v>0</v>
      </c>
      <c r="O103" s="185"/>
      <c r="P103" s="190"/>
      <c r="Q103" s="190"/>
      <c r="R103" s="190"/>
      <c r="S103" s="186">
        <f t="shared" si="4"/>
        <v>0</v>
      </c>
      <c r="T103" s="186"/>
      <c r="U103" s="186"/>
      <c r="V103" s="206"/>
      <c r="W103" s="59"/>
      <c r="Z103">
        <f t="shared" si="5"/>
        <v>0</v>
      </c>
    </row>
    <row r="104" spans="1:26" ht="24.95" customHeight="1" x14ac:dyDescent="0.25">
      <c r="A104" s="187"/>
      <c r="B104" s="222"/>
      <c r="C104" s="188" t="s">
        <v>2629</v>
      </c>
      <c r="D104" s="323" t="s">
        <v>2630</v>
      </c>
      <c r="E104" s="323"/>
      <c r="F104" s="182" t="s">
        <v>2614</v>
      </c>
      <c r="G104" s="183">
        <v>17.2</v>
      </c>
      <c r="H104" s="189"/>
      <c r="I104" s="182">
        <f t="shared" si="0"/>
        <v>0</v>
      </c>
      <c r="J104" s="184">
        <f t="shared" si="1"/>
        <v>0</v>
      </c>
      <c r="K104" s="185">
        <f t="shared" si="2"/>
        <v>0</v>
      </c>
      <c r="L104" s="185">
        <f t="shared" si="3"/>
        <v>0</v>
      </c>
      <c r="M104" s="185"/>
      <c r="N104" s="185">
        <v>0</v>
      </c>
      <c r="O104" s="185"/>
      <c r="P104" s="190"/>
      <c r="Q104" s="190"/>
      <c r="R104" s="190"/>
      <c r="S104" s="186">
        <f t="shared" si="4"/>
        <v>0</v>
      </c>
      <c r="T104" s="186"/>
      <c r="U104" s="186"/>
      <c r="V104" s="206"/>
      <c r="W104" s="59"/>
      <c r="Z104">
        <f t="shared" si="5"/>
        <v>0</v>
      </c>
    </row>
    <row r="105" spans="1:26" ht="24.95" customHeight="1" x14ac:dyDescent="0.25">
      <c r="A105" s="187"/>
      <c r="B105" s="222"/>
      <c r="C105" s="188" t="s">
        <v>2631</v>
      </c>
      <c r="D105" s="323" t="s">
        <v>2632</v>
      </c>
      <c r="E105" s="323"/>
      <c r="F105" s="182" t="s">
        <v>2614</v>
      </c>
      <c r="G105" s="183">
        <v>21.1</v>
      </c>
      <c r="H105" s="189"/>
      <c r="I105" s="182">
        <f t="shared" si="0"/>
        <v>0</v>
      </c>
      <c r="J105" s="184">
        <f t="shared" si="1"/>
        <v>0</v>
      </c>
      <c r="K105" s="185">
        <f t="shared" si="2"/>
        <v>0</v>
      </c>
      <c r="L105" s="185">
        <f t="shared" si="3"/>
        <v>0</v>
      </c>
      <c r="M105" s="185"/>
      <c r="N105" s="185">
        <v>0</v>
      </c>
      <c r="O105" s="185"/>
      <c r="P105" s="190"/>
      <c r="Q105" s="190"/>
      <c r="R105" s="190"/>
      <c r="S105" s="186">
        <f t="shared" si="4"/>
        <v>0</v>
      </c>
      <c r="T105" s="186"/>
      <c r="U105" s="186"/>
      <c r="V105" s="206"/>
      <c r="W105" s="59"/>
      <c r="Z105">
        <f t="shared" si="5"/>
        <v>0</v>
      </c>
    </row>
    <row r="106" spans="1:26" ht="24.95" customHeight="1" x14ac:dyDescent="0.25">
      <c r="A106" s="187"/>
      <c r="B106" s="222"/>
      <c r="C106" s="188" t="s">
        <v>2633</v>
      </c>
      <c r="D106" s="323" t="s">
        <v>2634</v>
      </c>
      <c r="E106" s="323"/>
      <c r="F106" s="182" t="s">
        <v>2614</v>
      </c>
      <c r="G106" s="183">
        <v>39.1</v>
      </c>
      <c r="H106" s="189"/>
      <c r="I106" s="182">
        <f t="shared" si="0"/>
        <v>0</v>
      </c>
      <c r="J106" s="184">
        <f t="shared" si="1"/>
        <v>0</v>
      </c>
      <c r="K106" s="185">
        <f t="shared" si="2"/>
        <v>0</v>
      </c>
      <c r="L106" s="185">
        <f t="shared" si="3"/>
        <v>0</v>
      </c>
      <c r="M106" s="185"/>
      <c r="N106" s="185">
        <v>0</v>
      </c>
      <c r="O106" s="185"/>
      <c r="P106" s="190"/>
      <c r="Q106" s="190"/>
      <c r="R106" s="190"/>
      <c r="S106" s="186">
        <f t="shared" si="4"/>
        <v>0</v>
      </c>
      <c r="T106" s="186"/>
      <c r="U106" s="186"/>
      <c r="V106" s="206"/>
      <c r="W106" s="59"/>
      <c r="Z106">
        <f t="shared" si="5"/>
        <v>0</v>
      </c>
    </row>
    <row r="107" spans="1:26" ht="24.95" customHeight="1" x14ac:dyDescent="0.25">
      <c r="A107" s="187"/>
      <c r="B107" s="222"/>
      <c r="C107" s="188" t="s">
        <v>2635</v>
      </c>
      <c r="D107" s="323" t="s">
        <v>2636</v>
      </c>
      <c r="E107" s="323"/>
      <c r="F107" s="182" t="s">
        <v>2614</v>
      </c>
      <c r="G107" s="183">
        <v>31.9</v>
      </c>
      <c r="H107" s="189"/>
      <c r="I107" s="182">
        <f t="shared" si="0"/>
        <v>0</v>
      </c>
      <c r="J107" s="184">
        <f t="shared" si="1"/>
        <v>0</v>
      </c>
      <c r="K107" s="185">
        <f t="shared" si="2"/>
        <v>0</v>
      </c>
      <c r="L107" s="185">
        <f t="shared" si="3"/>
        <v>0</v>
      </c>
      <c r="M107" s="185"/>
      <c r="N107" s="185">
        <v>0</v>
      </c>
      <c r="O107" s="185"/>
      <c r="P107" s="190"/>
      <c r="Q107" s="190"/>
      <c r="R107" s="190"/>
      <c r="S107" s="186">
        <f t="shared" si="4"/>
        <v>0</v>
      </c>
      <c r="T107" s="186"/>
      <c r="U107" s="186"/>
      <c r="V107" s="206"/>
      <c r="W107" s="59"/>
      <c r="Z107">
        <f t="shared" si="5"/>
        <v>0</v>
      </c>
    </row>
    <row r="108" spans="1:26" ht="24.95" customHeight="1" x14ac:dyDescent="0.25">
      <c r="A108" s="187"/>
      <c r="B108" s="222"/>
      <c r="C108" s="188" t="s">
        <v>2637</v>
      </c>
      <c r="D108" s="323" t="s">
        <v>2638</v>
      </c>
      <c r="E108" s="323"/>
      <c r="F108" s="182" t="s">
        <v>2614</v>
      </c>
      <c r="G108" s="183">
        <v>29.6</v>
      </c>
      <c r="H108" s="189"/>
      <c r="I108" s="182">
        <f t="shared" si="0"/>
        <v>0</v>
      </c>
      <c r="J108" s="184">
        <f t="shared" si="1"/>
        <v>0</v>
      </c>
      <c r="K108" s="185">
        <f t="shared" si="2"/>
        <v>0</v>
      </c>
      <c r="L108" s="185">
        <f t="shared" si="3"/>
        <v>0</v>
      </c>
      <c r="M108" s="185"/>
      <c r="N108" s="185">
        <v>0</v>
      </c>
      <c r="O108" s="185"/>
      <c r="P108" s="190"/>
      <c r="Q108" s="190"/>
      <c r="R108" s="190"/>
      <c r="S108" s="186">
        <f t="shared" si="4"/>
        <v>0</v>
      </c>
      <c r="T108" s="186"/>
      <c r="U108" s="186"/>
      <c r="V108" s="206"/>
      <c r="W108" s="59"/>
      <c r="Z108">
        <f t="shared" si="5"/>
        <v>0</v>
      </c>
    </row>
    <row r="109" spans="1:26" x14ac:dyDescent="0.25">
      <c r="A109" s="13"/>
      <c r="B109" s="221"/>
      <c r="C109" s="180">
        <v>1</v>
      </c>
      <c r="D109" s="322" t="s">
        <v>78</v>
      </c>
      <c r="E109" s="322"/>
      <c r="F109" s="146"/>
      <c r="G109" s="179"/>
      <c r="H109" s="146"/>
      <c r="I109" s="148">
        <f>ROUND((SUM(I89:I108))/1,2)</f>
        <v>0</v>
      </c>
      <c r="J109" s="147"/>
      <c r="K109" s="147"/>
      <c r="L109" s="147">
        <f>ROUND((SUM(L89:L108))/1,2)</f>
        <v>0</v>
      </c>
      <c r="M109" s="147">
        <f>ROUND((SUM(M89:M108))/1,2)</f>
        <v>0</v>
      </c>
      <c r="N109" s="147"/>
      <c r="O109" s="147"/>
      <c r="P109" s="147"/>
      <c r="Q109" s="13"/>
      <c r="R109" s="13"/>
      <c r="S109" s="13">
        <f>ROUND((SUM(S89:S108))/1,2)</f>
        <v>0</v>
      </c>
      <c r="T109" s="13"/>
      <c r="U109" s="13"/>
      <c r="V109" s="208">
        <f>ROUND((SUM(V89:V108))/1,2)</f>
        <v>0</v>
      </c>
      <c r="W109" s="226"/>
      <c r="X109" s="145"/>
      <c r="Y109" s="145"/>
      <c r="Z109" s="145"/>
    </row>
    <row r="110" spans="1:26" x14ac:dyDescent="0.25">
      <c r="A110" s="1"/>
      <c r="B110" s="217"/>
      <c r="C110" s="1"/>
      <c r="D110" s="1"/>
      <c r="E110" s="139"/>
      <c r="F110" s="139"/>
      <c r="G110" s="173"/>
      <c r="H110" s="139"/>
      <c r="I110" s="139"/>
      <c r="J110" s="140"/>
      <c r="K110" s="140"/>
      <c r="L110" s="140"/>
      <c r="M110" s="140"/>
      <c r="N110" s="140"/>
      <c r="O110" s="140"/>
      <c r="P110" s="140"/>
      <c r="Q110" s="1"/>
      <c r="R110" s="1"/>
      <c r="S110" s="1"/>
      <c r="T110" s="1"/>
      <c r="U110" s="1"/>
      <c r="V110" s="209"/>
      <c r="W110" s="59"/>
    </row>
    <row r="111" spans="1:26" x14ac:dyDescent="0.25">
      <c r="A111" s="13"/>
      <c r="B111" s="221"/>
      <c r="C111" s="180">
        <v>2</v>
      </c>
      <c r="D111" s="322" t="s">
        <v>79</v>
      </c>
      <c r="E111" s="322"/>
      <c r="F111" s="146"/>
      <c r="G111" s="179"/>
      <c r="H111" s="146"/>
      <c r="I111" s="146"/>
      <c r="J111" s="147"/>
      <c r="K111" s="147"/>
      <c r="L111" s="147"/>
      <c r="M111" s="147"/>
      <c r="N111" s="147"/>
      <c r="O111" s="147"/>
      <c r="P111" s="147"/>
      <c r="Q111" s="13"/>
      <c r="R111" s="13"/>
      <c r="S111" s="13"/>
      <c r="T111" s="13"/>
      <c r="U111" s="13"/>
      <c r="V111" s="205"/>
      <c r="W111" s="226"/>
      <c r="X111" s="145"/>
      <c r="Y111" s="145"/>
      <c r="Z111" s="145"/>
    </row>
    <row r="112" spans="1:26" ht="24.95" customHeight="1" x14ac:dyDescent="0.25">
      <c r="A112" s="187"/>
      <c r="B112" s="222"/>
      <c r="C112" s="188" t="s">
        <v>2639</v>
      </c>
      <c r="D112" s="323" t="s">
        <v>2640</v>
      </c>
      <c r="E112" s="323"/>
      <c r="F112" s="182" t="s">
        <v>2601</v>
      </c>
      <c r="G112" s="183">
        <v>2</v>
      </c>
      <c r="H112" s="189"/>
      <c r="I112" s="182">
        <f t="shared" ref="I112:I122" si="6">ROUND(G112*(H112),2)</f>
        <v>0</v>
      </c>
      <c r="J112" s="184">
        <f t="shared" ref="J112:J122" si="7">ROUND(G112*(N112),2)</f>
        <v>0</v>
      </c>
      <c r="K112" s="185">
        <f t="shared" ref="K112:K122" si="8">ROUND(G112*(O112),2)</f>
        <v>0</v>
      </c>
      <c r="L112" s="185">
        <f t="shared" ref="L112:L122" si="9">ROUND(G112*(H112),2)</f>
        <v>0</v>
      </c>
      <c r="M112" s="185"/>
      <c r="N112" s="185">
        <v>0</v>
      </c>
      <c r="O112" s="185"/>
      <c r="P112" s="190"/>
      <c r="Q112" s="190"/>
      <c r="R112" s="190"/>
      <c r="S112" s="186">
        <f t="shared" ref="S112:S122" si="10">ROUND(G112*(P112),3)</f>
        <v>0</v>
      </c>
      <c r="T112" s="186"/>
      <c r="U112" s="186"/>
      <c r="V112" s="206"/>
      <c r="W112" s="59"/>
      <c r="Z112">
        <f t="shared" ref="Z112:Z122" si="11">0.058844*POWER(I112,0.952797)</f>
        <v>0</v>
      </c>
    </row>
    <row r="113" spans="1:26" ht="24.95" customHeight="1" x14ac:dyDescent="0.25">
      <c r="A113" s="187"/>
      <c r="B113" s="222"/>
      <c r="C113" s="188" t="s">
        <v>2641</v>
      </c>
      <c r="D113" s="323" t="s">
        <v>2616</v>
      </c>
      <c r="E113" s="323"/>
      <c r="F113" s="182" t="s">
        <v>2601</v>
      </c>
      <c r="G113" s="183">
        <v>1</v>
      </c>
      <c r="H113" s="189"/>
      <c r="I113" s="182">
        <f t="shared" si="6"/>
        <v>0</v>
      </c>
      <c r="J113" s="184">
        <f t="shared" si="7"/>
        <v>0</v>
      </c>
      <c r="K113" s="185">
        <f t="shared" si="8"/>
        <v>0</v>
      </c>
      <c r="L113" s="185">
        <f t="shared" si="9"/>
        <v>0</v>
      </c>
      <c r="M113" s="185"/>
      <c r="N113" s="185">
        <v>0</v>
      </c>
      <c r="O113" s="185"/>
      <c r="P113" s="190"/>
      <c r="Q113" s="190"/>
      <c r="R113" s="190"/>
      <c r="S113" s="186">
        <f t="shared" si="10"/>
        <v>0</v>
      </c>
      <c r="T113" s="186"/>
      <c r="U113" s="186"/>
      <c r="V113" s="206"/>
      <c r="W113" s="59"/>
      <c r="Z113">
        <f t="shared" si="11"/>
        <v>0</v>
      </c>
    </row>
    <row r="114" spans="1:26" ht="24.95" customHeight="1" x14ac:dyDescent="0.25">
      <c r="A114" s="187"/>
      <c r="B114" s="222"/>
      <c r="C114" s="188" t="s">
        <v>2642</v>
      </c>
      <c r="D114" s="323" t="s">
        <v>2643</v>
      </c>
      <c r="E114" s="323"/>
      <c r="F114" s="182" t="s">
        <v>195</v>
      </c>
      <c r="G114" s="183">
        <v>1</v>
      </c>
      <c r="H114" s="189"/>
      <c r="I114" s="182">
        <f t="shared" si="6"/>
        <v>0</v>
      </c>
      <c r="J114" s="184">
        <f t="shared" si="7"/>
        <v>0</v>
      </c>
      <c r="K114" s="185">
        <f t="shared" si="8"/>
        <v>0</v>
      </c>
      <c r="L114" s="185">
        <f t="shared" si="9"/>
        <v>0</v>
      </c>
      <c r="M114" s="185"/>
      <c r="N114" s="185">
        <v>0</v>
      </c>
      <c r="O114" s="185"/>
      <c r="P114" s="190"/>
      <c r="Q114" s="190"/>
      <c r="R114" s="190"/>
      <c r="S114" s="186">
        <f t="shared" si="10"/>
        <v>0</v>
      </c>
      <c r="T114" s="186"/>
      <c r="U114" s="186"/>
      <c r="V114" s="206"/>
      <c r="W114" s="59"/>
      <c r="Z114">
        <f t="shared" si="11"/>
        <v>0</v>
      </c>
    </row>
    <row r="115" spans="1:26" ht="24.95" customHeight="1" x14ac:dyDescent="0.25">
      <c r="A115" s="187"/>
      <c r="B115" s="222"/>
      <c r="C115" s="188" t="s">
        <v>2644</v>
      </c>
      <c r="D115" s="323" t="s">
        <v>2645</v>
      </c>
      <c r="E115" s="323"/>
      <c r="F115" s="182" t="s">
        <v>195</v>
      </c>
      <c r="G115" s="183">
        <v>6</v>
      </c>
      <c r="H115" s="189"/>
      <c r="I115" s="182">
        <f t="shared" si="6"/>
        <v>0</v>
      </c>
      <c r="J115" s="184">
        <f t="shared" si="7"/>
        <v>0</v>
      </c>
      <c r="K115" s="185">
        <f t="shared" si="8"/>
        <v>0</v>
      </c>
      <c r="L115" s="185">
        <f t="shared" si="9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10"/>
        <v>0</v>
      </c>
      <c r="T115" s="186"/>
      <c r="U115" s="186"/>
      <c r="V115" s="206"/>
      <c r="W115" s="59"/>
      <c r="Z115">
        <f t="shared" si="11"/>
        <v>0</v>
      </c>
    </row>
    <row r="116" spans="1:26" ht="24.95" customHeight="1" x14ac:dyDescent="0.25">
      <c r="A116" s="187"/>
      <c r="B116" s="222"/>
      <c r="C116" s="188" t="s">
        <v>2646</v>
      </c>
      <c r="D116" s="323" t="s">
        <v>2647</v>
      </c>
      <c r="E116" s="323"/>
      <c r="F116" s="182" t="s">
        <v>2614</v>
      </c>
      <c r="G116" s="183">
        <v>5.8</v>
      </c>
      <c r="H116" s="189"/>
      <c r="I116" s="182">
        <f t="shared" si="6"/>
        <v>0</v>
      </c>
      <c r="J116" s="184">
        <f t="shared" si="7"/>
        <v>0</v>
      </c>
      <c r="K116" s="185">
        <f t="shared" si="8"/>
        <v>0</v>
      </c>
      <c r="L116" s="185">
        <f t="shared" si="9"/>
        <v>0</v>
      </c>
      <c r="M116" s="185"/>
      <c r="N116" s="185">
        <v>0</v>
      </c>
      <c r="O116" s="185"/>
      <c r="P116" s="190"/>
      <c r="Q116" s="190"/>
      <c r="R116" s="190"/>
      <c r="S116" s="186">
        <f t="shared" si="10"/>
        <v>0</v>
      </c>
      <c r="T116" s="186"/>
      <c r="U116" s="186"/>
      <c r="V116" s="206"/>
      <c r="W116" s="59"/>
      <c r="Z116">
        <f t="shared" si="11"/>
        <v>0</v>
      </c>
    </row>
    <row r="117" spans="1:26" ht="24.95" customHeight="1" x14ac:dyDescent="0.25">
      <c r="A117" s="187"/>
      <c r="B117" s="222"/>
      <c r="C117" s="188" t="s">
        <v>2648</v>
      </c>
      <c r="D117" s="323" t="s">
        <v>2649</v>
      </c>
      <c r="E117" s="323"/>
      <c r="F117" s="182" t="s">
        <v>242</v>
      </c>
      <c r="G117" s="183">
        <v>650</v>
      </c>
      <c r="H117" s="189"/>
      <c r="I117" s="182">
        <f t="shared" si="6"/>
        <v>0</v>
      </c>
      <c r="J117" s="184">
        <f t="shared" si="7"/>
        <v>0</v>
      </c>
      <c r="K117" s="185">
        <f t="shared" si="8"/>
        <v>0</v>
      </c>
      <c r="L117" s="185">
        <f t="shared" si="9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10"/>
        <v>0</v>
      </c>
      <c r="T117" s="186"/>
      <c r="U117" s="186"/>
      <c r="V117" s="206"/>
      <c r="W117" s="59"/>
      <c r="Z117">
        <f t="shared" si="11"/>
        <v>0</v>
      </c>
    </row>
    <row r="118" spans="1:26" ht="24.95" customHeight="1" x14ac:dyDescent="0.25">
      <c r="A118" s="187"/>
      <c r="B118" s="222"/>
      <c r="C118" s="188" t="s">
        <v>2650</v>
      </c>
      <c r="D118" s="323" t="s">
        <v>2651</v>
      </c>
      <c r="E118" s="323"/>
      <c r="F118" s="182" t="s">
        <v>242</v>
      </c>
      <c r="G118" s="183">
        <v>300</v>
      </c>
      <c r="H118" s="189"/>
      <c r="I118" s="182">
        <f t="shared" si="6"/>
        <v>0</v>
      </c>
      <c r="J118" s="184">
        <f t="shared" si="7"/>
        <v>0</v>
      </c>
      <c r="K118" s="185">
        <f t="shared" si="8"/>
        <v>0</v>
      </c>
      <c r="L118" s="185">
        <f t="shared" si="9"/>
        <v>0</v>
      </c>
      <c r="M118" s="185"/>
      <c r="N118" s="185">
        <v>0</v>
      </c>
      <c r="O118" s="185"/>
      <c r="P118" s="190"/>
      <c r="Q118" s="190"/>
      <c r="R118" s="190"/>
      <c r="S118" s="186">
        <f t="shared" si="10"/>
        <v>0</v>
      </c>
      <c r="T118" s="186"/>
      <c r="U118" s="186"/>
      <c r="V118" s="206"/>
      <c r="W118" s="59"/>
      <c r="Z118">
        <f t="shared" si="11"/>
        <v>0</v>
      </c>
    </row>
    <row r="119" spans="1:26" ht="24.95" customHeight="1" x14ac:dyDescent="0.25">
      <c r="A119" s="187"/>
      <c r="B119" s="222"/>
      <c r="C119" s="188" t="s">
        <v>2652</v>
      </c>
      <c r="D119" s="323" t="s">
        <v>2653</v>
      </c>
      <c r="E119" s="323"/>
      <c r="F119" s="182" t="s">
        <v>262</v>
      </c>
      <c r="G119" s="183">
        <v>115</v>
      </c>
      <c r="H119" s="189"/>
      <c r="I119" s="182">
        <f t="shared" si="6"/>
        <v>0</v>
      </c>
      <c r="J119" s="184">
        <f t="shared" si="7"/>
        <v>0</v>
      </c>
      <c r="K119" s="185">
        <f t="shared" si="8"/>
        <v>0</v>
      </c>
      <c r="L119" s="185">
        <f t="shared" si="9"/>
        <v>0</v>
      </c>
      <c r="M119" s="185"/>
      <c r="N119" s="185">
        <v>0</v>
      </c>
      <c r="O119" s="185"/>
      <c r="P119" s="190"/>
      <c r="Q119" s="190"/>
      <c r="R119" s="190"/>
      <c r="S119" s="186">
        <f t="shared" si="10"/>
        <v>0</v>
      </c>
      <c r="T119" s="186"/>
      <c r="U119" s="186"/>
      <c r="V119" s="206"/>
      <c r="W119" s="59"/>
      <c r="Z119">
        <f t="shared" si="11"/>
        <v>0</v>
      </c>
    </row>
    <row r="120" spans="1:26" ht="24.95" customHeight="1" x14ac:dyDescent="0.25">
      <c r="A120" s="187"/>
      <c r="B120" s="222"/>
      <c r="C120" s="188" t="s">
        <v>2654</v>
      </c>
      <c r="D120" s="323" t="s">
        <v>2655</v>
      </c>
      <c r="E120" s="323"/>
      <c r="F120" s="182" t="s">
        <v>195</v>
      </c>
      <c r="G120" s="183">
        <v>1</v>
      </c>
      <c r="H120" s="189"/>
      <c r="I120" s="182">
        <f t="shared" si="6"/>
        <v>0</v>
      </c>
      <c r="J120" s="184">
        <f t="shared" si="7"/>
        <v>0</v>
      </c>
      <c r="K120" s="185">
        <f t="shared" si="8"/>
        <v>0</v>
      </c>
      <c r="L120" s="185">
        <f t="shared" si="9"/>
        <v>0</v>
      </c>
      <c r="M120" s="185"/>
      <c r="N120" s="185">
        <v>0</v>
      </c>
      <c r="O120" s="185"/>
      <c r="P120" s="190"/>
      <c r="Q120" s="190"/>
      <c r="R120" s="190"/>
      <c r="S120" s="186">
        <f t="shared" si="10"/>
        <v>0</v>
      </c>
      <c r="T120" s="186"/>
      <c r="U120" s="186"/>
      <c r="V120" s="206"/>
      <c r="W120" s="59"/>
      <c r="Z120">
        <f t="shared" si="11"/>
        <v>0</v>
      </c>
    </row>
    <row r="121" spans="1:26" ht="24.95" customHeight="1" x14ac:dyDescent="0.25">
      <c r="A121" s="187"/>
      <c r="B121" s="222"/>
      <c r="C121" s="188" t="s">
        <v>2656</v>
      </c>
      <c r="D121" s="323" t="s">
        <v>2657</v>
      </c>
      <c r="E121" s="323"/>
      <c r="F121" s="182" t="s">
        <v>195</v>
      </c>
      <c r="G121" s="183">
        <v>1</v>
      </c>
      <c r="H121" s="189"/>
      <c r="I121" s="182">
        <f t="shared" si="6"/>
        <v>0</v>
      </c>
      <c r="J121" s="184">
        <f t="shared" si="7"/>
        <v>0</v>
      </c>
      <c r="K121" s="185">
        <f t="shared" si="8"/>
        <v>0</v>
      </c>
      <c r="L121" s="185">
        <f t="shared" si="9"/>
        <v>0</v>
      </c>
      <c r="M121" s="185"/>
      <c r="N121" s="185">
        <v>0</v>
      </c>
      <c r="O121" s="185"/>
      <c r="P121" s="190"/>
      <c r="Q121" s="190"/>
      <c r="R121" s="190"/>
      <c r="S121" s="186">
        <f t="shared" si="10"/>
        <v>0</v>
      </c>
      <c r="T121" s="186"/>
      <c r="U121" s="186"/>
      <c r="V121" s="206"/>
      <c r="W121" s="59"/>
      <c r="Z121">
        <f t="shared" si="11"/>
        <v>0</v>
      </c>
    </row>
    <row r="122" spans="1:26" ht="24.95" customHeight="1" x14ac:dyDescent="0.25">
      <c r="A122" s="187"/>
      <c r="B122" s="222"/>
      <c r="C122" s="188" t="s">
        <v>1214</v>
      </c>
      <c r="D122" s="323" t="s">
        <v>1215</v>
      </c>
      <c r="E122" s="323"/>
      <c r="F122" s="182" t="s">
        <v>195</v>
      </c>
      <c r="G122" s="183">
        <v>1</v>
      </c>
      <c r="H122" s="189"/>
      <c r="I122" s="182">
        <f t="shared" si="6"/>
        <v>0</v>
      </c>
      <c r="J122" s="184">
        <f t="shared" si="7"/>
        <v>0</v>
      </c>
      <c r="K122" s="185">
        <f t="shared" si="8"/>
        <v>0</v>
      </c>
      <c r="L122" s="185">
        <f t="shared" si="9"/>
        <v>0</v>
      </c>
      <c r="M122" s="185"/>
      <c r="N122" s="185">
        <v>0</v>
      </c>
      <c r="O122" s="185"/>
      <c r="P122" s="190"/>
      <c r="Q122" s="190"/>
      <c r="R122" s="190"/>
      <c r="S122" s="186">
        <f t="shared" si="10"/>
        <v>0</v>
      </c>
      <c r="T122" s="186"/>
      <c r="U122" s="186"/>
      <c r="V122" s="206"/>
      <c r="W122" s="59"/>
      <c r="Z122">
        <f t="shared" si="11"/>
        <v>0</v>
      </c>
    </row>
    <row r="123" spans="1:26" x14ac:dyDescent="0.25">
      <c r="A123" s="13"/>
      <c r="B123" s="221"/>
      <c r="C123" s="180">
        <v>2</v>
      </c>
      <c r="D123" s="322" t="s">
        <v>79</v>
      </c>
      <c r="E123" s="322"/>
      <c r="F123" s="146"/>
      <c r="G123" s="179"/>
      <c r="H123" s="146"/>
      <c r="I123" s="148">
        <f>ROUND((SUM(I111:I122))/1,2)</f>
        <v>0</v>
      </c>
      <c r="J123" s="147"/>
      <c r="K123" s="147"/>
      <c r="L123" s="147">
        <f>ROUND((SUM(L111:L122))/1,2)</f>
        <v>0</v>
      </c>
      <c r="M123" s="147">
        <f>ROUND((SUM(M111:M122))/1,2)</f>
        <v>0</v>
      </c>
      <c r="N123" s="147"/>
      <c r="O123" s="147"/>
      <c r="P123" s="147"/>
      <c r="Q123" s="13"/>
      <c r="R123" s="13"/>
      <c r="S123" s="13">
        <f>ROUND((SUM(S111:S122))/1,2)</f>
        <v>0</v>
      </c>
      <c r="T123" s="13"/>
      <c r="U123" s="13"/>
      <c r="V123" s="208">
        <f>ROUND((SUM(V111:V122))/1,2)</f>
        <v>0</v>
      </c>
      <c r="W123" s="226"/>
      <c r="X123" s="145"/>
      <c r="Y123" s="145"/>
      <c r="Z123" s="145"/>
    </row>
    <row r="124" spans="1:26" x14ac:dyDescent="0.25">
      <c r="A124" s="1"/>
      <c r="B124" s="217"/>
      <c r="C124" s="1"/>
      <c r="D124" s="1"/>
      <c r="E124" s="139"/>
      <c r="F124" s="139"/>
      <c r="G124" s="173"/>
      <c r="H124" s="139"/>
      <c r="I124" s="139"/>
      <c r="J124" s="140"/>
      <c r="K124" s="140"/>
      <c r="L124" s="140"/>
      <c r="M124" s="140"/>
      <c r="N124" s="140"/>
      <c r="O124" s="140"/>
      <c r="P124" s="140"/>
      <c r="Q124" s="1"/>
      <c r="R124" s="1"/>
      <c r="S124" s="1"/>
      <c r="T124" s="1"/>
      <c r="U124" s="1"/>
      <c r="V124" s="209"/>
      <c r="W124" s="59"/>
    </row>
    <row r="125" spans="1:26" x14ac:dyDescent="0.25">
      <c r="A125" s="13"/>
      <c r="B125" s="221"/>
      <c r="C125" s="180">
        <v>3</v>
      </c>
      <c r="D125" s="322" t="s">
        <v>80</v>
      </c>
      <c r="E125" s="322"/>
      <c r="F125" s="146"/>
      <c r="G125" s="179"/>
      <c r="H125" s="146"/>
      <c r="I125" s="146"/>
      <c r="J125" s="147"/>
      <c r="K125" s="147"/>
      <c r="L125" s="147"/>
      <c r="M125" s="147"/>
      <c r="N125" s="147"/>
      <c r="O125" s="147"/>
      <c r="P125" s="147"/>
      <c r="Q125" s="13"/>
      <c r="R125" s="13"/>
      <c r="S125" s="13"/>
      <c r="T125" s="13"/>
      <c r="U125" s="13"/>
      <c r="V125" s="205"/>
      <c r="W125" s="226"/>
      <c r="X125" s="145"/>
      <c r="Y125" s="145"/>
      <c r="Z125" s="145"/>
    </row>
    <row r="126" spans="1:26" ht="24.95" customHeight="1" x14ac:dyDescent="0.25">
      <c r="A126" s="187"/>
      <c r="B126" s="222"/>
      <c r="C126" s="188" t="s">
        <v>2658</v>
      </c>
      <c r="D126" s="323" t="s">
        <v>2659</v>
      </c>
      <c r="E126" s="323"/>
      <c r="F126" s="182" t="s">
        <v>195</v>
      </c>
      <c r="G126" s="183">
        <v>3</v>
      </c>
      <c r="H126" s="189"/>
      <c r="I126" s="182">
        <f>ROUND(G126*(H126),2)</f>
        <v>0</v>
      </c>
      <c r="J126" s="184">
        <f>ROUND(G126*(N126),2)</f>
        <v>0</v>
      </c>
      <c r="K126" s="185">
        <f>ROUND(G126*(O126),2)</f>
        <v>0</v>
      </c>
      <c r="L126" s="185">
        <f>ROUND(G126*(H126),2)</f>
        <v>0</v>
      </c>
      <c r="M126" s="185"/>
      <c r="N126" s="185">
        <v>0</v>
      </c>
      <c r="O126" s="185"/>
      <c r="P126" s="190"/>
      <c r="Q126" s="190"/>
      <c r="R126" s="190"/>
      <c r="S126" s="186">
        <f>ROUND(G126*(P126),3)</f>
        <v>0</v>
      </c>
      <c r="T126" s="186"/>
      <c r="U126" s="186"/>
      <c r="V126" s="206"/>
      <c r="W126" s="59"/>
      <c r="Z126">
        <f>0.058844*POWER(I126,0.952797)</f>
        <v>0</v>
      </c>
    </row>
    <row r="127" spans="1:26" x14ac:dyDescent="0.25">
      <c r="A127" s="13"/>
      <c r="B127" s="221"/>
      <c r="C127" s="180">
        <v>3</v>
      </c>
      <c r="D127" s="322" t="s">
        <v>80</v>
      </c>
      <c r="E127" s="322"/>
      <c r="F127" s="146"/>
      <c r="G127" s="179"/>
      <c r="H127" s="146"/>
      <c r="I127" s="148">
        <f>ROUND((SUM(I125:I126))/1,2)</f>
        <v>0</v>
      </c>
      <c r="J127" s="147"/>
      <c r="K127" s="147"/>
      <c r="L127" s="147">
        <f>ROUND((SUM(L125:L126))/1,2)</f>
        <v>0</v>
      </c>
      <c r="M127" s="147">
        <f>ROUND((SUM(M125:M126))/1,2)</f>
        <v>0</v>
      </c>
      <c r="N127" s="147"/>
      <c r="O127" s="147"/>
      <c r="P127" s="147"/>
      <c r="Q127" s="13"/>
      <c r="R127" s="13"/>
      <c r="S127" s="13">
        <f>ROUND((SUM(S125:S126))/1,2)</f>
        <v>0</v>
      </c>
      <c r="T127" s="13"/>
      <c r="U127" s="13"/>
      <c r="V127" s="208">
        <f>ROUND((SUM(V125:V126))/1,2)</f>
        <v>0</v>
      </c>
      <c r="W127" s="226"/>
      <c r="X127" s="145"/>
      <c r="Y127" s="145"/>
      <c r="Z127" s="145"/>
    </row>
    <row r="128" spans="1:26" x14ac:dyDescent="0.25">
      <c r="A128" s="1"/>
      <c r="B128" s="217"/>
      <c r="C128" s="1"/>
      <c r="D128" s="1"/>
      <c r="E128" s="139"/>
      <c r="F128" s="139"/>
      <c r="G128" s="173"/>
      <c r="H128" s="139"/>
      <c r="I128" s="139"/>
      <c r="J128" s="140"/>
      <c r="K128" s="140"/>
      <c r="L128" s="140"/>
      <c r="M128" s="140"/>
      <c r="N128" s="140"/>
      <c r="O128" s="140"/>
      <c r="P128" s="140"/>
      <c r="Q128" s="1"/>
      <c r="R128" s="1"/>
      <c r="S128" s="1"/>
      <c r="T128" s="1"/>
      <c r="U128" s="1"/>
      <c r="V128" s="209"/>
      <c r="W128" s="59"/>
    </row>
    <row r="129" spans="1:26" x14ac:dyDescent="0.25">
      <c r="A129" s="13"/>
      <c r="B129" s="221"/>
      <c r="C129" s="180">
        <v>4</v>
      </c>
      <c r="D129" s="322" t="s">
        <v>81</v>
      </c>
      <c r="E129" s="322"/>
      <c r="F129" s="146"/>
      <c r="G129" s="179"/>
      <c r="H129" s="146"/>
      <c r="I129" s="146"/>
      <c r="J129" s="147"/>
      <c r="K129" s="147"/>
      <c r="L129" s="147"/>
      <c r="M129" s="147"/>
      <c r="N129" s="147"/>
      <c r="O129" s="147"/>
      <c r="P129" s="147"/>
      <c r="Q129" s="13"/>
      <c r="R129" s="13"/>
      <c r="S129" s="13"/>
      <c r="T129" s="13"/>
      <c r="U129" s="13"/>
      <c r="V129" s="205"/>
      <c r="W129" s="226"/>
      <c r="X129" s="145"/>
      <c r="Y129" s="145"/>
      <c r="Z129" s="145"/>
    </row>
    <row r="130" spans="1:26" ht="24.95" customHeight="1" x14ac:dyDescent="0.25">
      <c r="A130" s="187"/>
      <c r="B130" s="222"/>
      <c r="C130" s="188" t="s">
        <v>2660</v>
      </c>
      <c r="D130" s="323" t="s">
        <v>2661</v>
      </c>
      <c r="E130" s="323"/>
      <c r="F130" s="182" t="s">
        <v>195</v>
      </c>
      <c r="G130" s="183">
        <v>6</v>
      </c>
      <c r="H130" s="189"/>
      <c r="I130" s="182">
        <f>ROUND(G130*(H130),2)</f>
        <v>0</v>
      </c>
      <c r="J130" s="184">
        <f>ROUND(G130*(N130),2)</f>
        <v>0</v>
      </c>
      <c r="K130" s="185">
        <f>ROUND(G130*(O130),2)</f>
        <v>0</v>
      </c>
      <c r="L130" s="185">
        <f>ROUND(G130*(H130),2)</f>
        <v>0</v>
      </c>
      <c r="M130" s="185"/>
      <c r="N130" s="185">
        <v>0</v>
      </c>
      <c r="O130" s="185"/>
      <c r="P130" s="190"/>
      <c r="Q130" s="190"/>
      <c r="R130" s="190"/>
      <c r="S130" s="186">
        <f>ROUND(G130*(P130),3)</f>
        <v>0</v>
      </c>
      <c r="T130" s="186"/>
      <c r="U130" s="186"/>
      <c r="V130" s="206"/>
      <c r="W130" s="59"/>
      <c r="Z130">
        <f>0.058844*POWER(I130,0.952797)</f>
        <v>0</v>
      </c>
    </row>
    <row r="131" spans="1:26" x14ac:dyDescent="0.25">
      <c r="A131" s="13"/>
      <c r="B131" s="221"/>
      <c r="C131" s="180">
        <v>4</v>
      </c>
      <c r="D131" s="322" t="s">
        <v>81</v>
      </c>
      <c r="E131" s="322"/>
      <c r="F131" s="146"/>
      <c r="G131" s="179"/>
      <c r="H131" s="146"/>
      <c r="I131" s="148">
        <f>ROUND((SUM(I129:I130))/1,2)</f>
        <v>0</v>
      </c>
      <c r="J131" s="147"/>
      <c r="K131" s="147"/>
      <c r="L131" s="147">
        <f>ROUND((SUM(L129:L130))/1,2)</f>
        <v>0</v>
      </c>
      <c r="M131" s="147">
        <f>ROUND((SUM(M129:M130))/1,2)</f>
        <v>0</v>
      </c>
      <c r="N131" s="147"/>
      <c r="O131" s="147"/>
      <c r="P131" s="147"/>
      <c r="Q131" s="13"/>
      <c r="R131" s="13"/>
      <c r="S131" s="13">
        <f>ROUND((SUM(S129:S130))/1,2)</f>
        <v>0</v>
      </c>
      <c r="T131" s="13"/>
      <c r="U131" s="13"/>
      <c r="V131" s="208">
        <f>ROUND((SUM(V129:V130))/1,2)</f>
        <v>0</v>
      </c>
      <c r="W131" s="226"/>
      <c r="X131" s="145"/>
      <c r="Y131" s="145"/>
      <c r="Z131" s="145"/>
    </row>
    <row r="132" spans="1:26" x14ac:dyDescent="0.25">
      <c r="A132" s="1"/>
      <c r="B132" s="217"/>
      <c r="C132" s="1"/>
      <c r="D132" s="1"/>
      <c r="E132" s="139"/>
      <c r="F132" s="139"/>
      <c r="G132" s="173"/>
      <c r="H132" s="139"/>
      <c r="I132" s="139"/>
      <c r="J132" s="140"/>
      <c r="K132" s="140"/>
      <c r="L132" s="140"/>
      <c r="M132" s="140"/>
      <c r="N132" s="140"/>
      <c r="O132" s="140"/>
      <c r="P132" s="140"/>
      <c r="Q132" s="1"/>
      <c r="R132" s="1"/>
      <c r="S132" s="1"/>
      <c r="T132" s="1"/>
      <c r="U132" s="1"/>
      <c r="V132" s="209"/>
      <c r="W132" s="59"/>
    </row>
    <row r="133" spans="1:26" x14ac:dyDescent="0.25">
      <c r="A133" s="13"/>
      <c r="B133" s="221"/>
      <c r="C133" s="180">
        <v>5</v>
      </c>
      <c r="D133" s="322" t="s">
        <v>2597</v>
      </c>
      <c r="E133" s="322"/>
      <c r="F133" s="146"/>
      <c r="G133" s="179"/>
      <c r="H133" s="146"/>
      <c r="I133" s="146"/>
      <c r="J133" s="147"/>
      <c r="K133" s="147"/>
      <c r="L133" s="147"/>
      <c r="M133" s="147"/>
      <c r="N133" s="147"/>
      <c r="O133" s="147"/>
      <c r="P133" s="147"/>
      <c r="Q133" s="13"/>
      <c r="R133" s="13"/>
      <c r="S133" s="13"/>
      <c r="T133" s="13"/>
      <c r="U133" s="13"/>
      <c r="V133" s="205"/>
      <c r="W133" s="226"/>
      <c r="X133" s="145"/>
      <c r="Y133" s="145"/>
      <c r="Z133" s="145"/>
    </row>
    <row r="134" spans="1:26" ht="24.95" customHeight="1" x14ac:dyDescent="0.25">
      <c r="A134" s="187"/>
      <c r="B134" s="222"/>
      <c r="C134" s="188" t="s">
        <v>2662</v>
      </c>
      <c r="D134" s="323" t="s">
        <v>2663</v>
      </c>
      <c r="E134" s="323"/>
      <c r="F134" s="182" t="s">
        <v>195</v>
      </c>
      <c r="G134" s="183">
        <v>9</v>
      </c>
      <c r="H134" s="189"/>
      <c r="I134" s="182">
        <f>ROUND(G134*(H134),2)</f>
        <v>0</v>
      </c>
      <c r="J134" s="184">
        <f>ROUND(G134*(N134),2)</f>
        <v>0</v>
      </c>
      <c r="K134" s="185">
        <f>ROUND(G134*(O134),2)</f>
        <v>0</v>
      </c>
      <c r="L134" s="185">
        <f>ROUND(G134*(H134),2)</f>
        <v>0</v>
      </c>
      <c r="M134" s="185"/>
      <c r="N134" s="185">
        <v>0</v>
      </c>
      <c r="O134" s="185"/>
      <c r="P134" s="190"/>
      <c r="Q134" s="190"/>
      <c r="R134" s="190"/>
      <c r="S134" s="186">
        <f>ROUND(G134*(P134),3)</f>
        <v>0</v>
      </c>
      <c r="T134" s="186"/>
      <c r="U134" s="186"/>
      <c r="V134" s="206"/>
      <c r="W134" s="59"/>
      <c r="Z134">
        <f>0.058844*POWER(I134,0.952797)</f>
        <v>0</v>
      </c>
    </row>
    <row r="135" spans="1:26" x14ac:dyDescent="0.25">
      <c r="A135" s="13"/>
      <c r="B135" s="221"/>
      <c r="C135" s="180">
        <v>5</v>
      </c>
      <c r="D135" s="322" t="s">
        <v>2597</v>
      </c>
      <c r="E135" s="322"/>
      <c r="F135" s="146"/>
      <c r="G135" s="179"/>
      <c r="H135" s="146"/>
      <c r="I135" s="148">
        <f>ROUND((SUM(I133:I134))/1,2)</f>
        <v>0</v>
      </c>
      <c r="J135" s="147"/>
      <c r="K135" s="147"/>
      <c r="L135" s="147">
        <f>ROUND((SUM(L133:L134))/1,2)</f>
        <v>0</v>
      </c>
      <c r="M135" s="147">
        <f>ROUND((SUM(M133:M134))/1,2)</f>
        <v>0</v>
      </c>
      <c r="N135" s="147"/>
      <c r="O135" s="147"/>
      <c r="P135" s="147"/>
      <c r="Q135" s="13"/>
      <c r="R135" s="13"/>
      <c r="S135" s="13">
        <f>ROUND((SUM(S133:S134))/1,2)</f>
        <v>0</v>
      </c>
      <c r="T135" s="13"/>
      <c r="U135" s="13"/>
      <c r="V135" s="208">
        <f>ROUND((SUM(V133:V134))/1,2)</f>
        <v>0</v>
      </c>
      <c r="W135" s="226"/>
      <c r="X135" s="145"/>
      <c r="Y135" s="145"/>
      <c r="Z135" s="145"/>
    </row>
    <row r="136" spans="1:26" x14ac:dyDescent="0.25">
      <c r="A136" s="1"/>
      <c r="B136" s="217"/>
      <c r="C136" s="1"/>
      <c r="D136" s="1"/>
      <c r="E136" s="139"/>
      <c r="F136" s="139"/>
      <c r="G136" s="173"/>
      <c r="H136" s="139"/>
      <c r="I136" s="139"/>
      <c r="J136" s="140"/>
      <c r="K136" s="140"/>
      <c r="L136" s="140"/>
      <c r="M136" s="140"/>
      <c r="N136" s="140"/>
      <c r="O136" s="140"/>
      <c r="P136" s="140"/>
      <c r="Q136" s="1"/>
      <c r="R136" s="1"/>
      <c r="S136" s="1"/>
      <c r="T136" s="1"/>
      <c r="U136" s="1"/>
      <c r="V136" s="209"/>
      <c r="W136" s="59"/>
    </row>
    <row r="137" spans="1:26" x14ac:dyDescent="0.25">
      <c r="A137" s="13"/>
      <c r="B137" s="221"/>
      <c r="C137" s="180">
        <v>6</v>
      </c>
      <c r="D137" s="322" t="s">
        <v>82</v>
      </c>
      <c r="E137" s="322"/>
      <c r="F137" s="146"/>
      <c r="G137" s="179"/>
      <c r="H137" s="146"/>
      <c r="I137" s="146"/>
      <c r="J137" s="147"/>
      <c r="K137" s="147"/>
      <c r="L137" s="147"/>
      <c r="M137" s="147"/>
      <c r="N137" s="147"/>
      <c r="O137" s="147"/>
      <c r="P137" s="147"/>
      <c r="Q137" s="13"/>
      <c r="R137" s="13"/>
      <c r="S137" s="13"/>
      <c r="T137" s="13"/>
      <c r="U137" s="13"/>
      <c r="V137" s="205"/>
      <c r="W137" s="226"/>
      <c r="X137" s="145"/>
      <c r="Y137" s="145"/>
      <c r="Z137" s="145"/>
    </row>
    <row r="138" spans="1:26" ht="24.95" customHeight="1" x14ac:dyDescent="0.25">
      <c r="A138" s="187"/>
      <c r="B138" s="222"/>
      <c r="C138" s="188" t="s">
        <v>2664</v>
      </c>
      <c r="D138" s="323" t="s">
        <v>2665</v>
      </c>
      <c r="E138" s="323"/>
      <c r="F138" s="182" t="s">
        <v>195</v>
      </c>
      <c r="G138" s="183">
        <v>13</v>
      </c>
      <c r="H138" s="189"/>
      <c r="I138" s="182">
        <f>ROUND(G138*(H138),2)</f>
        <v>0</v>
      </c>
      <c r="J138" s="184">
        <f>ROUND(G138*(N138),2)</f>
        <v>0</v>
      </c>
      <c r="K138" s="185">
        <f>ROUND(G138*(O138),2)</f>
        <v>0</v>
      </c>
      <c r="L138" s="185">
        <f>ROUND(G138*(H138),2)</f>
        <v>0</v>
      </c>
      <c r="M138" s="185"/>
      <c r="N138" s="185">
        <v>0</v>
      </c>
      <c r="O138" s="185"/>
      <c r="P138" s="190"/>
      <c r="Q138" s="190"/>
      <c r="R138" s="190"/>
      <c r="S138" s="186">
        <f>ROUND(G138*(P138),3)</f>
        <v>0</v>
      </c>
      <c r="T138" s="186"/>
      <c r="U138" s="186"/>
      <c r="V138" s="206"/>
      <c r="W138" s="59"/>
      <c r="Z138">
        <f>0.058844*POWER(I138,0.952797)</f>
        <v>0</v>
      </c>
    </row>
    <row r="139" spans="1:26" x14ac:dyDescent="0.25">
      <c r="A139" s="13"/>
      <c r="B139" s="221"/>
      <c r="C139" s="180">
        <v>6</v>
      </c>
      <c r="D139" s="322" t="s">
        <v>82</v>
      </c>
      <c r="E139" s="322"/>
      <c r="F139" s="146"/>
      <c r="G139" s="179"/>
      <c r="H139" s="146"/>
      <c r="I139" s="148">
        <f>ROUND((SUM(I137:I138))/1,2)</f>
        <v>0</v>
      </c>
      <c r="J139" s="147"/>
      <c r="K139" s="147"/>
      <c r="L139" s="147">
        <f>ROUND((SUM(L137:L138))/1,2)</f>
        <v>0</v>
      </c>
      <c r="M139" s="147">
        <f>ROUND((SUM(M137:M138))/1,2)</f>
        <v>0</v>
      </c>
      <c r="N139" s="147"/>
      <c r="O139" s="147"/>
      <c r="P139" s="147"/>
      <c r="Q139" s="13"/>
      <c r="R139" s="13"/>
      <c r="S139" s="13">
        <f>ROUND((SUM(S137:S138))/1,2)</f>
        <v>0</v>
      </c>
      <c r="T139" s="13"/>
      <c r="U139" s="13"/>
      <c r="V139" s="208">
        <f>ROUND((SUM(V137:V138))/1,2)</f>
        <v>0</v>
      </c>
      <c r="W139" s="226"/>
      <c r="X139" s="145"/>
      <c r="Y139" s="145"/>
      <c r="Z139" s="145"/>
    </row>
    <row r="140" spans="1:26" x14ac:dyDescent="0.25">
      <c r="A140" s="1"/>
      <c r="B140" s="217"/>
      <c r="C140" s="1"/>
      <c r="D140" s="1"/>
      <c r="E140" s="139"/>
      <c r="F140" s="139"/>
      <c r="G140" s="173"/>
      <c r="H140" s="139"/>
      <c r="I140" s="139"/>
      <c r="J140" s="140"/>
      <c r="K140" s="140"/>
      <c r="L140" s="140"/>
      <c r="M140" s="140"/>
      <c r="N140" s="140"/>
      <c r="O140" s="140"/>
      <c r="P140" s="140"/>
      <c r="Q140" s="1"/>
      <c r="R140" s="1"/>
      <c r="S140" s="1"/>
      <c r="T140" s="1"/>
      <c r="U140" s="1"/>
      <c r="V140" s="209"/>
      <c r="W140" s="59"/>
    </row>
    <row r="141" spans="1:26" x14ac:dyDescent="0.25">
      <c r="A141" s="13"/>
      <c r="B141" s="221"/>
      <c r="C141" s="13"/>
      <c r="D141" s="324" t="s">
        <v>77</v>
      </c>
      <c r="E141" s="324"/>
      <c r="F141" s="146"/>
      <c r="G141" s="179"/>
      <c r="H141" s="146"/>
      <c r="I141" s="148">
        <f>ROUND((SUM(I88:I140))/2,2)</f>
        <v>0</v>
      </c>
      <c r="J141" s="147"/>
      <c r="K141" s="147"/>
      <c r="L141" s="146">
        <f>ROUND((SUM(L88:L140))/2,2)</f>
        <v>0</v>
      </c>
      <c r="M141" s="146">
        <f>ROUND((SUM(M88:M140))/2,2)</f>
        <v>0</v>
      </c>
      <c r="N141" s="147"/>
      <c r="O141" s="147"/>
      <c r="P141" s="200"/>
      <c r="Q141" s="13"/>
      <c r="R141" s="13"/>
      <c r="S141" s="200">
        <f>ROUND((SUM(S88:S140))/2,2)</f>
        <v>0</v>
      </c>
      <c r="T141" s="13"/>
      <c r="U141" s="13"/>
      <c r="V141" s="208">
        <f>ROUND((SUM(V88:V140))/2,2)</f>
        <v>0</v>
      </c>
      <c r="W141" s="59"/>
    </row>
    <row r="142" spans="1:26" x14ac:dyDescent="0.25">
      <c r="A142" s="1"/>
      <c r="B142" s="217"/>
      <c r="C142" s="1"/>
      <c r="D142" s="1"/>
      <c r="E142" s="139"/>
      <c r="F142" s="139"/>
      <c r="G142" s="173"/>
      <c r="H142" s="139"/>
      <c r="I142" s="139"/>
      <c r="J142" s="140"/>
      <c r="K142" s="140"/>
      <c r="L142" s="140"/>
      <c r="M142" s="140"/>
      <c r="N142" s="140"/>
      <c r="O142" s="140"/>
      <c r="P142" s="140"/>
      <c r="Q142" s="1"/>
      <c r="R142" s="1"/>
      <c r="S142" s="1"/>
      <c r="T142" s="1"/>
      <c r="U142" s="1"/>
      <c r="V142" s="209"/>
      <c r="W142" s="59"/>
    </row>
    <row r="143" spans="1:26" x14ac:dyDescent="0.25">
      <c r="A143" s="13"/>
      <c r="B143" s="221"/>
      <c r="C143" s="13"/>
      <c r="D143" s="324" t="s">
        <v>85</v>
      </c>
      <c r="E143" s="324"/>
      <c r="F143" s="146"/>
      <c r="G143" s="179"/>
      <c r="H143" s="146"/>
      <c r="I143" s="146"/>
      <c r="J143" s="147"/>
      <c r="K143" s="147"/>
      <c r="L143" s="147"/>
      <c r="M143" s="147"/>
      <c r="N143" s="147"/>
      <c r="O143" s="147"/>
      <c r="P143" s="147"/>
      <c r="Q143" s="13"/>
      <c r="R143" s="13"/>
      <c r="S143" s="13"/>
      <c r="T143" s="13"/>
      <c r="U143" s="13"/>
      <c r="V143" s="205"/>
      <c r="W143" s="226"/>
      <c r="X143" s="145"/>
      <c r="Y143" s="145"/>
      <c r="Z143" s="145"/>
    </row>
    <row r="144" spans="1:26" x14ac:dyDescent="0.25">
      <c r="A144" s="13"/>
      <c r="B144" s="221"/>
      <c r="C144" s="180">
        <v>725</v>
      </c>
      <c r="D144" s="322" t="s">
        <v>1740</v>
      </c>
      <c r="E144" s="322"/>
      <c r="F144" s="146"/>
      <c r="G144" s="179"/>
      <c r="H144" s="146"/>
      <c r="I144" s="146"/>
      <c r="J144" s="147"/>
      <c r="K144" s="147"/>
      <c r="L144" s="147"/>
      <c r="M144" s="147"/>
      <c r="N144" s="147"/>
      <c r="O144" s="147"/>
      <c r="P144" s="147"/>
      <c r="Q144" s="13"/>
      <c r="R144" s="13"/>
      <c r="S144" s="13"/>
      <c r="T144" s="13"/>
      <c r="U144" s="13"/>
      <c r="V144" s="205"/>
      <c r="W144" s="226"/>
      <c r="X144" s="145"/>
      <c r="Y144" s="145"/>
      <c r="Z144" s="145"/>
    </row>
    <row r="145" spans="1:26" ht="35.1" customHeight="1" x14ac:dyDescent="0.25">
      <c r="A145" s="187"/>
      <c r="B145" s="223"/>
      <c r="C145" s="197" t="s">
        <v>2666</v>
      </c>
      <c r="D145" s="326" t="s">
        <v>2667</v>
      </c>
      <c r="E145" s="326"/>
      <c r="F145" s="192" t="s">
        <v>2668</v>
      </c>
      <c r="G145" s="193">
        <v>25</v>
      </c>
      <c r="H145" s="198"/>
      <c r="I145" s="192">
        <f>ROUND(G145*(H145),2)</f>
        <v>0</v>
      </c>
      <c r="J145" s="194">
        <f>ROUND(G145*(N145),2)</f>
        <v>0</v>
      </c>
      <c r="K145" s="195">
        <f>ROUND(G145*(O145),2)</f>
        <v>0</v>
      </c>
      <c r="L145" s="195">
        <f>ROUND(G145*(H145),2)</f>
        <v>0</v>
      </c>
      <c r="M145" s="195">
        <f>ROUND(G145*(H145),2)</f>
        <v>0</v>
      </c>
      <c r="N145" s="195">
        <v>0</v>
      </c>
      <c r="O145" s="195"/>
      <c r="P145" s="199"/>
      <c r="Q145" s="199"/>
      <c r="R145" s="199"/>
      <c r="S145" s="196">
        <f>ROUND(G145*(P145),3)</f>
        <v>0</v>
      </c>
      <c r="T145" s="196"/>
      <c r="U145" s="196"/>
      <c r="V145" s="207"/>
      <c r="W145" s="59"/>
      <c r="Z145">
        <f>0.058844*POWER(I145,0.952797)</f>
        <v>0</v>
      </c>
    </row>
    <row r="146" spans="1:26" x14ac:dyDescent="0.25">
      <c r="A146" s="13"/>
      <c r="B146" s="221"/>
      <c r="C146" s="180">
        <v>725</v>
      </c>
      <c r="D146" s="322" t="s">
        <v>1740</v>
      </c>
      <c r="E146" s="322"/>
      <c r="F146" s="146"/>
      <c r="G146" s="179"/>
      <c r="H146" s="146"/>
      <c r="I146" s="148">
        <f>ROUND((SUM(I144:I145))/1,2)</f>
        <v>0</v>
      </c>
      <c r="J146" s="147"/>
      <c r="K146" s="147"/>
      <c r="L146" s="147">
        <f>ROUND((SUM(L144:L145))/1,2)</f>
        <v>0</v>
      </c>
      <c r="M146" s="147">
        <f>ROUND((SUM(M144:M145))/1,2)</f>
        <v>0</v>
      </c>
      <c r="N146" s="147"/>
      <c r="O146" s="147"/>
      <c r="P146" s="147"/>
      <c r="Q146" s="13"/>
      <c r="R146" s="13"/>
      <c r="S146" s="13">
        <f>ROUND((SUM(S144:S145))/1,2)</f>
        <v>0</v>
      </c>
      <c r="T146" s="13"/>
      <c r="U146" s="13"/>
      <c r="V146" s="208">
        <f>ROUND((SUM(V144:V145))/1,2)</f>
        <v>0</v>
      </c>
      <c r="W146" s="226"/>
      <c r="X146" s="145"/>
      <c r="Y146" s="145"/>
      <c r="Z146" s="145"/>
    </row>
    <row r="147" spans="1:26" x14ac:dyDescent="0.25">
      <c r="A147" s="1"/>
      <c r="B147" s="217"/>
      <c r="C147" s="1"/>
      <c r="D147" s="1"/>
      <c r="E147" s="139"/>
      <c r="F147" s="139"/>
      <c r="G147" s="173"/>
      <c r="H147" s="139"/>
      <c r="I147" s="139"/>
      <c r="J147" s="140"/>
      <c r="K147" s="140"/>
      <c r="L147" s="140"/>
      <c r="M147" s="140"/>
      <c r="N147" s="140"/>
      <c r="O147" s="140"/>
      <c r="P147" s="140"/>
      <c r="Q147" s="1"/>
      <c r="R147" s="1"/>
      <c r="S147" s="1"/>
      <c r="T147" s="1"/>
      <c r="U147" s="1"/>
      <c r="V147" s="209"/>
      <c r="W147" s="59"/>
    </row>
    <row r="148" spans="1:26" x14ac:dyDescent="0.25">
      <c r="A148" s="13"/>
      <c r="B148" s="221"/>
      <c r="C148" s="180">
        <v>787</v>
      </c>
      <c r="D148" s="322" t="s">
        <v>2598</v>
      </c>
      <c r="E148" s="322"/>
      <c r="F148" s="146"/>
      <c r="G148" s="179"/>
      <c r="H148" s="146"/>
      <c r="I148" s="146"/>
      <c r="J148" s="147"/>
      <c r="K148" s="147"/>
      <c r="L148" s="147"/>
      <c r="M148" s="147"/>
      <c r="N148" s="147"/>
      <c r="O148" s="147"/>
      <c r="P148" s="147"/>
      <c r="Q148" s="13"/>
      <c r="R148" s="13"/>
      <c r="S148" s="13"/>
      <c r="T148" s="13"/>
      <c r="U148" s="13"/>
      <c r="V148" s="205"/>
      <c r="W148" s="226"/>
      <c r="X148" s="145"/>
      <c r="Y148" s="145"/>
      <c r="Z148" s="145"/>
    </row>
    <row r="149" spans="1:26" ht="24.95" customHeight="1" x14ac:dyDescent="0.25">
      <c r="A149" s="187"/>
      <c r="B149" s="222"/>
      <c r="C149" s="188" t="s">
        <v>2669</v>
      </c>
      <c r="D149" s="323" t="s">
        <v>2670</v>
      </c>
      <c r="E149" s="323"/>
      <c r="F149" s="182" t="s">
        <v>195</v>
      </c>
      <c r="G149" s="183">
        <v>1</v>
      </c>
      <c r="H149" s="189"/>
      <c r="I149" s="182">
        <f>ROUND(G149*(H149),2)</f>
        <v>0</v>
      </c>
      <c r="J149" s="184">
        <f>ROUND(G149*(N149),2)</f>
        <v>0</v>
      </c>
      <c r="K149" s="185">
        <f>ROUND(G149*(O149),2)</f>
        <v>0</v>
      </c>
      <c r="L149" s="185">
        <f>ROUND(G149*(H149),2)</f>
        <v>0</v>
      </c>
      <c r="M149" s="185"/>
      <c r="N149" s="185">
        <v>0</v>
      </c>
      <c r="O149" s="185"/>
      <c r="P149" s="190"/>
      <c r="Q149" s="190"/>
      <c r="R149" s="190"/>
      <c r="S149" s="186">
        <f>ROUND(G149*(P149),3)</f>
        <v>0</v>
      </c>
      <c r="T149" s="186"/>
      <c r="U149" s="186"/>
      <c r="V149" s="206"/>
      <c r="W149" s="59"/>
      <c r="Z149">
        <f>0.058844*POWER(I149,0.952797)</f>
        <v>0</v>
      </c>
    </row>
    <row r="150" spans="1:26" ht="24.95" customHeight="1" x14ac:dyDescent="0.25">
      <c r="A150" s="187"/>
      <c r="B150" s="222"/>
      <c r="C150" s="188" t="s">
        <v>2671</v>
      </c>
      <c r="D150" s="323" t="s">
        <v>2672</v>
      </c>
      <c r="E150" s="323"/>
      <c r="F150" s="182" t="s">
        <v>653</v>
      </c>
      <c r="G150" s="183">
        <v>1871</v>
      </c>
      <c r="H150" s="189"/>
      <c r="I150" s="182">
        <f>ROUND(G150*(H150),2)</f>
        <v>0</v>
      </c>
      <c r="J150" s="184">
        <f>ROUND(G150*(N150),2)</f>
        <v>0</v>
      </c>
      <c r="K150" s="185">
        <f>ROUND(G150*(O150),2)</f>
        <v>0</v>
      </c>
      <c r="L150" s="185">
        <f>ROUND(G150*(H150),2)</f>
        <v>0</v>
      </c>
      <c r="M150" s="185"/>
      <c r="N150" s="185">
        <v>0</v>
      </c>
      <c r="O150" s="185"/>
      <c r="P150" s="190"/>
      <c r="Q150" s="190"/>
      <c r="R150" s="190"/>
      <c r="S150" s="186">
        <f>ROUND(G150*(P150),3)</f>
        <v>0</v>
      </c>
      <c r="T150" s="186"/>
      <c r="U150" s="186"/>
      <c r="V150" s="206"/>
      <c r="W150" s="59"/>
      <c r="Z150">
        <f>0.058844*POWER(I150,0.952797)</f>
        <v>0</v>
      </c>
    </row>
    <row r="151" spans="1:26" ht="24.95" customHeight="1" x14ac:dyDescent="0.25">
      <c r="A151" s="187"/>
      <c r="B151" s="222"/>
      <c r="C151" s="188" t="s">
        <v>2671</v>
      </c>
      <c r="D151" s="323" t="s">
        <v>2673</v>
      </c>
      <c r="E151" s="323"/>
      <c r="F151" s="182" t="s">
        <v>195</v>
      </c>
      <c r="G151" s="183">
        <v>1</v>
      </c>
      <c r="H151" s="189"/>
      <c r="I151" s="182">
        <f>ROUND(G151*(H151),2)</f>
        <v>0</v>
      </c>
      <c r="J151" s="184">
        <f>ROUND(G151*(N151),2)</f>
        <v>0</v>
      </c>
      <c r="K151" s="185">
        <f>ROUND(G151*(O151),2)</f>
        <v>0</v>
      </c>
      <c r="L151" s="185">
        <f>ROUND(G151*(H151),2)</f>
        <v>0</v>
      </c>
      <c r="M151" s="185"/>
      <c r="N151" s="185">
        <v>0</v>
      </c>
      <c r="O151" s="185"/>
      <c r="P151" s="190"/>
      <c r="Q151" s="190"/>
      <c r="R151" s="190"/>
      <c r="S151" s="186">
        <f>ROUND(G151*(P151),3)</f>
        <v>0</v>
      </c>
      <c r="T151" s="186"/>
      <c r="U151" s="186"/>
      <c r="V151" s="206"/>
      <c r="W151" s="59"/>
      <c r="Z151">
        <f>0.058844*POWER(I151,0.952797)</f>
        <v>0</v>
      </c>
    </row>
    <row r="152" spans="1:26" ht="24.95" customHeight="1" x14ac:dyDescent="0.25">
      <c r="A152" s="187"/>
      <c r="B152" s="222"/>
      <c r="C152" s="188" t="s">
        <v>2671</v>
      </c>
      <c r="D152" s="323" t="s">
        <v>2674</v>
      </c>
      <c r="E152" s="323"/>
      <c r="F152" s="182" t="s">
        <v>195</v>
      </c>
      <c r="G152" s="183">
        <v>1</v>
      </c>
      <c r="H152" s="189"/>
      <c r="I152" s="182">
        <f>ROUND(G152*(H152),2)</f>
        <v>0</v>
      </c>
      <c r="J152" s="184">
        <f>ROUND(G152*(N152),2)</f>
        <v>0</v>
      </c>
      <c r="K152" s="185">
        <f>ROUND(G152*(O152),2)</f>
        <v>0</v>
      </c>
      <c r="L152" s="185">
        <f>ROUND(G152*(H152),2)</f>
        <v>0</v>
      </c>
      <c r="M152" s="185"/>
      <c r="N152" s="185">
        <v>0</v>
      </c>
      <c r="O152" s="185"/>
      <c r="P152" s="190"/>
      <c r="Q152" s="190"/>
      <c r="R152" s="190"/>
      <c r="S152" s="186">
        <f>ROUND(G152*(P152),3)</f>
        <v>0</v>
      </c>
      <c r="T152" s="186"/>
      <c r="U152" s="186"/>
      <c r="V152" s="206"/>
      <c r="W152" s="59"/>
      <c r="Z152">
        <f>0.058844*POWER(I152,0.952797)</f>
        <v>0</v>
      </c>
    </row>
    <row r="153" spans="1:26" x14ac:dyDescent="0.25">
      <c r="A153" s="13"/>
      <c r="B153" s="221"/>
      <c r="C153" s="180">
        <v>787</v>
      </c>
      <c r="D153" s="322" t="s">
        <v>2598</v>
      </c>
      <c r="E153" s="322"/>
      <c r="F153" s="146"/>
      <c r="G153" s="179"/>
      <c r="H153" s="146"/>
      <c r="I153" s="148">
        <f>ROUND((SUM(I148:I152))/1,2)</f>
        <v>0</v>
      </c>
      <c r="J153" s="147"/>
      <c r="K153" s="147"/>
      <c r="L153" s="147">
        <f>ROUND((SUM(L148:L152))/1,2)</f>
        <v>0</v>
      </c>
      <c r="M153" s="147">
        <f>ROUND((SUM(M148:M152))/1,2)</f>
        <v>0</v>
      </c>
      <c r="N153" s="147"/>
      <c r="O153" s="147"/>
      <c r="P153" s="147"/>
      <c r="Q153" s="13"/>
      <c r="R153" s="13"/>
      <c r="S153" s="13">
        <f>ROUND((SUM(S148:S152))/1,2)</f>
        <v>0</v>
      </c>
      <c r="T153" s="13"/>
      <c r="U153" s="13"/>
      <c r="V153" s="208">
        <f>ROUND((SUM(V148:V152))/1,2)</f>
        <v>0</v>
      </c>
      <c r="W153" s="226"/>
      <c r="X153" s="145"/>
      <c r="Y153" s="145"/>
      <c r="Z153" s="145"/>
    </row>
    <row r="154" spans="1:26" x14ac:dyDescent="0.25">
      <c r="A154" s="1"/>
      <c r="B154" s="217"/>
      <c r="C154" s="1"/>
      <c r="D154" s="1"/>
      <c r="E154" s="139"/>
      <c r="F154" s="139"/>
      <c r="G154" s="173"/>
      <c r="H154" s="139"/>
      <c r="I154" s="139"/>
      <c r="J154" s="140"/>
      <c r="K154" s="140"/>
      <c r="L154" s="140"/>
      <c r="M154" s="140"/>
      <c r="N154" s="140"/>
      <c r="O154" s="140"/>
      <c r="P154" s="140"/>
      <c r="Q154" s="1"/>
      <c r="R154" s="1"/>
      <c r="S154" s="1"/>
      <c r="T154" s="1"/>
      <c r="U154" s="1"/>
      <c r="V154" s="209"/>
      <c r="W154" s="59"/>
    </row>
    <row r="155" spans="1:26" x14ac:dyDescent="0.25">
      <c r="A155" s="13"/>
      <c r="B155" s="221"/>
      <c r="C155" s="13"/>
      <c r="D155" s="324" t="s">
        <v>85</v>
      </c>
      <c r="E155" s="324"/>
      <c r="F155" s="146"/>
      <c r="G155" s="179"/>
      <c r="H155" s="146"/>
      <c r="I155" s="148">
        <f>ROUND((SUM(I143:I154))/2,2)</f>
        <v>0</v>
      </c>
      <c r="J155" s="147"/>
      <c r="K155" s="147"/>
      <c r="L155" s="146">
        <f>ROUND((SUM(L143:L154))/2,2)</f>
        <v>0</v>
      </c>
      <c r="M155" s="146">
        <f>ROUND((SUM(M143:M154))/2,2)</f>
        <v>0</v>
      </c>
      <c r="N155" s="147"/>
      <c r="O155" s="147"/>
      <c r="P155" s="200"/>
      <c r="Q155" s="13"/>
      <c r="R155" s="13"/>
      <c r="S155" s="200">
        <f>ROUND((SUM(S143:S154))/2,2)</f>
        <v>0</v>
      </c>
      <c r="T155" s="13"/>
      <c r="U155" s="13"/>
      <c r="V155" s="208">
        <f>ROUND((SUM(V143:V154))/2,2)</f>
        <v>0</v>
      </c>
      <c r="W155" s="59"/>
    </row>
    <row r="156" spans="1:26" x14ac:dyDescent="0.25">
      <c r="A156" s="1"/>
      <c r="B156" s="217"/>
      <c r="C156" s="1"/>
      <c r="D156" s="1"/>
      <c r="E156" s="139"/>
      <c r="F156" s="139"/>
      <c r="G156" s="173"/>
      <c r="H156" s="139"/>
      <c r="I156" s="139"/>
      <c r="J156" s="140"/>
      <c r="K156" s="140"/>
      <c r="L156" s="140"/>
      <c r="M156" s="140"/>
      <c r="N156" s="140"/>
      <c r="O156" s="140"/>
      <c r="P156" s="140"/>
      <c r="Q156" s="1"/>
      <c r="R156" s="1"/>
      <c r="S156" s="1"/>
      <c r="T156" s="1"/>
      <c r="U156" s="1"/>
      <c r="V156" s="209"/>
      <c r="W156" s="59"/>
    </row>
    <row r="157" spans="1:26" x14ac:dyDescent="0.25">
      <c r="A157" s="13"/>
      <c r="B157" s="221"/>
      <c r="C157" s="13"/>
      <c r="D157" s="324" t="s">
        <v>102</v>
      </c>
      <c r="E157" s="324"/>
      <c r="F157" s="146"/>
      <c r="G157" s="179"/>
      <c r="H157" s="146"/>
      <c r="I157" s="146"/>
      <c r="J157" s="147"/>
      <c r="K157" s="147"/>
      <c r="L157" s="147"/>
      <c r="M157" s="147"/>
      <c r="N157" s="147"/>
      <c r="O157" s="147"/>
      <c r="P157" s="147"/>
      <c r="Q157" s="13"/>
      <c r="R157" s="13"/>
      <c r="S157" s="13"/>
      <c r="T157" s="13"/>
      <c r="U157" s="13"/>
      <c r="V157" s="205"/>
      <c r="W157" s="226"/>
      <c r="X157" s="145"/>
      <c r="Y157" s="145"/>
      <c r="Z157" s="145"/>
    </row>
    <row r="158" spans="1:26" x14ac:dyDescent="0.25">
      <c r="A158" s="13"/>
      <c r="B158" s="221"/>
      <c r="C158" s="180">
        <v>924</v>
      </c>
      <c r="D158" s="322" t="s">
        <v>2599</v>
      </c>
      <c r="E158" s="322"/>
      <c r="F158" s="146"/>
      <c r="G158" s="179"/>
      <c r="H158" s="146"/>
      <c r="I158" s="146"/>
      <c r="J158" s="147"/>
      <c r="K158" s="147"/>
      <c r="L158" s="147"/>
      <c r="M158" s="147"/>
      <c r="N158" s="147"/>
      <c r="O158" s="147"/>
      <c r="P158" s="147"/>
      <c r="Q158" s="13"/>
      <c r="R158" s="13"/>
      <c r="S158" s="13"/>
      <c r="T158" s="13"/>
      <c r="U158" s="13"/>
      <c r="V158" s="205"/>
      <c r="W158" s="226"/>
      <c r="X158" s="145"/>
      <c r="Y158" s="145"/>
      <c r="Z158" s="145"/>
    </row>
    <row r="159" spans="1:26" ht="24.95" customHeight="1" x14ac:dyDescent="0.25">
      <c r="A159" s="187"/>
      <c r="B159" s="222"/>
      <c r="C159" s="188" t="s">
        <v>2675</v>
      </c>
      <c r="D159" s="323" t="s">
        <v>2676</v>
      </c>
      <c r="E159" s="323"/>
      <c r="F159" s="182" t="s">
        <v>130</v>
      </c>
      <c r="G159" s="183">
        <v>25</v>
      </c>
      <c r="H159" s="189"/>
      <c r="I159" s="182">
        <f>ROUND(G159*(H159),2)</f>
        <v>0</v>
      </c>
      <c r="J159" s="184">
        <f>ROUND(G159*(N159),2)</f>
        <v>0</v>
      </c>
      <c r="K159" s="185">
        <f>ROUND(G159*(O159),2)</f>
        <v>0</v>
      </c>
      <c r="L159" s="185">
        <f>ROUND(G159*(H159),2)</f>
        <v>0</v>
      </c>
      <c r="M159" s="185"/>
      <c r="N159" s="185">
        <v>0</v>
      </c>
      <c r="O159" s="185"/>
      <c r="P159" s="190"/>
      <c r="Q159" s="190"/>
      <c r="R159" s="190"/>
      <c r="S159" s="186">
        <f>ROUND(G159*(P159),3)</f>
        <v>0</v>
      </c>
      <c r="T159" s="186"/>
      <c r="U159" s="186"/>
      <c r="V159" s="206"/>
      <c r="W159" s="59"/>
      <c r="Z159">
        <f>0.058844*POWER(I159,0.952797)</f>
        <v>0</v>
      </c>
    </row>
    <row r="160" spans="1:26" x14ac:dyDescent="0.25">
      <c r="A160" s="13"/>
      <c r="B160" s="221"/>
      <c r="C160" s="180">
        <v>924</v>
      </c>
      <c r="D160" s="322" t="s">
        <v>2599</v>
      </c>
      <c r="E160" s="322"/>
      <c r="F160" s="146"/>
      <c r="G160" s="179"/>
      <c r="H160" s="146"/>
      <c r="I160" s="148">
        <f>ROUND((SUM(I158:I159))/1,2)</f>
        <v>0</v>
      </c>
      <c r="J160" s="147"/>
      <c r="K160" s="147"/>
      <c r="L160" s="147">
        <f>ROUND((SUM(L158:L159))/1,2)</f>
        <v>0</v>
      </c>
      <c r="M160" s="147">
        <f>ROUND((SUM(M158:M159))/1,2)</f>
        <v>0</v>
      </c>
      <c r="N160" s="147"/>
      <c r="O160" s="147"/>
      <c r="P160" s="200"/>
      <c r="Q160" s="1"/>
      <c r="R160" s="1"/>
      <c r="S160" s="200">
        <f>ROUND((SUM(S158:S159))/1,2)</f>
        <v>0</v>
      </c>
      <c r="T160" s="2"/>
      <c r="U160" s="2"/>
      <c r="V160" s="208">
        <f>ROUND((SUM(V158:V159))/1,2)</f>
        <v>0</v>
      </c>
      <c r="W160" s="59"/>
    </row>
    <row r="161" spans="1:26" x14ac:dyDescent="0.25">
      <c r="A161" s="1"/>
      <c r="B161" s="217"/>
      <c r="C161" s="1"/>
      <c r="D161" s="1"/>
      <c r="E161" s="139"/>
      <c r="F161" s="139"/>
      <c r="G161" s="173"/>
      <c r="H161" s="139"/>
      <c r="I161" s="139"/>
      <c r="J161" s="140"/>
      <c r="K161" s="140"/>
      <c r="L161" s="140"/>
      <c r="M161" s="140"/>
      <c r="N161" s="140"/>
      <c r="O161" s="140"/>
      <c r="P161" s="140"/>
      <c r="Q161" s="1"/>
      <c r="R161" s="1"/>
      <c r="S161" s="1"/>
      <c r="T161" s="1"/>
      <c r="U161" s="1"/>
      <c r="V161" s="209"/>
      <c r="W161" s="59"/>
    </row>
    <row r="162" spans="1:26" x14ac:dyDescent="0.25">
      <c r="A162" s="13"/>
      <c r="B162" s="221"/>
      <c r="C162" s="13"/>
      <c r="D162" s="324" t="s">
        <v>102</v>
      </c>
      <c r="E162" s="324"/>
      <c r="F162" s="146"/>
      <c r="G162" s="179"/>
      <c r="H162" s="146"/>
      <c r="I162" s="148">
        <f>ROUND((SUM(I157:I161))/2,2)</f>
        <v>0</v>
      </c>
      <c r="J162" s="147"/>
      <c r="K162" s="147"/>
      <c r="L162" s="147">
        <f>ROUND((SUM(L157:L161))/2,2)</f>
        <v>0</v>
      </c>
      <c r="M162" s="147">
        <f>ROUND((SUM(M157:M161))/2,2)</f>
        <v>0</v>
      </c>
      <c r="N162" s="147"/>
      <c r="O162" s="147"/>
      <c r="P162" s="200"/>
      <c r="Q162" s="1"/>
      <c r="R162" s="1"/>
      <c r="S162" s="200">
        <f>ROUND((SUM(S157:S161))/2,2)</f>
        <v>0</v>
      </c>
      <c r="T162" s="1"/>
      <c r="U162" s="1"/>
      <c r="V162" s="208">
        <f>ROUND((SUM(V157:V161))/2,2)</f>
        <v>0</v>
      </c>
      <c r="W162" s="59"/>
    </row>
    <row r="163" spans="1:26" x14ac:dyDescent="0.25">
      <c r="A163" s="1"/>
      <c r="B163" s="224"/>
      <c r="C163" s="201"/>
      <c r="D163" s="325" t="s">
        <v>107</v>
      </c>
      <c r="E163" s="325"/>
      <c r="F163" s="203"/>
      <c r="G163" s="202"/>
      <c r="H163" s="203"/>
      <c r="I163" s="203">
        <f>ROUND((SUM(I88:I162))/3,2)</f>
        <v>0</v>
      </c>
      <c r="J163" s="228"/>
      <c r="K163" s="228">
        <f>ROUND((SUM(K88:K162))/3,2)</f>
        <v>0</v>
      </c>
      <c r="L163" s="228">
        <f>ROUND((SUM(L88:L162))/3,2)</f>
        <v>0</v>
      </c>
      <c r="M163" s="228">
        <f>ROUND((SUM(M88:M162))/3,2)</f>
        <v>0</v>
      </c>
      <c r="N163" s="228"/>
      <c r="O163" s="228"/>
      <c r="P163" s="202"/>
      <c r="Q163" s="201"/>
      <c r="R163" s="201"/>
      <c r="S163" s="202">
        <f>ROUND((SUM(S88:S162))/3,2)</f>
        <v>0</v>
      </c>
      <c r="T163" s="201"/>
      <c r="U163" s="201"/>
      <c r="V163" s="210">
        <f>ROUND((SUM(V88:V162))/3,2)</f>
        <v>0</v>
      </c>
      <c r="W163" s="59"/>
      <c r="Z163">
        <f>(SUM(Z88:Z162))</f>
        <v>0</v>
      </c>
    </row>
  </sheetData>
  <mergeCells count="12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I79:P79"/>
    <mergeCell ref="D88:E88"/>
    <mergeCell ref="D89:E89"/>
    <mergeCell ref="B69:D69"/>
    <mergeCell ref="B70:D70"/>
    <mergeCell ref="B71:D71"/>
    <mergeCell ref="B73:D73"/>
    <mergeCell ref="B77:V77"/>
    <mergeCell ref="H1:I1"/>
    <mergeCell ref="B61:D61"/>
    <mergeCell ref="B62:D62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D90:E90"/>
    <mergeCell ref="D91:E91"/>
    <mergeCell ref="D92:E92"/>
    <mergeCell ref="D93:E93"/>
    <mergeCell ref="D94:E94"/>
    <mergeCell ref="D95:E95"/>
    <mergeCell ref="B79:E79"/>
    <mergeCell ref="B80:E80"/>
    <mergeCell ref="B81:E81"/>
    <mergeCell ref="D102:E102"/>
    <mergeCell ref="D103:E103"/>
    <mergeCell ref="D104:E104"/>
    <mergeCell ref="D105:E105"/>
    <mergeCell ref="D106:E106"/>
    <mergeCell ref="D107:E107"/>
    <mergeCell ref="D96:E96"/>
    <mergeCell ref="D97:E97"/>
    <mergeCell ref="D98:E98"/>
    <mergeCell ref="D99:E99"/>
    <mergeCell ref="D100:E100"/>
    <mergeCell ref="D101:E101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1:E111"/>
    <mergeCell ref="D112:E112"/>
    <mergeCell ref="D113:E113"/>
    <mergeCell ref="D114:E114"/>
    <mergeCell ref="D129:E129"/>
    <mergeCell ref="D130:E130"/>
    <mergeCell ref="D131:E131"/>
    <mergeCell ref="D133:E133"/>
    <mergeCell ref="D134:E134"/>
    <mergeCell ref="D135:E135"/>
    <mergeCell ref="D121:E121"/>
    <mergeCell ref="D122:E122"/>
    <mergeCell ref="D123:E123"/>
    <mergeCell ref="D125:E125"/>
    <mergeCell ref="D126:E126"/>
    <mergeCell ref="D127:E127"/>
    <mergeCell ref="D145:E145"/>
    <mergeCell ref="D146:E146"/>
    <mergeCell ref="D148:E148"/>
    <mergeCell ref="D149:E149"/>
    <mergeCell ref="D150:E150"/>
    <mergeCell ref="D151:E151"/>
    <mergeCell ref="D137:E137"/>
    <mergeCell ref="D138:E138"/>
    <mergeCell ref="D139:E139"/>
    <mergeCell ref="D141:E141"/>
    <mergeCell ref="D143:E143"/>
    <mergeCell ref="D144:E144"/>
    <mergeCell ref="D160:E160"/>
    <mergeCell ref="D162:E162"/>
    <mergeCell ref="D163:E163"/>
    <mergeCell ref="D152:E152"/>
    <mergeCell ref="D153:E153"/>
    <mergeCell ref="D155:E155"/>
    <mergeCell ref="D157:E157"/>
    <mergeCell ref="D158:E158"/>
    <mergeCell ref="D159:E159"/>
  </mergeCells>
  <hyperlinks>
    <hyperlink ref="B1:C1" location="A2:A2" tooltip="Klikni na prechod ku Kryciemu listu..." display="Krycí list rozpočtu" xr:uid="{6C32A1CE-B22C-481B-A752-FC0AFD716DEA}"/>
    <hyperlink ref="E1:F1" location="A54:A54" tooltip="Klikni na prechod ku rekapitulácii..." display="Rekapitulácia rozpočtu" xr:uid="{699EEEB3-1645-4128-B9B9-9F1E096E34A1}"/>
    <hyperlink ref="H1:I1" location="B87:B87" tooltip="Klikni na prechod ku Rozpočet..." display="Rozpočet" xr:uid="{877F1574-5D04-4BBF-ABCA-90111FD71FBA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SO01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0327-3D6B-4D4E-9DF2-C9735C3D42AA}">
  <dimension ref="A1:AA114"/>
  <sheetViews>
    <sheetView workbookViewId="0">
      <pane ySplit="1" topLeftCell="A44" activePane="bottomLeft" state="frozen"/>
      <selection pane="bottomLeft" activeCell="A74" sqref="A74:XFD7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2677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7944'!E58</f>
        <v>0</v>
      </c>
      <c r="D15" s="64">
        <f>'SO 7944'!F58</f>
        <v>0</v>
      </c>
      <c r="E15" s="73">
        <f>'SO 7944'!G58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(SUM(Z75:Z113))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7944'!K75:'SO 7944'!K113)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7944'!K75:'SO 7944'!K113)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2677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7944'!L103</f>
        <v>0</v>
      </c>
      <c r="F56" s="146">
        <f>'SO 7944'!M103</f>
        <v>0</v>
      </c>
      <c r="G56" s="146">
        <f>'SO 7944'!I103</f>
        <v>0</v>
      </c>
      <c r="H56" s="147">
        <f>'SO 7944'!S103</f>
        <v>0</v>
      </c>
      <c r="I56" s="147">
        <f>'SO 7944'!V103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2466</v>
      </c>
      <c r="C57" s="345"/>
      <c r="D57" s="345"/>
      <c r="E57" s="146">
        <f>'SO 7944'!L111</f>
        <v>0</v>
      </c>
      <c r="F57" s="146">
        <f>'SO 7944'!M111</f>
        <v>0</v>
      </c>
      <c r="G57" s="146">
        <f>'SO 7944'!I111</f>
        <v>0</v>
      </c>
      <c r="H57" s="147">
        <f>'SO 7944'!S111</f>
        <v>0</v>
      </c>
      <c r="I57" s="147">
        <f>'SO 7944'!V111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34" t="s">
        <v>77</v>
      </c>
      <c r="C58" s="324"/>
      <c r="D58" s="324"/>
      <c r="E58" s="148">
        <f>'SO 7944'!L113</f>
        <v>0</v>
      </c>
      <c r="F58" s="148">
        <f>'SO 7944'!M113</f>
        <v>0</v>
      </c>
      <c r="G58" s="148">
        <f>'SO 7944'!I113</f>
        <v>0</v>
      </c>
      <c r="H58" s="149">
        <f>'SO 7944'!S113</f>
        <v>0</v>
      </c>
      <c r="I58" s="149">
        <f>'SO 7944'!V113</f>
        <v>0</v>
      </c>
      <c r="J58" s="149"/>
      <c r="K58" s="149"/>
      <c r="L58" s="149"/>
      <c r="M58" s="149"/>
      <c r="N58" s="149"/>
      <c r="O58" s="149"/>
      <c r="P58" s="149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"/>
      <c r="B59" s="217"/>
      <c r="C59" s="1"/>
      <c r="D59" s="1"/>
      <c r="E59" s="139"/>
      <c r="F59" s="139"/>
      <c r="G59" s="139"/>
      <c r="H59" s="140"/>
      <c r="I59" s="140"/>
      <c r="J59" s="140"/>
      <c r="K59" s="140"/>
      <c r="L59" s="140"/>
      <c r="M59" s="140"/>
      <c r="N59" s="140"/>
      <c r="O59" s="140"/>
      <c r="P59" s="140"/>
      <c r="V59" s="159"/>
      <c r="W59" s="59"/>
    </row>
    <row r="60" spans="1:26" x14ac:dyDescent="0.25">
      <c r="A60" s="150"/>
      <c r="B60" s="335" t="s">
        <v>107</v>
      </c>
      <c r="C60" s="336"/>
      <c r="D60" s="336"/>
      <c r="E60" s="152">
        <f>'SO 7944'!L114</f>
        <v>0</v>
      </c>
      <c r="F60" s="152">
        <f>'SO 7944'!M114</f>
        <v>0</v>
      </c>
      <c r="G60" s="152">
        <f>'SO 7944'!I114</f>
        <v>0</v>
      </c>
      <c r="H60" s="153">
        <f>'SO 7944'!S114</f>
        <v>0</v>
      </c>
      <c r="I60" s="153">
        <f>'SO 7944'!V114</f>
        <v>0</v>
      </c>
      <c r="J60" s="154"/>
      <c r="K60" s="154"/>
      <c r="L60" s="154"/>
      <c r="M60" s="154"/>
      <c r="N60" s="154"/>
      <c r="O60" s="154"/>
      <c r="P60" s="154"/>
      <c r="Q60" s="155"/>
      <c r="R60" s="155"/>
      <c r="S60" s="155"/>
      <c r="T60" s="155"/>
      <c r="U60" s="155"/>
      <c r="V60" s="160"/>
      <c r="W60" s="226"/>
      <c r="X60" s="151"/>
      <c r="Y60" s="151"/>
      <c r="Z60" s="151"/>
    </row>
    <row r="61" spans="1:26" x14ac:dyDescent="0.25">
      <c r="A61" s="18"/>
      <c r="B61" s="45"/>
      <c r="C61" s="3"/>
      <c r="D61" s="3"/>
      <c r="E61" s="17"/>
      <c r="F61" s="17"/>
      <c r="G61" s="17"/>
      <c r="H61" s="161"/>
      <c r="I61" s="161"/>
      <c r="J61" s="161"/>
      <c r="K61" s="161"/>
      <c r="L61" s="161"/>
      <c r="M61" s="161"/>
      <c r="N61" s="161"/>
      <c r="O61" s="161"/>
      <c r="P61" s="161"/>
      <c r="Q61" s="14"/>
      <c r="R61" s="14"/>
      <c r="S61" s="14"/>
      <c r="T61" s="14"/>
      <c r="U61" s="14"/>
      <c r="V61" s="14"/>
      <c r="W61" s="59"/>
    </row>
    <row r="62" spans="1:26" x14ac:dyDescent="0.25">
      <c r="A62" s="18"/>
      <c r="B62" s="45"/>
      <c r="C62" s="3"/>
      <c r="D62" s="3"/>
      <c r="E62" s="17"/>
      <c r="F62" s="17"/>
      <c r="G62" s="17"/>
      <c r="H62" s="161"/>
      <c r="I62" s="161"/>
      <c r="J62" s="161"/>
      <c r="K62" s="161"/>
      <c r="L62" s="161"/>
      <c r="M62" s="161"/>
      <c r="N62" s="161"/>
      <c r="O62" s="161"/>
      <c r="P62" s="161"/>
      <c r="Q62" s="14"/>
      <c r="R62" s="14"/>
      <c r="S62" s="14"/>
      <c r="T62" s="14"/>
      <c r="U62" s="14"/>
      <c r="V62" s="14"/>
      <c r="W62" s="59"/>
    </row>
    <row r="63" spans="1:26" x14ac:dyDescent="0.25">
      <c r="A63" s="18"/>
      <c r="B63" s="41"/>
      <c r="C63" s="8"/>
      <c r="D63" s="8"/>
      <c r="E63" s="30"/>
      <c r="F63" s="30"/>
      <c r="G63" s="30"/>
      <c r="H63" s="162"/>
      <c r="I63" s="162"/>
      <c r="J63" s="162"/>
      <c r="K63" s="162"/>
      <c r="L63" s="162"/>
      <c r="M63" s="162"/>
      <c r="N63" s="162"/>
      <c r="O63" s="162"/>
      <c r="P63" s="162"/>
      <c r="Q63" s="19"/>
      <c r="R63" s="19"/>
      <c r="S63" s="19"/>
      <c r="T63" s="19"/>
      <c r="U63" s="19"/>
      <c r="V63" s="19"/>
      <c r="W63" s="59"/>
    </row>
    <row r="64" spans="1:26" ht="35.1" customHeight="1" x14ac:dyDescent="0.25">
      <c r="A64" s="1"/>
      <c r="B64" s="337" t="s">
        <v>108</v>
      </c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59"/>
    </row>
    <row r="65" spans="1:26" x14ac:dyDescent="0.25">
      <c r="A65" s="18"/>
      <c r="B65" s="103"/>
      <c r="C65" s="22"/>
      <c r="D65" s="22"/>
      <c r="E65" s="105"/>
      <c r="F65" s="105"/>
      <c r="G65" s="105"/>
      <c r="H65" s="176"/>
      <c r="I65" s="176"/>
      <c r="J65" s="176"/>
      <c r="K65" s="176"/>
      <c r="L65" s="176"/>
      <c r="M65" s="176"/>
      <c r="N65" s="176"/>
      <c r="O65" s="176"/>
      <c r="P65" s="176"/>
      <c r="Q65" s="23"/>
      <c r="R65" s="23"/>
      <c r="S65" s="23"/>
      <c r="T65" s="23"/>
      <c r="U65" s="23"/>
      <c r="V65" s="23"/>
      <c r="W65" s="59"/>
    </row>
    <row r="66" spans="1:26" ht="20.100000000000001" customHeight="1" x14ac:dyDescent="0.25">
      <c r="A66" s="211"/>
      <c r="B66" s="341" t="s">
        <v>39</v>
      </c>
      <c r="C66" s="342"/>
      <c r="D66" s="342"/>
      <c r="E66" s="343"/>
      <c r="F66" s="174"/>
      <c r="G66" s="174"/>
      <c r="H66" s="175" t="s">
        <v>36</v>
      </c>
      <c r="I66" s="330"/>
      <c r="J66" s="331"/>
      <c r="K66" s="331"/>
      <c r="L66" s="331"/>
      <c r="M66" s="331"/>
      <c r="N66" s="331"/>
      <c r="O66" s="331"/>
      <c r="P66" s="332"/>
      <c r="Q66" s="21"/>
      <c r="R66" s="21"/>
      <c r="S66" s="21"/>
      <c r="T66" s="21"/>
      <c r="U66" s="21"/>
      <c r="V66" s="21"/>
      <c r="W66" s="59"/>
    </row>
    <row r="67" spans="1:26" ht="20.100000000000001" customHeight="1" x14ac:dyDescent="0.25">
      <c r="A67" s="211"/>
      <c r="B67" s="327" t="s">
        <v>40</v>
      </c>
      <c r="C67" s="328"/>
      <c r="D67" s="328"/>
      <c r="E67" s="329"/>
      <c r="F67" s="170"/>
      <c r="G67" s="170"/>
      <c r="H67" s="171" t="s">
        <v>119</v>
      </c>
      <c r="I67" s="171" t="s">
        <v>120</v>
      </c>
      <c r="J67" s="161"/>
      <c r="K67" s="161"/>
      <c r="L67" s="161"/>
      <c r="M67" s="161"/>
      <c r="N67" s="161"/>
      <c r="O67" s="161"/>
      <c r="P67" s="161"/>
      <c r="Q67" s="14"/>
      <c r="R67" s="14"/>
      <c r="S67" s="14"/>
      <c r="T67" s="14"/>
      <c r="U67" s="14"/>
      <c r="V67" s="14"/>
      <c r="W67" s="59"/>
    </row>
    <row r="68" spans="1:26" ht="20.100000000000001" customHeight="1" x14ac:dyDescent="0.25">
      <c r="A68" s="211"/>
      <c r="B68" s="327" t="s">
        <v>41</v>
      </c>
      <c r="C68" s="328"/>
      <c r="D68" s="328"/>
      <c r="E68" s="329"/>
      <c r="F68" s="170"/>
      <c r="G68" s="170"/>
      <c r="H68" s="171" t="s">
        <v>121</v>
      </c>
      <c r="I68" s="171" t="s">
        <v>38</v>
      </c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ht="20.100000000000001" customHeight="1" x14ac:dyDescent="0.25">
      <c r="A69" s="18"/>
      <c r="B69" s="215" t="s">
        <v>122</v>
      </c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ht="20.100000000000001" customHeight="1" x14ac:dyDescent="0.25">
      <c r="A70" s="18"/>
      <c r="B70" s="215" t="s">
        <v>2677</v>
      </c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18"/>
      <c r="B71" s="45"/>
      <c r="C71" s="3"/>
      <c r="D71" s="3"/>
      <c r="E71" s="17"/>
      <c r="F71" s="17"/>
      <c r="G71" s="17"/>
      <c r="H71" s="161"/>
      <c r="I71" s="161"/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45"/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8" t="s">
        <v>76</v>
      </c>
      <c r="C73" s="172"/>
      <c r="D73" s="172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x14ac:dyDescent="0.25">
      <c r="A74" s="2"/>
      <c r="B74" s="219" t="s">
        <v>109</v>
      </c>
      <c r="C74" s="135" t="s">
        <v>110</v>
      </c>
      <c r="D74" s="135" t="s">
        <v>111</v>
      </c>
      <c r="E74" s="163"/>
      <c r="F74" s="163" t="s">
        <v>112</v>
      </c>
      <c r="G74" s="163" t="s">
        <v>113</v>
      </c>
      <c r="H74" s="164" t="s">
        <v>114</v>
      </c>
      <c r="I74" s="164" t="s">
        <v>115</v>
      </c>
      <c r="J74" s="164"/>
      <c r="K74" s="164"/>
      <c r="L74" s="164"/>
      <c r="M74" s="164"/>
      <c r="N74" s="164"/>
      <c r="O74" s="164"/>
      <c r="P74" s="164" t="s">
        <v>116</v>
      </c>
      <c r="Q74" s="165"/>
      <c r="R74" s="165"/>
      <c r="S74" s="135" t="s">
        <v>117</v>
      </c>
      <c r="T74" s="166"/>
      <c r="U74" s="166"/>
      <c r="V74" s="135" t="s">
        <v>118</v>
      </c>
      <c r="W74" s="59"/>
    </row>
    <row r="75" spans="1:26" x14ac:dyDescent="0.25">
      <c r="A75" s="13"/>
      <c r="B75" s="220"/>
      <c r="C75" s="177"/>
      <c r="D75" s="333" t="s">
        <v>77</v>
      </c>
      <c r="E75" s="333"/>
      <c r="F75" s="142"/>
      <c r="G75" s="178"/>
      <c r="H75" s="142"/>
      <c r="I75" s="142"/>
      <c r="J75" s="143"/>
      <c r="K75" s="143"/>
      <c r="L75" s="143"/>
      <c r="M75" s="143"/>
      <c r="N75" s="143"/>
      <c r="O75" s="143"/>
      <c r="P75" s="143"/>
      <c r="Q75" s="141"/>
      <c r="R75" s="141"/>
      <c r="S75" s="141"/>
      <c r="T75" s="141"/>
      <c r="U75" s="141"/>
      <c r="V75" s="204"/>
      <c r="W75" s="226"/>
      <c r="X75" s="145"/>
      <c r="Y75" s="145"/>
      <c r="Z75" s="145"/>
    </row>
    <row r="76" spans="1:26" x14ac:dyDescent="0.25">
      <c r="A76" s="13"/>
      <c r="B76" s="221"/>
      <c r="C76" s="180">
        <v>1</v>
      </c>
      <c r="D76" s="322" t="s">
        <v>78</v>
      </c>
      <c r="E76" s="322"/>
      <c r="F76" s="146"/>
      <c r="G76" s="179"/>
      <c r="H76" s="146"/>
      <c r="I76" s="146"/>
      <c r="J76" s="147"/>
      <c r="K76" s="147"/>
      <c r="L76" s="147"/>
      <c r="M76" s="147"/>
      <c r="N76" s="147"/>
      <c r="O76" s="147"/>
      <c r="P76" s="147"/>
      <c r="Q76" s="13"/>
      <c r="R76" s="13"/>
      <c r="S76" s="13"/>
      <c r="T76" s="13"/>
      <c r="U76" s="13"/>
      <c r="V76" s="205"/>
      <c r="W76" s="226"/>
      <c r="X76" s="145"/>
      <c r="Y76" s="145"/>
      <c r="Z76" s="145"/>
    </row>
    <row r="77" spans="1:26" ht="24.95" customHeight="1" x14ac:dyDescent="0.25">
      <c r="A77" s="187"/>
      <c r="B77" s="222"/>
      <c r="C77" s="188" t="s">
        <v>2678</v>
      </c>
      <c r="D77" s="323" t="s">
        <v>2679</v>
      </c>
      <c r="E77" s="323"/>
      <c r="F77" s="182" t="s">
        <v>195</v>
      </c>
      <c r="G77" s="183">
        <v>1</v>
      </c>
      <c r="H77" s="189"/>
      <c r="I77" s="182">
        <f t="shared" ref="I77:I102" si="0">ROUND(G77*(H77),2)</f>
        <v>0</v>
      </c>
      <c r="J77" s="184">
        <f t="shared" ref="J77:J102" si="1">ROUND(G77*(N77),2)</f>
        <v>0</v>
      </c>
      <c r="K77" s="185">
        <f t="shared" ref="K77:K102" si="2">ROUND(G77*(O77),2)</f>
        <v>0</v>
      </c>
      <c r="L77" s="185">
        <f t="shared" ref="L77:L102" si="3">ROUND(G77*(H77),2)</f>
        <v>0</v>
      </c>
      <c r="M77" s="185"/>
      <c r="N77" s="185">
        <v>0</v>
      </c>
      <c r="O77" s="185"/>
      <c r="P77" s="190"/>
      <c r="Q77" s="190"/>
      <c r="R77" s="190"/>
      <c r="S77" s="186">
        <f t="shared" ref="S77:S102" si="4">ROUND(G77*(P77),3)</f>
        <v>0</v>
      </c>
      <c r="T77" s="186"/>
      <c r="U77" s="186"/>
      <c r="V77" s="206"/>
      <c r="W77" s="59"/>
      <c r="Z77">
        <f t="shared" ref="Z77:Z102" si="5">0.058844*POWER(I77,0.952797)</f>
        <v>0</v>
      </c>
    </row>
    <row r="78" spans="1:26" ht="35.1" customHeight="1" x14ac:dyDescent="0.25">
      <c r="A78" s="187"/>
      <c r="B78" s="222"/>
      <c r="C78" s="188" t="s">
        <v>2680</v>
      </c>
      <c r="D78" s="323" t="s">
        <v>2681</v>
      </c>
      <c r="E78" s="323"/>
      <c r="F78" s="182" t="s">
        <v>195</v>
      </c>
      <c r="G78" s="183">
        <v>1</v>
      </c>
      <c r="H78" s="189"/>
      <c r="I78" s="182">
        <f t="shared" si="0"/>
        <v>0</v>
      </c>
      <c r="J78" s="184">
        <f t="shared" si="1"/>
        <v>0</v>
      </c>
      <c r="K78" s="185">
        <f t="shared" si="2"/>
        <v>0</v>
      </c>
      <c r="L78" s="185">
        <f t="shared" si="3"/>
        <v>0</v>
      </c>
      <c r="M78" s="185"/>
      <c r="N78" s="185">
        <v>0</v>
      </c>
      <c r="O78" s="185"/>
      <c r="P78" s="190"/>
      <c r="Q78" s="190"/>
      <c r="R78" s="190"/>
      <c r="S78" s="186">
        <f t="shared" si="4"/>
        <v>0</v>
      </c>
      <c r="T78" s="186"/>
      <c r="U78" s="186"/>
      <c r="V78" s="206"/>
      <c r="W78" s="59"/>
      <c r="Z78">
        <f t="shared" si="5"/>
        <v>0</v>
      </c>
    </row>
    <row r="79" spans="1:26" ht="24.95" customHeight="1" x14ac:dyDescent="0.25">
      <c r="A79" s="187"/>
      <c r="B79" s="222"/>
      <c r="C79" s="188" t="s">
        <v>2553</v>
      </c>
      <c r="D79" s="323" t="s">
        <v>2682</v>
      </c>
      <c r="E79" s="323"/>
      <c r="F79" s="182" t="s">
        <v>195</v>
      </c>
      <c r="G79" s="183">
        <v>18</v>
      </c>
      <c r="H79" s="189"/>
      <c r="I79" s="182">
        <f t="shared" si="0"/>
        <v>0</v>
      </c>
      <c r="J79" s="184">
        <f t="shared" si="1"/>
        <v>0</v>
      </c>
      <c r="K79" s="185">
        <f t="shared" si="2"/>
        <v>0</v>
      </c>
      <c r="L79" s="185">
        <f t="shared" si="3"/>
        <v>0</v>
      </c>
      <c r="M79" s="185"/>
      <c r="N79" s="185">
        <v>0</v>
      </c>
      <c r="O79" s="185"/>
      <c r="P79" s="190"/>
      <c r="Q79" s="190"/>
      <c r="R79" s="190"/>
      <c r="S79" s="186">
        <f t="shared" si="4"/>
        <v>0</v>
      </c>
      <c r="T79" s="186"/>
      <c r="U79" s="186"/>
      <c r="V79" s="206"/>
      <c r="W79" s="59"/>
      <c r="Z79">
        <f t="shared" si="5"/>
        <v>0</v>
      </c>
    </row>
    <row r="80" spans="1:26" ht="24.95" customHeight="1" x14ac:dyDescent="0.25">
      <c r="A80" s="187"/>
      <c r="B80" s="222"/>
      <c r="C80" s="188" t="s">
        <v>2683</v>
      </c>
      <c r="D80" s="323" t="s">
        <v>2684</v>
      </c>
      <c r="E80" s="323"/>
      <c r="F80" s="182" t="s">
        <v>178</v>
      </c>
      <c r="G80" s="183">
        <v>79</v>
      </c>
      <c r="H80" s="189"/>
      <c r="I80" s="182">
        <f t="shared" si="0"/>
        <v>0</v>
      </c>
      <c r="J80" s="184">
        <f t="shared" si="1"/>
        <v>0</v>
      </c>
      <c r="K80" s="185">
        <f t="shared" si="2"/>
        <v>0</v>
      </c>
      <c r="L80" s="185">
        <f t="shared" si="3"/>
        <v>0</v>
      </c>
      <c r="M80" s="185"/>
      <c r="N80" s="185">
        <v>0</v>
      </c>
      <c r="O80" s="185"/>
      <c r="P80" s="190"/>
      <c r="Q80" s="190"/>
      <c r="R80" s="190"/>
      <c r="S80" s="186">
        <f t="shared" si="4"/>
        <v>0</v>
      </c>
      <c r="T80" s="186"/>
      <c r="U80" s="186"/>
      <c r="V80" s="206"/>
      <c r="W80" s="59"/>
      <c r="Z80">
        <f t="shared" si="5"/>
        <v>0</v>
      </c>
    </row>
    <row r="81" spans="1:26" ht="24.95" customHeight="1" x14ac:dyDescent="0.25">
      <c r="A81" s="187"/>
      <c r="B81" s="222"/>
      <c r="C81" s="188" t="s">
        <v>2685</v>
      </c>
      <c r="D81" s="323" t="s">
        <v>2686</v>
      </c>
      <c r="E81" s="323"/>
      <c r="F81" s="182" t="s">
        <v>178</v>
      </c>
      <c r="G81" s="183">
        <v>135</v>
      </c>
      <c r="H81" s="189"/>
      <c r="I81" s="182">
        <f t="shared" si="0"/>
        <v>0</v>
      </c>
      <c r="J81" s="184">
        <f t="shared" si="1"/>
        <v>0</v>
      </c>
      <c r="K81" s="185">
        <f t="shared" si="2"/>
        <v>0</v>
      </c>
      <c r="L81" s="185">
        <f t="shared" si="3"/>
        <v>0</v>
      </c>
      <c r="M81" s="185"/>
      <c r="N81" s="185">
        <v>0</v>
      </c>
      <c r="O81" s="185"/>
      <c r="P81" s="190"/>
      <c r="Q81" s="190"/>
      <c r="R81" s="190"/>
      <c r="S81" s="186">
        <f t="shared" si="4"/>
        <v>0</v>
      </c>
      <c r="T81" s="186"/>
      <c r="U81" s="186"/>
      <c r="V81" s="206"/>
      <c r="W81" s="59"/>
      <c r="Z81">
        <f t="shared" si="5"/>
        <v>0</v>
      </c>
    </row>
    <row r="82" spans="1:26" ht="24.95" customHeight="1" x14ac:dyDescent="0.25">
      <c r="A82" s="187"/>
      <c r="B82" s="222"/>
      <c r="C82" s="188" t="s">
        <v>2580</v>
      </c>
      <c r="D82" s="323" t="s">
        <v>2687</v>
      </c>
      <c r="E82" s="323"/>
      <c r="F82" s="182" t="s">
        <v>178</v>
      </c>
      <c r="G82" s="183">
        <v>56</v>
      </c>
      <c r="H82" s="189"/>
      <c r="I82" s="182">
        <f t="shared" si="0"/>
        <v>0</v>
      </c>
      <c r="J82" s="184">
        <f t="shared" si="1"/>
        <v>0</v>
      </c>
      <c r="K82" s="185">
        <f t="shared" si="2"/>
        <v>0</v>
      </c>
      <c r="L82" s="185">
        <f t="shared" si="3"/>
        <v>0</v>
      </c>
      <c r="M82" s="185"/>
      <c r="N82" s="185">
        <v>0</v>
      </c>
      <c r="O82" s="185"/>
      <c r="P82" s="190"/>
      <c r="Q82" s="190"/>
      <c r="R82" s="190"/>
      <c r="S82" s="186">
        <f t="shared" si="4"/>
        <v>0</v>
      </c>
      <c r="T82" s="186"/>
      <c r="U82" s="186"/>
      <c r="V82" s="206"/>
      <c r="W82" s="59"/>
      <c r="Z82">
        <f t="shared" si="5"/>
        <v>0</v>
      </c>
    </row>
    <row r="83" spans="1:26" ht="24.95" customHeight="1" x14ac:dyDescent="0.25">
      <c r="A83" s="187"/>
      <c r="B83" s="222"/>
      <c r="C83" s="188" t="s">
        <v>2573</v>
      </c>
      <c r="D83" s="323" t="s">
        <v>2688</v>
      </c>
      <c r="E83" s="323"/>
      <c r="F83" s="182" t="s">
        <v>178</v>
      </c>
      <c r="G83" s="183">
        <v>56</v>
      </c>
      <c r="H83" s="189"/>
      <c r="I83" s="182">
        <f t="shared" si="0"/>
        <v>0</v>
      </c>
      <c r="J83" s="184">
        <f t="shared" si="1"/>
        <v>0</v>
      </c>
      <c r="K83" s="185">
        <f t="shared" si="2"/>
        <v>0</v>
      </c>
      <c r="L83" s="185">
        <f t="shared" si="3"/>
        <v>0</v>
      </c>
      <c r="M83" s="185"/>
      <c r="N83" s="185">
        <v>0</v>
      </c>
      <c r="O83" s="185"/>
      <c r="P83" s="190"/>
      <c r="Q83" s="190"/>
      <c r="R83" s="190"/>
      <c r="S83" s="186">
        <f t="shared" si="4"/>
        <v>0</v>
      </c>
      <c r="T83" s="186"/>
      <c r="U83" s="186"/>
      <c r="V83" s="206"/>
      <c r="W83" s="59"/>
      <c r="Z83">
        <f t="shared" si="5"/>
        <v>0</v>
      </c>
    </row>
    <row r="84" spans="1:26" ht="24.95" customHeight="1" x14ac:dyDescent="0.25">
      <c r="A84" s="187"/>
      <c r="B84" s="222"/>
      <c r="C84" s="188" t="s">
        <v>2575</v>
      </c>
      <c r="D84" s="323" t="s">
        <v>2689</v>
      </c>
      <c r="E84" s="323"/>
      <c r="F84" s="182" t="s">
        <v>178</v>
      </c>
      <c r="G84" s="183">
        <v>135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2528</v>
      </c>
      <c r="D85" s="323" t="s">
        <v>2690</v>
      </c>
      <c r="E85" s="323"/>
      <c r="F85" s="182" t="s">
        <v>195</v>
      </c>
      <c r="G85" s="183">
        <v>25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2578</v>
      </c>
      <c r="D86" s="323" t="s">
        <v>2691</v>
      </c>
      <c r="E86" s="323"/>
      <c r="F86" s="182" t="s">
        <v>178</v>
      </c>
      <c r="G86" s="183">
        <v>135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2692</v>
      </c>
      <c r="D87" s="323" t="s">
        <v>2693</v>
      </c>
      <c r="E87" s="323"/>
      <c r="F87" s="182" t="s">
        <v>178</v>
      </c>
      <c r="G87" s="183">
        <v>135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2555</v>
      </c>
      <c r="D88" s="323" t="s">
        <v>2694</v>
      </c>
      <c r="E88" s="323"/>
      <c r="F88" s="182" t="s">
        <v>178</v>
      </c>
      <c r="G88" s="183">
        <v>9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2557</v>
      </c>
      <c r="D89" s="323" t="s">
        <v>2695</v>
      </c>
      <c r="E89" s="323"/>
      <c r="F89" s="182" t="s">
        <v>178</v>
      </c>
      <c r="G89" s="183">
        <v>9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2559</v>
      </c>
      <c r="D90" s="323" t="s">
        <v>2696</v>
      </c>
      <c r="E90" s="323"/>
      <c r="F90" s="182" t="s">
        <v>169</v>
      </c>
      <c r="G90" s="183">
        <v>55.27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2561</v>
      </c>
      <c r="D91" s="323" t="s">
        <v>2697</v>
      </c>
      <c r="E91" s="323"/>
      <c r="F91" s="182" t="s">
        <v>195</v>
      </c>
      <c r="G91" s="183">
        <v>1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2563</v>
      </c>
      <c r="D92" s="323" t="s">
        <v>2698</v>
      </c>
      <c r="E92" s="323"/>
      <c r="F92" s="182" t="s">
        <v>178</v>
      </c>
      <c r="G92" s="183">
        <v>135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2565</v>
      </c>
      <c r="D93" s="323" t="s">
        <v>2699</v>
      </c>
      <c r="E93" s="323"/>
      <c r="F93" s="182" t="s">
        <v>178</v>
      </c>
      <c r="G93" s="183">
        <v>135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2700</v>
      </c>
      <c r="D94" s="323" t="s">
        <v>2701</v>
      </c>
      <c r="E94" s="323"/>
      <c r="F94" s="182" t="s">
        <v>157</v>
      </c>
      <c r="G94" s="183">
        <v>1.085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2529</v>
      </c>
      <c r="D95" s="323" t="s">
        <v>2702</v>
      </c>
      <c r="E95" s="323"/>
      <c r="F95" s="182" t="s">
        <v>195</v>
      </c>
      <c r="G95" s="183">
        <v>135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2"/>
      <c r="C96" s="188" t="s">
        <v>2478</v>
      </c>
      <c r="D96" s="323" t="s">
        <v>2703</v>
      </c>
      <c r="E96" s="323"/>
      <c r="F96" s="182" t="s">
        <v>178</v>
      </c>
      <c r="G96" s="183">
        <v>135</v>
      </c>
      <c r="H96" s="189"/>
      <c r="I96" s="182">
        <f t="shared" si="0"/>
        <v>0</v>
      </c>
      <c r="J96" s="184">
        <f t="shared" si="1"/>
        <v>0</v>
      </c>
      <c r="K96" s="185">
        <f t="shared" si="2"/>
        <v>0</v>
      </c>
      <c r="L96" s="185">
        <f t="shared" si="3"/>
        <v>0</v>
      </c>
      <c r="M96" s="185"/>
      <c r="N96" s="185">
        <v>0</v>
      </c>
      <c r="O96" s="185"/>
      <c r="P96" s="190"/>
      <c r="Q96" s="190"/>
      <c r="R96" s="190"/>
      <c r="S96" s="186">
        <f t="shared" si="4"/>
        <v>0</v>
      </c>
      <c r="T96" s="186"/>
      <c r="U96" s="186"/>
      <c r="V96" s="206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2480</v>
      </c>
      <c r="D97" s="323" t="s">
        <v>2704</v>
      </c>
      <c r="E97" s="323"/>
      <c r="F97" s="182" t="s">
        <v>178</v>
      </c>
      <c r="G97" s="183">
        <v>135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2"/>
      <c r="C98" s="188" t="s">
        <v>2569</v>
      </c>
      <c r="D98" s="323" t="s">
        <v>2705</v>
      </c>
      <c r="E98" s="323"/>
      <c r="F98" s="182" t="s">
        <v>178</v>
      </c>
      <c r="G98" s="183">
        <v>135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2571</v>
      </c>
      <c r="D99" s="323" t="s">
        <v>2706</v>
      </c>
      <c r="E99" s="323"/>
      <c r="F99" s="182" t="s">
        <v>125</v>
      </c>
      <c r="G99" s="183">
        <v>17.36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/>
      <c r="Q99" s="190"/>
      <c r="R99" s="190"/>
      <c r="S99" s="186">
        <f t="shared" si="4"/>
        <v>0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2"/>
      <c r="C100" s="188" t="s">
        <v>2474</v>
      </c>
      <c r="D100" s="323" t="s">
        <v>2707</v>
      </c>
      <c r="E100" s="323"/>
      <c r="F100" s="182" t="s">
        <v>162</v>
      </c>
      <c r="G100" s="183">
        <v>21.7</v>
      </c>
      <c r="H100" s="189"/>
      <c r="I100" s="182">
        <f t="shared" si="0"/>
        <v>0</v>
      </c>
      <c r="J100" s="184">
        <f t="shared" si="1"/>
        <v>0</v>
      </c>
      <c r="K100" s="185">
        <f t="shared" si="2"/>
        <v>0</v>
      </c>
      <c r="L100" s="185">
        <f t="shared" si="3"/>
        <v>0</v>
      </c>
      <c r="M100" s="185"/>
      <c r="N100" s="185">
        <v>0</v>
      </c>
      <c r="O100" s="185"/>
      <c r="P100" s="190"/>
      <c r="Q100" s="190"/>
      <c r="R100" s="190"/>
      <c r="S100" s="186">
        <f t="shared" si="4"/>
        <v>0</v>
      </c>
      <c r="T100" s="186"/>
      <c r="U100" s="186"/>
      <c r="V100" s="206"/>
      <c r="W100" s="59"/>
      <c r="Z100">
        <f t="shared" si="5"/>
        <v>0</v>
      </c>
    </row>
    <row r="101" spans="1:26" ht="24.95" customHeight="1" x14ac:dyDescent="0.25">
      <c r="A101" s="187"/>
      <c r="B101" s="222"/>
      <c r="C101" s="188" t="s">
        <v>2476</v>
      </c>
      <c r="D101" s="323" t="s">
        <v>2708</v>
      </c>
      <c r="E101" s="323"/>
      <c r="F101" s="182" t="s">
        <v>178</v>
      </c>
      <c r="G101" s="183">
        <v>18</v>
      </c>
      <c r="H101" s="189"/>
      <c r="I101" s="182">
        <f t="shared" si="0"/>
        <v>0</v>
      </c>
      <c r="J101" s="184">
        <f t="shared" si="1"/>
        <v>0</v>
      </c>
      <c r="K101" s="185">
        <f t="shared" si="2"/>
        <v>0</v>
      </c>
      <c r="L101" s="185">
        <f t="shared" si="3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4"/>
        <v>0</v>
      </c>
      <c r="T101" s="186"/>
      <c r="U101" s="186"/>
      <c r="V101" s="206"/>
      <c r="W101" s="59"/>
      <c r="Z101">
        <f t="shared" si="5"/>
        <v>0</v>
      </c>
    </row>
    <row r="102" spans="1:26" ht="24.95" customHeight="1" x14ac:dyDescent="0.25">
      <c r="A102" s="187"/>
      <c r="B102" s="222"/>
      <c r="C102" s="188" t="s">
        <v>2586</v>
      </c>
      <c r="D102" s="323" t="s">
        <v>2709</v>
      </c>
      <c r="E102" s="323"/>
      <c r="F102" s="182" t="s">
        <v>178</v>
      </c>
      <c r="G102" s="183">
        <v>1.7</v>
      </c>
      <c r="H102" s="189"/>
      <c r="I102" s="182">
        <f t="shared" si="0"/>
        <v>0</v>
      </c>
      <c r="J102" s="184">
        <f t="shared" si="1"/>
        <v>0</v>
      </c>
      <c r="K102" s="185">
        <f t="shared" si="2"/>
        <v>0</v>
      </c>
      <c r="L102" s="185">
        <f t="shared" si="3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4"/>
        <v>0</v>
      </c>
      <c r="T102" s="186"/>
      <c r="U102" s="186"/>
      <c r="V102" s="206"/>
      <c r="W102" s="59"/>
      <c r="Z102">
        <f t="shared" si="5"/>
        <v>0</v>
      </c>
    </row>
    <row r="103" spans="1:26" x14ac:dyDescent="0.25">
      <c r="A103" s="13"/>
      <c r="B103" s="221"/>
      <c r="C103" s="180">
        <v>1</v>
      </c>
      <c r="D103" s="322" t="s">
        <v>78</v>
      </c>
      <c r="E103" s="322"/>
      <c r="F103" s="146"/>
      <c r="G103" s="179"/>
      <c r="H103" s="146"/>
      <c r="I103" s="148">
        <f>ROUND((SUM(I76:I102))/1,2)</f>
        <v>0</v>
      </c>
      <c r="J103" s="147"/>
      <c r="K103" s="147"/>
      <c r="L103" s="147">
        <f>ROUND((SUM(L76:L102))/1,2)</f>
        <v>0</v>
      </c>
      <c r="M103" s="147">
        <f>ROUND((SUM(M76:M102))/1,2)</f>
        <v>0</v>
      </c>
      <c r="N103" s="147"/>
      <c r="O103" s="147"/>
      <c r="P103" s="147"/>
      <c r="Q103" s="13"/>
      <c r="R103" s="13"/>
      <c r="S103" s="13">
        <f>ROUND((SUM(S76:S102))/1,2)</f>
        <v>0</v>
      </c>
      <c r="T103" s="13"/>
      <c r="U103" s="13"/>
      <c r="V103" s="208">
        <f>ROUND((SUM(V76:V102))/1,2)</f>
        <v>0</v>
      </c>
      <c r="W103" s="226"/>
      <c r="X103" s="145"/>
      <c r="Y103" s="145"/>
      <c r="Z103" s="145"/>
    </row>
    <row r="104" spans="1:26" x14ac:dyDescent="0.25">
      <c r="A104" s="1"/>
      <c r="B104" s="217"/>
      <c r="C104" s="1"/>
      <c r="D104" s="1"/>
      <c r="E104" s="139"/>
      <c r="F104" s="139"/>
      <c r="G104" s="173"/>
      <c r="H104" s="139"/>
      <c r="I104" s="139"/>
      <c r="J104" s="140"/>
      <c r="K104" s="140"/>
      <c r="L104" s="140"/>
      <c r="M104" s="140"/>
      <c r="N104" s="140"/>
      <c r="O104" s="140"/>
      <c r="P104" s="140"/>
      <c r="Q104" s="1"/>
      <c r="R104" s="1"/>
      <c r="S104" s="1"/>
      <c r="T104" s="1"/>
      <c r="U104" s="1"/>
      <c r="V104" s="209"/>
      <c r="W104" s="59"/>
    </row>
    <row r="105" spans="1:26" x14ac:dyDescent="0.25">
      <c r="A105" s="13"/>
      <c r="B105" s="221"/>
      <c r="C105" s="180" t="s">
        <v>2524</v>
      </c>
      <c r="D105" s="322" t="s">
        <v>2466</v>
      </c>
      <c r="E105" s="322"/>
      <c r="F105" s="146"/>
      <c r="G105" s="179"/>
      <c r="H105" s="146"/>
      <c r="I105" s="146"/>
      <c r="J105" s="147"/>
      <c r="K105" s="147"/>
      <c r="L105" s="147"/>
      <c r="M105" s="147"/>
      <c r="N105" s="147"/>
      <c r="O105" s="147"/>
      <c r="P105" s="147"/>
      <c r="Q105" s="13"/>
      <c r="R105" s="13"/>
      <c r="S105" s="13"/>
      <c r="T105" s="13"/>
      <c r="U105" s="13"/>
      <c r="V105" s="205"/>
      <c r="W105" s="226"/>
      <c r="X105" s="145"/>
      <c r="Y105" s="145"/>
      <c r="Z105" s="145"/>
    </row>
    <row r="106" spans="1:26" ht="24.95" customHeight="1" x14ac:dyDescent="0.25">
      <c r="A106" s="187"/>
      <c r="B106" s="222"/>
      <c r="C106" s="188" t="s">
        <v>2587</v>
      </c>
      <c r="D106" s="323" t="s">
        <v>2710</v>
      </c>
      <c r="E106" s="323"/>
      <c r="F106" s="182" t="s">
        <v>2016</v>
      </c>
      <c r="G106" s="183">
        <v>1</v>
      </c>
      <c r="H106" s="189"/>
      <c r="I106" s="182">
        <f>ROUND(G106*(H106),2)</f>
        <v>0</v>
      </c>
      <c r="J106" s="184">
        <f>ROUND(G106*(N106),2)</f>
        <v>0</v>
      </c>
      <c r="K106" s="185">
        <f>ROUND(G106*(O106),2)</f>
        <v>0</v>
      </c>
      <c r="L106" s="185">
        <f>ROUND(G106*(H106),2)</f>
        <v>0</v>
      </c>
      <c r="M106" s="185"/>
      <c r="N106" s="185">
        <v>0</v>
      </c>
      <c r="O106" s="185"/>
      <c r="P106" s="190"/>
      <c r="Q106" s="190"/>
      <c r="R106" s="190"/>
      <c r="S106" s="186">
        <f>ROUND(G106*(P106),3)</f>
        <v>0</v>
      </c>
      <c r="T106" s="186"/>
      <c r="U106" s="186"/>
      <c r="V106" s="206"/>
      <c r="W106" s="59"/>
      <c r="Z106">
        <f>0.058844*POWER(I106,0.952797)</f>
        <v>0</v>
      </c>
    </row>
    <row r="107" spans="1:26" ht="24.95" customHeight="1" x14ac:dyDescent="0.25">
      <c r="A107" s="187"/>
      <c r="B107" s="222"/>
      <c r="C107" s="188" t="s">
        <v>2482</v>
      </c>
      <c r="D107" s="323" t="s">
        <v>2711</v>
      </c>
      <c r="E107" s="323"/>
      <c r="F107" s="182" t="s">
        <v>781</v>
      </c>
      <c r="G107" s="183">
        <v>8</v>
      </c>
      <c r="H107" s="189"/>
      <c r="I107" s="182">
        <f>ROUND(G107*(H107),2)</f>
        <v>0</v>
      </c>
      <c r="J107" s="184">
        <f>ROUND(G107*(N107),2)</f>
        <v>0</v>
      </c>
      <c r="K107" s="185">
        <f>ROUND(G107*(O107),2)</f>
        <v>0</v>
      </c>
      <c r="L107" s="185">
        <f>ROUND(G107*(H107),2)</f>
        <v>0</v>
      </c>
      <c r="M107" s="185"/>
      <c r="N107" s="185">
        <v>0</v>
      </c>
      <c r="O107" s="185"/>
      <c r="P107" s="190"/>
      <c r="Q107" s="190"/>
      <c r="R107" s="190"/>
      <c r="S107" s="186">
        <f>ROUND(G107*(P107),3)</f>
        <v>0</v>
      </c>
      <c r="T107" s="186"/>
      <c r="U107" s="186"/>
      <c r="V107" s="206"/>
      <c r="W107" s="59"/>
      <c r="Z107">
        <f>0.058844*POWER(I107,0.952797)</f>
        <v>0</v>
      </c>
    </row>
    <row r="108" spans="1:26" ht="24.95" customHeight="1" x14ac:dyDescent="0.25">
      <c r="A108" s="187"/>
      <c r="B108" s="222"/>
      <c r="C108" s="188" t="s">
        <v>2484</v>
      </c>
      <c r="D108" s="323" t="s">
        <v>2712</v>
      </c>
      <c r="E108" s="323"/>
      <c r="F108" s="182" t="s">
        <v>781</v>
      </c>
      <c r="G108" s="183">
        <v>20</v>
      </c>
      <c r="H108" s="189"/>
      <c r="I108" s="182">
        <f>ROUND(G108*(H108),2)</f>
        <v>0</v>
      </c>
      <c r="J108" s="184">
        <f>ROUND(G108*(N108),2)</f>
        <v>0</v>
      </c>
      <c r="K108" s="185">
        <f>ROUND(G108*(O108),2)</f>
        <v>0</v>
      </c>
      <c r="L108" s="185">
        <f>ROUND(G108*(H108),2)</f>
        <v>0</v>
      </c>
      <c r="M108" s="185"/>
      <c r="N108" s="185">
        <v>0</v>
      </c>
      <c r="O108" s="185"/>
      <c r="P108" s="190"/>
      <c r="Q108" s="190"/>
      <c r="R108" s="190"/>
      <c r="S108" s="186">
        <f>ROUND(G108*(P108),3)</f>
        <v>0</v>
      </c>
      <c r="T108" s="186"/>
      <c r="U108" s="186"/>
      <c r="V108" s="206"/>
      <c r="W108" s="59"/>
      <c r="Z108">
        <f>0.058844*POWER(I108,0.952797)</f>
        <v>0</v>
      </c>
    </row>
    <row r="109" spans="1:26" ht="24.95" customHeight="1" x14ac:dyDescent="0.25">
      <c r="A109" s="187"/>
      <c r="B109" s="222"/>
      <c r="C109" s="188" t="s">
        <v>2486</v>
      </c>
      <c r="D109" s="323" t="s">
        <v>2713</v>
      </c>
      <c r="E109" s="323"/>
      <c r="F109" s="182" t="s">
        <v>781</v>
      </c>
      <c r="G109" s="183">
        <v>3</v>
      </c>
      <c r="H109" s="189"/>
      <c r="I109" s="182">
        <f>ROUND(G109*(H109),2)</f>
        <v>0</v>
      </c>
      <c r="J109" s="184">
        <f>ROUND(G109*(N109),2)</f>
        <v>0</v>
      </c>
      <c r="K109" s="185">
        <f>ROUND(G109*(O109),2)</f>
        <v>0</v>
      </c>
      <c r="L109" s="185">
        <f>ROUND(G109*(H109),2)</f>
        <v>0</v>
      </c>
      <c r="M109" s="185"/>
      <c r="N109" s="185">
        <v>0</v>
      </c>
      <c r="O109" s="185"/>
      <c r="P109" s="190"/>
      <c r="Q109" s="190"/>
      <c r="R109" s="190"/>
      <c r="S109" s="186">
        <f>ROUND(G109*(P109),3)</f>
        <v>0</v>
      </c>
      <c r="T109" s="186"/>
      <c r="U109" s="186"/>
      <c r="V109" s="206"/>
      <c r="W109" s="59"/>
      <c r="Z109">
        <f>0.058844*POWER(I109,0.952797)</f>
        <v>0</v>
      </c>
    </row>
    <row r="110" spans="1:26" ht="24.95" customHeight="1" x14ac:dyDescent="0.25">
      <c r="A110" s="187"/>
      <c r="B110" s="222"/>
      <c r="C110" s="188" t="s">
        <v>2592</v>
      </c>
      <c r="D110" s="323" t="s">
        <v>2714</v>
      </c>
      <c r="E110" s="323"/>
      <c r="F110" s="182" t="s">
        <v>781</v>
      </c>
      <c r="G110" s="183">
        <v>6</v>
      </c>
      <c r="H110" s="189"/>
      <c r="I110" s="182">
        <f>ROUND(G110*(H110),2)</f>
        <v>0</v>
      </c>
      <c r="J110" s="184">
        <f>ROUND(G110*(N110),2)</f>
        <v>0</v>
      </c>
      <c r="K110" s="185">
        <f>ROUND(G110*(O110),2)</f>
        <v>0</v>
      </c>
      <c r="L110" s="185">
        <f>ROUND(G110*(H110),2)</f>
        <v>0</v>
      </c>
      <c r="M110" s="185"/>
      <c r="N110" s="185">
        <v>0</v>
      </c>
      <c r="O110" s="185"/>
      <c r="P110" s="190"/>
      <c r="Q110" s="190"/>
      <c r="R110" s="190"/>
      <c r="S110" s="186">
        <f>ROUND(G110*(P110),3)</f>
        <v>0</v>
      </c>
      <c r="T110" s="186"/>
      <c r="U110" s="186"/>
      <c r="V110" s="206"/>
      <c r="W110" s="59"/>
      <c r="Z110">
        <f>0.058844*POWER(I110,0.952797)</f>
        <v>0</v>
      </c>
    </row>
    <row r="111" spans="1:26" x14ac:dyDescent="0.25">
      <c r="A111" s="13"/>
      <c r="B111" s="221"/>
      <c r="C111" s="180" t="s">
        <v>8</v>
      </c>
      <c r="D111" s="322" t="s">
        <v>2466</v>
      </c>
      <c r="E111" s="322"/>
      <c r="F111" s="146"/>
      <c r="G111" s="179"/>
      <c r="H111" s="146"/>
      <c r="I111" s="148">
        <f>ROUND((SUM(I105:I110))/1,2)</f>
        <v>0</v>
      </c>
      <c r="J111" s="147"/>
      <c r="K111" s="147"/>
      <c r="L111" s="147">
        <f>ROUND((SUM(L105:L110))/1,2)</f>
        <v>0</v>
      </c>
      <c r="M111" s="147">
        <f>ROUND((SUM(M105:M110))/1,2)</f>
        <v>0</v>
      </c>
      <c r="N111" s="147"/>
      <c r="O111" s="147"/>
      <c r="P111" s="200"/>
      <c r="Q111" s="1"/>
      <c r="R111" s="1"/>
      <c r="S111" s="200">
        <f>ROUND((SUM(S105:S110))/1,2)</f>
        <v>0</v>
      </c>
      <c r="T111" s="2"/>
      <c r="U111" s="2"/>
      <c r="V111" s="208">
        <f>ROUND((SUM(V105:V110))/1,2)</f>
        <v>0</v>
      </c>
      <c r="W111" s="59"/>
    </row>
    <row r="112" spans="1:26" x14ac:dyDescent="0.25">
      <c r="A112" s="1"/>
      <c r="B112" s="217"/>
      <c r="C112" s="1"/>
      <c r="D112" s="1"/>
      <c r="E112" s="139"/>
      <c r="F112" s="139"/>
      <c r="G112" s="173"/>
      <c r="H112" s="139"/>
      <c r="I112" s="139"/>
      <c r="J112" s="140"/>
      <c r="K112" s="140"/>
      <c r="L112" s="140"/>
      <c r="M112" s="140"/>
      <c r="N112" s="140"/>
      <c r="O112" s="140"/>
      <c r="P112" s="140"/>
      <c r="Q112" s="1"/>
      <c r="R112" s="1"/>
      <c r="S112" s="1"/>
      <c r="T112" s="1"/>
      <c r="U112" s="1"/>
      <c r="V112" s="209"/>
      <c r="W112" s="59"/>
    </row>
    <row r="113" spans="1:26" x14ac:dyDescent="0.25">
      <c r="A113" s="13"/>
      <c r="B113" s="221"/>
      <c r="C113" s="13"/>
      <c r="D113" s="324" t="s">
        <v>77</v>
      </c>
      <c r="E113" s="324"/>
      <c r="F113" s="146"/>
      <c r="G113" s="179"/>
      <c r="H113" s="146"/>
      <c r="I113" s="148">
        <f>ROUND((SUM(I75:I112))/2,2)</f>
        <v>0</v>
      </c>
      <c r="J113" s="147"/>
      <c r="K113" s="147"/>
      <c r="L113" s="147">
        <f>ROUND((SUM(L75:L112))/2,2)</f>
        <v>0</v>
      </c>
      <c r="M113" s="147">
        <f>ROUND((SUM(M75:M112))/2,2)</f>
        <v>0</v>
      </c>
      <c r="N113" s="147"/>
      <c r="O113" s="147"/>
      <c r="P113" s="200"/>
      <c r="Q113" s="1"/>
      <c r="R113" s="1"/>
      <c r="S113" s="200">
        <f>ROUND((SUM(S75:S112))/2,2)</f>
        <v>0</v>
      </c>
      <c r="T113" s="1"/>
      <c r="U113" s="1"/>
      <c r="V113" s="208">
        <f>ROUND((SUM(V75:V112))/2,2)</f>
        <v>0</v>
      </c>
      <c r="W113" s="59"/>
    </row>
    <row r="114" spans="1:26" x14ac:dyDescent="0.25">
      <c r="A114" s="1"/>
      <c r="B114" s="224"/>
      <c r="C114" s="201"/>
      <c r="D114" s="325" t="s">
        <v>107</v>
      </c>
      <c r="E114" s="325"/>
      <c r="F114" s="203"/>
      <c r="G114" s="202"/>
      <c r="H114" s="203"/>
      <c r="I114" s="203">
        <f>ROUND((SUM(I75:I113))/3,2)</f>
        <v>0</v>
      </c>
      <c r="J114" s="228"/>
      <c r="K114" s="228">
        <f>ROUND((SUM(K75:K113))/3,2)</f>
        <v>0</v>
      </c>
      <c r="L114" s="228">
        <f>ROUND((SUM(L75:L113))/3,2)</f>
        <v>0</v>
      </c>
      <c r="M114" s="228">
        <f>ROUND((SUM(M75:M113))/3,2)</f>
        <v>0</v>
      </c>
      <c r="N114" s="228"/>
      <c r="O114" s="228"/>
      <c r="P114" s="202"/>
      <c r="Q114" s="201"/>
      <c r="R114" s="201"/>
      <c r="S114" s="202">
        <f>ROUND((SUM(S75:S113))/3,2)</f>
        <v>0</v>
      </c>
      <c r="T114" s="201"/>
      <c r="U114" s="201"/>
      <c r="V114" s="210">
        <f>ROUND((SUM(V75:V113))/3,2)</f>
        <v>0</v>
      </c>
      <c r="W114" s="59"/>
      <c r="Z114">
        <f>(SUM(Z75:Z113))</f>
        <v>0</v>
      </c>
    </row>
  </sheetData>
  <mergeCells count="83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76:E76"/>
    <mergeCell ref="B55:D55"/>
    <mergeCell ref="B56:D56"/>
    <mergeCell ref="B57:D57"/>
    <mergeCell ref="B58:D58"/>
    <mergeCell ref="B60:D60"/>
    <mergeCell ref="B64:V64"/>
    <mergeCell ref="B66:E66"/>
    <mergeCell ref="B67:E67"/>
    <mergeCell ref="B68:E68"/>
    <mergeCell ref="I66:P66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14:E114"/>
    <mergeCell ref="D101:E101"/>
    <mergeCell ref="D102:E102"/>
    <mergeCell ref="D103:E103"/>
    <mergeCell ref="D105:E105"/>
    <mergeCell ref="D106:E106"/>
    <mergeCell ref="D107:E107"/>
    <mergeCell ref="D108:E108"/>
    <mergeCell ref="D109:E109"/>
    <mergeCell ref="D110:E110"/>
    <mergeCell ref="D111:E111"/>
    <mergeCell ref="D113:E113"/>
  </mergeCells>
  <hyperlinks>
    <hyperlink ref="B1:C1" location="A2:A2" tooltip="Klikni na prechod ku Kryciemu listu..." display="Krycí list rozpočtu" xr:uid="{2A25A515-D772-473E-B9F0-7571EE5332FE}"/>
    <hyperlink ref="E1:F1" location="A54:A54" tooltip="Klikni na prechod ku rekapitulácii..." display="Rekapitulácia rozpočtu" xr:uid="{7F87C263-540A-435E-BCC0-A3B8185E6357}"/>
    <hyperlink ref="H1:I1" location="B74:B74" tooltip="Klikni na prechod ku Rozpočet..." display="Rozpočet" xr:uid="{ED4BAE11-D6F0-42DC-B31E-9B9535DF640F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02 - Prípojka EL energie</oddHeader>
    <oddFooter>&amp;RStrana &amp;P z &amp;N    &amp;L&amp;7Spracované systémom Systematic® Kalkulus, tel.: 051 77 10 585</oddFooter>
  </headerFooter>
  <rowBreaks count="2" manualBreakCount="2">
    <brk id="40" max="16383" man="1"/>
    <brk id="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380E-A39F-42CD-96C3-2711456F6A6F}">
  <dimension ref="A1:AA156"/>
  <sheetViews>
    <sheetView workbookViewId="0">
      <pane ySplit="1" topLeftCell="A49" activePane="bottomLeft" state="frozen"/>
      <selection pane="bottomLeft" activeCell="A81" sqref="A81:XFD8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2715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7951'!E61</f>
        <v>0</v>
      </c>
      <c r="D15" s="64">
        <f>'SO 7951'!F61</f>
        <v>0</v>
      </c>
      <c r="E15" s="73">
        <f>'SO 7951'!G61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7951'!E65</f>
        <v>0</v>
      </c>
      <c r="D16" s="99">
        <f>'SO 7951'!F65</f>
        <v>0</v>
      </c>
      <c r="E16" s="100">
        <f>'SO 7951'!G65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(SUM(Z82:Z155))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7951'!K82:'SO 7951'!K155)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7951'!K82:'SO 7951'!K155)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2715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7951'!L101</f>
        <v>0</v>
      </c>
      <c r="F56" s="146">
        <f>'SO 7951'!M101</f>
        <v>0</v>
      </c>
      <c r="G56" s="146">
        <f>'SO 7951'!I101</f>
        <v>0</v>
      </c>
      <c r="H56" s="147">
        <f>'SO 7951'!S101</f>
        <v>51.39</v>
      </c>
      <c r="I56" s="147">
        <f>'SO 7951'!V101</f>
        <v>9.67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7951'!L108</f>
        <v>0</v>
      </c>
      <c r="F57" s="146">
        <f>'SO 7951'!M108</f>
        <v>0</v>
      </c>
      <c r="G57" s="146">
        <f>'SO 7951'!I108</f>
        <v>0</v>
      </c>
      <c r="H57" s="147">
        <f>'SO 7951'!S108</f>
        <v>4.2</v>
      </c>
      <c r="I57" s="147">
        <f>'SO 7951'!V108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81</v>
      </c>
      <c r="C58" s="345"/>
      <c r="D58" s="345"/>
      <c r="E58" s="146">
        <f>'SO 7951'!L112</f>
        <v>0</v>
      </c>
      <c r="F58" s="146">
        <f>'SO 7951'!M112</f>
        <v>0</v>
      </c>
      <c r="G58" s="146">
        <f>'SO 7951'!I112</f>
        <v>0</v>
      </c>
      <c r="H58" s="147">
        <f>'SO 7951'!S112</f>
        <v>15.21</v>
      </c>
      <c r="I58" s="147">
        <f>'SO 7951'!V112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1737</v>
      </c>
      <c r="C59" s="345"/>
      <c r="D59" s="345"/>
      <c r="E59" s="146">
        <f>'SO 7951'!L134</f>
        <v>0</v>
      </c>
      <c r="F59" s="146">
        <f>'SO 7951'!M134</f>
        <v>0</v>
      </c>
      <c r="G59" s="146">
        <f>'SO 7951'!I134</f>
        <v>0</v>
      </c>
      <c r="H59" s="147">
        <f>'SO 7951'!S134</f>
        <v>0.23</v>
      </c>
      <c r="I59" s="147">
        <f>'SO 7951'!V134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84</v>
      </c>
      <c r="C60" s="345"/>
      <c r="D60" s="345"/>
      <c r="E60" s="146">
        <f>'SO 7951'!L138</f>
        <v>0</v>
      </c>
      <c r="F60" s="146">
        <f>'SO 7951'!M138</f>
        <v>0</v>
      </c>
      <c r="G60" s="146">
        <f>'SO 7951'!I138</f>
        <v>0</v>
      </c>
      <c r="H60" s="147">
        <f>'SO 7951'!S138</f>
        <v>0</v>
      </c>
      <c r="I60" s="147">
        <f>'SO 7951'!V138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34" t="s">
        <v>77</v>
      </c>
      <c r="C61" s="324"/>
      <c r="D61" s="324"/>
      <c r="E61" s="148">
        <f>'SO 7951'!L140</f>
        <v>0</v>
      </c>
      <c r="F61" s="148">
        <f>'SO 7951'!M140</f>
        <v>0</v>
      </c>
      <c r="G61" s="148">
        <f>'SO 7951'!I140</f>
        <v>0</v>
      </c>
      <c r="H61" s="149">
        <f>'SO 7951'!S140</f>
        <v>71.03</v>
      </c>
      <c r="I61" s="149">
        <f>'SO 7951'!V140</f>
        <v>9.67</v>
      </c>
      <c r="J61" s="149"/>
      <c r="K61" s="149"/>
      <c r="L61" s="149"/>
      <c r="M61" s="149"/>
      <c r="N61" s="149"/>
      <c r="O61" s="149"/>
      <c r="P61" s="149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"/>
      <c r="B62" s="217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9"/>
      <c r="W62" s="59"/>
    </row>
    <row r="63" spans="1:26" x14ac:dyDescent="0.25">
      <c r="A63" s="13"/>
      <c r="B63" s="334" t="s">
        <v>85</v>
      </c>
      <c r="C63" s="324"/>
      <c r="D63" s="324"/>
      <c r="E63" s="146"/>
      <c r="F63" s="146"/>
      <c r="G63" s="146"/>
      <c r="H63" s="147"/>
      <c r="I63" s="147"/>
      <c r="J63" s="147"/>
      <c r="K63" s="147"/>
      <c r="L63" s="147"/>
      <c r="M63" s="147"/>
      <c r="N63" s="147"/>
      <c r="O63" s="147"/>
      <c r="P63" s="147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3"/>
      <c r="B64" s="344" t="s">
        <v>89</v>
      </c>
      <c r="C64" s="345"/>
      <c r="D64" s="345"/>
      <c r="E64" s="146">
        <f>'SO 7951'!L153</f>
        <v>0</v>
      </c>
      <c r="F64" s="146">
        <f>'SO 7951'!M153</f>
        <v>0</v>
      </c>
      <c r="G64" s="146">
        <f>'SO 7951'!I153</f>
        <v>0</v>
      </c>
      <c r="H64" s="147">
        <f>'SO 7951'!S153</f>
        <v>0</v>
      </c>
      <c r="I64" s="147">
        <f>'SO 7951'!V153</f>
        <v>0</v>
      </c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34" t="s">
        <v>85</v>
      </c>
      <c r="C65" s="324"/>
      <c r="D65" s="324"/>
      <c r="E65" s="148">
        <f>'SO 7951'!L155</f>
        <v>0</v>
      </c>
      <c r="F65" s="148">
        <f>'SO 7951'!M155</f>
        <v>0</v>
      </c>
      <c r="G65" s="148">
        <f>'SO 7951'!I155</f>
        <v>0</v>
      </c>
      <c r="H65" s="149">
        <f>'SO 7951'!S155</f>
        <v>0</v>
      </c>
      <c r="I65" s="149">
        <f>'SO 7951'!V155</f>
        <v>0</v>
      </c>
      <c r="J65" s="149"/>
      <c r="K65" s="149"/>
      <c r="L65" s="149"/>
      <c r="M65" s="149"/>
      <c r="N65" s="149"/>
      <c r="O65" s="149"/>
      <c r="P65" s="149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"/>
      <c r="B66" s="217"/>
      <c r="C66" s="1"/>
      <c r="D66" s="1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V66" s="159"/>
      <c r="W66" s="59"/>
    </row>
    <row r="67" spans="1:26" x14ac:dyDescent="0.25">
      <c r="A67" s="150"/>
      <c r="B67" s="335" t="s">
        <v>107</v>
      </c>
      <c r="C67" s="336"/>
      <c r="D67" s="336"/>
      <c r="E67" s="152">
        <f>'SO 7951'!L156</f>
        <v>0</v>
      </c>
      <c r="F67" s="152">
        <f>'SO 7951'!M156</f>
        <v>0</v>
      </c>
      <c r="G67" s="152">
        <f>'SO 7951'!I156</f>
        <v>0</v>
      </c>
      <c r="H67" s="153">
        <f>'SO 7951'!S156</f>
        <v>71.03</v>
      </c>
      <c r="I67" s="153">
        <f>'SO 7951'!V156</f>
        <v>9.67</v>
      </c>
      <c r="J67" s="154"/>
      <c r="K67" s="154"/>
      <c r="L67" s="154"/>
      <c r="M67" s="154"/>
      <c r="N67" s="154"/>
      <c r="O67" s="154"/>
      <c r="P67" s="154"/>
      <c r="Q67" s="155"/>
      <c r="R67" s="155"/>
      <c r="S67" s="155"/>
      <c r="T67" s="155"/>
      <c r="U67" s="155"/>
      <c r="V67" s="160"/>
      <c r="W67" s="226"/>
      <c r="X67" s="151"/>
      <c r="Y67" s="151"/>
      <c r="Z67" s="151"/>
    </row>
    <row r="68" spans="1:26" x14ac:dyDescent="0.25">
      <c r="A68" s="18"/>
      <c r="B68" s="45"/>
      <c r="C68" s="3"/>
      <c r="D68" s="3"/>
      <c r="E68" s="17"/>
      <c r="F68" s="17"/>
      <c r="G68" s="17"/>
      <c r="H68" s="161"/>
      <c r="I68" s="161"/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x14ac:dyDescent="0.25">
      <c r="A69" s="18"/>
      <c r="B69" s="45"/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x14ac:dyDescent="0.25">
      <c r="A70" s="18"/>
      <c r="B70" s="41"/>
      <c r="C70" s="8"/>
      <c r="D70" s="8"/>
      <c r="E70" s="30"/>
      <c r="F70" s="30"/>
      <c r="G70" s="30"/>
      <c r="H70" s="162"/>
      <c r="I70" s="162"/>
      <c r="J70" s="162"/>
      <c r="K70" s="162"/>
      <c r="L70" s="162"/>
      <c r="M70" s="162"/>
      <c r="N70" s="162"/>
      <c r="O70" s="162"/>
      <c r="P70" s="162"/>
      <c r="Q70" s="19"/>
      <c r="R70" s="19"/>
      <c r="S70" s="19"/>
      <c r="T70" s="19"/>
      <c r="U70" s="19"/>
      <c r="V70" s="19"/>
      <c r="W70" s="59"/>
    </row>
    <row r="71" spans="1:26" ht="35.1" customHeight="1" x14ac:dyDescent="0.25">
      <c r="A71" s="1"/>
      <c r="B71" s="337" t="s">
        <v>108</v>
      </c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59"/>
    </row>
    <row r="72" spans="1:26" x14ac:dyDescent="0.25">
      <c r="A72" s="18"/>
      <c r="B72" s="103"/>
      <c r="C72" s="22"/>
      <c r="D72" s="22"/>
      <c r="E72" s="105"/>
      <c r="F72" s="105"/>
      <c r="G72" s="105"/>
      <c r="H72" s="176"/>
      <c r="I72" s="176"/>
      <c r="J72" s="176"/>
      <c r="K72" s="176"/>
      <c r="L72" s="176"/>
      <c r="M72" s="176"/>
      <c r="N72" s="176"/>
      <c r="O72" s="176"/>
      <c r="P72" s="176"/>
      <c r="Q72" s="23"/>
      <c r="R72" s="23"/>
      <c r="S72" s="23"/>
      <c r="T72" s="23"/>
      <c r="U72" s="23"/>
      <c r="V72" s="23"/>
      <c r="W72" s="59"/>
    </row>
    <row r="73" spans="1:26" ht="20.100000000000001" customHeight="1" x14ac:dyDescent="0.25">
      <c r="A73" s="211"/>
      <c r="B73" s="341" t="s">
        <v>39</v>
      </c>
      <c r="C73" s="342"/>
      <c r="D73" s="342"/>
      <c r="E73" s="343"/>
      <c r="F73" s="174"/>
      <c r="G73" s="174"/>
      <c r="H73" s="175" t="s">
        <v>36</v>
      </c>
      <c r="I73" s="330"/>
      <c r="J73" s="331"/>
      <c r="K73" s="331"/>
      <c r="L73" s="331"/>
      <c r="M73" s="331"/>
      <c r="N73" s="331"/>
      <c r="O73" s="331"/>
      <c r="P73" s="332"/>
      <c r="Q73" s="21"/>
      <c r="R73" s="21"/>
      <c r="S73" s="21"/>
      <c r="T73" s="21"/>
      <c r="U73" s="21"/>
      <c r="V73" s="21"/>
      <c r="W73" s="59"/>
    </row>
    <row r="74" spans="1:26" ht="20.100000000000001" customHeight="1" x14ac:dyDescent="0.25">
      <c r="A74" s="211"/>
      <c r="B74" s="327" t="s">
        <v>40</v>
      </c>
      <c r="C74" s="328"/>
      <c r="D74" s="328"/>
      <c r="E74" s="329"/>
      <c r="F74" s="170"/>
      <c r="G74" s="170"/>
      <c r="H74" s="171" t="s">
        <v>119</v>
      </c>
      <c r="I74" s="171" t="s">
        <v>120</v>
      </c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211"/>
      <c r="B75" s="327" t="s">
        <v>41</v>
      </c>
      <c r="C75" s="328"/>
      <c r="D75" s="328"/>
      <c r="E75" s="329"/>
      <c r="F75" s="170"/>
      <c r="G75" s="170"/>
      <c r="H75" s="171" t="s">
        <v>121</v>
      </c>
      <c r="I75" s="171" t="s">
        <v>38</v>
      </c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215" t="s">
        <v>122</v>
      </c>
      <c r="C76" s="3"/>
      <c r="D76" s="3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5" t="s">
        <v>2715</v>
      </c>
      <c r="C77" s="3"/>
      <c r="D77" s="3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ht="20.100000000000001" customHeight="1" x14ac:dyDescent="0.25">
      <c r="A78" s="18"/>
      <c r="B78" s="45"/>
      <c r="C78" s="3"/>
      <c r="D78" s="3"/>
      <c r="E78" s="17"/>
      <c r="F78" s="17"/>
      <c r="G78" s="17"/>
      <c r="H78" s="161"/>
      <c r="I78" s="161"/>
      <c r="J78" s="161"/>
      <c r="K78" s="161"/>
      <c r="L78" s="161"/>
      <c r="M78" s="161"/>
      <c r="N78" s="161"/>
      <c r="O78" s="161"/>
      <c r="P78" s="161"/>
      <c r="Q78" s="14"/>
      <c r="R78" s="14"/>
      <c r="S78" s="14"/>
      <c r="T78" s="14"/>
      <c r="U78" s="14"/>
      <c r="V78" s="14"/>
      <c r="W78" s="59"/>
    </row>
    <row r="79" spans="1:26" ht="20.100000000000001" customHeight="1" x14ac:dyDescent="0.25">
      <c r="A79" s="18"/>
      <c r="B79" s="45"/>
      <c r="C79" s="3"/>
      <c r="D79" s="3"/>
      <c r="E79" s="17"/>
      <c r="F79" s="17"/>
      <c r="G79" s="17"/>
      <c r="H79" s="161"/>
      <c r="I79" s="161"/>
      <c r="J79" s="161"/>
      <c r="K79" s="161"/>
      <c r="L79" s="161"/>
      <c r="M79" s="161"/>
      <c r="N79" s="161"/>
      <c r="O79" s="161"/>
      <c r="P79" s="161"/>
      <c r="Q79" s="14"/>
      <c r="R79" s="14"/>
      <c r="S79" s="14"/>
      <c r="T79" s="14"/>
      <c r="U79" s="14"/>
      <c r="V79" s="14"/>
      <c r="W79" s="59"/>
    </row>
    <row r="80" spans="1:26" ht="20.100000000000001" customHeight="1" x14ac:dyDescent="0.25">
      <c r="A80" s="18"/>
      <c r="B80" s="218" t="s">
        <v>76</v>
      </c>
      <c r="C80" s="172"/>
      <c r="D80" s="172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x14ac:dyDescent="0.25">
      <c r="A81" s="2"/>
      <c r="B81" s="219" t="s">
        <v>109</v>
      </c>
      <c r="C81" s="135" t="s">
        <v>110</v>
      </c>
      <c r="D81" s="135" t="s">
        <v>111</v>
      </c>
      <c r="E81" s="163"/>
      <c r="F81" s="163" t="s">
        <v>112</v>
      </c>
      <c r="G81" s="163" t="s">
        <v>113</v>
      </c>
      <c r="H81" s="164" t="s">
        <v>114</v>
      </c>
      <c r="I81" s="164" t="s">
        <v>115</v>
      </c>
      <c r="J81" s="164"/>
      <c r="K81" s="164"/>
      <c r="L81" s="164"/>
      <c r="M81" s="164"/>
      <c r="N81" s="164"/>
      <c r="O81" s="164"/>
      <c r="P81" s="164" t="s">
        <v>116</v>
      </c>
      <c r="Q81" s="165"/>
      <c r="R81" s="165"/>
      <c r="S81" s="135" t="s">
        <v>117</v>
      </c>
      <c r="T81" s="166"/>
      <c r="U81" s="166"/>
      <c r="V81" s="135" t="s">
        <v>118</v>
      </c>
      <c r="W81" s="59"/>
    </row>
    <row r="82" spans="1:26" x14ac:dyDescent="0.25">
      <c r="A82" s="13"/>
      <c r="B82" s="220"/>
      <c r="C82" s="177"/>
      <c r="D82" s="333" t="s">
        <v>77</v>
      </c>
      <c r="E82" s="333"/>
      <c r="F82" s="142"/>
      <c r="G82" s="178"/>
      <c r="H82" s="142"/>
      <c r="I82" s="142"/>
      <c r="J82" s="143"/>
      <c r="K82" s="143"/>
      <c r="L82" s="143"/>
      <c r="M82" s="143"/>
      <c r="N82" s="143"/>
      <c r="O82" s="143"/>
      <c r="P82" s="143"/>
      <c r="Q82" s="141"/>
      <c r="R82" s="141"/>
      <c r="S82" s="141"/>
      <c r="T82" s="141"/>
      <c r="U82" s="141"/>
      <c r="V82" s="204"/>
      <c r="W82" s="226"/>
      <c r="X82" s="145"/>
      <c r="Y82" s="145"/>
      <c r="Z82" s="145"/>
    </row>
    <row r="83" spans="1:26" x14ac:dyDescent="0.25">
      <c r="A83" s="13"/>
      <c r="B83" s="221"/>
      <c r="C83" s="180">
        <v>1</v>
      </c>
      <c r="D83" s="322" t="s">
        <v>78</v>
      </c>
      <c r="E83" s="322"/>
      <c r="F83" s="146"/>
      <c r="G83" s="179"/>
      <c r="H83" s="146"/>
      <c r="I83" s="146"/>
      <c r="J83" s="147"/>
      <c r="K83" s="147"/>
      <c r="L83" s="147"/>
      <c r="M83" s="147"/>
      <c r="N83" s="147"/>
      <c r="O83" s="147"/>
      <c r="P83" s="147"/>
      <c r="Q83" s="13"/>
      <c r="R83" s="13"/>
      <c r="S83" s="13"/>
      <c r="T83" s="13"/>
      <c r="U83" s="13"/>
      <c r="V83" s="205"/>
      <c r="W83" s="226"/>
      <c r="X83" s="145"/>
      <c r="Y83" s="145"/>
      <c r="Z83" s="145"/>
    </row>
    <row r="84" spans="1:26" ht="24.95" customHeight="1" x14ac:dyDescent="0.25">
      <c r="A84" s="187"/>
      <c r="B84" s="222"/>
      <c r="C84" s="188" t="s">
        <v>2716</v>
      </c>
      <c r="D84" s="323" t="s">
        <v>134</v>
      </c>
      <c r="E84" s="323"/>
      <c r="F84" s="182" t="s">
        <v>125</v>
      </c>
      <c r="G84" s="183">
        <v>32.67</v>
      </c>
      <c r="H84" s="189"/>
      <c r="I84" s="182">
        <f t="shared" ref="I84:I100" si="0">ROUND(G84*(H84),2)</f>
        <v>0</v>
      </c>
      <c r="J84" s="184">
        <f t="shared" ref="J84:J100" si="1">ROUND(G84*(N84),2)</f>
        <v>0</v>
      </c>
      <c r="K84" s="185">
        <f t="shared" ref="K84:K100" si="2">ROUND(G84*(O84),2)</f>
        <v>0</v>
      </c>
      <c r="L84" s="185">
        <f t="shared" ref="L84:L100" si="3">ROUND(G84*(H84),2)</f>
        <v>0</v>
      </c>
      <c r="M84" s="185"/>
      <c r="N84" s="185">
        <v>0</v>
      </c>
      <c r="O84" s="185"/>
      <c r="P84" s="190"/>
      <c r="Q84" s="190"/>
      <c r="R84" s="190"/>
      <c r="S84" s="186">
        <f t="shared" ref="S84:S100" si="4">ROUND(G84*(P84),3)</f>
        <v>0</v>
      </c>
      <c r="T84" s="186"/>
      <c r="U84" s="186"/>
      <c r="V84" s="206"/>
      <c r="W84" s="59"/>
      <c r="Z84">
        <f t="shared" ref="Z84:Z100" si="5">0.058844*POWER(I84,0.952797)</f>
        <v>0</v>
      </c>
    </row>
    <row r="85" spans="1:26" ht="24.95" customHeight="1" x14ac:dyDescent="0.25">
      <c r="A85" s="187"/>
      <c r="B85" s="222"/>
      <c r="C85" s="188" t="s">
        <v>2717</v>
      </c>
      <c r="D85" s="323" t="s">
        <v>136</v>
      </c>
      <c r="E85" s="323"/>
      <c r="F85" s="182" t="s">
        <v>125</v>
      </c>
      <c r="G85" s="183">
        <v>32.67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2718</v>
      </c>
      <c r="D86" s="323" t="s">
        <v>2719</v>
      </c>
      <c r="E86" s="323"/>
      <c r="F86" s="182" t="s">
        <v>125</v>
      </c>
      <c r="G86" s="183">
        <v>120.69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2720</v>
      </c>
      <c r="D87" s="323" t="s">
        <v>2721</v>
      </c>
      <c r="E87" s="323"/>
      <c r="F87" s="182" t="s">
        <v>162</v>
      </c>
      <c r="G87" s="183">
        <v>201.15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>
        <v>9.7000000000000005E-4</v>
      </c>
      <c r="Q87" s="190"/>
      <c r="R87" s="190">
        <v>9.7000000000000005E-4</v>
      </c>
      <c r="S87" s="186">
        <f t="shared" si="4"/>
        <v>0.19500000000000001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2722</v>
      </c>
      <c r="D88" s="323" t="s">
        <v>2723</v>
      </c>
      <c r="E88" s="323"/>
      <c r="F88" s="182" t="s">
        <v>162</v>
      </c>
      <c r="G88" s="183">
        <v>201.15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2724</v>
      </c>
      <c r="D89" s="323" t="s">
        <v>2725</v>
      </c>
      <c r="E89" s="323"/>
      <c r="F89" s="182" t="s">
        <v>125</v>
      </c>
      <c r="G89" s="183">
        <v>69.760000000000005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2726</v>
      </c>
      <c r="D90" s="323" t="s">
        <v>2727</v>
      </c>
      <c r="E90" s="323"/>
      <c r="F90" s="182" t="s">
        <v>125</v>
      </c>
      <c r="G90" s="183">
        <v>120.69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2728</v>
      </c>
      <c r="D91" s="323" t="s">
        <v>2729</v>
      </c>
      <c r="E91" s="323"/>
      <c r="F91" s="182" t="s">
        <v>125</v>
      </c>
      <c r="G91" s="183">
        <v>69.760000000000005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2730</v>
      </c>
      <c r="D92" s="323" t="s">
        <v>2731</v>
      </c>
      <c r="E92" s="323"/>
      <c r="F92" s="182" t="s">
        <v>125</v>
      </c>
      <c r="G92" s="183">
        <v>69.760000000000005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158</v>
      </c>
      <c r="D93" s="323" t="s">
        <v>159</v>
      </c>
      <c r="E93" s="323"/>
      <c r="F93" s="182" t="s">
        <v>157</v>
      </c>
      <c r="G93" s="183">
        <v>83.79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151</v>
      </c>
      <c r="D94" s="323" t="s">
        <v>152</v>
      </c>
      <c r="E94" s="323"/>
      <c r="F94" s="182" t="s">
        <v>125</v>
      </c>
      <c r="G94" s="183">
        <v>73.930000000000007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2732</v>
      </c>
      <c r="D95" s="323" t="s">
        <v>2733</v>
      </c>
      <c r="E95" s="323"/>
      <c r="F95" s="182" t="s">
        <v>125</v>
      </c>
      <c r="G95" s="183">
        <v>29.206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3"/>
      <c r="C96" s="197" t="s">
        <v>2734</v>
      </c>
      <c r="D96" s="326" t="s">
        <v>2735</v>
      </c>
      <c r="E96" s="326"/>
      <c r="F96" s="192" t="s">
        <v>157</v>
      </c>
      <c r="G96" s="193">
        <v>51.19</v>
      </c>
      <c r="H96" s="198"/>
      <c r="I96" s="192">
        <f t="shared" si="0"/>
        <v>0</v>
      </c>
      <c r="J96" s="194">
        <f t="shared" si="1"/>
        <v>0</v>
      </c>
      <c r="K96" s="195">
        <f t="shared" si="2"/>
        <v>0</v>
      </c>
      <c r="L96" s="195">
        <f t="shared" si="3"/>
        <v>0</v>
      </c>
      <c r="M96" s="195">
        <f>ROUND(G96*(H96),2)</f>
        <v>0</v>
      </c>
      <c r="N96" s="195">
        <v>0</v>
      </c>
      <c r="O96" s="195"/>
      <c r="P96" s="199">
        <v>1</v>
      </c>
      <c r="Q96" s="199"/>
      <c r="R96" s="199">
        <v>1</v>
      </c>
      <c r="S96" s="196">
        <f t="shared" si="4"/>
        <v>51.19</v>
      </c>
      <c r="T96" s="196"/>
      <c r="U96" s="196"/>
      <c r="V96" s="207"/>
      <c r="W96" s="59"/>
      <c r="Z96">
        <f t="shared" si="5"/>
        <v>0</v>
      </c>
    </row>
    <row r="97" spans="1:26" ht="24.95" customHeight="1" x14ac:dyDescent="0.25">
      <c r="A97" s="187"/>
      <c r="B97" s="223"/>
      <c r="C97" s="197" t="s">
        <v>2736</v>
      </c>
      <c r="D97" s="326" t="s">
        <v>2737</v>
      </c>
      <c r="E97" s="326"/>
      <c r="F97" s="192" t="s">
        <v>2738</v>
      </c>
      <c r="G97" s="193">
        <v>4</v>
      </c>
      <c r="H97" s="198"/>
      <c r="I97" s="192">
        <f t="shared" si="0"/>
        <v>0</v>
      </c>
      <c r="J97" s="194">
        <f t="shared" si="1"/>
        <v>0</v>
      </c>
      <c r="K97" s="195">
        <f t="shared" si="2"/>
        <v>0</v>
      </c>
      <c r="L97" s="195">
        <f t="shared" si="3"/>
        <v>0</v>
      </c>
      <c r="M97" s="195">
        <f>ROUND(G97*(H97),2)</f>
        <v>0</v>
      </c>
      <c r="N97" s="195">
        <v>0</v>
      </c>
      <c r="O97" s="195"/>
      <c r="P97" s="199"/>
      <c r="Q97" s="199"/>
      <c r="R97" s="199"/>
      <c r="S97" s="196">
        <f t="shared" si="4"/>
        <v>0</v>
      </c>
      <c r="T97" s="196"/>
      <c r="U97" s="196"/>
      <c r="V97" s="207"/>
      <c r="W97" s="59"/>
      <c r="Z97">
        <f t="shared" si="5"/>
        <v>0</v>
      </c>
    </row>
    <row r="98" spans="1:26" ht="24.95" customHeight="1" x14ac:dyDescent="0.25">
      <c r="A98" s="187"/>
      <c r="B98" s="223"/>
      <c r="C98" s="197" t="s">
        <v>2739</v>
      </c>
      <c r="D98" s="326" t="s">
        <v>2740</v>
      </c>
      <c r="E98" s="326"/>
      <c r="F98" s="192" t="s">
        <v>2668</v>
      </c>
      <c r="G98" s="193">
        <v>1</v>
      </c>
      <c r="H98" s="198"/>
      <c r="I98" s="192">
        <f t="shared" si="0"/>
        <v>0</v>
      </c>
      <c r="J98" s="194">
        <f t="shared" si="1"/>
        <v>0</v>
      </c>
      <c r="K98" s="195">
        <f t="shared" si="2"/>
        <v>0</v>
      </c>
      <c r="L98" s="195">
        <f t="shared" si="3"/>
        <v>0</v>
      </c>
      <c r="M98" s="195">
        <f>ROUND(G98*(H98),2)</f>
        <v>0</v>
      </c>
      <c r="N98" s="195">
        <v>0</v>
      </c>
      <c r="O98" s="195"/>
      <c r="P98" s="199"/>
      <c r="Q98" s="199"/>
      <c r="R98" s="199"/>
      <c r="S98" s="196">
        <f t="shared" si="4"/>
        <v>0</v>
      </c>
      <c r="T98" s="196"/>
      <c r="U98" s="196"/>
      <c r="V98" s="207"/>
      <c r="W98" s="59"/>
      <c r="Z98">
        <f t="shared" si="5"/>
        <v>0</v>
      </c>
    </row>
    <row r="99" spans="1:26" ht="24.95" customHeight="1" x14ac:dyDescent="0.25">
      <c r="A99" s="187"/>
      <c r="B99" s="223"/>
      <c r="C99" s="197" t="s">
        <v>2741</v>
      </c>
      <c r="D99" s="326" t="s">
        <v>2742</v>
      </c>
      <c r="E99" s="326"/>
      <c r="F99" s="192" t="s">
        <v>2738</v>
      </c>
      <c r="G99" s="193">
        <v>1</v>
      </c>
      <c r="H99" s="198"/>
      <c r="I99" s="192">
        <f t="shared" si="0"/>
        <v>0</v>
      </c>
      <c r="J99" s="194">
        <f t="shared" si="1"/>
        <v>0</v>
      </c>
      <c r="K99" s="195">
        <f t="shared" si="2"/>
        <v>0</v>
      </c>
      <c r="L99" s="195">
        <f t="shared" si="3"/>
        <v>0</v>
      </c>
      <c r="M99" s="195">
        <f>ROUND(G99*(H99),2)</f>
        <v>0</v>
      </c>
      <c r="N99" s="195">
        <v>0</v>
      </c>
      <c r="O99" s="195"/>
      <c r="P99" s="199">
        <v>1.3999999999999999E-4</v>
      </c>
      <c r="Q99" s="199"/>
      <c r="R99" s="199">
        <v>1.3999999999999999E-4</v>
      </c>
      <c r="S99" s="196">
        <f t="shared" si="4"/>
        <v>0</v>
      </c>
      <c r="T99" s="196"/>
      <c r="U99" s="196"/>
      <c r="V99" s="207">
        <f>ROUND(G99*(X99),3)</f>
        <v>9.67</v>
      </c>
      <c r="W99" s="59"/>
      <c r="X99">
        <v>9.67</v>
      </c>
      <c r="Z99">
        <f t="shared" si="5"/>
        <v>0</v>
      </c>
    </row>
    <row r="100" spans="1:26" ht="24.95" customHeight="1" x14ac:dyDescent="0.25">
      <c r="A100" s="187"/>
      <c r="B100" s="223"/>
      <c r="C100" s="197" t="s">
        <v>2743</v>
      </c>
      <c r="D100" s="326" t="s">
        <v>2744</v>
      </c>
      <c r="E100" s="326"/>
      <c r="F100" s="192" t="s">
        <v>2668</v>
      </c>
      <c r="G100" s="193">
        <v>3</v>
      </c>
      <c r="H100" s="198"/>
      <c r="I100" s="192">
        <f t="shared" si="0"/>
        <v>0</v>
      </c>
      <c r="J100" s="194">
        <f t="shared" si="1"/>
        <v>0</v>
      </c>
      <c r="K100" s="195">
        <f t="shared" si="2"/>
        <v>0</v>
      </c>
      <c r="L100" s="195">
        <f t="shared" si="3"/>
        <v>0</v>
      </c>
      <c r="M100" s="195">
        <f>ROUND(G100*(H100),2)</f>
        <v>0</v>
      </c>
      <c r="N100" s="195">
        <v>0</v>
      </c>
      <c r="O100" s="195"/>
      <c r="P100" s="199"/>
      <c r="Q100" s="199"/>
      <c r="R100" s="199"/>
      <c r="S100" s="196">
        <f t="shared" si="4"/>
        <v>0</v>
      </c>
      <c r="T100" s="196"/>
      <c r="U100" s="196"/>
      <c r="V100" s="207"/>
      <c r="W100" s="59"/>
      <c r="Z100">
        <f t="shared" si="5"/>
        <v>0</v>
      </c>
    </row>
    <row r="101" spans="1:26" x14ac:dyDescent="0.25">
      <c r="A101" s="13"/>
      <c r="B101" s="221"/>
      <c r="C101" s="180">
        <v>1</v>
      </c>
      <c r="D101" s="322" t="s">
        <v>78</v>
      </c>
      <c r="E101" s="322"/>
      <c r="F101" s="146"/>
      <c r="G101" s="179"/>
      <c r="H101" s="146"/>
      <c r="I101" s="148">
        <f>ROUND((SUM(I83:I100))/1,2)</f>
        <v>0</v>
      </c>
      <c r="J101" s="147"/>
      <c r="K101" s="147"/>
      <c r="L101" s="147">
        <f>ROUND((SUM(L83:L100))/1,2)</f>
        <v>0</v>
      </c>
      <c r="M101" s="147">
        <f>ROUND((SUM(M83:M100))/1,2)</f>
        <v>0</v>
      </c>
      <c r="N101" s="147"/>
      <c r="O101" s="147"/>
      <c r="P101" s="147"/>
      <c r="Q101" s="13"/>
      <c r="R101" s="13"/>
      <c r="S101" s="13">
        <f>ROUND((SUM(S83:S100))/1,2)</f>
        <v>51.39</v>
      </c>
      <c r="T101" s="13"/>
      <c r="U101" s="13"/>
      <c r="V101" s="208">
        <f>ROUND((SUM(V83:V100))/1,2)</f>
        <v>9.67</v>
      </c>
      <c r="W101" s="226"/>
      <c r="X101" s="145"/>
      <c r="Y101" s="145"/>
      <c r="Z101" s="145"/>
    </row>
    <row r="102" spans="1:26" x14ac:dyDescent="0.25">
      <c r="A102" s="1"/>
      <c r="B102" s="217"/>
      <c r="C102" s="1"/>
      <c r="D102" s="1"/>
      <c r="E102" s="139"/>
      <c r="F102" s="139"/>
      <c r="G102" s="173"/>
      <c r="H102" s="139"/>
      <c r="I102" s="139"/>
      <c r="J102" s="140"/>
      <c r="K102" s="140"/>
      <c r="L102" s="140"/>
      <c r="M102" s="140"/>
      <c r="N102" s="140"/>
      <c r="O102" s="140"/>
      <c r="P102" s="140"/>
      <c r="Q102" s="1"/>
      <c r="R102" s="1"/>
      <c r="S102" s="1"/>
      <c r="T102" s="1"/>
      <c r="U102" s="1"/>
      <c r="V102" s="209"/>
      <c r="W102" s="59"/>
    </row>
    <row r="103" spans="1:26" x14ac:dyDescent="0.25">
      <c r="A103" s="13"/>
      <c r="B103" s="221"/>
      <c r="C103" s="180">
        <v>2</v>
      </c>
      <c r="D103" s="322" t="s">
        <v>79</v>
      </c>
      <c r="E103" s="322"/>
      <c r="F103" s="146"/>
      <c r="G103" s="179"/>
      <c r="H103" s="146"/>
      <c r="I103" s="146"/>
      <c r="J103" s="147"/>
      <c r="K103" s="147"/>
      <c r="L103" s="147"/>
      <c r="M103" s="147"/>
      <c r="N103" s="147"/>
      <c r="O103" s="147"/>
      <c r="P103" s="147"/>
      <c r="Q103" s="13"/>
      <c r="R103" s="13"/>
      <c r="S103" s="13"/>
      <c r="T103" s="13"/>
      <c r="U103" s="13"/>
      <c r="V103" s="205"/>
      <c r="W103" s="226"/>
      <c r="X103" s="145"/>
      <c r="Y103" s="145"/>
      <c r="Z103" s="145"/>
    </row>
    <row r="104" spans="1:26" ht="24.95" customHeight="1" x14ac:dyDescent="0.25">
      <c r="A104" s="187"/>
      <c r="B104" s="222"/>
      <c r="C104" s="188" t="s">
        <v>2745</v>
      </c>
      <c r="D104" s="323" t="s">
        <v>2746</v>
      </c>
      <c r="E104" s="323"/>
      <c r="F104" s="182" t="s">
        <v>125</v>
      </c>
      <c r="G104" s="183">
        <v>1.8</v>
      </c>
      <c r="H104" s="189"/>
      <c r="I104" s="182">
        <f>ROUND(G104*(H104),2)</f>
        <v>0</v>
      </c>
      <c r="J104" s="184">
        <f>ROUND(G104*(N104),2)</f>
        <v>0</v>
      </c>
      <c r="K104" s="185">
        <f>ROUND(G104*(O104),2)</f>
        <v>0</v>
      </c>
      <c r="L104" s="185">
        <f>ROUND(G104*(H104),2)</f>
        <v>0</v>
      </c>
      <c r="M104" s="185"/>
      <c r="N104" s="185">
        <v>0</v>
      </c>
      <c r="O104" s="185"/>
      <c r="P104" s="190">
        <v>2.2252800000000001</v>
      </c>
      <c r="Q104" s="190"/>
      <c r="R104" s="190">
        <v>2.2252800000000001</v>
      </c>
      <c r="S104" s="186">
        <f>ROUND(G104*(P104),3)</f>
        <v>4.0060000000000002</v>
      </c>
      <c r="T104" s="186"/>
      <c r="U104" s="186"/>
      <c r="V104" s="206"/>
      <c r="W104" s="59"/>
      <c r="Z104">
        <f>0.058844*POWER(I104,0.952797)</f>
        <v>0</v>
      </c>
    </row>
    <row r="105" spans="1:26" ht="24.95" customHeight="1" x14ac:dyDescent="0.25">
      <c r="A105" s="187"/>
      <c r="B105" s="222"/>
      <c r="C105" s="188" t="s">
        <v>185</v>
      </c>
      <c r="D105" s="323" t="s">
        <v>186</v>
      </c>
      <c r="E105" s="323"/>
      <c r="F105" s="182" t="s">
        <v>162</v>
      </c>
      <c r="G105" s="183">
        <v>1.6</v>
      </c>
      <c r="H105" s="189"/>
      <c r="I105" s="182">
        <f>ROUND(G105*(H105),2)</f>
        <v>0</v>
      </c>
      <c r="J105" s="184">
        <f>ROUND(G105*(N105),2)</f>
        <v>0</v>
      </c>
      <c r="K105" s="185">
        <f>ROUND(G105*(O105),2)</f>
        <v>0</v>
      </c>
      <c r="L105" s="185">
        <f>ROUND(G105*(H105),2)</f>
        <v>0</v>
      </c>
      <c r="M105" s="185"/>
      <c r="N105" s="185">
        <v>0</v>
      </c>
      <c r="O105" s="185"/>
      <c r="P105" s="190">
        <v>6.7000000000000002E-4</v>
      </c>
      <c r="Q105" s="190"/>
      <c r="R105" s="190">
        <v>6.7000000000000002E-4</v>
      </c>
      <c r="S105" s="186">
        <f>ROUND(G105*(P105),3)</f>
        <v>1E-3</v>
      </c>
      <c r="T105" s="186"/>
      <c r="U105" s="186"/>
      <c r="V105" s="206"/>
      <c r="W105" s="59"/>
      <c r="Z105">
        <f>0.058844*POWER(I105,0.952797)</f>
        <v>0</v>
      </c>
    </row>
    <row r="106" spans="1:26" ht="24.95" customHeight="1" x14ac:dyDescent="0.25">
      <c r="A106" s="187"/>
      <c r="B106" s="222"/>
      <c r="C106" s="188" t="s">
        <v>187</v>
      </c>
      <c r="D106" s="323" t="s">
        <v>188</v>
      </c>
      <c r="E106" s="323"/>
      <c r="F106" s="182" t="s">
        <v>162</v>
      </c>
      <c r="G106" s="183">
        <v>1.6</v>
      </c>
      <c r="H106" s="189"/>
      <c r="I106" s="182">
        <f>ROUND(G106*(H106),2)</f>
        <v>0</v>
      </c>
      <c r="J106" s="184">
        <f>ROUND(G106*(N106),2)</f>
        <v>0</v>
      </c>
      <c r="K106" s="185">
        <f>ROUND(G106*(O106),2)</f>
        <v>0</v>
      </c>
      <c r="L106" s="185">
        <f>ROUND(G106*(H106),2)</f>
        <v>0</v>
      </c>
      <c r="M106" s="185"/>
      <c r="N106" s="185">
        <v>0</v>
      </c>
      <c r="O106" s="185"/>
      <c r="P106" s="190"/>
      <c r="Q106" s="190"/>
      <c r="R106" s="190"/>
      <c r="S106" s="186">
        <f>ROUND(G106*(P106),3)</f>
        <v>0</v>
      </c>
      <c r="T106" s="186"/>
      <c r="U106" s="186"/>
      <c r="V106" s="206"/>
      <c r="W106" s="59"/>
      <c r="Z106">
        <f>0.058844*POWER(I106,0.952797)</f>
        <v>0</v>
      </c>
    </row>
    <row r="107" spans="1:26" ht="24.95" customHeight="1" x14ac:dyDescent="0.25">
      <c r="A107" s="187"/>
      <c r="B107" s="222"/>
      <c r="C107" s="188" t="s">
        <v>191</v>
      </c>
      <c r="D107" s="323" t="s">
        <v>192</v>
      </c>
      <c r="E107" s="323"/>
      <c r="F107" s="182" t="s">
        <v>157</v>
      </c>
      <c r="G107" s="183">
        <v>0.16</v>
      </c>
      <c r="H107" s="189"/>
      <c r="I107" s="182">
        <f>ROUND(G107*(H107),2)</f>
        <v>0</v>
      </c>
      <c r="J107" s="184">
        <f>ROUND(G107*(N107),2)</f>
        <v>0</v>
      </c>
      <c r="K107" s="185">
        <f>ROUND(G107*(O107),2)</f>
        <v>0</v>
      </c>
      <c r="L107" s="185">
        <f>ROUND(G107*(H107),2)</f>
        <v>0</v>
      </c>
      <c r="M107" s="185"/>
      <c r="N107" s="185">
        <v>0</v>
      </c>
      <c r="O107" s="185"/>
      <c r="P107" s="190">
        <v>1.20296</v>
      </c>
      <c r="Q107" s="190"/>
      <c r="R107" s="190">
        <v>1.20296</v>
      </c>
      <c r="S107" s="186">
        <f>ROUND(G107*(P107),3)</f>
        <v>0.192</v>
      </c>
      <c r="T107" s="186"/>
      <c r="U107" s="186"/>
      <c r="V107" s="206"/>
      <c r="W107" s="59"/>
      <c r="Z107">
        <f>0.058844*POWER(I107,0.952797)</f>
        <v>0</v>
      </c>
    </row>
    <row r="108" spans="1:26" x14ac:dyDescent="0.25">
      <c r="A108" s="13"/>
      <c r="B108" s="221"/>
      <c r="C108" s="180">
        <v>2</v>
      </c>
      <c r="D108" s="322" t="s">
        <v>79</v>
      </c>
      <c r="E108" s="322"/>
      <c r="F108" s="146"/>
      <c r="G108" s="179"/>
      <c r="H108" s="146"/>
      <c r="I108" s="148">
        <f>ROUND((SUM(I103:I107))/1,2)</f>
        <v>0</v>
      </c>
      <c r="J108" s="147"/>
      <c r="K108" s="147"/>
      <c r="L108" s="147">
        <f>ROUND((SUM(L103:L107))/1,2)</f>
        <v>0</v>
      </c>
      <c r="M108" s="147">
        <f>ROUND((SUM(M103:M107))/1,2)</f>
        <v>0</v>
      </c>
      <c r="N108" s="147"/>
      <c r="O108" s="147"/>
      <c r="P108" s="147"/>
      <c r="Q108" s="13"/>
      <c r="R108" s="13"/>
      <c r="S108" s="13">
        <f>ROUND((SUM(S103:S107))/1,2)</f>
        <v>4.2</v>
      </c>
      <c r="T108" s="13"/>
      <c r="U108" s="13"/>
      <c r="V108" s="208">
        <f>ROUND((SUM(V103:V107))/1,2)</f>
        <v>0</v>
      </c>
      <c r="W108" s="226"/>
      <c r="X108" s="145"/>
      <c r="Y108" s="145"/>
      <c r="Z108" s="145"/>
    </row>
    <row r="109" spans="1:26" x14ac:dyDescent="0.25">
      <c r="A109" s="1"/>
      <c r="B109" s="217"/>
      <c r="C109" s="1"/>
      <c r="D109" s="1"/>
      <c r="E109" s="139"/>
      <c r="F109" s="139"/>
      <c r="G109" s="173"/>
      <c r="H109" s="139"/>
      <c r="I109" s="139"/>
      <c r="J109" s="140"/>
      <c r="K109" s="140"/>
      <c r="L109" s="140"/>
      <c r="M109" s="140"/>
      <c r="N109" s="140"/>
      <c r="O109" s="140"/>
      <c r="P109" s="140"/>
      <c r="Q109" s="1"/>
      <c r="R109" s="1"/>
      <c r="S109" s="1"/>
      <c r="T109" s="1"/>
      <c r="U109" s="1"/>
      <c r="V109" s="209"/>
      <c r="W109" s="59"/>
    </row>
    <row r="110" spans="1:26" x14ac:dyDescent="0.25">
      <c r="A110" s="13"/>
      <c r="B110" s="221"/>
      <c r="C110" s="180">
        <v>4</v>
      </c>
      <c r="D110" s="322" t="s">
        <v>81</v>
      </c>
      <c r="E110" s="322"/>
      <c r="F110" s="146"/>
      <c r="G110" s="179"/>
      <c r="H110" s="146"/>
      <c r="I110" s="146"/>
      <c r="J110" s="147"/>
      <c r="K110" s="147"/>
      <c r="L110" s="147"/>
      <c r="M110" s="147"/>
      <c r="N110" s="147"/>
      <c r="O110" s="147"/>
      <c r="P110" s="147"/>
      <c r="Q110" s="13"/>
      <c r="R110" s="13"/>
      <c r="S110" s="13"/>
      <c r="T110" s="13"/>
      <c r="U110" s="13"/>
      <c r="V110" s="205"/>
      <c r="W110" s="226"/>
      <c r="X110" s="145"/>
      <c r="Y110" s="145"/>
      <c r="Z110" s="145"/>
    </row>
    <row r="111" spans="1:26" ht="24.95" customHeight="1" x14ac:dyDescent="0.25">
      <c r="A111" s="187"/>
      <c r="B111" s="222"/>
      <c r="C111" s="188" t="s">
        <v>2747</v>
      </c>
      <c r="D111" s="323" t="s">
        <v>2748</v>
      </c>
      <c r="E111" s="323"/>
      <c r="F111" s="182" t="s">
        <v>125</v>
      </c>
      <c r="G111" s="183">
        <v>8.0459999999999994</v>
      </c>
      <c r="H111" s="189"/>
      <c r="I111" s="182">
        <f>ROUND(G111*(H111),2)</f>
        <v>0</v>
      </c>
      <c r="J111" s="184">
        <f>ROUND(G111*(N111),2)</f>
        <v>0</v>
      </c>
      <c r="K111" s="185">
        <f>ROUND(G111*(O111),2)</f>
        <v>0</v>
      </c>
      <c r="L111" s="185">
        <f>ROUND(G111*(H111),2)</f>
        <v>0</v>
      </c>
      <c r="M111" s="185"/>
      <c r="N111" s="185">
        <v>0</v>
      </c>
      <c r="O111" s="185"/>
      <c r="P111" s="190">
        <v>1.8907700000000001</v>
      </c>
      <c r="Q111" s="190"/>
      <c r="R111" s="190">
        <v>1.8907700000000001</v>
      </c>
      <c r="S111" s="186">
        <f>ROUND(G111*(P111),3)</f>
        <v>15.212999999999999</v>
      </c>
      <c r="T111" s="186"/>
      <c r="U111" s="186"/>
      <c r="V111" s="206"/>
      <c r="W111" s="59"/>
      <c r="Z111">
        <f>0.058844*POWER(I111,0.952797)</f>
        <v>0</v>
      </c>
    </row>
    <row r="112" spans="1:26" x14ac:dyDescent="0.25">
      <c r="A112" s="13"/>
      <c r="B112" s="221"/>
      <c r="C112" s="180">
        <v>4</v>
      </c>
      <c r="D112" s="322" t="s">
        <v>81</v>
      </c>
      <c r="E112" s="322"/>
      <c r="F112" s="146"/>
      <c r="G112" s="179"/>
      <c r="H112" s="146"/>
      <c r="I112" s="148">
        <f>ROUND((SUM(I110:I111))/1,2)</f>
        <v>0</v>
      </c>
      <c r="J112" s="147"/>
      <c r="K112" s="147"/>
      <c r="L112" s="147">
        <f>ROUND((SUM(L110:L111))/1,2)</f>
        <v>0</v>
      </c>
      <c r="M112" s="147">
        <f>ROUND((SUM(M110:M111))/1,2)</f>
        <v>0</v>
      </c>
      <c r="N112" s="147"/>
      <c r="O112" s="147"/>
      <c r="P112" s="147"/>
      <c r="Q112" s="13"/>
      <c r="R112" s="13"/>
      <c r="S112" s="13">
        <f>ROUND((SUM(S110:S111))/1,2)</f>
        <v>15.21</v>
      </c>
      <c r="T112" s="13"/>
      <c r="U112" s="13"/>
      <c r="V112" s="208">
        <f>ROUND((SUM(V110:V111))/1,2)</f>
        <v>0</v>
      </c>
      <c r="W112" s="226"/>
      <c r="X112" s="145"/>
      <c r="Y112" s="145"/>
      <c r="Z112" s="145"/>
    </row>
    <row r="113" spans="1:26" x14ac:dyDescent="0.25">
      <c r="A113" s="1"/>
      <c r="B113" s="217"/>
      <c r="C113" s="1"/>
      <c r="D113" s="1"/>
      <c r="E113" s="139"/>
      <c r="F113" s="139"/>
      <c r="G113" s="173"/>
      <c r="H113" s="139"/>
      <c r="I113" s="139"/>
      <c r="J113" s="140"/>
      <c r="K113" s="140"/>
      <c r="L113" s="140"/>
      <c r="M113" s="140"/>
      <c r="N113" s="140"/>
      <c r="O113" s="140"/>
      <c r="P113" s="140"/>
      <c r="Q113" s="1"/>
      <c r="R113" s="1"/>
      <c r="S113" s="1"/>
      <c r="T113" s="1"/>
      <c r="U113" s="1"/>
      <c r="V113" s="209"/>
      <c r="W113" s="59"/>
    </row>
    <row r="114" spans="1:26" x14ac:dyDescent="0.25">
      <c r="A114" s="13"/>
      <c r="B114" s="221"/>
      <c r="C114" s="180">
        <v>8</v>
      </c>
      <c r="D114" s="322" t="s">
        <v>1737</v>
      </c>
      <c r="E114" s="322"/>
      <c r="F114" s="146"/>
      <c r="G114" s="179"/>
      <c r="H114" s="146"/>
      <c r="I114" s="146"/>
      <c r="J114" s="147"/>
      <c r="K114" s="147"/>
      <c r="L114" s="147"/>
      <c r="M114" s="147"/>
      <c r="N114" s="147"/>
      <c r="O114" s="147"/>
      <c r="P114" s="147"/>
      <c r="Q114" s="13"/>
      <c r="R114" s="13"/>
      <c r="S114" s="13"/>
      <c r="T114" s="13"/>
      <c r="U114" s="13"/>
      <c r="V114" s="205"/>
      <c r="W114" s="226"/>
      <c r="X114" s="145"/>
      <c r="Y114" s="145"/>
      <c r="Z114" s="145"/>
    </row>
    <row r="115" spans="1:26" ht="24.95" customHeight="1" x14ac:dyDescent="0.25">
      <c r="A115" s="187"/>
      <c r="B115" s="223"/>
      <c r="C115" s="197" t="s">
        <v>2749</v>
      </c>
      <c r="D115" s="326" t="s">
        <v>2750</v>
      </c>
      <c r="E115" s="326"/>
      <c r="F115" s="192" t="s">
        <v>178</v>
      </c>
      <c r="G115" s="193">
        <v>134.1</v>
      </c>
      <c r="H115" s="198"/>
      <c r="I115" s="192">
        <f t="shared" ref="I115:I133" si="6">ROUND(G115*(H115),2)</f>
        <v>0</v>
      </c>
      <c r="J115" s="194">
        <f t="shared" ref="J115:J133" si="7">ROUND(G115*(N115),2)</f>
        <v>0</v>
      </c>
      <c r="K115" s="195">
        <f t="shared" ref="K115:K133" si="8">ROUND(G115*(O115),2)</f>
        <v>0</v>
      </c>
      <c r="L115" s="195">
        <f t="shared" ref="L115:L133" si="9">ROUND(G115*(H115),2)</f>
        <v>0</v>
      </c>
      <c r="M115" s="195">
        <f>ROUND(G115*(H115),2)</f>
        <v>0</v>
      </c>
      <c r="N115" s="195">
        <v>0</v>
      </c>
      <c r="O115" s="195"/>
      <c r="P115" s="199"/>
      <c r="Q115" s="199"/>
      <c r="R115" s="199"/>
      <c r="S115" s="196">
        <f t="shared" ref="S115:S133" si="10">ROUND(G115*(P115),3)</f>
        <v>0</v>
      </c>
      <c r="T115" s="196"/>
      <c r="U115" s="196"/>
      <c r="V115" s="207"/>
      <c r="W115" s="59"/>
      <c r="Z115">
        <f t="shared" ref="Z115:Z133" si="11">0.058844*POWER(I115,0.952797)</f>
        <v>0</v>
      </c>
    </row>
    <row r="116" spans="1:26" ht="24.95" customHeight="1" x14ac:dyDescent="0.25">
      <c r="A116" s="187"/>
      <c r="B116" s="223"/>
      <c r="C116" s="197" t="s">
        <v>2751</v>
      </c>
      <c r="D116" s="326" t="s">
        <v>2752</v>
      </c>
      <c r="E116" s="326"/>
      <c r="F116" s="192" t="s">
        <v>178</v>
      </c>
      <c r="G116" s="193">
        <v>147.51</v>
      </c>
      <c r="H116" s="198"/>
      <c r="I116" s="192">
        <f t="shared" si="6"/>
        <v>0</v>
      </c>
      <c r="J116" s="194">
        <f t="shared" si="7"/>
        <v>0</v>
      </c>
      <c r="K116" s="195">
        <f t="shared" si="8"/>
        <v>0</v>
      </c>
      <c r="L116" s="195">
        <f t="shared" si="9"/>
        <v>0</v>
      </c>
      <c r="M116" s="195">
        <f>ROUND(G116*(H116),2)</f>
        <v>0</v>
      </c>
      <c r="N116" s="195">
        <v>0</v>
      </c>
      <c r="O116" s="195"/>
      <c r="P116" s="199"/>
      <c r="Q116" s="199"/>
      <c r="R116" s="199"/>
      <c r="S116" s="196">
        <f t="shared" si="10"/>
        <v>0</v>
      </c>
      <c r="T116" s="196"/>
      <c r="U116" s="196"/>
      <c r="V116" s="207"/>
      <c r="W116" s="59"/>
      <c r="Z116">
        <f t="shared" si="11"/>
        <v>0</v>
      </c>
    </row>
    <row r="117" spans="1:26" ht="24.95" customHeight="1" x14ac:dyDescent="0.25">
      <c r="A117" s="187"/>
      <c r="B117" s="222"/>
      <c r="C117" s="188" t="s">
        <v>2753</v>
      </c>
      <c r="D117" s="323" t="s">
        <v>2754</v>
      </c>
      <c r="E117" s="323"/>
      <c r="F117" s="182" t="s">
        <v>178</v>
      </c>
      <c r="G117" s="183">
        <v>134.1</v>
      </c>
      <c r="H117" s="189"/>
      <c r="I117" s="182">
        <f t="shared" si="6"/>
        <v>0</v>
      </c>
      <c r="J117" s="184">
        <f t="shared" si="7"/>
        <v>0</v>
      </c>
      <c r="K117" s="185">
        <f t="shared" si="8"/>
        <v>0</v>
      </c>
      <c r="L117" s="185">
        <f t="shared" si="9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10"/>
        <v>0</v>
      </c>
      <c r="T117" s="186"/>
      <c r="U117" s="186"/>
      <c r="V117" s="206"/>
      <c r="W117" s="59"/>
      <c r="Z117">
        <f t="shared" si="11"/>
        <v>0</v>
      </c>
    </row>
    <row r="118" spans="1:26" ht="24.95" customHeight="1" x14ac:dyDescent="0.25">
      <c r="A118" s="187"/>
      <c r="B118" s="222"/>
      <c r="C118" s="188" t="s">
        <v>2755</v>
      </c>
      <c r="D118" s="323" t="s">
        <v>2756</v>
      </c>
      <c r="E118" s="323"/>
      <c r="F118" s="182" t="s">
        <v>178</v>
      </c>
      <c r="G118" s="183">
        <v>134.1</v>
      </c>
      <c r="H118" s="189"/>
      <c r="I118" s="182">
        <f t="shared" si="6"/>
        <v>0</v>
      </c>
      <c r="J118" s="184">
        <f t="shared" si="7"/>
        <v>0</v>
      </c>
      <c r="K118" s="185">
        <f t="shared" si="8"/>
        <v>0</v>
      </c>
      <c r="L118" s="185">
        <f t="shared" si="9"/>
        <v>0</v>
      </c>
      <c r="M118" s="185"/>
      <c r="N118" s="185">
        <v>0</v>
      </c>
      <c r="O118" s="185"/>
      <c r="P118" s="190"/>
      <c r="Q118" s="190"/>
      <c r="R118" s="190"/>
      <c r="S118" s="186">
        <f t="shared" si="10"/>
        <v>0</v>
      </c>
      <c r="T118" s="186"/>
      <c r="U118" s="186"/>
      <c r="V118" s="206"/>
      <c r="W118" s="59"/>
      <c r="Z118">
        <f t="shared" si="11"/>
        <v>0</v>
      </c>
    </row>
    <row r="119" spans="1:26" ht="24.95" customHeight="1" x14ac:dyDescent="0.25">
      <c r="A119" s="187"/>
      <c r="B119" s="222"/>
      <c r="C119" s="188" t="s">
        <v>2757</v>
      </c>
      <c r="D119" s="323" t="s">
        <v>2758</v>
      </c>
      <c r="E119" s="323"/>
      <c r="F119" s="182" t="s">
        <v>195</v>
      </c>
      <c r="G119" s="183">
        <v>1</v>
      </c>
      <c r="H119" s="189"/>
      <c r="I119" s="182">
        <f t="shared" si="6"/>
        <v>0</v>
      </c>
      <c r="J119" s="184">
        <f t="shared" si="7"/>
        <v>0</v>
      </c>
      <c r="K119" s="185">
        <f t="shared" si="8"/>
        <v>0</v>
      </c>
      <c r="L119" s="185">
        <f t="shared" si="9"/>
        <v>0</v>
      </c>
      <c r="M119" s="185"/>
      <c r="N119" s="185">
        <v>0</v>
      </c>
      <c r="O119" s="185"/>
      <c r="P119" s="190"/>
      <c r="Q119" s="190"/>
      <c r="R119" s="190"/>
      <c r="S119" s="186">
        <f t="shared" si="10"/>
        <v>0</v>
      </c>
      <c r="T119" s="186"/>
      <c r="U119" s="186"/>
      <c r="V119" s="206"/>
      <c r="W119" s="59"/>
      <c r="Z119">
        <f t="shared" si="11"/>
        <v>0</v>
      </c>
    </row>
    <row r="120" spans="1:26" ht="24.95" customHeight="1" x14ac:dyDescent="0.25">
      <c r="A120" s="187"/>
      <c r="B120" s="223"/>
      <c r="C120" s="197" t="s">
        <v>2759</v>
      </c>
      <c r="D120" s="326" t="s">
        <v>2760</v>
      </c>
      <c r="E120" s="326"/>
      <c r="F120" s="192" t="s">
        <v>195</v>
      </c>
      <c r="G120" s="193">
        <v>1</v>
      </c>
      <c r="H120" s="198"/>
      <c r="I120" s="192">
        <f t="shared" si="6"/>
        <v>0</v>
      </c>
      <c r="J120" s="194">
        <f t="shared" si="7"/>
        <v>0</v>
      </c>
      <c r="K120" s="195">
        <f t="shared" si="8"/>
        <v>0</v>
      </c>
      <c r="L120" s="195">
        <f t="shared" si="9"/>
        <v>0</v>
      </c>
      <c r="M120" s="195">
        <f>ROUND(G120*(H120),2)</f>
        <v>0</v>
      </c>
      <c r="N120" s="195">
        <v>0</v>
      </c>
      <c r="O120" s="195"/>
      <c r="P120" s="199"/>
      <c r="Q120" s="199"/>
      <c r="R120" s="199"/>
      <c r="S120" s="196">
        <f t="shared" si="10"/>
        <v>0</v>
      </c>
      <c r="T120" s="196"/>
      <c r="U120" s="196"/>
      <c r="V120" s="207"/>
      <c r="W120" s="59"/>
      <c r="Z120">
        <f t="shared" si="11"/>
        <v>0</v>
      </c>
    </row>
    <row r="121" spans="1:26" ht="24.95" customHeight="1" x14ac:dyDescent="0.25">
      <c r="A121" s="187"/>
      <c r="B121" s="222"/>
      <c r="C121" s="188" t="s">
        <v>2761</v>
      </c>
      <c r="D121" s="323" t="s">
        <v>2762</v>
      </c>
      <c r="E121" s="323"/>
      <c r="F121" s="182" t="s">
        <v>195</v>
      </c>
      <c r="G121" s="183">
        <v>1</v>
      </c>
      <c r="H121" s="189"/>
      <c r="I121" s="182">
        <f t="shared" si="6"/>
        <v>0</v>
      </c>
      <c r="J121" s="184">
        <f t="shared" si="7"/>
        <v>0</v>
      </c>
      <c r="K121" s="185">
        <f t="shared" si="8"/>
        <v>0</v>
      </c>
      <c r="L121" s="185">
        <f t="shared" si="9"/>
        <v>0</v>
      </c>
      <c r="M121" s="185"/>
      <c r="N121" s="185">
        <v>0</v>
      </c>
      <c r="O121" s="185"/>
      <c r="P121" s="190">
        <v>6.3400000000000001E-3</v>
      </c>
      <c r="Q121" s="190"/>
      <c r="R121" s="190">
        <v>6.3400000000000001E-3</v>
      </c>
      <c r="S121" s="186">
        <f t="shared" si="10"/>
        <v>6.0000000000000001E-3</v>
      </c>
      <c r="T121" s="186"/>
      <c r="U121" s="186"/>
      <c r="V121" s="206"/>
      <c r="W121" s="59"/>
      <c r="Z121">
        <f t="shared" si="11"/>
        <v>0</v>
      </c>
    </row>
    <row r="122" spans="1:26" ht="24.95" customHeight="1" x14ac:dyDescent="0.25">
      <c r="A122" s="187"/>
      <c r="B122" s="223"/>
      <c r="C122" s="197" t="s">
        <v>2763</v>
      </c>
      <c r="D122" s="326" t="s">
        <v>2764</v>
      </c>
      <c r="E122" s="326"/>
      <c r="F122" s="192" t="s">
        <v>195</v>
      </c>
      <c r="G122" s="193">
        <v>1</v>
      </c>
      <c r="H122" s="198"/>
      <c r="I122" s="192">
        <f t="shared" si="6"/>
        <v>0</v>
      </c>
      <c r="J122" s="194">
        <f t="shared" si="7"/>
        <v>0</v>
      </c>
      <c r="K122" s="195">
        <f t="shared" si="8"/>
        <v>0</v>
      </c>
      <c r="L122" s="195">
        <f t="shared" si="9"/>
        <v>0</v>
      </c>
      <c r="M122" s="195">
        <f>ROUND(G122*(H122),2)</f>
        <v>0</v>
      </c>
      <c r="N122" s="195">
        <v>0</v>
      </c>
      <c r="O122" s="195"/>
      <c r="P122" s="199">
        <v>3.3000000000000002E-2</v>
      </c>
      <c r="Q122" s="199"/>
      <c r="R122" s="199">
        <v>3.3000000000000002E-2</v>
      </c>
      <c r="S122" s="196">
        <f t="shared" si="10"/>
        <v>3.3000000000000002E-2</v>
      </c>
      <c r="T122" s="196"/>
      <c r="U122" s="196"/>
      <c r="V122" s="207"/>
      <c r="W122" s="59"/>
      <c r="Z122">
        <f t="shared" si="11"/>
        <v>0</v>
      </c>
    </row>
    <row r="123" spans="1:26" ht="24.95" customHeight="1" x14ac:dyDescent="0.25">
      <c r="A123" s="187"/>
      <c r="B123" s="222"/>
      <c r="C123" s="188" t="s">
        <v>2765</v>
      </c>
      <c r="D123" s="323" t="s">
        <v>2766</v>
      </c>
      <c r="E123" s="323"/>
      <c r="F123" s="182" t="s">
        <v>178</v>
      </c>
      <c r="G123" s="183">
        <v>134.1</v>
      </c>
      <c r="H123" s="189"/>
      <c r="I123" s="182">
        <f t="shared" si="6"/>
        <v>0</v>
      </c>
      <c r="J123" s="184">
        <f t="shared" si="7"/>
        <v>0</v>
      </c>
      <c r="K123" s="185">
        <f t="shared" si="8"/>
        <v>0</v>
      </c>
      <c r="L123" s="185">
        <f t="shared" si="9"/>
        <v>0</v>
      </c>
      <c r="M123" s="185"/>
      <c r="N123" s="185">
        <v>0</v>
      </c>
      <c r="O123" s="185"/>
      <c r="P123" s="190"/>
      <c r="Q123" s="190"/>
      <c r="R123" s="190"/>
      <c r="S123" s="186">
        <f t="shared" si="10"/>
        <v>0</v>
      </c>
      <c r="T123" s="186"/>
      <c r="U123" s="186"/>
      <c r="V123" s="206"/>
      <c r="W123" s="59"/>
      <c r="Z123">
        <f t="shared" si="11"/>
        <v>0</v>
      </c>
    </row>
    <row r="124" spans="1:26" ht="24.95" customHeight="1" x14ac:dyDescent="0.25">
      <c r="A124" s="187"/>
      <c r="B124" s="222"/>
      <c r="C124" s="188" t="s">
        <v>2767</v>
      </c>
      <c r="D124" s="323" t="s">
        <v>2768</v>
      </c>
      <c r="E124" s="323"/>
      <c r="F124" s="182" t="s">
        <v>178</v>
      </c>
      <c r="G124" s="183">
        <v>134.1</v>
      </c>
      <c r="H124" s="189"/>
      <c r="I124" s="182">
        <f t="shared" si="6"/>
        <v>0</v>
      </c>
      <c r="J124" s="184">
        <f t="shared" si="7"/>
        <v>0</v>
      </c>
      <c r="K124" s="185">
        <f t="shared" si="8"/>
        <v>0</v>
      </c>
      <c r="L124" s="185">
        <f t="shared" si="9"/>
        <v>0</v>
      </c>
      <c r="M124" s="185"/>
      <c r="N124" s="185">
        <v>0</v>
      </c>
      <c r="O124" s="185"/>
      <c r="P124" s="190"/>
      <c r="Q124" s="190"/>
      <c r="R124" s="190"/>
      <c r="S124" s="186">
        <f t="shared" si="10"/>
        <v>0</v>
      </c>
      <c r="T124" s="186"/>
      <c r="U124" s="186"/>
      <c r="V124" s="206"/>
      <c r="W124" s="59"/>
      <c r="Z124">
        <f t="shared" si="11"/>
        <v>0</v>
      </c>
    </row>
    <row r="125" spans="1:26" ht="50.1" customHeight="1" x14ac:dyDescent="0.25">
      <c r="A125" s="187"/>
      <c r="B125" s="222"/>
      <c r="C125" s="188" t="s">
        <v>2769</v>
      </c>
      <c r="D125" s="323" t="s">
        <v>2770</v>
      </c>
      <c r="E125" s="323"/>
      <c r="F125" s="182" t="s">
        <v>130</v>
      </c>
      <c r="G125" s="183">
        <v>9</v>
      </c>
      <c r="H125" s="189"/>
      <c r="I125" s="182">
        <f t="shared" si="6"/>
        <v>0</v>
      </c>
      <c r="J125" s="184">
        <f t="shared" si="7"/>
        <v>0</v>
      </c>
      <c r="K125" s="185">
        <f t="shared" si="8"/>
        <v>0</v>
      </c>
      <c r="L125" s="185">
        <f t="shared" si="9"/>
        <v>0</v>
      </c>
      <c r="M125" s="185"/>
      <c r="N125" s="185">
        <v>0</v>
      </c>
      <c r="O125" s="185"/>
      <c r="P125" s="190">
        <v>1.4749999999999999E-2</v>
      </c>
      <c r="Q125" s="190"/>
      <c r="R125" s="190">
        <v>1.4749999999999999E-2</v>
      </c>
      <c r="S125" s="186">
        <f t="shared" si="10"/>
        <v>0.13300000000000001</v>
      </c>
      <c r="T125" s="186"/>
      <c r="U125" s="186"/>
      <c r="V125" s="206"/>
      <c r="W125" s="59"/>
      <c r="Z125">
        <f t="shared" si="11"/>
        <v>0</v>
      </c>
    </row>
    <row r="126" spans="1:26" ht="35.1" customHeight="1" x14ac:dyDescent="0.25">
      <c r="A126" s="187"/>
      <c r="B126" s="222"/>
      <c r="C126" s="188" t="s">
        <v>2771</v>
      </c>
      <c r="D126" s="323" t="s">
        <v>2772</v>
      </c>
      <c r="E126" s="323"/>
      <c r="F126" s="182" t="s">
        <v>130</v>
      </c>
      <c r="G126" s="183">
        <v>1</v>
      </c>
      <c r="H126" s="189"/>
      <c r="I126" s="182">
        <f t="shared" si="6"/>
        <v>0</v>
      </c>
      <c r="J126" s="184">
        <f t="shared" si="7"/>
        <v>0</v>
      </c>
      <c r="K126" s="185">
        <f t="shared" si="8"/>
        <v>0</v>
      </c>
      <c r="L126" s="185">
        <f t="shared" si="9"/>
        <v>0</v>
      </c>
      <c r="M126" s="185"/>
      <c r="N126" s="185">
        <v>0</v>
      </c>
      <c r="O126" s="185"/>
      <c r="P126" s="190"/>
      <c r="Q126" s="190"/>
      <c r="R126" s="190"/>
      <c r="S126" s="186">
        <f t="shared" si="10"/>
        <v>0</v>
      </c>
      <c r="T126" s="186"/>
      <c r="U126" s="186"/>
      <c r="V126" s="206"/>
      <c r="W126" s="59"/>
      <c r="Z126">
        <f t="shared" si="11"/>
        <v>0</v>
      </c>
    </row>
    <row r="127" spans="1:26" ht="24.95" customHeight="1" x14ac:dyDescent="0.25">
      <c r="A127" s="187"/>
      <c r="B127" s="222"/>
      <c r="C127" s="188" t="s">
        <v>2773</v>
      </c>
      <c r="D127" s="323" t="s">
        <v>2774</v>
      </c>
      <c r="E127" s="323"/>
      <c r="F127" s="182" t="s">
        <v>178</v>
      </c>
      <c r="G127" s="183">
        <v>3.9</v>
      </c>
      <c r="H127" s="189"/>
      <c r="I127" s="182">
        <f t="shared" si="6"/>
        <v>0</v>
      </c>
      <c r="J127" s="184">
        <f t="shared" si="7"/>
        <v>0</v>
      </c>
      <c r="K127" s="185">
        <f t="shared" si="8"/>
        <v>0</v>
      </c>
      <c r="L127" s="185">
        <f t="shared" si="9"/>
        <v>0</v>
      </c>
      <c r="M127" s="185"/>
      <c r="N127" s="185">
        <v>0</v>
      </c>
      <c r="O127" s="185"/>
      <c r="P127" s="190">
        <v>3.47E-3</v>
      </c>
      <c r="Q127" s="190"/>
      <c r="R127" s="190">
        <v>3.47E-3</v>
      </c>
      <c r="S127" s="186">
        <f t="shared" si="10"/>
        <v>1.4E-2</v>
      </c>
      <c r="T127" s="186"/>
      <c r="U127" s="186"/>
      <c r="V127" s="206"/>
      <c r="W127" s="59"/>
      <c r="Z127">
        <f t="shared" si="11"/>
        <v>0</v>
      </c>
    </row>
    <row r="128" spans="1:26" ht="24.95" customHeight="1" x14ac:dyDescent="0.25">
      <c r="A128" s="187"/>
      <c r="B128" s="223"/>
      <c r="C128" s="197" t="s">
        <v>2775</v>
      </c>
      <c r="D128" s="326" t="s">
        <v>2776</v>
      </c>
      <c r="E128" s="326"/>
      <c r="F128" s="192" t="s">
        <v>2668</v>
      </c>
      <c r="G128" s="193">
        <v>1</v>
      </c>
      <c r="H128" s="198"/>
      <c r="I128" s="192">
        <f t="shared" si="6"/>
        <v>0</v>
      </c>
      <c r="J128" s="194">
        <f t="shared" si="7"/>
        <v>0</v>
      </c>
      <c r="K128" s="195">
        <f t="shared" si="8"/>
        <v>0</v>
      </c>
      <c r="L128" s="195">
        <f t="shared" si="9"/>
        <v>0</v>
      </c>
      <c r="M128" s="195">
        <f>ROUND(G128*(H128),2)</f>
        <v>0</v>
      </c>
      <c r="N128" s="195">
        <v>0</v>
      </c>
      <c r="O128" s="195"/>
      <c r="P128" s="199">
        <v>2.3800000000000002E-3</v>
      </c>
      <c r="Q128" s="199"/>
      <c r="R128" s="199">
        <v>2.3800000000000002E-3</v>
      </c>
      <c r="S128" s="196">
        <f t="shared" si="10"/>
        <v>2E-3</v>
      </c>
      <c r="T128" s="196"/>
      <c r="U128" s="196"/>
      <c r="V128" s="207"/>
      <c r="W128" s="59"/>
      <c r="Z128">
        <f t="shared" si="11"/>
        <v>0</v>
      </c>
    </row>
    <row r="129" spans="1:26" ht="24.95" customHeight="1" x14ac:dyDescent="0.25">
      <c r="A129" s="187"/>
      <c r="B129" s="222"/>
      <c r="C129" s="188" t="s">
        <v>2777</v>
      </c>
      <c r="D129" s="323" t="s">
        <v>2778</v>
      </c>
      <c r="E129" s="323"/>
      <c r="F129" s="182" t="s">
        <v>130</v>
      </c>
      <c r="G129" s="183">
        <v>1</v>
      </c>
      <c r="H129" s="189"/>
      <c r="I129" s="182">
        <f t="shared" si="6"/>
        <v>0</v>
      </c>
      <c r="J129" s="184">
        <f t="shared" si="7"/>
        <v>0</v>
      </c>
      <c r="K129" s="185">
        <f t="shared" si="8"/>
        <v>0</v>
      </c>
      <c r="L129" s="185">
        <f t="shared" si="9"/>
        <v>0</v>
      </c>
      <c r="M129" s="185"/>
      <c r="N129" s="185">
        <v>0</v>
      </c>
      <c r="O129" s="185"/>
      <c r="P129" s="190">
        <v>5.0080000000000003E-3</v>
      </c>
      <c r="Q129" s="190"/>
      <c r="R129" s="190">
        <v>5.0080000000000003E-3</v>
      </c>
      <c r="S129" s="186">
        <f t="shared" si="10"/>
        <v>5.0000000000000001E-3</v>
      </c>
      <c r="T129" s="186"/>
      <c r="U129" s="186"/>
      <c r="V129" s="206"/>
      <c r="W129" s="59"/>
      <c r="Z129">
        <f t="shared" si="11"/>
        <v>0</v>
      </c>
    </row>
    <row r="130" spans="1:26" ht="24.95" customHeight="1" x14ac:dyDescent="0.25">
      <c r="A130" s="187"/>
      <c r="B130" s="222"/>
      <c r="C130" s="188" t="s">
        <v>2779</v>
      </c>
      <c r="D130" s="323" t="s">
        <v>2780</v>
      </c>
      <c r="E130" s="323"/>
      <c r="F130" s="182" t="s">
        <v>130</v>
      </c>
      <c r="G130" s="183">
        <v>3</v>
      </c>
      <c r="H130" s="189"/>
      <c r="I130" s="182">
        <f t="shared" si="6"/>
        <v>0</v>
      </c>
      <c r="J130" s="184">
        <f t="shared" si="7"/>
        <v>0</v>
      </c>
      <c r="K130" s="185">
        <f t="shared" si="8"/>
        <v>0</v>
      </c>
      <c r="L130" s="185">
        <f t="shared" si="9"/>
        <v>0</v>
      </c>
      <c r="M130" s="185"/>
      <c r="N130" s="185">
        <v>0</v>
      </c>
      <c r="O130" s="185"/>
      <c r="P130" s="190">
        <v>2.0000000000000002E-5</v>
      </c>
      <c r="Q130" s="190"/>
      <c r="R130" s="190">
        <v>2.0000000000000002E-5</v>
      </c>
      <c r="S130" s="186">
        <f t="shared" si="10"/>
        <v>0</v>
      </c>
      <c r="T130" s="186"/>
      <c r="U130" s="186"/>
      <c r="V130" s="206"/>
      <c r="W130" s="59"/>
      <c r="Z130">
        <f t="shared" si="11"/>
        <v>0</v>
      </c>
    </row>
    <row r="131" spans="1:26" ht="24.95" customHeight="1" x14ac:dyDescent="0.25">
      <c r="A131" s="187"/>
      <c r="B131" s="223"/>
      <c r="C131" s="197" t="s">
        <v>2781</v>
      </c>
      <c r="D131" s="326" t="s">
        <v>2782</v>
      </c>
      <c r="E131" s="326"/>
      <c r="F131" s="192" t="s">
        <v>130</v>
      </c>
      <c r="G131" s="193">
        <v>1</v>
      </c>
      <c r="H131" s="198"/>
      <c r="I131" s="192">
        <f t="shared" si="6"/>
        <v>0</v>
      </c>
      <c r="J131" s="194">
        <f t="shared" si="7"/>
        <v>0</v>
      </c>
      <c r="K131" s="195">
        <f t="shared" si="8"/>
        <v>0</v>
      </c>
      <c r="L131" s="195">
        <f t="shared" si="9"/>
        <v>0</v>
      </c>
      <c r="M131" s="195">
        <f>ROUND(G131*(H131),2)</f>
        <v>0</v>
      </c>
      <c r="N131" s="195">
        <v>0</v>
      </c>
      <c r="O131" s="195"/>
      <c r="P131" s="199">
        <v>3.7999999999999999E-2</v>
      </c>
      <c r="Q131" s="199"/>
      <c r="R131" s="199">
        <v>3.7999999999999999E-2</v>
      </c>
      <c r="S131" s="196">
        <f t="shared" si="10"/>
        <v>3.7999999999999999E-2</v>
      </c>
      <c r="T131" s="196"/>
      <c r="U131" s="196"/>
      <c r="V131" s="207"/>
      <c r="W131" s="59"/>
      <c r="Z131">
        <f t="shared" si="11"/>
        <v>0</v>
      </c>
    </row>
    <row r="132" spans="1:26" ht="24.95" customHeight="1" x14ac:dyDescent="0.25">
      <c r="A132" s="187"/>
      <c r="B132" s="223"/>
      <c r="C132" s="197" t="s">
        <v>2783</v>
      </c>
      <c r="D132" s="326" t="s">
        <v>2784</v>
      </c>
      <c r="E132" s="326"/>
      <c r="F132" s="192" t="s">
        <v>2668</v>
      </c>
      <c r="G132" s="193">
        <v>1</v>
      </c>
      <c r="H132" s="198"/>
      <c r="I132" s="192">
        <f t="shared" si="6"/>
        <v>0</v>
      </c>
      <c r="J132" s="194">
        <f t="shared" si="7"/>
        <v>0</v>
      </c>
      <c r="K132" s="195">
        <f t="shared" si="8"/>
        <v>0</v>
      </c>
      <c r="L132" s="195">
        <f t="shared" si="9"/>
        <v>0</v>
      </c>
      <c r="M132" s="195">
        <f>ROUND(G132*(H132),2)</f>
        <v>0</v>
      </c>
      <c r="N132" s="195">
        <v>0</v>
      </c>
      <c r="O132" s="195"/>
      <c r="P132" s="199">
        <v>2.14E-3</v>
      </c>
      <c r="Q132" s="199"/>
      <c r="R132" s="199">
        <v>2.14E-3</v>
      </c>
      <c r="S132" s="196">
        <f t="shared" si="10"/>
        <v>2E-3</v>
      </c>
      <c r="T132" s="196"/>
      <c r="U132" s="196"/>
      <c r="V132" s="207"/>
      <c r="W132" s="59"/>
      <c r="Z132">
        <f t="shared" si="11"/>
        <v>0</v>
      </c>
    </row>
    <row r="133" spans="1:26" ht="24.95" customHeight="1" x14ac:dyDescent="0.25">
      <c r="A133" s="187"/>
      <c r="B133" s="223"/>
      <c r="C133" s="197" t="s">
        <v>2785</v>
      </c>
      <c r="D133" s="326" t="s">
        <v>2786</v>
      </c>
      <c r="E133" s="326"/>
      <c r="F133" s="192" t="s">
        <v>2668</v>
      </c>
      <c r="G133" s="193">
        <v>1</v>
      </c>
      <c r="H133" s="198"/>
      <c r="I133" s="192">
        <f t="shared" si="6"/>
        <v>0</v>
      </c>
      <c r="J133" s="194">
        <f t="shared" si="7"/>
        <v>0</v>
      </c>
      <c r="K133" s="195">
        <f t="shared" si="8"/>
        <v>0</v>
      </c>
      <c r="L133" s="195">
        <f t="shared" si="9"/>
        <v>0</v>
      </c>
      <c r="M133" s="195">
        <f>ROUND(G133*(H133),2)</f>
        <v>0</v>
      </c>
      <c r="N133" s="195">
        <v>0</v>
      </c>
      <c r="O133" s="195"/>
      <c r="P133" s="199"/>
      <c r="Q133" s="199"/>
      <c r="R133" s="199"/>
      <c r="S133" s="196">
        <f t="shared" si="10"/>
        <v>0</v>
      </c>
      <c r="T133" s="196"/>
      <c r="U133" s="196"/>
      <c r="V133" s="207"/>
      <c r="W133" s="59"/>
      <c r="Z133">
        <f t="shared" si="11"/>
        <v>0</v>
      </c>
    </row>
    <row r="134" spans="1:26" x14ac:dyDescent="0.25">
      <c r="A134" s="13"/>
      <c r="B134" s="221"/>
      <c r="C134" s="180">
        <v>8</v>
      </c>
      <c r="D134" s="322" t="s">
        <v>1737</v>
      </c>
      <c r="E134" s="322"/>
      <c r="F134" s="146"/>
      <c r="G134" s="179"/>
      <c r="H134" s="146"/>
      <c r="I134" s="148">
        <f>ROUND((SUM(I114:I133))/1,2)</f>
        <v>0</v>
      </c>
      <c r="J134" s="147"/>
      <c r="K134" s="147"/>
      <c r="L134" s="147">
        <f>ROUND((SUM(L114:L133))/1,2)</f>
        <v>0</v>
      </c>
      <c r="M134" s="147">
        <f>ROUND((SUM(M114:M133))/1,2)</f>
        <v>0</v>
      </c>
      <c r="N134" s="147"/>
      <c r="O134" s="147"/>
      <c r="P134" s="147"/>
      <c r="Q134" s="13"/>
      <c r="R134" s="13"/>
      <c r="S134" s="13">
        <f>ROUND((SUM(S114:S133))/1,2)</f>
        <v>0.23</v>
      </c>
      <c r="T134" s="13"/>
      <c r="U134" s="13"/>
      <c r="V134" s="208">
        <f>ROUND((SUM(V114:V133))/1,2)</f>
        <v>0</v>
      </c>
      <c r="W134" s="226"/>
      <c r="X134" s="145"/>
      <c r="Y134" s="145"/>
      <c r="Z134" s="145"/>
    </row>
    <row r="135" spans="1:26" x14ac:dyDescent="0.25">
      <c r="A135" s="1"/>
      <c r="B135" s="217"/>
      <c r="C135" s="1"/>
      <c r="D135" s="1"/>
      <c r="E135" s="139"/>
      <c r="F135" s="139"/>
      <c r="G135" s="173"/>
      <c r="H135" s="139"/>
      <c r="I135" s="139"/>
      <c r="J135" s="140"/>
      <c r="K135" s="140"/>
      <c r="L135" s="140"/>
      <c r="M135" s="140"/>
      <c r="N135" s="140"/>
      <c r="O135" s="140"/>
      <c r="P135" s="140"/>
      <c r="Q135" s="1"/>
      <c r="R135" s="1"/>
      <c r="S135" s="1"/>
      <c r="T135" s="1"/>
      <c r="U135" s="1"/>
      <c r="V135" s="209"/>
      <c r="W135" s="59"/>
    </row>
    <row r="136" spans="1:26" x14ac:dyDescent="0.25">
      <c r="A136" s="13"/>
      <c r="B136" s="221"/>
      <c r="C136" s="180">
        <v>99</v>
      </c>
      <c r="D136" s="322" t="s">
        <v>84</v>
      </c>
      <c r="E136" s="322"/>
      <c r="F136" s="146"/>
      <c r="G136" s="179"/>
      <c r="H136" s="146"/>
      <c r="I136" s="146"/>
      <c r="J136" s="147"/>
      <c r="K136" s="147"/>
      <c r="L136" s="147"/>
      <c r="M136" s="147"/>
      <c r="N136" s="147"/>
      <c r="O136" s="147"/>
      <c r="P136" s="147"/>
      <c r="Q136" s="13"/>
      <c r="R136" s="13"/>
      <c r="S136" s="13"/>
      <c r="T136" s="13"/>
      <c r="U136" s="13"/>
      <c r="V136" s="205"/>
      <c r="W136" s="226"/>
      <c r="X136" s="145"/>
      <c r="Y136" s="145"/>
      <c r="Z136" s="145"/>
    </row>
    <row r="137" spans="1:26" ht="24.95" customHeight="1" x14ac:dyDescent="0.25">
      <c r="A137" s="187"/>
      <c r="B137" s="222"/>
      <c r="C137" s="188" t="s">
        <v>2787</v>
      </c>
      <c r="D137" s="323" t="s">
        <v>2788</v>
      </c>
      <c r="E137" s="323"/>
      <c r="F137" s="182" t="s">
        <v>157</v>
      </c>
      <c r="G137" s="183">
        <v>82.230611519999997</v>
      </c>
      <c r="H137" s="189"/>
      <c r="I137" s="182">
        <f>ROUND(G137*(H137),2)</f>
        <v>0</v>
      </c>
      <c r="J137" s="184">
        <f>ROUND(G137*(N137),2)</f>
        <v>0</v>
      </c>
      <c r="K137" s="185">
        <f>ROUND(G137*(O137),2)</f>
        <v>0</v>
      </c>
      <c r="L137" s="185">
        <f>ROUND(G137*(H137),2)</f>
        <v>0</v>
      </c>
      <c r="M137" s="185"/>
      <c r="N137" s="185">
        <v>0</v>
      </c>
      <c r="O137" s="185"/>
      <c r="P137" s="190"/>
      <c r="Q137" s="190"/>
      <c r="R137" s="190"/>
      <c r="S137" s="186">
        <f>ROUND(G137*(P137),3)</f>
        <v>0</v>
      </c>
      <c r="T137" s="186"/>
      <c r="U137" s="186"/>
      <c r="V137" s="206"/>
      <c r="W137" s="59"/>
      <c r="Z137">
        <f>0.058844*POWER(I137,0.952797)</f>
        <v>0</v>
      </c>
    </row>
    <row r="138" spans="1:26" x14ac:dyDescent="0.25">
      <c r="A138" s="13"/>
      <c r="B138" s="221"/>
      <c r="C138" s="180">
        <v>99</v>
      </c>
      <c r="D138" s="322" t="s">
        <v>84</v>
      </c>
      <c r="E138" s="322"/>
      <c r="F138" s="146"/>
      <c r="G138" s="179"/>
      <c r="H138" s="146"/>
      <c r="I138" s="148">
        <f>ROUND((SUM(I136:I137))/1,2)</f>
        <v>0</v>
      </c>
      <c r="J138" s="147"/>
      <c r="K138" s="147"/>
      <c r="L138" s="147">
        <f>ROUND((SUM(L136:L137))/1,2)</f>
        <v>0</v>
      </c>
      <c r="M138" s="147">
        <f>ROUND((SUM(M136:M137))/1,2)</f>
        <v>0</v>
      </c>
      <c r="N138" s="147"/>
      <c r="O138" s="147"/>
      <c r="P138" s="147"/>
      <c r="Q138" s="13"/>
      <c r="R138" s="13"/>
      <c r="S138" s="13">
        <f>ROUND((SUM(S136:S137))/1,2)</f>
        <v>0</v>
      </c>
      <c r="T138" s="13"/>
      <c r="U138" s="13"/>
      <c r="V138" s="208">
        <f>ROUND((SUM(V136:V137))/1,2)</f>
        <v>0</v>
      </c>
      <c r="W138" s="226"/>
      <c r="X138" s="145"/>
      <c r="Y138" s="145"/>
      <c r="Z138" s="145"/>
    </row>
    <row r="139" spans="1:26" x14ac:dyDescent="0.25">
      <c r="A139" s="1"/>
      <c r="B139" s="217"/>
      <c r="C139" s="1"/>
      <c r="D139" s="1"/>
      <c r="E139" s="139"/>
      <c r="F139" s="139"/>
      <c r="G139" s="173"/>
      <c r="H139" s="139"/>
      <c r="I139" s="139"/>
      <c r="J139" s="140"/>
      <c r="K139" s="140"/>
      <c r="L139" s="140"/>
      <c r="M139" s="140"/>
      <c r="N139" s="140"/>
      <c r="O139" s="140"/>
      <c r="P139" s="140"/>
      <c r="Q139" s="1"/>
      <c r="R139" s="1"/>
      <c r="S139" s="1"/>
      <c r="T139" s="1"/>
      <c r="U139" s="1"/>
      <c r="V139" s="209"/>
      <c r="W139" s="59"/>
    </row>
    <row r="140" spans="1:26" x14ac:dyDescent="0.25">
      <c r="A140" s="13"/>
      <c r="B140" s="221"/>
      <c r="C140" s="13"/>
      <c r="D140" s="324" t="s">
        <v>77</v>
      </c>
      <c r="E140" s="324"/>
      <c r="F140" s="146"/>
      <c r="G140" s="179"/>
      <c r="H140" s="146"/>
      <c r="I140" s="148">
        <f>ROUND((SUM(I82:I139))/2,2)</f>
        <v>0</v>
      </c>
      <c r="J140" s="147"/>
      <c r="K140" s="147"/>
      <c r="L140" s="146">
        <f>ROUND((SUM(L82:L139))/2,2)</f>
        <v>0</v>
      </c>
      <c r="M140" s="146">
        <f>ROUND((SUM(M82:M139))/2,2)</f>
        <v>0</v>
      </c>
      <c r="N140" s="147"/>
      <c r="O140" s="147"/>
      <c r="P140" s="200"/>
      <c r="Q140" s="13"/>
      <c r="R140" s="13"/>
      <c r="S140" s="200">
        <f>ROUND((SUM(S82:S139))/2,2)</f>
        <v>71.03</v>
      </c>
      <c r="T140" s="13"/>
      <c r="U140" s="13"/>
      <c r="V140" s="208">
        <f>ROUND((SUM(V82:V139))/2,2)</f>
        <v>9.67</v>
      </c>
      <c r="W140" s="59"/>
    </row>
    <row r="141" spans="1:26" x14ac:dyDescent="0.25">
      <c r="A141" s="1"/>
      <c r="B141" s="217"/>
      <c r="C141" s="1"/>
      <c r="D141" s="1"/>
      <c r="E141" s="139"/>
      <c r="F141" s="139"/>
      <c r="G141" s="173"/>
      <c r="H141" s="139"/>
      <c r="I141" s="139"/>
      <c r="J141" s="140"/>
      <c r="K141" s="140"/>
      <c r="L141" s="140"/>
      <c r="M141" s="140"/>
      <c r="N141" s="140"/>
      <c r="O141" s="140"/>
      <c r="P141" s="140"/>
      <c r="Q141" s="1"/>
      <c r="R141" s="1"/>
      <c r="S141" s="1"/>
      <c r="T141" s="1"/>
      <c r="U141" s="1"/>
      <c r="V141" s="209"/>
      <c r="W141" s="59"/>
    </row>
    <row r="142" spans="1:26" x14ac:dyDescent="0.25">
      <c r="A142" s="13"/>
      <c r="B142" s="221"/>
      <c r="C142" s="13"/>
      <c r="D142" s="324" t="s">
        <v>85</v>
      </c>
      <c r="E142" s="324"/>
      <c r="F142" s="146"/>
      <c r="G142" s="179"/>
      <c r="H142" s="146"/>
      <c r="I142" s="146"/>
      <c r="J142" s="147"/>
      <c r="K142" s="147"/>
      <c r="L142" s="147"/>
      <c r="M142" s="147"/>
      <c r="N142" s="147"/>
      <c r="O142" s="147"/>
      <c r="P142" s="147"/>
      <c r="Q142" s="13"/>
      <c r="R142" s="13"/>
      <c r="S142" s="13"/>
      <c r="T142" s="13"/>
      <c r="U142" s="13"/>
      <c r="V142" s="205"/>
      <c r="W142" s="226"/>
      <c r="X142" s="145"/>
      <c r="Y142" s="145"/>
      <c r="Z142" s="145"/>
    </row>
    <row r="143" spans="1:26" x14ac:dyDescent="0.25">
      <c r="A143" s="13"/>
      <c r="B143" s="221"/>
      <c r="C143" s="180">
        <v>722</v>
      </c>
      <c r="D143" s="322" t="s">
        <v>89</v>
      </c>
      <c r="E143" s="322"/>
      <c r="F143" s="146"/>
      <c r="G143" s="179"/>
      <c r="H143" s="146"/>
      <c r="I143" s="146"/>
      <c r="J143" s="147"/>
      <c r="K143" s="147"/>
      <c r="L143" s="147"/>
      <c r="M143" s="147"/>
      <c r="N143" s="147"/>
      <c r="O143" s="147"/>
      <c r="P143" s="147"/>
      <c r="Q143" s="13"/>
      <c r="R143" s="13"/>
      <c r="S143" s="13"/>
      <c r="T143" s="13"/>
      <c r="U143" s="13"/>
      <c r="V143" s="205"/>
      <c r="W143" s="226"/>
      <c r="X143" s="145"/>
      <c r="Y143" s="145"/>
      <c r="Z143" s="145"/>
    </row>
    <row r="144" spans="1:26" ht="24.95" customHeight="1" x14ac:dyDescent="0.25">
      <c r="A144" s="187"/>
      <c r="B144" s="223"/>
      <c r="C144" s="197" t="s">
        <v>2789</v>
      </c>
      <c r="D144" s="326" t="s">
        <v>2790</v>
      </c>
      <c r="E144" s="326"/>
      <c r="F144" s="192" t="s">
        <v>195</v>
      </c>
      <c r="G144" s="193">
        <v>6</v>
      </c>
      <c r="H144" s="198"/>
      <c r="I144" s="192">
        <f t="shared" ref="I144:I152" si="12">ROUND(G144*(H144),2)</f>
        <v>0</v>
      </c>
      <c r="J144" s="194">
        <f t="shared" ref="J144:J152" si="13">ROUND(G144*(N144),2)</f>
        <v>0</v>
      </c>
      <c r="K144" s="195">
        <f t="shared" ref="K144:K152" si="14">ROUND(G144*(O144),2)</f>
        <v>0</v>
      </c>
      <c r="L144" s="195">
        <f t="shared" ref="L144:L152" si="15">ROUND(G144*(H144),2)</f>
        <v>0</v>
      </c>
      <c r="M144" s="195">
        <f>ROUND(G144*(H144),2)</f>
        <v>0</v>
      </c>
      <c r="N144" s="195">
        <v>0</v>
      </c>
      <c r="O144" s="195"/>
      <c r="P144" s="199"/>
      <c r="Q144" s="199"/>
      <c r="R144" s="199"/>
      <c r="S144" s="196">
        <f t="shared" ref="S144:S152" si="16">ROUND(G144*(P144),3)</f>
        <v>0</v>
      </c>
      <c r="T144" s="196"/>
      <c r="U144" s="196"/>
      <c r="V144" s="207"/>
      <c r="W144" s="59"/>
      <c r="Z144">
        <f t="shared" ref="Z144:Z152" si="17">0.058844*POWER(I144,0.952797)</f>
        <v>0</v>
      </c>
    </row>
    <row r="145" spans="1:26" ht="35.1" customHeight="1" x14ac:dyDescent="0.25">
      <c r="A145" s="187"/>
      <c r="B145" s="223"/>
      <c r="C145" s="197" t="s">
        <v>2791</v>
      </c>
      <c r="D145" s="326" t="s">
        <v>2792</v>
      </c>
      <c r="E145" s="326"/>
      <c r="F145" s="192" t="s">
        <v>195</v>
      </c>
      <c r="G145" s="193">
        <v>6</v>
      </c>
      <c r="H145" s="198"/>
      <c r="I145" s="192">
        <f t="shared" si="12"/>
        <v>0</v>
      </c>
      <c r="J145" s="194">
        <f t="shared" si="13"/>
        <v>0</v>
      </c>
      <c r="K145" s="195">
        <f t="shared" si="14"/>
        <v>0</v>
      </c>
      <c r="L145" s="195">
        <f t="shared" si="15"/>
        <v>0</v>
      </c>
      <c r="M145" s="195">
        <f>ROUND(G145*(H145),2)</f>
        <v>0</v>
      </c>
      <c r="N145" s="195">
        <v>0</v>
      </c>
      <c r="O145" s="195"/>
      <c r="P145" s="199"/>
      <c r="Q145" s="199"/>
      <c r="R145" s="199"/>
      <c r="S145" s="196">
        <f t="shared" si="16"/>
        <v>0</v>
      </c>
      <c r="T145" s="196"/>
      <c r="U145" s="196"/>
      <c r="V145" s="207"/>
      <c r="W145" s="59"/>
      <c r="Z145">
        <f t="shared" si="17"/>
        <v>0</v>
      </c>
    </row>
    <row r="146" spans="1:26" ht="24.95" customHeight="1" x14ac:dyDescent="0.25">
      <c r="A146" s="187"/>
      <c r="B146" s="222"/>
      <c r="C146" s="188" t="s">
        <v>2793</v>
      </c>
      <c r="D146" s="323" t="s">
        <v>2794</v>
      </c>
      <c r="E146" s="323"/>
      <c r="F146" s="182" t="s">
        <v>195</v>
      </c>
      <c r="G146" s="183">
        <v>3</v>
      </c>
      <c r="H146" s="189"/>
      <c r="I146" s="182">
        <f t="shared" si="12"/>
        <v>0</v>
      </c>
      <c r="J146" s="184">
        <f t="shared" si="13"/>
        <v>0</v>
      </c>
      <c r="K146" s="185">
        <f t="shared" si="14"/>
        <v>0</v>
      </c>
      <c r="L146" s="185">
        <f t="shared" si="15"/>
        <v>0</v>
      </c>
      <c r="M146" s="185"/>
      <c r="N146" s="185">
        <v>0</v>
      </c>
      <c r="O146" s="185"/>
      <c r="P146" s="190"/>
      <c r="Q146" s="190"/>
      <c r="R146" s="190"/>
      <c r="S146" s="186">
        <f t="shared" si="16"/>
        <v>0</v>
      </c>
      <c r="T146" s="186"/>
      <c r="U146" s="186"/>
      <c r="V146" s="206"/>
      <c r="W146" s="59"/>
      <c r="Z146">
        <f t="shared" si="17"/>
        <v>0</v>
      </c>
    </row>
    <row r="147" spans="1:26" ht="24.95" customHeight="1" x14ac:dyDescent="0.25">
      <c r="A147" s="187"/>
      <c r="B147" s="223"/>
      <c r="C147" s="197" t="s">
        <v>2795</v>
      </c>
      <c r="D147" s="326" t="s">
        <v>2796</v>
      </c>
      <c r="E147" s="326"/>
      <c r="F147" s="192" t="s">
        <v>195</v>
      </c>
      <c r="G147" s="193">
        <v>3</v>
      </c>
      <c r="H147" s="198"/>
      <c r="I147" s="192">
        <f t="shared" si="12"/>
        <v>0</v>
      </c>
      <c r="J147" s="194">
        <f t="shared" si="13"/>
        <v>0</v>
      </c>
      <c r="K147" s="195">
        <f t="shared" si="14"/>
        <v>0</v>
      </c>
      <c r="L147" s="195">
        <f t="shared" si="15"/>
        <v>0</v>
      </c>
      <c r="M147" s="195">
        <f>ROUND(G147*(H147),2)</f>
        <v>0</v>
      </c>
      <c r="N147" s="195">
        <v>0</v>
      </c>
      <c r="O147" s="195"/>
      <c r="P147" s="199"/>
      <c r="Q147" s="199"/>
      <c r="R147" s="199"/>
      <c r="S147" s="196">
        <f t="shared" si="16"/>
        <v>0</v>
      </c>
      <c r="T147" s="196"/>
      <c r="U147" s="196"/>
      <c r="V147" s="207"/>
      <c r="W147" s="59"/>
      <c r="Z147">
        <f t="shared" si="17"/>
        <v>0</v>
      </c>
    </row>
    <row r="148" spans="1:26" ht="24.95" customHeight="1" x14ac:dyDescent="0.25">
      <c r="A148" s="187"/>
      <c r="B148" s="222"/>
      <c r="C148" s="188" t="s">
        <v>2797</v>
      </c>
      <c r="D148" s="323" t="s">
        <v>2798</v>
      </c>
      <c r="E148" s="323"/>
      <c r="F148" s="182" t="s">
        <v>195</v>
      </c>
      <c r="G148" s="183">
        <v>3</v>
      </c>
      <c r="H148" s="189"/>
      <c r="I148" s="182">
        <f t="shared" si="12"/>
        <v>0</v>
      </c>
      <c r="J148" s="184">
        <f t="shared" si="13"/>
        <v>0</v>
      </c>
      <c r="K148" s="185">
        <f t="shared" si="14"/>
        <v>0</v>
      </c>
      <c r="L148" s="185">
        <f t="shared" si="15"/>
        <v>0</v>
      </c>
      <c r="M148" s="185"/>
      <c r="N148" s="185">
        <v>0</v>
      </c>
      <c r="O148" s="185"/>
      <c r="P148" s="190"/>
      <c r="Q148" s="190"/>
      <c r="R148" s="190"/>
      <c r="S148" s="186">
        <f t="shared" si="16"/>
        <v>0</v>
      </c>
      <c r="T148" s="186"/>
      <c r="U148" s="186"/>
      <c r="V148" s="206"/>
      <c r="W148" s="59"/>
      <c r="Z148">
        <f t="shared" si="17"/>
        <v>0</v>
      </c>
    </row>
    <row r="149" spans="1:26" ht="24.95" customHeight="1" x14ac:dyDescent="0.25">
      <c r="A149" s="187"/>
      <c r="B149" s="223"/>
      <c r="C149" s="197" t="s">
        <v>2799</v>
      </c>
      <c r="D149" s="326" t="s">
        <v>2800</v>
      </c>
      <c r="E149" s="326"/>
      <c r="F149" s="192" t="s">
        <v>195</v>
      </c>
      <c r="G149" s="193">
        <v>3</v>
      </c>
      <c r="H149" s="198"/>
      <c r="I149" s="192">
        <f t="shared" si="12"/>
        <v>0</v>
      </c>
      <c r="J149" s="194">
        <f t="shared" si="13"/>
        <v>0</v>
      </c>
      <c r="K149" s="195">
        <f t="shared" si="14"/>
        <v>0</v>
      </c>
      <c r="L149" s="195">
        <f t="shared" si="15"/>
        <v>0</v>
      </c>
      <c r="M149" s="195">
        <f>ROUND(G149*(H149),2)</f>
        <v>0</v>
      </c>
      <c r="N149" s="195">
        <v>0</v>
      </c>
      <c r="O149" s="195"/>
      <c r="P149" s="199"/>
      <c r="Q149" s="199"/>
      <c r="R149" s="199"/>
      <c r="S149" s="196">
        <f t="shared" si="16"/>
        <v>0</v>
      </c>
      <c r="T149" s="196"/>
      <c r="U149" s="196"/>
      <c r="V149" s="207"/>
      <c r="W149" s="59"/>
      <c r="Z149">
        <f t="shared" si="17"/>
        <v>0</v>
      </c>
    </row>
    <row r="150" spans="1:26" ht="24.95" customHeight="1" x14ac:dyDescent="0.25">
      <c r="A150" s="187"/>
      <c r="B150" s="222"/>
      <c r="C150" s="188" t="s">
        <v>2801</v>
      </c>
      <c r="D150" s="323" t="s">
        <v>2802</v>
      </c>
      <c r="E150" s="323"/>
      <c r="F150" s="182" t="s">
        <v>195</v>
      </c>
      <c r="G150" s="183">
        <v>3</v>
      </c>
      <c r="H150" s="189"/>
      <c r="I150" s="182">
        <f t="shared" si="12"/>
        <v>0</v>
      </c>
      <c r="J150" s="184">
        <f t="shared" si="13"/>
        <v>0</v>
      </c>
      <c r="K150" s="185">
        <f t="shared" si="14"/>
        <v>0</v>
      </c>
      <c r="L150" s="185">
        <f t="shared" si="15"/>
        <v>0</v>
      </c>
      <c r="M150" s="185"/>
      <c r="N150" s="185">
        <v>0</v>
      </c>
      <c r="O150" s="185"/>
      <c r="P150" s="190"/>
      <c r="Q150" s="190"/>
      <c r="R150" s="190"/>
      <c r="S150" s="186">
        <f t="shared" si="16"/>
        <v>0</v>
      </c>
      <c r="T150" s="186"/>
      <c r="U150" s="186"/>
      <c r="V150" s="206"/>
      <c r="W150" s="59"/>
      <c r="Z150">
        <f t="shared" si="17"/>
        <v>0</v>
      </c>
    </row>
    <row r="151" spans="1:26" ht="24.95" customHeight="1" x14ac:dyDescent="0.25">
      <c r="A151" s="187"/>
      <c r="B151" s="223"/>
      <c r="C151" s="197" t="s">
        <v>2803</v>
      </c>
      <c r="D151" s="326" t="s">
        <v>2804</v>
      </c>
      <c r="E151" s="326"/>
      <c r="F151" s="192" t="s">
        <v>195</v>
      </c>
      <c r="G151" s="193">
        <v>3</v>
      </c>
      <c r="H151" s="198"/>
      <c r="I151" s="192">
        <f t="shared" si="12"/>
        <v>0</v>
      </c>
      <c r="J151" s="194">
        <f t="shared" si="13"/>
        <v>0</v>
      </c>
      <c r="K151" s="195">
        <f t="shared" si="14"/>
        <v>0</v>
      </c>
      <c r="L151" s="195">
        <f t="shared" si="15"/>
        <v>0</v>
      </c>
      <c r="M151" s="195">
        <f>ROUND(G151*(H151),2)</f>
        <v>0</v>
      </c>
      <c r="N151" s="195">
        <v>0</v>
      </c>
      <c r="O151" s="195"/>
      <c r="P151" s="199"/>
      <c r="Q151" s="199"/>
      <c r="R151" s="199"/>
      <c r="S151" s="196">
        <f t="shared" si="16"/>
        <v>0</v>
      </c>
      <c r="T151" s="196"/>
      <c r="U151" s="196"/>
      <c r="V151" s="207"/>
      <c r="W151" s="59"/>
      <c r="Z151">
        <f t="shared" si="17"/>
        <v>0</v>
      </c>
    </row>
    <row r="152" spans="1:26" ht="24.95" customHeight="1" x14ac:dyDescent="0.25">
      <c r="A152" s="187"/>
      <c r="B152" s="222"/>
      <c r="C152" s="188" t="s">
        <v>2805</v>
      </c>
      <c r="D152" s="323" t="s">
        <v>2806</v>
      </c>
      <c r="E152" s="323"/>
      <c r="F152" s="182" t="s">
        <v>169</v>
      </c>
      <c r="G152" s="183">
        <v>0.7</v>
      </c>
      <c r="H152" s="189"/>
      <c r="I152" s="182">
        <f t="shared" si="12"/>
        <v>0</v>
      </c>
      <c r="J152" s="184">
        <f t="shared" si="13"/>
        <v>0</v>
      </c>
      <c r="K152" s="185">
        <f t="shared" si="14"/>
        <v>0</v>
      </c>
      <c r="L152" s="185">
        <f t="shared" si="15"/>
        <v>0</v>
      </c>
      <c r="M152" s="185"/>
      <c r="N152" s="185">
        <v>0</v>
      </c>
      <c r="O152" s="185"/>
      <c r="P152" s="190"/>
      <c r="Q152" s="190"/>
      <c r="R152" s="190"/>
      <c r="S152" s="186">
        <f t="shared" si="16"/>
        <v>0</v>
      </c>
      <c r="T152" s="186"/>
      <c r="U152" s="186"/>
      <c r="V152" s="206"/>
      <c r="W152" s="59"/>
      <c r="Z152">
        <f t="shared" si="17"/>
        <v>0</v>
      </c>
    </row>
    <row r="153" spans="1:26" x14ac:dyDescent="0.25">
      <c r="A153" s="13"/>
      <c r="B153" s="221"/>
      <c r="C153" s="180">
        <v>722</v>
      </c>
      <c r="D153" s="322" t="s">
        <v>89</v>
      </c>
      <c r="E153" s="322"/>
      <c r="F153" s="146"/>
      <c r="G153" s="179"/>
      <c r="H153" s="146"/>
      <c r="I153" s="148">
        <f>ROUND((SUM(I143:I152))/1,2)</f>
        <v>0</v>
      </c>
      <c r="J153" s="147"/>
      <c r="K153" s="147"/>
      <c r="L153" s="147">
        <f>ROUND((SUM(L143:L152))/1,2)</f>
        <v>0</v>
      </c>
      <c r="M153" s="147">
        <f>ROUND((SUM(M143:M152))/1,2)</f>
        <v>0</v>
      </c>
      <c r="N153" s="147"/>
      <c r="O153" s="147"/>
      <c r="P153" s="200"/>
      <c r="Q153" s="1"/>
      <c r="R153" s="1"/>
      <c r="S153" s="200">
        <f>ROUND((SUM(S143:S152))/1,2)</f>
        <v>0</v>
      </c>
      <c r="T153" s="2"/>
      <c r="U153" s="2"/>
      <c r="V153" s="208">
        <f>ROUND((SUM(V143:V152))/1,2)</f>
        <v>0</v>
      </c>
      <c r="W153" s="59"/>
    </row>
    <row r="154" spans="1:26" x14ac:dyDescent="0.25">
      <c r="A154" s="1"/>
      <c r="B154" s="217"/>
      <c r="C154" s="1"/>
      <c r="D154" s="1"/>
      <c r="E154" s="139"/>
      <c r="F154" s="139"/>
      <c r="G154" s="173"/>
      <c r="H154" s="139"/>
      <c r="I154" s="139"/>
      <c r="J154" s="140"/>
      <c r="K154" s="140"/>
      <c r="L154" s="140"/>
      <c r="M154" s="140"/>
      <c r="N154" s="140"/>
      <c r="O154" s="140"/>
      <c r="P154" s="140"/>
      <c r="Q154" s="1"/>
      <c r="R154" s="1"/>
      <c r="S154" s="1"/>
      <c r="T154" s="1"/>
      <c r="U154" s="1"/>
      <c r="V154" s="209"/>
      <c r="W154" s="59"/>
    </row>
    <row r="155" spans="1:26" x14ac:dyDescent="0.25">
      <c r="A155" s="13"/>
      <c r="B155" s="221"/>
      <c r="C155" s="13"/>
      <c r="D155" s="324" t="s">
        <v>85</v>
      </c>
      <c r="E155" s="324"/>
      <c r="F155" s="146"/>
      <c r="G155" s="179"/>
      <c r="H155" s="146"/>
      <c r="I155" s="148">
        <f>ROUND((SUM(I142:I154))/2,2)</f>
        <v>0</v>
      </c>
      <c r="J155" s="147"/>
      <c r="K155" s="147"/>
      <c r="L155" s="147">
        <f>ROUND((SUM(L142:L154))/2,2)</f>
        <v>0</v>
      </c>
      <c r="M155" s="147">
        <f>ROUND((SUM(M142:M154))/2,2)</f>
        <v>0</v>
      </c>
      <c r="N155" s="147"/>
      <c r="O155" s="147"/>
      <c r="P155" s="200"/>
      <c r="Q155" s="1"/>
      <c r="R155" s="1"/>
      <c r="S155" s="200">
        <f>ROUND((SUM(S142:S154))/2,2)</f>
        <v>0</v>
      </c>
      <c r="T155" s="1"/>
      <c r="U155" s="1"/>
      <c r="V155" s="208">
        <f>ROUND((SUM(V142:V154))/2,2)</f>
        <v>0</v>
      </c>
      <c r="W155" s="59"/>
    </row>
    <row r="156" spans="1:26" x14ac:dyDescent="0.25">
      <c r="A156" s="1"/>
      <c r="B156" s="224"/>
      <c r="C156" s="201"/>
      <c r="D156" s="325" t="s">
        <v>107</v>
      </c>
      <c r="E156" s="325"/>
      <c r="F156" s="203"/>
      <c r="G156" s="202"/>
      <c r="H156" s="203"/>
      <c r="I156" s="203">
        <f>ROUND((SUM(I82:I155))/3,2)</f>
        <v>0</v>
      </c>
      <c r="J156" s="228"/>
      <c r="K156" s="228">
        <f>ROUND((SUM(K82:K155))/3,2)</f>
        <v>0</v>
      </c>
      <c r="L156" s="228">
        <f>ROUND((SUM(L82:L155))/3,2)</f>
        <v>0</v>
      </c>
      <c r="M156" s="228">
        <f>ROUND((SUM(M82:M155))/3,2)</f>
        <v>0</v>
      </c>
      <c r="N156" s="228"/>
      <c r="O156" s="228"/>
      <c r="P156" s="202"/>
      <c r="Q156" s="201"/>
      <c r="R156" s="201"/>
      <c r="S156" s="202">
        <f>ROUND((SUM(S82:S155))/3,2)</f>
        <v>71.03</v>
      </c>
      <c r="T156" s="201"/>
      <c r="U156" s="201"/>
      <c r="V156" s="210">
        <f>ROUND((SUM(V82:V155))/3,2)</f>
        <v>9.67</v>
      </c>
      <c r="W156" s="59"/>
      <c r="Z156">
        <f>(SUM(Z82:Z155))</f>
        <v>0</v>
      </c>
    </row>
  </sheetData>
  <mergeCells count="119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73:P73"/>
    <mergeCell ref="D82:E82"/>
    <mergeCell ref="D83:E83"/>
    <mergeCell ref="B61:D61"/>
    <mergeCell ref="B63:D63"/>
    <mergeCell ref="B64:D64"/>
    <mergeCell ref="B65:D65"/>
    <mergeCell ref="B67:D67"/>
    <mergeCell ref="B71:V71"/>
    <mergeCell ref="D84:E84"/>
    <mergeCell ref="D85:E85"/>
    <mergeCell ref="D86:E86"/>
    <mergeCell ref="D87:E87"/>
    <mergeCell ref="D88:E88"/>
    <mergeCell ref="D89:E89"/>
    <mergeCell ref="B73:E73"/>
    <mergeCell ref="B74:E74"/>
    <mergeCell ref="B75:E75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10:E110"/>
    <mergeCell ref="D111:E111"/>
    <mergeCell ref="D112:E112"/>
    <mergeCell ref="D114:E114"/>
    <mergeCell ref="D115:E115"/>
    <mergeCell ref="D116:E116"/>
    <mergeCell ref="D103:E103"/>
    <mergeCell ref="D104:E104"/>
    <mergeCell ref="D105:E105"/>
    <mergeCell ref="D106:E106"/>
    <mergeCell ref="D107:E107"/>
    <mergeCell ref="D108:E108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36:E136"/>
    <mergeCell ref="D137:E137"/>
    <mergeCell ref="D138:E138"/>
    <mergeCell ref="D140:E140"/>
    <mergeCell ref="D142:E142"/>
    <mergeCell ref="D143:E143"/>
    <mergeCell ref="D129:E129"/>
    <mergeCell ref="D130:E130"/>
    <mergeCell ref="D131:E131"/>
    <mergeCell ref="D132:E132"/>
    <mergeCell ref="D133:E133"/>
    <mergeCell ref="D134:E134"/>
    <mergeCell ref="D150:E150"/>
    <mergeCell ref="D151:E151"/>
    <mergeCell ref="D152:E152"/>
    <mergeCell ref="D153:E153"/>
    <mergeCell ref="D155:E155"/>
    <mergeCell ref="D156:E156"/>
    <mergeCell ref="D144:E144"/>
    <mergeCell ref="D145:E145"/>
    <mergeCell ref="D146:E146"/>
    <mergeCell ref="D147:E147"/>
    <mergeCell ref="D148:E148"/>
    <mergeCell ref="D149:E149"/>
  </mergeCells>
  <hyperlinks>
    <hyperlink ref="B1:C1" location="A2:A2" tooltip="Klikni na prechod ku Kryciemu listu..." display="Krycí list rozpočtu" xr:uid="{2F3ED106-8DBB-4AD2-85B0-3D5FB9FB25DD}"/>
    <hyperlink ref="E1:F1" location="A54:A54" tooltip="Klikni na prechod ku rekapitulácii..." display="Rekapitulácia rozpočtu" xr:uid="{D34E22B0-5EA8-463A-BCF3-A1C4E5BD1AB3}"/>
    <hyperlink ref="H1:I1" location="B81:B81" tooltip="Klikni na prechod ku Rozpočet..." display="Rozpočet" xr:uid="{E6DF011A-3171-4685-808D-2605F8C22222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03 - Prípojka Vodovodu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D162-672C-45DD-BF8D-16CD6BBC0A57}">
  <dimension ref="A1:AA129"/>
  <sheetViews>
    <sheetView workbookViewId="0">
      <pane ySplit="1" topLeftCell="A46" activePane="bottomLeft" state="frozen"/>
      <selection pane="bottomLeft" activeCell="A77" sqref="A77:XFD77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2807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7952'!E61</f>
        <v>0</v>
      </c>
      <c r="D15" s="64">
        <f>'SO 7952'!F61</f>
        <v>0</v>
      </c>
      <c r="E15" s="73">
        <f>'SO 7952'!G61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(SUM(Z78:Z128))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7952'!K78:'SO 7952'!K128)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7952'!K78:'SO 7952'!K128)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2807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7952'!L91</f>
        <v>0</v>
      </c>
      <c r="F56" s="146">
        <f>'SO 7952'!M91</f>
        <v>0</v>
      </c>
      <c r="G56" s="146">
        <f>'SO 7952'!I91</f>
        <v>0</v>
      </c>
      <c r="H56" s="147">
        <f>'SO 7952'!S91</f>
        <v>81.77</v>
      </c>
      <c r="I56" s="147">
        <f>'SO 7952'!V91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7952'!L98</f>
        <v>0</v>
      </c>
      <c r="F57" s="146">
        <f>'SO 7952'!M98</f>
        <v>0</v>
      </c>
      <c r="G57" s="146">
        <f>'SO 7952'!I98</f>
        <v>0</v>
      </c>
      <c r="H57" s="147">
        <f>'SO 7952'!S98</f>
        <v>1.45</v>
      </c>
      <c r="I57" s="147">
        <f>'SO 7952'!V98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81</v>
      </c>
      <c r="C58" s="345"/>
      <c r="D58" s="345"/>
      <c r="E58" s="146">
        <f>'SO 7952'!L104</f>
        <v>0</v>
      </c>
      <c r="F58" s="146">
        <f>'SO 7952'!M104</f>
        <v>0</v>
      </c>
      <c r="G58" s="146">
        <f>'SO 7952'!I104</f>
        <v>0</v>
      </c>
      <c r="H58" s="147">
        <f>'SO 7952'!S104</f>
        <v>19.05</v>
      </c>
      <c r="I58" s="147">
        <f>'SO 7952'!V104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1737</v>
      </c>
      <c r="C59" s="345"/>
      <c r="D59" s="345"/>
      <c r="E59" s="146">
        <f>'SO 7952'!L122</f>
        <v>0</v>
      </c>
      <c r="F59" s="146">
        <f>'SO 7952'!M122</f>
        <v>0</v>
      </c>
      <c r="G59" s="146">
        <f>'SO 7952'!I122</f>
        <v>0</v>
      </c>
      <c r="H59" s="147">
        <f>'SO 7952'!S122</f>
        <v>0.81</v>
      </c>
      <c r="I59" s="147">
        <f>'SO 7952'!V122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84</v>
      </c>
      <c r="C60" s="345"/>
      <c r="D60" s="345"/>
      <c r="E60" s="146">
        <f>'SO 7952'!L126</f>
        <v>0</v>
      </c>
      <c r="F60" s="146">
        <f>'SO 7952'!M126</f>
        <v>0</v>
      </c>
      <c r="G60" s="146">
        <f>'SO 7952'!I126</f>
        <v>0</v>
      </c>
      <c r="H60" s="147">
        <f>'SO 7952'!S126</f>
        <v>0</v>
      </c>
      <c r="I60" s="147">
        <f>'SO 7952'!V126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34" t="s">
        <v>77</v>
      </c>
      <c r="C61" s="324"/>
      <c r="D61" s="324"/>
      <c r="E61" s="148">
        <f>'SO 7952'!L128</f>
        <v>0</v>
      </c>
      <c r="F61" s="148">
        <f>'SO 7952'!M128</f>
        <v>0</v>
      </c>
      <c r="G61" s="148">
        <f>'SO 7952'!I128</f>
        <v>0</v>
      </c>
      <c r="H61" s="149">
        <f>'SO 7952'!S128</f>
        <v>103.08</v>
      </c>
      <c r="I61" s="149">
        <f>'SO 7952'!V128</f>
        <v>0</v>
      </c>
      <c r="J61" s="149"/>
      <c r="K61" s="149"/>
      <c r="L61" s="149"/>
      <c r="M61" s="149"/>
      <c r="N61" s="149"/>
      <c r="O61" s="149"/>
      <c r="P61" s="149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"/>
      <c r="B62" s="217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9"/>
      <c r="W62" s="59"/>
    </row>
    <row r="63" spans="1:26" x14ac:dyDescent="0.25">
      <c r="A63" s="150"/>
      <c r="B63" s="335" t="s">
        <v>107</v>
      </c>
      <c r="C63" s="336"/>
      <c r="D63" s="336"/>
      <c r="E63" s="152">
        <f>'SO 7952'!L129</f>
        <v>0</v>
      </c>
      <c r="F63" s="152">
        <f>'SO 7952'!M129</f>
        <v>0</v>
      </c>
      <c r="G63" s="152">
        <f>'SO 7952'!I129</f>
        <v>0</v>
      </c>
      <c r="H63" s="153">
        <f>'SO 7952'!S129</f>
        <v>103.08</v>
      </c>
      <c r="I63" s="153">
        <f>'SO 7952'!V129</f>
        <v>0</v>
      </c>
      <c r="J63" s="154"/>
      <c r="K63" s="154"/>
      <c r="L63" s="154"/>
      <c r="M63" s="154"/>
      <c r="N63" s="154"/>
      <c r="O63" s="154"/>
      <c r="P63" s="154"/>
      <c r="Q63" s="155"/>
      <c r="R63" s="155"/>
      <c r="S63" s="155"/>
      <c r="T63" s="155"/>
      <c r="U63" s="155"/>
      <c r="V63" s="160"/>
      <c r="W63" s="226"/>
      <c r="X63" s="151"/>
      <c r="Y63" s="151"/>
      <c r="Z63" s="151"/>
    </row>
    <row r="64" spans="1:26" x14ac:dyDescent="0.25">
      <c r="A64" s="18"/>
      <c r="B64" s="45"/>
      <c r="C64" s="3"/>
      <c r="D64" s="3"/>
      <c r="E64" s="17"/>
      <c r="F64" s="17"/>
      <c r="G64" s="17"/>
      <c r="H64" s="161"/>
      <c r="I64" s="161"/>
      <c r="J64" s="161"/>
      <c r="K64" s="161"/>
      <c r="L64" s="161"/>
      <c r="M64" s="161"/>
      <c r="N64" s="161"/>
      <c r="O64" s="161"/>
      <c r="P64" s="161"/>
      <c r="Q64" s="14"/>
      <c r="R64" s="14"/>
      <c r="S64" s="14"/>
      <c r="T64" s="14"/>
      <c r="U64" s="14"/>
      <c r="V64" s="14"/>
      <c r="W64" s="59"/>
    </row>
    <row r="65" spans="1:26" x14ac:dyDescent="0.25">
      <c r="A65" s="18"/>
      <c r="B65" s="45"/>
      <c r="C65" s="3"/>
      <c r="D65" s="3"/>
      <c r="E65" s="17"/>
      <c r="F65" s="17"/>
      <c r="G65" s="17"/>
      <c r="H65" s="161"/>
      <c r="I65" s="161"/>
      <c r="J65" s="161"/>
      <c r="K65" s="161"/>
      <c r="L65" s="161"/>
      <c r="M65" s="161"/>
      <c r="N65" s="161"/>
      <c r="O65" s="161"/>
      <c r="P65" s="161"/>
      <c r="Q65" s="14"/>
      <c r="R65" s="14"/>
      <c r="S65" s="14"/>
      <c r="T65" s="14"/>
      <c r="U65" s="14"/>
      <c r="V65" s="14"/>
      <c r="W65" s="59"/>
    </row>
    <row r="66" spans="1:26" x14ac:dyDescent="0.25">
      <c r="A66" s="18"/>
      <c r="B66" s="41"/>
      <c r="C66" s="8"/>
      <c r="D66" s="8"/>
      <c r="E66" s="30"/>
      <c r="F66" s="30"/>
      <c r="G66" s="30"/>
      <c r="H66" s="162"/>
      <c r="I66" s="162"/>
      <c r="J66" s="162"/>
      <c r="K66" s="162"/>
      <c r="L66" s="162"/>
      <c r="M66" s="162"/>
      <c r="N66" s="162"/>
      <c r="O66" s="162"/>
      <c r="P66" s="162"/>
      <c r="Q66" s="19"/>
      <c r="R66" s="19"/>
      <c r="S66" s="19"/>
      <c r="T66" s="19"/>
      <c r="U66" s="19"/>
      <c r="V66" s="19"/>
      <c r="W66" s="59"/>
    </row>
    <row r="67" spans="1:26" ht="35.1" customHeight="1" x14ac:dyDescent="0.25">
      <c r="A67" s="1"/>
      <c r="B67" s="337" t="s">
        <v>108</v>
      </c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59"/>
    </row>
    <row r="68" spans="1:26" x14ac:dyDescent="0.25">
      <c r="A68" s="18"/>
      <c r="B68" s="103"/>
      <c r="C68" s="22"/>
      <c r="D68" s="22"/>
      <c r="E68" s="105"/>
      <c r="F68" s="105"/>
      <c r="G68" s="105"/>
      <c r="H68" s="176"/>
      <c r="I68" s="176"/>
      <c r="J68" s="176"/>
      <c r="K68" s="176"/>
      <c r="L68" s="176"/>
      <c r="M68" s="176"/>
      <c r="N68" s="176"/>
      <c r="O68" s="176"/>
      <c r="P68" s="176"/>
      <c r="Q68" s="23"/>
      <c r="R68" s="23"/>
      <c r="S68" s="23"/>
      <c r="T68" s="23"/>
      <c r="U68" s="23"/>
      <c r="V68" s="23"/>
      <c r="W68" s="59"/>
    </row>
    <row r="69" spans="1:26" ht="20.100000000000001" customHeight="1" x14ac:dyDescent="0.25">
      <c r="A69" s="211"/>
      <c r="B69" s="341" t="s">
        <v>39</v>
      </c>
      <c r="C69" s="342"/>
      <c r="D69" s="342"/>
      <c r="E69" s="343"/>
      <c r="F69" s="174"/>
      <c r="G69" s="174"/>
      <c r="H69" s="175" t="s">
        <v>36</v>
      </c>
      <c r="I69" s="330"/>
      <c r="J69" s="331"/>
      <c r="K69" s="331"/>
      <c r="L69" s="331"/>
      <c r="M69" s="331"/>
      <c r="N69" s="331"/>
      <c r="O69" s="331"/>
      <c r="P69" s="332"/>
      <c r="Q69" s="21"/>
      <c r="R69" s="21"/>
      <c r="S69" s="21"/>
      <c r="T69" s="21"/>
      <c r="U69" s="21"/>
      <c r="V69" s="21"/>
      <c r="W69" s="59"/>
    </row>
    <row r="70" spans="1:26" ht="20.100000000000001" customHeight="1" x14ac:dyDescent="0.25">
      <c r="A70" s="211"/>
      <c r="B70" s="327" t="s">
        <v>40</v>
      </c>
      <c r="C70" s="328"/>
      <c r="D70" s="328"/>
      <c r="E70" s="329"/>
      <c r="F70" s="170"/>
      <c r="G70" s="170"/>
      <c r="H70" s="171" t="s">
        <v>119</v>
      </c>
      <c r="I70" s="171" t="s">
        <v>120</v>
      </c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211"/>
      <c r="B71" s="327" t="s">
        <v>41</v>
      </c>
      <c r="C71" s="328"/>
      <c r="D71" s="328"/>
      <c r="E71" s="329"/>
      <c r="F71" s="170"/>
      <c r="G71" s="170"/>
      <c r="H71" s="171" t="s">
        <v>121</v>
      </c>
      <c r="I71" s="171" t="s">
        <v>38</v>
      </c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215" t="s">
        <v>122</v>
      </c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5" t="s">
        <v>2807</v>
      </c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45"/>
      <c r="C74" s="3"/>
      <c r="D74" s="3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18"/>
      <c r="B75" s="45"/>
      <c r="C75" s="3"/>
      <c r="D75" s="3"/>
      <c r="E75" s="17"/>
      <c r="F75" s="17"/>
      <c r="G75" s="17"/>
      <c r="H75" s="161"/>
      <c r="I75" s="161"/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218" t="s">
        <v>76</v>
      </c>
      <c r="C76" s="172"/>
      <c r="D76" s="172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x14ac:dyDescent="0.25">
      <c r="A77" s="2"/>
      <c r="B77" s="219" t="s">
        <v>109</v>
      </c>
      <c r="C77" s="135" t="s">
        <v>110</v>
      </c>
      <c r="D77" s="135" t="s">
        <v>111</v>
      </c>
      <c r="E77" s="163"/>
      <c r="F77" s="163" t="s">
        <v>112</v>
      </c>
      <c r="G77" s="163" t="s">
        <v>113</v>
      </c>
      <c r="H77" s="164" t="s">
        <v>114</v>
      </c>
      <c r="I77" s="164" t="s">
        <v>115</v>
      </c>
      <c r="J77" s="164"/>
      <c r="K77" s="164"/>
      <c r="L77" s="164"/>
      <c r="M77" s="164"/>
      <c r="N77" s="164"/>
      <c r="O77" s="164"/>
      <c r="P77" s="164" t="s">
        <v>116</v>
      </c>
      <c r="Q77" s="165"/>
      <c r="R77" s="165"/>
      <c r="S77" s="135" t="s">
        <v>117</v>
      </c>
      <c r="T77" s="166"/>
      <c r="U77" s="166"/>
      <c r="V77" s="135" t="s">
        <v>118</v>
      </c>
      <c r="W77" s="59"/>
    </row>
    <row r="78" spans="1:26" x14ac:dyDescent="0.25">
      <c r="A78" s="13"/>
      <c r="B78" s="220"/>
      <c r="C78" s="177"/>
      <c r="D78" s="333" t="s">
        <v>77</v>
      </c>
      <c r="E78" s="333"/>
      <c r="F78" s="142"/>
      <c r="G78" s="178"/>
      <c r="H78" s="142"/>
      <c r="I78" s="142"/>
      <c r="J78" s="143"/>
      <c r="K78" s="143"/>
      <c r="L78" s="143"/>
      <c r="M78" s="143"/>
      <c r="N78" s="143"/>
      <c r="O78" s="143"/>
      <c r="P78" s="143"/>
      <c r="Q78" s="141"/>
      <c r="R78" s="141"/>
      <c r="S78" s="141"/>
      <c r="T78" s="141"/>
      <c r="U78" s="141"/>
      <c r="V78" s="204"/>
      <c r="W78" s="226"/>
      <c r="X78" s="145"/>
      <c r="Y78" s="145"/>
      <c r="Z78" s="145"/>
    </row>
    <row r="79" spans="1:26" x14ac:dyDescent="0.25">
      <c r="A79" s="13"/>
      <c r="B79" s="221"/>
      <c r="C79" s="180">
        <v>1</v>
      </c>
      <c r="D79" s="322" t="s">
        <v>78</v>
      </c>
      <c r="E79" s="322"/>
      <c r="F79" s="146"/>
      <c r="G79" s="179"/>
      <c r="H79" s="146"/>
      <c r="I79" s="146"/>
      <c r="J79" s="147"/>
      <c r="K79" s="147"/>
      <c r="L79" s="147"/>
      <c r="M79" s="147"/>
      <c r="N79" s="147"/>
      <c r="O79" s="147"/>
      <c r="P79" s="147"/>
      <c r="Q79" s="13"/>
      <c r="R79" s="13"/>
      <c r="S79" s="13"/>
      <c r="T79" s="13"/>
      <c r="U79" s="13"/>
      <c r="V79" s="205"/>
      <c r="W79" s="226"/>
      <c r="X79" s="145"/>
      <c r="Y79" s="145"/>
      <c r="Z79" s="145"/>
    </row>
    <row r="80" spans="1:26" ht="24.95" customHeight="1" x14ac:dyDescent="0.25">
      <c r="A80" s="187"/>
      <c r="B80" s="222"/>
      <c r="C80" s="188" t="s">
        <v>141</v>
      </c>
      <c r="D80" s="323" t="s">
        <v>142</v>
      </c>
      <c r="E80" s="323"/>
      <c r="F80" s="182" t="s">
        <v>125</v>
      </c>
      <c r="G80" s="183">
        <v>119.715</v>
      </c>
      <c r="H80" s="189"/>
      <c r="I80" s="182">
        <f t="shared" ref="I80:I90" si="0">ROUND(G80*(H80),2)</f>
        <v>0</v>
      </c>
      <c r="J80" s="184">
        <f t="shared" ref="J80:J90" si="1">ROUND(G80*(N80),2)</f>
        <v>0</v>
      </c>
      <c r="K80" s="185">
        <f t="shared" ref="K80:K90" si="2">ROUND(G80*(O80),2)</f>
        <v>0</v>
      </c>
      <c r="L80" s="185">
        <f t="shared" ref="L80:L90" si="3">ROUND(G80*(H80),2)</f>
        <v>0</v>
      </c>
      <c r="M80" s="185"/>
      <c r="N80" s="185">
        <v>0</v>
      </c>
      <c r="O80" s="185"/>
      <c r="P80" s="190"/>
      <c r="Q80" s="190"/>
      <c r="R80" s="190"/>
      <c r="S80" s="186">
        <f t="shared" ref="S80:S90" si="4">ROUND(G80*(P80),3)</f>
        <v>0</v>
      </c>
      <c r="T80" s="186"/>
      <c r="U80" s="186"/>
      <c r="V80" s="206"/>
      <c r="W80" s="59"/>
      <c r="Z80">
        <f t="shared" ref="Z80:Z90" si="5">0.058844*POWER(I80,0.952797)</f>
        <v>0</v>
      </c>
    </row>
    <row r="81" spans="1:26" ht="24.95" customHeight="1" x14ac:dyDescent="0.25">
      <c r="A81" s="187"/>
      <c r="B81" s="222"/>
      <c r="C81" s="188" t="s">
        <v>2808</v>
      </c>
      <c r="D81" s="323" t="s">
        <v>2809</v>
      </c>
      <c r="E81" s="323"/>
      <c r="F81" s="182" t="s">
        <v>162</v>
      </c>
      <c r="G81" s="183">
        <v>133.02000000000001</v>
      </c>
      <c r="H81" s="189"/>
      <c r="I81" s="182">
        <f t="shared" si="0"/>
        <v>0</v>
      </c>
      <c r="J81" s="184">
        <f t="shared" si="1"/>
        <v>0</v>
      </c>
      <c r="K81" s="185">
        <f t="shared" si="2"/>
        <v>0</v>
      </c>
      <c r="L81" s="185">
        <f t="shared" si="3"/>
        <v>0</v>
      </c>
      <c r="M81" s="185"/>
      <c r="N81" s="185">
        <v>0</v>
      </c>
      <c r="O81" s="185"/>
      <c r="P81" s="190">
        <v>8.4999999999999995E-4</v>
      </c>
      <c r="Q81" s="190"/>
      <c r="R81" s="190">
        <v>8.4999999999999995E-4</v>
      </c>
      <c r="S81" s="186">
        <f t="shared" si="4"/>
        <v>0.113</v>
      </c>
      <c r="T81" s="186"/>
      <c r="U81" s="186"/>
      <c r="V81" s="206"/>
      <c r="W81" s="59"/>
      <c r="Z81">
        <f t="shared" si="5"/>
        <v>0</v>
      </c>
    </row>
    <row r="82" spans="1:26" ht="24.95" customHeight="1" x14ac:dyDescent="0.25">
      <c r="A82" s="187"/>
      <c r="B82" s="222"/>
      <c r="C82" s="188" t="s">
        <v>2810</v>
      </c>
      <c r="D82" s="323" t="s">
        <v>2811</v>
      </c>
      <c r="E82" s="323"/>
      <c r="F82" s="182" t="s">
        <v>162</v>
      </c>
      <c r="G82" s="183">
        <v>133.02000000000001</v>
      </c>
      <c r="H82" s="189"/>
      <c r="I82" s="182">
        <f t="shared" si="0"/>
        <v>0</v>
      </c>
      <c r="J82" s="184">
        <f t="shared" si="1"/>
        <v>0</v>
      </c>
      <c r="K82" s="185">
        <f t="shared" si="2"/>
        <v>0</v>
      </c>
      <c r="L82" s="185">
        <f t="shared" si="3"/>
        <v>0</v>
      </c>
      <c r="M82" s="185"/>
      <c r="N82" s="185">
        <v>0</v>
      </c>
      <c r="O82" s="185"/>
      <c r="P82" s="190"/>
      <c r="Q82" s="190"/>
      <c r="R82" s="190"/>
      <c r="S82" s="186">
        <f t="shared" si="4"/>
        <v>0</v>
      </c>
      <c r="T82" s="186"/>
      <c r="U82" s="186"/>
      <c r="V82" s="206"/>
      <c r="W82" s="59"/>
      <c r="Z82">
        <f t="shared" si="5"/>
        <v>0</v>
      </c>
    </row>
    <row r="83" spans="1:26" ht="24.95" customHeight="1" x14ac:dyDescent="0.25">
      <c r="A83" s="187"/>
      <c r="B83" s="222"/>
      <c r="C83" s="188" t="s">
        <v>2724</v>
      </c>
      <c r="D83" s="323" t="s">
        <v>2725</v>
      </c>
      <c r="E83" s="323"/>
      <c r="F83" s="182" t="s">
        <v>125</v>
      </c>
      <c r="G83" s="183">
        <v>59.387999999999998</v>
      </c>
      <c r="H83" s="189"/>
      <c r="I83" s="182">
        <f t="shared" si="0"/>
        <v>0</v>
      </c>
      <c r="J83" s="184">
        <f t="shared" si="1"/>
        <v>0</v>
      </c>
      <c r="K83" s="185">
        <f t="shared" si="2"/>
        <v>0</v>
      </c>
      <c r="L83" s="185">
        <f t="shared" si="3"/>
        <v>0</v>
      </c>
      <c r="M83" s="185"/>
      <c r="N83" s="185">
        <v>0</v>
      </c>
      <c r="O83" s="185"/>
      <c r="P83" s="190"/>
      <c r="Q83" s="190"/>
      <c r="R83" s="190"/>
      <c r="S83" s="186">
        <f t="shared" si="4"/>
        <v>0</v>
      </c>
      <c r="T83" s="186"/>
      <c r="U83" s="186"/>
      <c r="V83" s="206"/>
      <c r="W83" s="59"/>
      <c r="Z83">
        <f t="shared" si="5"/>
        <v>0</v>
      </c>
    </row>
    <row r="84" spans="1:26" ht="24.95" customHeight="1" x14ac:dyDescent="0.25">
      <c r="A84" s="187"/>
      <c r="B84" s="222"/>
      <c r="C84" s="188" t="s">
        <v>2726</v>
      </c>
      <c r="D84" s="323" t="s">
        <v>2727</v>
      </c>
      <c r="E84" s="323"/>
      <c r="F84" s="182" t="s">
        <v>125</v>
      </c>
      <c r="G84" s="183">
        <v>77.34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2728</v>
      </c>
      <c r="D85" s="323" t="s">
        <v>2729</v>
      </c>
      <c r="E85" s="323"/>
      <c r="F85" s="182" t="s">
        <v>125</v>
      </c>
      <c r="G85" s="183">
        <v>59.387999999999998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2730</v>
      </c>
      <c r="D86" s="323" t="s">
        <v>2731</v>
      </c>
      <c r="E86" s="323"/>
      <c r="F86" s="182" t="s">
        <v>125</v>
      </c>
      <c r="G86" s="183">
        <v>59.387999999999998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158</v>
      </c>
      <c r="D87" s="323" t="s">
        <v>159</v>
      </c>
      <c r="E87" s="323"/>
      <c r="F87" s="182" t="s">
        <v>157</v>
      </c>
      <c r="G87" s="183">
        <v>89.081999999999994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151</v>
      </c>
      <c r="D88" s="323" t="s">
        <v>152</v>
      </c>
      <c r="E88" s="323"/>
      <c r="F88" s="182" t="s">
        <v>125</v>
      </c>
      <c r="G88" s="183">
        <v>77.34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2732</v>
      </c>
      <c r="D89" s="323" t="s">
        <v>2733</v>
      </c>
      <c r="E89" s="323"/>
      <c r="F89" s="182" t="s">
        <v>125</v>
      </c>
      <c r="G89" s="183">
        <v>49.49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3"/>
      <c r="C90" s="197" t="s">
        <v>2734</v>
      </c>
      <c r="D90" s="326" t="s">
        <v>2735</v>
      </c>
      <c r="E90" s="326"/>
      <c r="F90" s="192" t="s">
        <v>157</v>
      </c>
      <c r="G90" s="193">
        <v>81.658000000000001</v>
      </c>
      <c r="H90" s="198"/>
      <c r="I90" s="192">
        <f t="shared" si="0"/>
        <v>0</v>
      </c>
      <c r="J90" s="194">
        <f t="shared" si="1"/>
        <v>0</v>
      </c>
      <c r="K90" s="195">
        <f t="shared" si="2"/>
        <v>0</v>
      </c>
      <c r="L90" s="195">
        <f t="shared" si="3"/>
        <v>0</v>
      </c>
      <c r="M90" s="195">
        <f>ROUND(G90*(H90),2)</f>
        <v>0</v>
      </c>
      <c r="N90" s="195">
        <v>0</v>
      </c>
      <c r="O90" s="195"/>
      <c r="P90" s="199">
        <v>1</v>
      </c>
      <c r="Q90" s="199"/>
      <c r="R90" s="199">
        <v>1</v>
      </c>
      <c r="S90" s="196">
        <f t="shared" si="4"/>
        <v>81.658000000000001</v>
      </c>
      <c r="T90" s="196"/>
      <c r="U90" s="196"/>
      <c r="V90" s="207"/>
      <c r="W90" s="59"/>
      <c r="Z90">
        <f t="shared" si="5"/>
        <v>0</v>
      </c>
    </row>
    <row r="91" spans="1:26" x14ac:dyDescent="0.25">
      <c r="A91" s="13"/>
      <c r="B91" s="221"/>
      <c r="C91" s="180">
        <v>1</v>
      </c>
      <c r="D91" s="322" t="s">
        <v>78</v>
      </c>
      <c r="E91" s="322"/>
      <c r="F91" s="146"/>
      <c r="G91" s="179"/>
      <c r="H91" s="146"/>
      <c r="I91" s="148">
        <f>ROUND((SUM(I79:I90))/1,2)</f>
        <v>0</v>
      </c>
      <c r="J91" s="147"/>
      <c r="K91" s="147"/>
      <c r="L91" s="147">
        <f>ROUND((SUM(L79:L90))/1,2)</f>
        <v>0</v>
      </c>
      <c r="M91" s="147">
        <f>ROUND((SUM(M79:M90))/1,2)</f>
        <v>0</v>
      </c>
      <c r="N91" s="147"/>
      <c r="O91" s="147"/>
      <c r="P91" s="147"/>
      <c r="Q91" s="13"/>
      <c r="R91" s="13"/>
      <c r="S91" s="13">
        <f>ROUND((SUM(S79:S90))/1,2)</f>
        <v>81.77</v>
      </c>
      <c r="T91" s="13"/>
      <c r="U91" s="13"/>
      <c r="V91" s="208">
        <f>ROUND((SUM(V79:V90))/1,2)</f>
        <v>0</v>
      </c>
      <c r="W91" s="226"/>
      <c r="X91" s="145"/>
      <c r="Y91" s="145"/>
      <c r="Z91" s="145"/>
    </row>
    <row r="92" spans="1:26" x14ac:dyDescent="0.25">
      <c r="A92" s="1"/>
      <c r="B92" s="217"/>
      <c r="C92" s="1"/>
      <c r="D92" s="1"/>
      <c r="E92" s="139"/>
      <c r="F92" s="139"/>
      <c r="G92" s="173"/>
      <c r="H92" s="139"/>
      <c r="I92" s="139"/>
      <c r="J92" s="140"/>
      <c r="K92" s="140"/>
      <c r="L92" s="140"/>
      <c r="M92" s="140"/>
      <c r="N92" s="140"/>
      <c r="O92" s="140"/>
      <c r="P92" s="140"/>
      <c r="Q92" s="1"/>
      <c r="R92" s="1"/>
      <c r="S92" s="1"/>
      <c r="T92" s="1"/>
      <c r="U92" s="1"/>
      <c r="V92" s="209"/>
      <c r="W92" s="59"/>
    </row>
    <row r="93" spans="1:26" x14ac:dyDescent="0.25">
      <c r="A93" s="13"/>
      <c r="B93" s="221"/>
      <c r="C93" s="180">
        <v>2</v>
      </c>
      <c r="D93" s="322" t="s">
        <v>79</v>
      </c>
      <c r="E93" s="322"/>
      <c r="F93" s="146"/>
      <c r="G93" s="179"/>
      <c r="H93" s="146"/>
      <c r="I93" s="146"/>
      <c r="J93" s="147"/>
      <c r="K93" s="147"/>
      <c r="L93" s="147"/>
      <c r="M93" s="147"/>
      <c r="N93" s="147"/>
      <c r="O93" s="147"/>
      <c r="P93" s="147"/>
      <c r="Q93" s="13"/>
      <c r="R93" s="13"/>
      <c r="S93" s="13"/>
      <c r="T93" s="13"/>
      <c r="U93" s="13"/>
      <c r="V93" s="205"/>
      <c r="W93" s="226"/>
      <c r="X93" s="145"/>
      <c r="Y93" s="145"/>
      <c r="Z93" s="145"/>
    </row>
    <row r="94" spans="1:26" ht="24.95" customHeight="1" x14ac:dyDescent="0.25">
      <c r="A94" s="187"/>
      <c r="B94" s="222"/>
      <c r="C94" s="188" t="s">
        <v>2745</v>
      </c>
      <c r="D94" s="323" t="s">
        <v>2746</v>
      </c>
      <c r="E94" s="323"/>
      <c r="F94" s="182" t="s">
        <v>125</v>
      </c>
      <c r="G94" s="183">
        <v>0.58799999999999997</v>
      </c>
      <c r="H94" s="189"/>
      <c r="I94" s="182">
        <f>ROUND(G94*(H94),2)</f>
        <v>0</v>
      </c>
      <c r="J94" s="184">
        <f>ROUND(G94*(N94),2)</f>
        <v>0</v>
      </c>
      <c r="K94" s="185">
        <f>ROUND(G94*(O94),2)</f>
        <v>0</v>
      </c>
      <c r="L94" s="185">
        <f>ROUND(G94*(H94),2)</f>
        <v>0</v>
      </c>
      <c r="M94" s="185"/>
      <c r="N94" s="185">
        <v>0</v>
      </c>
      <c r="O94" s="185"/>
      <c r="P94" s="190">
        <v>2.2252800000000001</v>
      </c>
      <c r="Q94" s="190"/>
      <c r="R94" s="190">
        <v>2.2252800000000001</v>
      </c>
      <c r="S94" s="186">
        <f>ROUND(G94*(P94),3)</f>
        <v>1.3080000000000001</v>
      </c>
      <c r="T94" s="186"/>
      <c r="U94" s="186"/>
      <c r="V94" s="206"/>
      <c r="W94" s="59"/>
      <c r="Z94">
        <f>0.058844*POWER(I94,0.952797)</f>
        <v>0</v>
      </c>
    </row>
    <row r="95" spans="1:26" ht="24.95" customHeight="1" x14ac:dyDescent="0.25">
      <c r="A95" s="187"/>
      <c r="B95" s="222"/>
      <c r="C95" s="188" t="s">
        <v>185</v>
      </c>
      <c r="D95" s="323" t="s">
        <v>186</v>
      </c>
      <c r="E95" s="323"/>
      <c r="F95" s="182" t="s">
        <v>162</v>
      </c>
      <c r="G95" s="183">
        <v>1.68</v>
      </c>
      <c r="H95" s="189"/>
      <c r="I95" s="182">
        <f>ROUND(G95*(H95),2)</f>
        <v>0</v>
      </c>
      <c r="J95" s="184">
        <f>ROUND(G95*(N95),2)</f>
        <v>0</v>
      </c>
      <c r="K95" s="185">
        <f>ROUND(G95*(O95),2)</f>
        <v>0</v>
      </c>
      <c r="L95" s="185">
        <f>ROUND(G95*(H95),2)</f>
        <v>0</v>
      </c>
      <c r="M95" s="185"/>
      <c r="N95" s="185">
        <v>0</v>
      </c>
      <c r="O95" s="185"/>
      <c r="P95" s="190">
        <v>6.7000000000000002E-4</v>
      </c>
      <c r="Q95" s="190"/>
      <c r="R95" s="190">
        <v>6.7000000000000002E-4</v>
      </c>
      <c r="S95" s="186">
        <f>ROUND(G95*(P95),3)</f>
        <v>1E-3</v>
      </c>
      <c r="T95" s="186"/>
      <c r="U95" s="186"/>
      <c r="V95" s="206"/>
      <c r="W95" s="59"/>
      <c r="Z95">
        <f>0.058844*POWER(I95,0.952797)</f>
        <v>0</v>
      </c>
    </row>
    <row r="96" spans="1:26" ht="24.95" customHeight="1" x14ac:dyDescent="0.25">
      <c r="A96" s="187"/>
      <c r="B96" s="222"/>
      <c r="C96" s="188" t="s">
        <v>187</v>
      </c>
      <c r="D96" s="323" t="s">
        <v>188</v>
      </c>
      <c r="E96" s="323"/>
      <c r="F96" s="182" t="s">
        <v>162</v>
      </c>
      <c r="G96" s="183">
        <v>1.68</v>
      </c>
      <c r="H96" s="189"/>
      <c r="I96" s="182">
        <f>ROUND(G96*(H96),2)</f>
        <v>0</v>
      </c>
      <c r="J96" s="184">
        <f>ROUND(G96*(N96),2)</f>
        <v>0</v>
      </c>
      <c r="K96" s="185">
        <f>ROUND(G96*(O96),2)</f>
        <v>0</v>
      </c>
      <c r="L96" s="185">
        <f>ROUND(G96*(H96),2)</f>
        <v>0</v>
      </c>
      <c r="M96" s="185"/>
      <c r="N96" s="185">
        <v>0</v>
      </c>
      <c r="O96" s="185"/>
      <c r="P96" s="190"/>
      <c r="Q96" s="190"/>
      <c r="R96" s="190"/>
      <c r="S96" s="186">
        <f>ROUND(G96*(P96),3)</f>
        <v>0</v>
      </c>
      <c r="T96" s="186"/>
      <c r="U96" s="186"/>
      <c r="V96" s="206"/>
      <c r="W96" s="59"/>
      <c r="Z96">
        <f>0.058844*POWER(I96,0.952797)</f>
        <v>0</v>
      </c>
    </row>
    <row r="97" spans="1:26" ht="24.95" customHeight="1" x14ac:dyDescent="0.25">
      <c r="A97" s="187"/>
      <c r="B97" s="222"/>
      <c r="C97" s="188" t="s">
        <v>191</v>
      </c>
      <c r="D97" s="323" t="s">
        <v>192</v>
      </c>
      <c r="E97" s="323"/>
      <c r="F97" s="182" t="s">
        <v>157</v>
      </c>
      <c r="G97" s="183">
        <v>0.11799999999999999</v>
      </c>
      <c r="H97" s="189"/>
      <c r="I97" s="182">
        <f>ROUND(G97*(H97),2)</f>
        <v>0</v>
      </c>
      <c r="J97" s="184">
        <f>ROUND(G97*(N97),2)</f>
        <v>0</v>
      </c>
      <c r="K97" s="185">
        <f>ROUND(G97*(O97),2)</f>
        <v>0</v>
      </c>
      <c r="L97" s="185">
        <f>ROUND(G97*(H97),2)</f>
        <v>0</v>
      </c>
      <c r="M97" s="185"/>
      <c r="N97" s="185">
        <v>0</v>
      </c>
      <c r="O97" s="185"/>
      <c r="P97" s="190">
        <v>1.20296</v>
      </c>
      <c r="Q97" s="190"/>
      <c r="R97" s="190">
        <v>1.20296</v>
      </c>
      <c r="S97" s="186">
        <f>ROUND(G97*(P97),3)</f>
        <v>0.14199999999999999</v>
      </c>
      <c r="T97" s="186"/>
      <c r="U97" s="186"/>
      <c r="V97" s="206"/>
      <c r="W97" s="59"/>
      <c r="Z97">
        <f>0.058844*POWER(I97,0.952797)</f>
        <v>0</v>
      </c>
    </row>
    <row r="98" spans="1:26" x14ac:dyDescent="0.25">
      <c r="A98" s="13"/>
      <c r="B98" s="221"/>
      <c r="C98" s="180">
        <v>2</v>
      </c>
      <c r="D98" s="322" t="s">
        <v>79</v>
      </c>
      <c r="E98" s="322"/>
      <c r="F98" s="146"/>
      <c r="G98" s="179"/>
      <c r="H98" s="146"/>
      <c r="I98" s="148">
        <f>ROUND((SUM(I93:I97))/1,2)</f>
        <v>0</v>
      </c>
      <c r="J98" s="147"/>
      <c r="K98" s="147"/>
      <c r="L98" s="147">
        <f>ROUND((SUM(L93:L97))/1,2)</f>
        <v>0</v>
      </c>
      <c r="M98" s="147">
        <f>ROUND((SUM(M93:M97))/1,2)</f>
        <v>0</v>
      </c>
      <c r="N98" s="147"/>
      <c r="O98" s="147"/>
      <c r="P98" s="147"/>
      <c r="Q98" s="13"/>
      <c r="R98" s="13"/>
      <c r="S98" s="13">
        <f>ROUND((SUM(S93:S97))/1,2)</f>
        <v>1.45</v>
      </c>
      <c r="T98" s="13"/>
      <c r="U98" s="13"/>
      <c r="V98" s="208">
        <f>ROUND((SUM(V93:V97))/1,2)</f>
        <v>0</v>
      </c>
      <c r="W98" s="226"/>
      <c r="X98" s="145"/>
      <c r="Y98" s="145"/>
      <c r="Z98" s="145"/>
    </row>
    <row r="99" spans="1:26" x14ac:dyDescent="0.25">
      <c r="A99" s="1"/>
      <c r="B99" s="217"/>
      <c r="C99" s="1"/>
      <c r="D99" s="1"/>
      <c r="E99" s="139"/>
      <c r="F99" s="139"/>
      <c r="G99" s="173"/>
      <c r="H99" s="139"/>
      <c r="I99" s="139"/>
      <c r="J99" s="140"/>
      <c r="K99" s="140"/>
      <c r="L99" s="140"/>
      <c r="M99" s="140"/>
      <c r="N99" s="140"/>
      <c r="O99" s="140"/>
      <c r="P99" s="140"/>
      <c r="Q99" s="1"/>
      <c r="R99" s="1"/>
      <c r="S99" s="1"/>
      <c r="T99" s="1"/>
      <c r="U99" s="1"/>
      <c r="V99" s="209"/>
      <c r="W99" s="59"/>
    </row>
    <row r="100" spans="1:26" x14ac:dyDescent="0.25">
      <c r="A100" s="13"/>
      <c r="B100" s="221"/>
      <c r="C100" s="180">
        <v>4</v>
      </c>
      <c r="D100" s="322" t="s">
        <v>81</v>
      </c>
      <c r="E100" s="322"/>
      <c r="F100" s="146"/>
      <c r="G100" s="179"/>
      <c r="H100" s="146"/>
      <c r="I100" s="146"/>
      <c r="J100" s="147"/>
      <c r="K100" s="147"/>
      <c r="L100" s="147"/>
      <c r="M100" s="147"/>
      <c r="N100" s="147"/>
      <c r="O100" s="147"/>
      <c r="P100" s="147"/>
      <c r="Q100" s="13"/>
      <c r="R100" s="13"/>
      <c r="S100" s="13"/>
      <c r="T100" s="13"/>
      <c r="U100" s="13"/>
      <c r="V100" s="205"/>
      <c r="W100" s="226"/>
      <c r="X100" s="145"/>
      <c r="Y100" s="145"/>
      <c r="Z100" s="145"/>
    </row>
    <row r="101" spans="1:26" ht="24.95" customHeight="1" x14ac:dyDescent="0.25">
      <c r="A101" s="187"/>
      <c r="B101" s="222"/>
      <c r="C101" s="188" t="s">
        <v>2747</v>
      </c>
      <c r="D101" s="323" t="s">
        <v>2748</v>
      </c>
      <c r="E101" s="323"/>
      <c r="F101" s="182" t="s">
        <v>125</v>
      </c>
      <c r="G101" s="183">
        <v>9.8979999999999997</v>
      </c>
      <c r="H101" s="189"/>
      <c r="I101" s="182">
        <f>ROUND(G101*(H101),2)</f>
        <v>0</v>
      </c>
      <c r="J101" s="184">
        <f>ROUND(G101*(N101),2)</f>
        <v>0</v>
      </c>
      <c r="K101" s="185">
        <f>ROUND(G101*(O101),2)</f>
        <v>0</v>
      </c>
      <c r="L101" s="185">
        <f>ROUND(G101*(H101),2)</f>
        <v>0</v>
      </c>
      <c r="M101" s="185"/>
      <c r="N101" s="185">
        <v>0</v>
      </c>
      <c r="O101" s="185"/>
      <c r="P101" s="190">
        <v>1.8907700000000001</v>
      </c>
      <c r="Q101" s="190"/>
      <c r="R101" s="190">
        <v>1.8907700000000001</v>
      </c>
      <c r="S101" s="186">
        <f>ROUND(G101*(P101),3)</f>
        <v>18.715</v>
      </c>
      <c r="T101" s="186"/>
      <c r="U101" s="186"/>
      <c r="V101" s="206"/>
      <c r="W101" s="59"/>
      <c r="Z101">
        <f>0.058844*POWER(I101,0.952797)</f>
        <v>0</v>
      </c>
    </row>
    <row r="102" spans="1:26" ht="24.95" customHeight="1" x14ac:dyDescent="0.25">
      <c r="A102" s="187"/>
      <c r="B102" s="222"/>
      <c r="C102" s="188" t="s">
        <v>2812</v>
      </c>
      <c r="D102" s="323" t="s">
        <v>2813</v>
      </c>
      <c r="E102" s="323"/>
      <c r="F102" s="182" t="s">
        <v>195</v>
      </c>
      <c r="G102" s="183">
        <v>2</v>
      </c>
      <c r="H102" s="189"/>
      <c r="I102" s="182">
        <f>ROUND(G102*(H102),2)</f>
        <v>0</v>
      </c>
      <c r="J102" s="184">
        <f>ROUND(G102*(N102),2)</f>
        <v>0</v>
      </c>
      <c r="K102" s="185">
        <f>ROUND(G102*(O102),2)</f>
        <v>0</v>
      </c>
      <c r="L102" s="185">
        <f>ROUND(G102*(H102),2)</f>
        <v>0</v>
      </c>
      <c r="M102" s="185"/>
      <c r="N102" s="185">
        <v>0</v>
      </c>
      <c r="O102" s="185"/>
      <c r="P102" s="190">
        <v>8.838E-2</v>
      </c>
      <c r="Q102" s="190"/>
      <c r="R102" s="190">
        <v>8.838E-2</v>
      </c>
      <c r="S102" s="186">
        <f>ROUND(G102*(P102),3)</f>
        <v>0.17699999999999999</v>
      </c>
      <c r="T102" s="186"/>
      <c r="U102" s="186"/>
      <c r="V102" s="206"/>
      <c r="W102" s="59"/>
      <c r="Z102">
        <f>0.058844*POWER(I102,0.952797)</f>
        <v>0</v>
      </c>
    </row>
    <row r="103" spans="1:26" ht="24.95" customHeight="1" x14ac:dyDescent="0.25">
      <c r="A103" s="187"/>
      <c r="B103" s="222"/>
      <c r="C103" s="188" t="s">
        <v>2814</v>
      </c>
      <c r="D103" s="323" t="s">
        <v>2815</v>
      </c>
      <c r="E103" s="323"/>
      <c r="F103" s="182" t="s">
        <v>195</v>
      </c>
      <c r="G103" s="183">
        <v>1</v>
      </c>
      <c r="H103" s="189"/>
      <c r="I103" s="182">
        <f>ROUND(G103*(H103),2)</f>
        <v>0</v>
      </c>
      <c r="J103" s="184">
        <f>ROUND(G103*(N103),2)</f>
        <v>0</v>
      </c>
      <c r="K103" s="185">
        <f>ROUND(G103*(O103),2)</f>
        <v>0</v>
      </c>
      <c r="L103" s="185">
        <f>ROUND(G103*(H103),2)</f>
        <v>0</v>
      </c>
      <c r="M103" s="185"/>
      <c r="N103" s="185">
        <v>0</v>
      </c>
      <c r="O103" s="185"/>
      <c r="P103" s="190">
        <v>0.15548000000000001</v>
      </c>
      <c r="Q103" s="190"/>
      <c r="R103" s="190">
        <v>0.15548000000000001</v>
      </c>
      <c r="S103" s="186">
        <f>ROUND(G103*(P103),3)</f>
        <v>0.155</v>
      </c>
      <c r="T103" s="186"/>
      <c r="U103" s="186"/>
      <c r="V103" s="206"/>
      <c r="W103" s="59"/>
      <c r="Z103">
        <f>0.058844*POWER(I103,0.952797)</f>
        <v>0</v>
      </c>
    </row>
    <row r="104" spans="1:26" x14ac:dyDescent="0.25">
      <c r="A104" s="13"/>
      <c r="B104" s="221"/>
      <c r="C104" s="180">
        <v>4</v>
      </c>
      <c r="D104" s="322" t="s">
        <v>81</v>
      </c>
      <c r="E104" s="322"/>
      <c r="F104" s="146"/>
      <c r="G104" s="179"/>
      <c r="H104" s="146"/>
      <c r="I104" s="148">
        <f>ROUND((SUM(I100:I103))/1,2)</f>
        <v>0</v>
      </c>
      <c r="J104" s="147"/>
      <c r="K104" s="147"/>
      <c r="L104" s="147">
        <f>ROUND((SUM(L100:L103))/1,2)</f>
        <v>0</v>
      </c>
      <c r="M104" s="147">
        <f>ROUND((SUM(M100:M103))/1,2)</f>
        <v>0</v>
      </c>
      <c r="N104" s="147"/>
      <c r="O104" s="147"/>
      <c r="P104" s="147"/>
      <c r="Q104" s="13"/>
      <c r="R104" s="13"/>
      <c r="S104" s="13">
        <f>ROUND((SUM(S100:S103))/1,2)</f>
        <v>19.05</v>
      </c>
      <c r="T104" s="13"/>
      <c r="U104" s="13"/>
      <c r="V104" s="208">
        <f>ROUND((SUM(V100:V103))/1,2)</f>
        <v>0</v>
      </c>
      <c r="W104" s="226"/>
      <c r="X104" s="145"/>
      <c r="Y104" s="145"/>
      <c r="Z104" s="145"/>
    </row>
    <row r="105" spans="1:26" x14ac:dyDescent="0.25">
      <c r="A105" s="1"/>
      <c r="B105" s="217"/>
      <c r="C105" s="1"/>
      <c r="D105" s="1"/>
      <c r="E105" s="139"/>
      <c r="F105" s="139"/>
      <c r="G105" s="173"/>
      <c r="H105" s="139"/>
      <c r="I105" s="139"/>
      <c r="J105" s="140"/>
      <c r="K105" s="140"/>
      <c r="L105" s="140"/>
      <c r="M105" s="140"/>
      <c r="N105" s="140"/>
      <c r="O105" s="140"/>
      <c r="P105" s="140"/>
      <c r="Q105" s="1"/>
      <c r="R105" s="1"/>
      <c r="S105" s="1"/>
      <c r="T105" s="1"/>
      <c r="U105" s="1"/>
      <c r="V105" s="209"/>
      <c r="W105" s="59"/>
    </row>
    <row r="106" spans="1:26" x14ac:dyDescent="0.25">
      <c r="A106" s="13"/>
      <c r="B106" s="221"/>
      <c r="C106" s="180">
        <v>8</v>
      </c>
      <c r="D106" s="322" t="s">
        <v>1737</v>
      </c>
      <c r="E106" s="322"/>
      <c r="F106" s="146"/>
      <c r="G106" s="179"/>
      <c r="H106" s="146"/>
      <c r="I106" s="146"/>
      <c r="J106" s="147"/>
      <c r="K106" s="147"/>
      <c r="L106" s="147"/>
      <c r="M106" s="147"/>
      <c r="N106" s="147"/>
      <c r="O106" s="147"/>
      <c r="P106" s="147"/>
      <c r="Q106" s="13"/>
      <c r="R106" s="13"/>
      <c r="S106" s="13"/>
      <c r="T106" s="13"/>
      <c r="U106" s="13"/>
      <c r="V106" s="205"/>
      <c r="W106" s="226"/>
      <c r="X106" s="145"/>
      <c r="Y106" s="145"/>
      <c r="Z106" s="145"/>
    </row>
    <row r="107" spans="1:26" ht="24.95" customHeight="1" x14ac:dyDescent="0.25">
      <c r="A107" s="187"/>
      <c r="B107" s="222"/>
      <c r="C107" s="188" t="s">
        <v>2816</v>
      </c>
      <c r="D107" s="323" t="s">
        <v>2817</v>
      </c>
      <c r="E107" s="323"/>
      <c r="F107" s="182" t="s">
        <v>178</v>
      </c>
      <c r="G107" s="183">
        <v>42</v>
      </c>
      <c r="H107" s="189"/>
      <c r="I107" s="182">
        <f t="shared" ref="I107:I121" si="6">ROUND(G107*(H107),2)</f>
        <v>0</v>
      </c>
      <c r="J107" s="184">
        <f t="shared" ref="J107:J121" si="7">ROUND(G107*(N107),2)</f>
        <v>0</v>
      </c>
      <c r="K107" s="185">
        <f t="shared" ref="K107:K121" si="8">ROUND(G107*(O107),2)</f>
        <v>0</v>
      </c>
      <c r="L107" s="185">
        <f t="shared" ref="L107:L121" si="9">ROUND(G107*(H107),2)</f>
        <v>0</v>
      </c>
      <c r="M107" s="185"/>
      <c r="N107" s="185">
        <v>0</v>
      </c>
      <c r="O107" s="185"/>
      <c r="P107" s="190">
        <v>1.0000000000000001E-5</v>
      </c>
      <c r="Q107" s="190"/>
      <c r="R107" s="190">
        <v>1.0000000000000001E-5</v>
      </c>
      <c r="S107" s="186">
        <f t="shared" ref="S107:S121" si="10">ROUND(G107*(P107),3)</f>
        <v>0</v>
      </c>
      <c r="T107" s="186"/>
      <c r="U107" s="186"/>
      <c r="V107" s="206"/>
      <c r="W107" s="59"/>
      <c r="Z107">
        <f t="shared" ref="Z107:Z121" si="11">0.058844*POWER(I107,0.952797)</f>
        <v>0</v>
      </c>
    </row>
    <row r="108" spans="1:26" ht="24.95" customHeight="1" x14ac:dyDescent="0.25">
      <c r="A108" s="187"/>
      <c r="B108" s="223"/>
      <c r="C108" s="197" t="s">
        <v>2818</v>
      </c>
      <c r="D108" s="326" t="s">
        <v>2819</v>
      </c>
      <c r="E108" s="326"/>
      <c r="F108" s="192" t="s">
        <v>2668</v>
      </c>
      <c r="G108" s="193">
        <v>19</v>
      </c>
      <c r="H108" s="198"/>
      <c r="I108" s="192">
        <f t="shared" si="6"/>
        <v>0</v>
      </c>
      <c r="J108" s="194">
        <f t="shared" si="7"/>
        <v>0</v>
      </c>
      <c r="K108" s="195">
        <f t="shared" si="8"/>
        <v>0</v>
      </c>
      <c r="L108" s="195">
        <f t="shared" si="9"/>
        <v>0</v>
      </c>
      <c r="M108" s="195">
        <f>ROUND(G108*(H108),2)</f>
        <v>0</v>
      </c>
      <c r="N108" s="195">
        <v>0</v>
      </c>
      <c r="O108" s="195"/>
      <c r="P108" s="199"/>
      <c r="Q108" s="199"/>
      <c r="R108" s="199"/>
      <c r="S108" s="196">
        <f t="shared" si="10"/>
        <v>0</v>
      </c>
      <c r="T108" s="196"/>
      <c r="U108" s="196"/>
      <c r="V108" s="207"/>
      <c r="W108" s="59"/>
      <c r="Z108">
        <f t="shared" si="11"/>
        <v>0</v>
      </c>
    </row>
    <row r="109" spans="1:26" ht="24.95" customHeight="1" x14ac:dyDescent="0.25">
      <c r="A109" s="187"/>
      <c r="B109" s="222"/>
      <c r="C109" s="188" t="s">
        <v>2820</v>
      </c>
      <c r="D109" s="323" t="s">
        <v>2821</v>
      </c>
      <c r="E109" s="323"/>
      <c r="F109" s="182" t="s">
        <v>178</v>
      </c>
      <c r="G109" s="183">
        <v>99</v>
      </c>
      <c r="H109" s="189"/>
      <c r="I109" s="182">
        <f t="shared" si="6"/>
        <v>0</v>
      </c>
      <c r="J109" s="184">
        <f t="shared" si="7"/>
        <v>0</v>
      </c>
      <c r="K109" s="185">
        <f t="shared" si="8"/>
        <v>0</v>
      </c>
      <c r="L109" s="185">
        <f t="shared" si="9"/>
        <v>0</v>
      </c>
      <c r="M109" s="185"/>
      <c r="N109" s="185">
        <v>0</v>
      </c>
      <c r="O109" s="185"/>
      <c r="P109" s="190"/>
      <c r="Q109" s="190"/>
      <c r="R109" s="190"/>
      <c r="S109" s="186">
        <f t="shared" si="10"/>
        <v>0</v>
      </c>
      <c r="T109" s="186"/>
      <c r="U109" s="186"/>
      <c r="V109" s="206"/>
      <c r="W109" s="59"/>
      <c r="Z109">
        <f t="shared" si="11"/>
        <v>0</v>
      </c>
    </row>
    <row r="110" spans="1:26" ht="24.95" customHeight="1" x14ac:dyDescent="0.25">
      <c r="A110" s="187"/>
      <c r="B110" s="222"/>
      <c r="C110" s="188" t="s">
        <v>2822</v>
      </c>
      <c r="D110" s="323" t="s">
        <v>2823</v>
      </c>
      <c r="E110" s="323"/>
      <c r="F110" s="182" t="s">
        <v>195</v>
      </c>
      <c r="G110" s="183">
        <v>1</v>
      </c>
      <c r="H110" s="189"/>
      <c r="I110" s="182">
        <f t="shared" si="6"/>
        <v>0</v>
      </c>
      <c r="J110" s="184">
        <f t="shared" si="7"/>
        <v>0</v>
      </c>
      <c r="K110" s="185">
        <f t="shared" si="8"/>
        <v>0</v>
      </c>
      <c r="L110" s="185">
        <f t="shared" si="9"/>
        <v>0</v>
      </c>
      <c r="M110" s="185"/>
      <c r="N110" s="185">
        <v>0</v>
      </c>
      <c r="O110" s="185"/>
      <c r="P110" s="190">
        <v>5.4999999999999997E-3</v>
      </c>
      <c r="Q110" s="190"/>
      <c r="R110" s="190">
        <v>5.4999999999999997E-3</v>
      </c>
      <c r="S110" s="186">
        <f t="shared" si="10"/>
        <v>6.0000000000000001E-3</v>
      </c>
      <c r="T110" s="186"/>
      <c r="U110" s="186"/>
      <c r="V110" s="206"/>
      <c r="W110" s="59"/>
      <c r="Z110">
        <f t="shared" si="11"/>
        <v>0</v>
      </c>
    </row>
    <row r="111" spans="1:26" ht="24.95" customHeight="1" x14ac:dyDescent="0.25">
      <c r="A111" s="187"/>
      <c r="B111" s="223"/>
      <c r="C111" s="197" t="s">
        <v>2824</v>
      </c>
      <c r="D111" s="326" t="s">
        <v>2825</v>
      </c>
      <c r="E111" s="326"/>
      <c r="F111" s="192" t="s">
        <v>195</v>
      </c>
      <c r="G111" s="193">
        <v>1</v>
      </c>
      <c r="H111" s="198"/>
      <c r="I111" s="192">
        <f t="shared" si="6"/>
        <v>0</v>
      </c>
      <c r="J111" s="194">
        <f t="shared" si="7"/>
        <v>0</v>
      </c>
      <c r="K111" s="195">
        <f t="shared" si="8"/>
        <v>0</v>
      </c>
      <c r="L111" s="195">
        <f t="shared" si="9"/>
        <v>0</v>
      </c>
      <c r="M111" s="195">
        <f>ROUND(G111*(H111),2)</f>
        <v>0</v>
      </c>
      <c r="N111" s="195">
        <v>0</v>
      </c>
      <c r="O111" s="195"/>
      <c r="P111" s="199"/>
      <c r="Q111" s="199"/>
      <c r="R111" s="199"/>
      <c r="S111" s="196">
        <f t="shared" si="10"/>
        <v>0</v>
      </c>
      <c r="T111" s="196"/>
      <c r="U111" s="196"/>
      <c r="V111" s="207"/>
      <c r="W111" s="59"/>
      <c r="Z111">
        <f t="shared" si="11"/>
        <v>0</v>
      </c>
    </row>
    <row r="112" spans="1:26" ht="24.95" customHeight="1" x14ac:dyDescent="0.25">
      <c r="A112" s="187"/>
      <c r="B112" s="223"/>
      <c r="C112" s="197" t="s">
        <v>2826</v>
      </c>
      <c r="D112" s="326" t="s">
        <v>2827</v>
      </c>
      <c r="E112" s="326"/>
      <c r="F112" s="192" t="s">
        <v>195</v>
      </c>
      <c r="G112" s="193">
        <v>4</v>
      </c>
      <c r="H112" s="198"/>
      <c r="I112" s="192">
        <f t="shared" si="6"/>
        <v>0</v>
      </c>
      <c r="J112" s="194">
        <f t="shared" si="7"/>
        <v>0</v>
      </c>
      <c r="K112" s="195">
        <f t="shared" si="8"/>
        <v>0</v>
      </c>
      <c r="L112" s="195">
        <f t="shared" si="9"/>
        <v>0</v>
      </c>
      <c r="M112" s="195">
        <f>ROUND(G112*(H112),2)</f>
        <v>0</v>
      </c>
      <c r="N112" s="195">
        <v>0</v>
      </c>
      <c r="O112" s="195"/>
      <c r="P112" s="199"/>
      <c r="Q112" s="199"/>
      <c r="R112" s="199"/>
      <c r="S112" s="196">
        <f t="shared" si="10"/>
        <v>0</v>
      </c>
      <c r="T112" s="196"/>
      <c r="U112" s="196"/>
      <c r="V112" s="207"/>
      <c r="W112" s="59"/>
      <c r="Z112">
        <f t="shared" si="11"/>
        <v>0</v>
      </c>
    </row>
    <row r="113" spans="1:26" ht="24.95" customHeight="1" x14ac:dyDescent="0.25">
      <c r="A113" s="187"/>
      <c r="B113" s="223"/>
      <c r="C113" s="197" t="s">
        <v>2828</v>
      </c>
      <c r="D113" s="326" t="s">
        <v>2829</v>
      </c>
      <c r="E113" s="326"/>
      <c r="F113" s="192" t="s">
        <v>195</v>
      </c>
      <c r="G113" s="193">
        <v>1</v>
      </c>
      <c r="H113" s="198"/>
      <c r="I113" s="192">
        <f t="shared" si="6"/>
        <v>0</v>
      </c>
      <c r="J113" s="194">
        <f t="shared" si="7"/>
        <v>0</v>
      </c>
      <c r="K113" s="195">
        <f t="shared" si="8"/>
        <v>0</v>
      </c>
      <c r="L113" s="195">
        <f t="shared" si="9"/>
        <v>0</v>
      </c>
      <c r="M113" s="195">
        <f>ROUND(G113*(H113),2)</f>
        <v>0</v>
      </c>
      <c r="N113" s="195">
        <v>0</v>
      </c>
      <c r="O113" s="195"/>
      <c r="P113" s="199"/>
      <c r="Q113" s="199"/>
      <c r="R113" s="199"/>
      <c r="S113" s="196">
        <f t="shared" si="10"/>
        <v>0</v>
      </c>
      <c r="T113" s="196"/>
      <c r="U113" s="196"/>
      <c r="V113" s="207"/>
      <c r="W113" s="59"/>
      <c r="Z113">
        <f t="shared" si="11"/>
        <v>0</v>
      </c>
    </row>
    <row r="114" spans="1:26" ht="35.1" customHeight="1" x14ac:dyDescent="0.25">
      <c r="A114" s="187"/>
      <c r="B114" s="223"/>
      <c r="C114" s="197" t="s">
        <v>2830</v>
      </c>
      <c r="D114" s="326" t="s">
        <v>2831</v>
      </c>
      <c r="E114" s="326"/>
      <c r="F114" s="192" t="s">
        <v>2016</v>
      </c>
      <c r="G114" s="193">
        <v>1</v>
      </c>
      <c r="H114" s="198"/>
      <c r="I114" s="192">
        <f t="shared" si="6"/>
        <v>0</v>
      </c>
      <c r="J114" s="194">
        <f t="shared" si="7"/>
        <v>0</v>
      </c>
      <c r="K114" s="195">
        <f t="shared" si="8"/>
        <v>0</v>
      </c>
      <c r="L114" s="195">
        <f t="shared" si="9"/>
        <v>0</v>
      </c>
      <c r="M114" s="195">
        <f>ROUND(G114*(H114),2)</f>
        <v>0</v>
      </c>
      <c r="N114" s="195">
        <v>0</v>
      </c>
      <c r="O114" s="195"/>
      <c r="P114" s="199"/>
      <c r="Q114" s="199"/>
      <c r="R114" s="199"/>
      <c r="S114" s="196">
        <f t="shared" si="10"/>
        <v>0</v>
      </c>
      <c r="T114" s="196"/>
      <c r="U114" s="196"/>
      <c r="V114" s="207"/>
      <c r="W114" s="59"/>
      <c r="Z114">
        <f t="shared" si="11"/>
        <v>0</v>
      </c>
    </row>
    <row r="115" spans="1:26" ht="24.95" customHeight="1" x14ac:dyDescent="0.25">
      <c r="A115" s="187"/>
      <c r="B115" s="222"/>
      <c r="C115" s="188" t="s">
        <v>2832</v>
      </c>
      <c r="D115" s="323" t="s">
        <v>2833</v>
      </c>
      <c r="E115" s="323"/>
      <c r="F115" s="182" t="s">
        <v>195</v>
      </c>
      <c r="G115" s="183">
        <v>4</v>
      </c>
      <c r="H115" s="189"/>
      <c r="I115" s="182">
        <f t="shared" si="6"/>
        <v>0</v>
      </c>
      <c r="J115" s="184">
        <f t="shared" si="7"/>
        <v>0</v>
      </c>
      <c r="K115" s="185">
        <f t="shared" si="8"/>
        <v>0</v>
      </c>
      <c r="L115" s="185">
        <f t="shared" si="9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10"/>
        <v>0</v>
      </c>
      <c r="T115" s="186"/>
      <c r="U115" s="186"/>
      <c r="V115" s="206"/>
      <c r="W115" s="59"/>
      <c r="Z115">
        <f t="shared" si="11"/>
        <v>0</v>
      </c>
    </row>
    <row r="116" spans="1:26" ht="35.1" customHeight="1" x14ac:dyDescent="0.25">
      <c r="A116" s="187"/>
      <c r="B116" s="223"/>
      <c r="C116" s="197" t="s">
        <v>2834</v>
      </c>
      <c r="D116" s="326" t="s">
        <v>2835</v>
      </c>
      <c r="E116" s="326"/>
      <c r="F116" s="192" t="s">
        <v>195</v>
      </c>
      <c r="G116" s="193">
        <v>4</v>
      </c>
      <c r="H116" s="198"/>
      <c r="I116" s="192">
        <f t="shared" si="6"/>
        <v>0</v>
      </c>
      <c r="J116" s="194">
        <f t="shared" si="7"/>
        <v>0</v>
      </c>
      <c r="K116" s="195">
        <f t="shared" si="8"/>
        <v>0</v>
      </c>
      <c r="L116" s="195">
        <f t="shared" si="9"/>
        <v>0</v>
      </c>
      <c r="M116" s="195">
        <f>ROUND(G116*(H116),2)</f>
        <v>0</v>
      </c>
      <c r="N116" s="195">
        <v>0</v>
      </c>
      <c r="O116" s="195"/>
      <c r="P116" s="199">
        <v>4.5850000000000002E-2</v>
      </c>
      <c r="Q116" s="199"/>
      <c r="R116" s="199">
        <v>4.5850000000000002E-2</v>
      </c>
      <c r="S116" s="196">
        <f t="shared" si="10"/>
        <v>0.183</v>
      </c>
      <c r="T116" s="196"/>
      <c r="U116" s="196"/>
      <c r="V116" s="207"/>
      <c r="W116" s="59"/>
      <c r="Z116">
        <f t="shared" si="11"/>
        <v>0</v>
      </c>
    </row>
    <row r="117" spans="1:26" ht="24.95" customHeight="1" x14ac:dyDescent="0.25">
      <c r="A117" s="187"/>
      <c r="B117" s="223"/>
      <c r="C117" s="197" t="s">
        <v>2836</v>
      </c>
      <c r="D117" s="326" t="s">
        <v>2837</v>
      </c>
      <c r="E117" s="326"/>
      <c r="F117" s="192" t="s">
        <v>195</v>
      </c>
      <c r="G117" s="193">
        <v>4</v>
      </c>
      <c r="H117" s="198"/>
      <c r="I117" s="192">
        <f t="shared" si="6"/>
        <v>0</v>
      </c>
      <c r="J117" s="194">
        <f t="shared" si="7"/>
        <v>0</v>
      </c>
      <c r="K117" s="195">
        <f t="shared" si="8"/>
        <v>0</v>
      </c>
      <c r="L117" s="195">
        <f t="shared" si="9"/>
        <v>0</v>
      </c>
      <c r="M117" s="195">
        <f>ROUND(G117*(H117),2)</f>
        <v>0</v>
      </c>
      <c r="N117" s="195">
        <v>0</v>
      </c>
      <c r="O117" s="195"/>
      <c r="P117" s="199">
        <v>1.26E-2</v>
      </c>
      <c r="Q117" s="199"/>
      <c r="R117" s="199">
        <v>1.26E-2</v>
      </c>
      <c r="S117" s="196">
        <f t="shared" si="10"/>
        <v>0.05</v>
      </c>
      <c r="T117" s="196"/>
      <c r="U117" s="196"/>
      <c r="V117" s="207"/>
      <c r="W117" s="59"/>
      <c r="Z117">
        <f t="shared" si="11"/>
        <v>0</v>
      </c>
    </row>
    <row r="118" spans="1:26" ht="24.95" customHeight="1" x14ac:dyDescent="0.25">
      <c r="A118" s="187"/>
      <c r="B118" s="223"/>
      <c r="C118" s="197" t="s">
        <v>2838</v>
      </c>
      <c r="D118" s="326" t="s">
        <v>2839</v>
      </c>
      <c r="E118" s="326"/>
      <c r="F118" s="192" t="s">
        <v>195</v>
      </c>
      <c r="G118" s="193">
        <v>4</v>
      </c>
      <c r="H118" s="198"/>
      <c r="I118" s="192">
        <f t="shared" si="6"/>
        <v>0</v>
      </c>
      <c r="J118" s="194">
        <f t="shared" si="7"/>
        <v>0</v>
      </c>
      <c r="K118" s="195">
        <f t="shared" si="8"/>
        <v>0</v>
      </c>
      <c r="L118" s="195">
        <f t="shared" si="9"/>
        <v>0</v>
      </c>
      <c r="M118" s="195">
        <f>ROUND(G118*(H118),2)</f>
        <v>0</v>
      </c>
      <c r="N118" s="195">
        <v>0</v>
      </c>
      <c r="O118" s="195"/>
      <c r="P118" s="199"/>
      <c r="Q118" s="199"/>
      <c r="R118" s="199"/>
      <c r="S118" s="196">
        <f t="shared" si="10"/>
        <v>0</v>
      </c>
      <c r="T118" s="196"/>
      <c r="U118" s="196"/>
      <c r="V118" s="207"/>
      <c r="W118" s="59"/>
      <c r="Z118">
        <f t="shared" si="11"/>
        <v>0</v>
      </c>
    </row>
    <row r="119" spans="1:26" ht="24.95" customHeight="1" x14ac:dyDescent="0.25">
      <c r="A119" s="187"/>
      <c r="B119" s="222"/>
      <c r="C119" s="188" t="s">
        <v>2840</v>
      </c>
      <c r="D119" s="323" t="s">
        <v>2841</v>
      </c>
      <c r="E119" s="323"/>
      <c r="F119" s="182" t="s">
        <v>195</v>
      </c>
      <c r="G119" s="183">
        <v>1</v>
      </c>
      <c r="H119" s="189"/>
      <c r="I119" s="182">
        <f t="shared" si="6"/>
        <v>0</v>
      </c>
      <c r="J119" s="184">
        <f t="shared" si="7"/>
        <v>0</v>
      </c>
      <c r="K119" s="185">
        <f t="shared" si="8"/>
        <v>0</v>
      </c>
      <c r="L119" s="185">
        <f t="shared" si="9"/>
        <v>0</v>
      </c>
      <c r="M119" s="185"/>
      <c r="N119" s="185">
        <v>0</v>
      </c>
      <c r="O119" s="185"/>
      <c r="P119" s="190">
        <v>6.3400000000000001E-3</v>
      </c>
      <c r="Q119" s="190"/>
      <c r="R119" s="190">
        <v>6.3400000000000001E-3</v>
      </c>
      <c r="S119" s="186">
        <f t="shared" si="10"/>
        <v>6.0000000000000001E-3</v>
      </c>
      <c r="T119" s="186"/>
      <c r="U119" s="186"/>
      <c r="V119" s="206"/>
      <c r="W119" s="59"/>
      <c r="Z119">
        <f t="shared" si="11"/>
        <v>0</v>
      </c>
    </row>
    <row r="120" spans="1:26" ht="24.95" customHeight="1" x14ac:dyDescent="0.25">
      <c r="A120" s="187"/>
      <c r="B120" s="223"/>
      <c r="C120" s="197" t="s">
        <v>2842</v>
      </c>
      <c r="D120" s="326" t="s">
        <v>2843</v>
      </c>
      <c r="E120" s="326"/>
      <c r="F120" s="192" t="s">
        <v>195</v>
      </c>
      <c r="G120" s="193">
        <v>4</v>
      </c>
      <c r="H120" s="198"/>
      <c r="I120" s="192">
        <f t="shared" si="6"/>
        <v>0</v>
      </c>
      <c r="J120" s="194">
        <f t="shared" si="7"/>
        <v>0</v>
      </c>
      <c r="K120" s="195">
        <f t="shared" si="8"/>
        <v>0</v>
      </c>
      <c r="L120" s="195">
        <f t="shared" si="9"/>
        <v>0</v>
      </c>
      <c r="M120" s="195">
        <f>ROUND(G120*(H120),2)</f>
        <v>0</v>
      </c>
      <c r="N120" s="195">
        <v>0</v>
      </c>
      <c r="O120" s="195"/>
      <c r="P120" s="199">
        <v>0.14000000000000001</v>
      </c>
      <c r="Q120" s="199"/>
      <c r="R120" s="199">
        <v>0.14000000000000001</v>
      </c>
      <c r="S120" s="196">
        <f t="shared" si="10"/>
        <v>0.56000000000000005</v>
      </c>
      <c r="T120" s="196"/>
      <c r="U120" s="196"/>
      <c r="V120" s="207"/>
      <c r="W120" s="59"/>
      <c r="Z120">
        <f t="shared" si="11"/>
        <v>0</v>
      </c>
    </row>
    <row r="121" spans="1:26" ht="24.95" customHeight="1" x14ac:dyDescent="0.25">
      <c r="A121" s="187"/>
      <c r="B121" s="222"/>
      <c r="C121" s="188" t="s">
        <v>2844</v>
      </c>
      <c r="D121" s="323" t="s">
        <v>2845</v>
      </c>
      <c r="E121" s="323"/>
      <c r="F121" s="182" t="s">
        <v>178</v>
      </c>
      <c r="G121" s="183">
        <v>99</v>
      </c>
      <c r="H121" s="189"/>
      <c r="I121" s="182">
        <f t="shared" si="6"/>
        <v>0</v>
      </c>
      <c r="J121" s="184">
        <f t="shared" si="7"/>
        <v>0</v>
      </c>
      <c r="K121" s="185">
        <f t="shared" si="8"/>
        <v>0</v>
      </c>
      <c r="L121" s="185">
        <f t="shared" si="9"/>
        <v>0</v>
      </c>
      <c r="M121" s="185"/>
      <c r="N121" s="185">
        <v>0</v>
      </c>
      <c r="O121" s="185"/>
      <c r="P121" s="190"/>
      <c r="Q121" s="190"/>
      <c r="R121" s="190"/>
      <c r="S121" s="186">
        <f t="shared" si="10"/>
        <v>0</v>
      </c>
      <c r="T121" s="186"/>
      <c r="U121" s="186"/>
      <c r="V121" s="206"/>
      <c r="W121" s="59"/>
      <c r="Z121">
        <f t="shared" si="11"/>
        <v>0</v>
      </c>
    </row>
    <row r="122" spans="1:26" x14ac:dyDescent="0.25">
      <c r="A122" s="13"/>
      <c r="B122" s="221"/>
      <c r="C122" s="180">
        <v>8</v>
      </c>
      <c r="D122" s="322" t="s">
        <v>1737</v>
      </c>
      <c r="E122" s="322"/>
      <c r="F122" s="146"/>
      <c r="G122" s="179"/>
      <c r="H122" s="146"/>
      <c r="I122" s="148">
        <f>ROUND((SUM(I106:I121))/1,2)</f>
        <v>0</v>
      </c>
      <c r="J122" s="147"/>
      <c r="K122" s="147"/>
      <c r="L122" s="147">
        <f>ROUND((SUM(L106:L121))/1,2)</f>
        <v>0</v>
      </c>
      <c r="M122" s="147">
        <f>ROUND((SUM(M106:M121))/1,2)</f>
        <v>0</v>
      </c>
      <c r="N122" s="147"/>
      <c r="O122" s="147"/>
      <c r="P122" s="147"/>
      <c r="Q122" s="13"/>
      <c r="R122" s="13"/>
      <c r="S122" s="13">
        <f>ROUND((SUM(S106:S121))/1,2)</f>
        <v>0.81</v>
      </c>
      <c r="T122" s="13"/>
      <c r="U122" s="13"/>
      <c r="V122" s="208">
        <f>ROUND((SUM(V106:V121))/1,2)</f>
        <v>0</v>
      </c>
      <c r="W122" s="226"/>
      <c r="X122" s="145"/>
      <c r="Y122" s="145"/>
      <c r="Z122" s="145"/>
    </row>
    <row r="123" spans="1:26" x14ac:dyDescent="0.25">
      <c r="A123" s="1"/>
      <c r="B123" s="217"/>
      <c r="C123" s="1"/>
      <c r="D123" s="1"/>
      <c r="E123" s="139"/>
      <c r="F123" s="139"/>
      <c r="G123" s="173"/>
      <c r="H123" s="139"/>
      <c r="I123" s="139"/>
      <c r="J123" s="140"/>
      <c r="K123" s="140"/>
      <c r="L123" s="140"/>
      <c r="M123" s="140"/>
      <c r="N123" s="140"/>
      <c r="O123" s="140"/>
      <c r="P123" s="140"/>
      <c r="Q123" s="1"/>
      <c r="R123" s="1"/>
      <c r="S123" s="1"/>
      <c r="T123" s="1"/>
      <c r="U123" s="1"/>
      <c r="V123" s="209"/>
      <c r="W123" s="59"/>
    </row>
    <row r="124" spans="1:26" x14ac:dyDescent="0.25">
      <c r="A124" s="13"/>
      <c r="B124" s="221"/>
      <c r="C124" s="180">
        <v>99</v>
      </c>
      <c r="D124" s="322" t="s">
        <v>84</v>
      </c>
      <c r="E124" s="322"/>
      <c r="F124" s="146"/>
      <c r="G124" s="179"/>
      <c r="H124" s="146"/>
      <c r="I124" s="146"/>
      <c r="J124" s="147"/>
      <c r="K124" s="147"/>
      <c r="L124" s="147"/>
      <c r="M124" s="147"/>
      <c r="N124" s="147"/>
      <c r="O124" s="147"/>
      <c r="P124" s="147"/>
      <c r="Q124" s="13"/>
      <c r="R124" s="13"/>
      <c r="S124" s="13"/>
      <c r="T124" s="13"/>
      <c r="U124" s="13"/>
      <c r="V124" s="205"/>
      <c r="W124" s="226"/>
      <c r="X124" s="145"/>
      <c r="Y124" s="145"/>
      <c r="Z124" s="145"/>
    </row>
    <row r="125" spans="1:26" ht="24.95" customHeight="1" x14ac:dyDescent="0.25">
      <c r="A125" s="187"/>
      <c r="B125" s="222"/>
      <c r="C125" s="188" t="s">
        <v>2787</v>
      </c>
      <c r="D125" s="323" t="s">
        <v>2788</v>
      </c>
      <c r="E125" s="323"/>
      <c r="F125" s="182" t="s">
        <v>157</v>
      </c>
      <c r="G125" s="183">
        <v>102.72660798</v>
      </c>
      <c r="H125" s="189"/>
      <c r="I125" s="182">
        <f>ROUND(G125*(H125),2)</f>
        <v>0</v>
      </c>
      <c r="J125" s="184">
        <f>ROUND(G125*(N125),2)</f>
        <v>0</v>
      </c>
      <c r="K125" s="185">
        <f>ROUND(G125*(O125),2)</f>
        <v>0</v>
      </c>
      <c r="L125" s="185">
        <f>ROUND(G125*(H125),2)</f>
        <v>0</v>
      </c>
      <c r="M125" s="185"/>
      <c r="N125" s="185">
        <v>0</v>
      </c>
      <c r="O125" s="185"/>
      <c r="P125" s="190"/>
      <c r="Q125" s="190"/>
      <c r="R125" s="190"/>
      <c r="S125" s="186">
        <f>ROUND(G125*(P125),3)</f>
        <v>0</v>
      </c>
      <c r="T125" s="186"/>
      <c r="U125" s="186"/>
      <c r="V125" s="206"/>
      <c r="W125" s="59"/>
      <c r="Z125">
        <f>0.058844*POWER(I125,0.952797)</f>
        <v>0</v>
      </c>
    </row>
    <row r="126" spans="1:26" x14ac:dyDescent="0.25">
      <c r="A126" s="13"/>
      <c r="B126" s="221"/>
      <c r="C126" s="180">
        <v>99</v>
      </c>
      <c r="D126" s="322" t="s">
        <v>84</v>
      </c>
      <c r="E126" s="322"/>
      <c r="F126" s="146"/>
      <c r="G126" s="179"/>
      <c r="H126" s="146"/>
      <c r="I126" s="148">
        <f>ROUND((SUM(I124:I125))/1,2)</f>
        <v>0</v>
      </c>
      <c r="J126" s="147"/>
      <c r="K126" s="147"/>
      <c r="L126" s="147">
        <f>ROUND((SUM(L124:L125))/1,2)</f>
        <v>0</v>
      </c>
      <c r="M126" s="147">
        <f>ROUND((SUM(M124:M125))/1,2)</f>
        <v>0</v>
      </c>
      <c r="N126" s="147"/>
      <c r="O126" s="147"/>
      <c r="P126" s="200"/>
      <c r="Q126" s="1"/>
      <c r="R126" s="1"/>
      <c r="S126" s="200">
        <f>ROUND((SUM(S124:S125))/1,2)</f>
        <v>0</v>
      </c>
      <c r="T126" s="2"/>
      <c r="U126" s="2"/>
      <c r="V126" s="208">
        <f>ROUND((SUM(V124:V125))/1,2)</f>
        <v>0</v>
      </c>
      <c r="W126" s="59"/>
    </row>
    <row r="127" spans="1:26" x14ac:dyDescent="0.25">
      <c r="A127" s="1"/>
      <c r="B127" s="217"/>
      <c r="C127" s="1"/>
      <c r="D127" s="1"/>
      <c r="E127" s="139"/>
      <c r="F127" s="139"/>
      <c r="G127" s="173"/>
      <c r="H127" s="139"/>
      <c r="I127" s="139"/>
      <c r="J127" s="140"/>
      <c r="K127" s="140"/>
      <c r="L127" s="140"/>
      <c r="M127" s="140"/>
      <c r="N127" s="140"/>
      <c r="O127" s="140"/>
      <c r="P127" s="140"/>
      <c r="Q127" s="1"/>
      <c r="R127" s="1"/>
      <c r="S127" s="1"/>
      <c r="T127" s="1"/>
      <c r="U127" s="1"/>
      <c r="V127" s="209"/>
      <c r="W127" s="59"/>
    </row>
    <row r="128" spans="1:26" x14ac:dyDescent="0.25">
      <c r="A128" s="13"/>
      <c r="B128" s="221"/>
      <c r="C128" s="13"/>
      <c r="D128" s="324" t="s">
        <v>77</v>
      </c>
      <c r="E128" s="324"/>
      <c r="F128" s="146"/>
      <c r="G128" s="179"/>
      <c r="H128" s="146"/>
      <c r="I128" s="148">
        <f>ROUND((SUM(I78:I127))/2,2)</f>
        <v>0</v>
      </c>
      <c r="J128" s="147"/>
      <c r="K128" s="147"/>
      <c r="L128" s="147">
        <f>ROUND((SUM(L78:L127))/2,2)</f>
        <v>0</v>
      </c>
      <c r="M128" s="147">
        <f>ROUND((SUM(M78:M127))/2,2)</f>
        <v>0</v>
      </c>
      <c r="N128" s="147"/>
      <c r="O128" s="147"/>
      <c r="P128" s="200"/>
      <c r="Q128" s="1"/>
      <c r="R128" s="1"/>
      <c r="S128" s="200">
        <f>ROUND((SUM(S78:S127))/2,2)</f>
        <v>103.08</v>
      </c>
      <c r="T128" s="1"/>
      <c r="U128" s="1"/>
      <c r="V128" s="208">
        <f>ROUND((SUM(V78:V127))/2,2)</f>
        <v>0</v>
      </c>
      <c r="W128" s="59"/>
    </row>
    <row r="129" spans="1:26" x14ac:dyDescent="0.25">
      <c r="A129" s="1"/>
      <c r="B129" s="224"/>
      <c r="C129" s="201"/>
      <c r="D129" s="325" t="s">
        <v>107</v>
      </c>
      <c r="E129" s="325"/>
      <c r="F129" s="203"/>
      <c r="G129" s="202"/>
      <c r="H129" s="203"/>
      <c r="I129" s="203">
        <f>ROUND((SUM(I78:I128))/3,2)</f>
        <v>0</v>
      </c>
      <c r="J129" s="228"/>
      <c r="K129" s="228">
        <f>ROUND((SUM(K78:K128))/3,2)</f>
        <v>0</v>
      </c>
      <c r="L129" s="228">
        <f>ROUND((SUM(L78:L128))/3,2)</f>
        <v>0</v>
      </c>
      <c r="M129" s="228">
        <f>ROUND((SUM(M78:M128))/3,2)</f>
        <v>0</v>
      </c>
      <c r="N129" s="228"/>
      <c r="O129" s="228"/>
      <c r="P129" s="202"/>
      <c r="Q129" s="201"/>
      <c r="R129" s="201"/>
      <c r="S129" s="202">
        <f>ROUND((SUM(S78:S128))/3,2)</f>
        <v>103.08</v>
      </c>
      <c r="T129" s="201"/>
      <c r="U129" s="201"/>
      <c r="V129" s="210">
        <f>ROUND((SUM(V78:V128))/3,2)</f>
        <v>0</v>
      </c>
      <c r="W129" s="59"/>
      <c r="Z129">
        <f>(SUM(Z78:Z128))</f>
        <v>0</v>
      </c>
    </row>
  </sheetData>
  <mergeCells count="95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71:E71"/>
    <mergeCell ref="I69:P69"/>
    <mergeCell ref="D78:E78"/>
    <mergeCell ref="D79:E79"/>
    <mergeCell ref="D80:E80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3:E93"/>
    <mergeCell ref="D108:E108"/>
    <mergeCell ref="D95:E95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6:E106"/>
    <mergeCell ref="D107:E107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9:E129"/>
    <mergeCell ref="D121:E121"/>
    <mergeCell ref="D122:E122"/>
    <mergeCell ref="D124:E124"/>
    <mergeCell ref="D125:E125"/>
    <mergeCell ref="D126:E126"/>
    <mergeCell ref="D128:E128"/>
  </mergeCells>
  <hyperlinks>
    <hyperlink ref="B1:C1" location="A2:A2" tooltip="Klikni na prechod ku Kryciemu listu..." display="Krycí list rozpočtu" xr:uid="{9ACFBFB9-F183-4955-AE85-80900104BD39}"/>
    <hyperlink ref="E1:F1" location="A54:A54" tooltip="Klikni na prechod ku rekapitulácii..." display="Rekapitulácia rozpočtu" xr:uid="{D6A12C86-E62B-4CD1-8684-F1537359D5F2}"/>
    <hyperlink ref="H1:I1" location="B77:B77" tooltip="Klikni na prechod ku Rozpočet..." display="Rozpočet" xr:uid="{87A1A36A-032E-4C37-BD8A-DD83EA063154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04 - Splašková kanalizácia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70D2-50FE-440E-A585-E541D2936016}">
  <dimension ref="A1:AA147"/>
  <sheetViews>
    <sheetView workbookViewId="0">
      <pane ySplit="1" topLeftCell="A49" activePane="bottomLeft" state="frozen"/>
      <selection pane="bottomLeft" activeCell="A81" sqref="A81:XFD8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2846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7953'!E61</f>
        <v>0</v>
      </c>
      <c r="D15" s="64">
        <f>'SO 7953'!F61</f>
        <v>0</v>
      </c>
      <c r="E15" s="73">
        <f>'SO 7953'!G61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7953'!E65</f>
        <v>0</v>
      </c>
      <c r="D16" s="99">
        <f>'SO 7953'!F65</f>
        <v>0</v>
      </c>
      <c r="E16" s="100">
        <f>'SO 7953'!G65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(SUM(Z82:Z146))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7953'!K82:'SO 7953'!K146)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7953'!K82:'SO 7953'!K146)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2846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7953'!L99</f>
        <v>0</v>
      </c>
      <c r="F56" s="146">
        <f>'SO 7953'!M99</f>
        <v>0</v>
      </c>
      <c r="G56" s="146">
        <f>'SO 7953'!I99</f>
        <v>0</v>
      </c>
      <c r="H56" s="147">
        <f>'SO 7953'!S99</f>
        <v>46.26</v>
      </c>
      <c r="I56" s="147">
        <f>'SO 7953'!V99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7953'!L105</f>
        <v>0</v>
      </c>
      <c r="F57" s="146">
        <f>'SO 7953'!M105</f>
        <v>0</v>
      </c>
      <c r="G57" s="146">
        <f>'SO 7953'!I105</f>
        <v>0</v>
      </c>
      <c r="H57" s="147">
        <f>'SO 7953'!S105</f>
        <v>3.86</v>
      </c>
      <c r="I57" s="147">
        <f>'SO 7953'!V105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81</v>
      </c>
      <c r="C58" s="345"/>
      <c r="D58" s="345"/>
      <c r="E58" s="146">
        <f>'SO 7953'!L111</f>
        <v>0</v>
      </c>
      <c r="F58" s="146">
        <f>'SO 7953'!M111</f>
        <v>0</v>
      </c>
      <c r="G58" s="146">
        <f>'SO 7953'!I111</f>
        <v>0</v>
      </c>
      <c r="H58" s="147">
        <f>'SO 7953'!S111</f>
        <v>21.39</v>
      </c>
      <c r="I58" s="147">
        <f>'SO 7953'!V111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1737</v>
      </c>
      <c r="C59" s="345"/>
      <c r="D59" s="345"/>
      <c r="E59" s="146">
        <f>'SO 7953'!L133</f>
        <v>0</v>
      </c>
      <c r="F59" s="146">
        <f>'SO 7953'!M133</f>
        <v>0</v>
      </c>
      <c r="G59" s="146">
        <f>'SO 7953'!I133</f>
        <v>0</v>
      </c>
      <c r="H59" s="147">
        <f>'SO 7953'!S133</f>
        <v>0.19</v>
      </c>
      <c r="I59" s="147">
        <f>'SO 7953'!V133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84</v>
      </c>
      <c r="C60" s="345"/>
      <c r="D60" s="345"/>
      <c r="E60" s="146">
        <f>'SO 7953'!L137</f>
        <v>0</v>
      </c>
      <c r="F60" s="146">
        <f>'SO 7953'!M137</f>
        <v>0</v>
      </c>
      <c r="G60" s="146">
        <f>'SO 7953'!I137</f>
        <v>0</v>
      </c>
      <c r="H60" s="147">
        <f>'SO 7953'!S137</f>
        <v>0</v>
      </c>
      <c r="I60" s="147">
        <f>'SO 7953'!V137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34" t="s">
        <v>77</v>
      </c>
      <c r="C61" s="324"/>
      <c r="D61" s="324"/>
      <c r="E61" s="148">
        <f>'SO 7953'!L139</f>
        <v>0</v>
      </c>
      <c r="F61" s="148">
        <f>'SO 7953'!M139</f>
        <v>0</v>
      </c>
      <c r="G61" s="148">
        <f>'SO 7953'!I139</f>
        <v>0</v>
      </c>
      <c r="H61" s="149">
        <f>'SO 7953'!S139</f>
        <v>71.709999999999994</v>
      </c>
      <c r="I61" s="149">
        <f>'SO 7953'!V139</f>
        <v>0</v>
      </c>
      <c r="J61" s="149"/>
      <c r="K61" s="149"/>
      <c r="L61" s="149"/>
      <c r="M61" s="149"/>
      <c r="N61" s="149"/>
      <c r="O61" s="149"/>
      <c r="P61" s="149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"/>
      <c r="B62" s="217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9"/>
      <c r="W62" s="59"/>
    </row>
    <row r="63" spans="1:26" x14ac:dyDescent="0.25">
      <c r="A63" s="13"/>
      <c r="B63" s="334" t="s">
        <v>85</v>
      </c>
      <c r="C63" s="324"/>
      <c r="D63" s="324"/>
      <c r="E63" s="146"/>
      <c r="F63" s="146"/>
      <c r="G63" s="146"/>
      <c r="H63" s="147"/>
      <c r="I63" s="147"/>
      <c r="J63" s="147"/>
      <c r="K63" s="147"/>
      <c r="L63" s="147"/>
      <c r="M63" s="147"/>
      <c r="N63" s="147"/>
      <c r="O63" s="147"/>
      <c r="P63" s="147"/>
      <c r="Q63" s="145"/>
      <c r="R63" s="145"/>
      <c r="S63" s="145"/>
      <c r="T63" s="145"/>
      <c r="U63" s="145"/>
      <c r="V63" s="158"/>
      <c r="W63" s="226"/>
      <c r="X63" s="145"/>
      <c r="Y63" s="145"/>
      <c r="Z63" s="145"/>
    </row>
    <row r="64" spans="1:26" x14ac:dyDescent="0.25">
      <c r="A64" s="13"/>
      <c r="B64" s="344" t="s">
        <v>1738</v>
      </c>
      <c r="C64" s="345"/>
      <c r="D64" s="345"/>
      <c r="E64" s="146">
        <f>'SO 7953'!L144</f>
        <v>0</v>
      </c>
      <c r="F64" s="146">
        <f>'SO 7953'!M144</f>
        <v>0</v>
      </c>
      <c r="G64" s="146">
        <f>'SO 7953'!I144</f>
        <v>0</v>
      </c>
      <c r="H64" s="147">
        <f>'SO 7953'!S144</f>
        <v>0</v>
      </c>
      <c r="I64" s="147">
        <f>'SO 7953'!V144</f>
        <v>0</v>
      </c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34" t="s">
        <v>85</v>
      </c>
      <c r="C65" s="324"/>
      <c r="D65" s="324"/>
      <c r="E65" s="148">
        <f>'SO 7953'!L146</f>
        <v>0</v>
      </c>
      <c r="F65" s="148">
        <f>'SO 7953'!M146</f>
        <v>0</v>
      </c>
      <c r="G65" s="148">
        <f>'SO 7953'!I146</f>
        <v>0</v>
      </c>
      <c r="H65" s="149">
        <f>'SO 7953'!S146</f>
        <v>0</v>
      </c>
      <c r="I65" s="149">
        <f>'SO 7953'!V146</f>
        <v>0</v>
      </c>
      <c r="J65" s="149"/>
      <c r="K65" s="149"/>
      <c r="L65" s="149"/>
      <c r="M65" s="149"/>
      <c r="N65" s="149"/>
      <c r="O65" s="149"/>
      <c r="P65" s="149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"/>
      <c r="B66" s="217"/>
      <c r="C66" s="1"/>
      <c r="D66" s="1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V66" s="159"/>
      <c r="W66" s="59"/>
    </row>
    <row r="67" spans="1:26" x14ac:dyDescent="0.25">
      <c r="A67" s="150"/>
      <c r="B67" s="335" t="s">
        <v>107</v>
      </c>
      <c r="C67" s="336"/>
      <c r="D67" s="336"/>
      <c r="E67" s="152">
        <f>'SO 7953'!L147</f>
        <v>0</v>
      </c>
      <c r="F67" s="152">
        <f>'SO 7953'!M147</f>
        <v>0</v>
      </c>
      <c r="G67" s="152">
        <f>'SO 7953'!I147</f>
        <v>0</v>
      </c>
      <c r="H67" s="153">
        <f>'SO 7953'!S147</f>
        <v>71.709999999999994</v>
      </c>
      <c r="I67" s="153">
        <f>'SO 7953'!V147</f>
        <v>0</v>
      </c>
      <c r="J67" s="154"/>
      <c r="K67" s="154"/>
      <c r="L67" s="154"/>
      <c r="M67" s="154"/>
      <c r="N67" s="154"/>
      <c r="O67" s="154"/>
      <c r="P67" s="154"/>
      <c r="Q67" s="155"/>
      <c r="R67" s="155"/>
      <c r="S67" s="155"/>
      <c r="T67" s="155"/>
      <c r="U67" s="155"/>
      <c r="V67" s="160"/>
      <c r="W67" s="226"/>
      <c r="X67" s="151"/>
      <c r="Y67" s="151"/>
      <c r="Z67" s="151"/>
    </row>
    <row r="68" spans="1:26" x14ac:dyDescent="0.25">
      <c r="A68" s="18"/>
      <c r="B68" s="45"/>
      <c r="C68" s="3"/>
      <c r="D68" s="3"/>
      <c r="E68" s="17"/>
      <c r="F68" s="17"/>
      <c r="G68" s="17"/>
      <c r="H68" s="161"/>
      <c r="I68" s="161"/>
      <c r="J68" s="161"/>
      <c r="K68" s="161"/>
      <c r="L68" s="161"/>
      <c r="M68" s="161"/>
      <c r="N68" s="161"/>
      <c r="O68" s="161"/>
      <c r="P68" s="161"/>
      <c r="Q68" s="14"/>
      <c r="R68" s="14"/>
      <c r="S68" s="14"/>
      <c r="T68" s="14"/>
      <c r="U68" s="14"/>
      <c r="V68" s="14"/>
      <c r="W68" s="59"/>
    </row>
    <row r="69" spans="1:26" x14ac:dyDescent="0.25">
      <c r="A69" s="18"/>
      <c r="B69" s="45"/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x14ac:dyDescent="0.25">
      <c r="A70" s="18"/>
      <c r="B70" s="41"/>
      <c r="C70" s="8"/>
      <c r="D70" s="8"/>
      <c r="E70" s="30"/>
      <c r="F70" s="30"/>
      <c r="G70" s="30"/>
      <c r="H70" s="162"/>
      <c r="I70" s="162"/>
      <c r="J70" s="162"/>
      <c r="K70" s="162"/>
      <c r="L70" s="162"/>
      <c r="M70" s="162"/>
      <c r="N70" s="162"/>
      <c r="O70" s="162"/>
      <c r="P70" s="162"/>
      <c r="Q70" s="19"/>
      <c r="R70" s="19"/>
      <c r="S70" s="19"/>
      <c r="T70" s="19"/>
      <c r="U70" s="19"/>
      <c r="V70" s="19"/>
      <c r="W70" s="59"/>
    </row>
    <row r="71" spans="1:26" ht="35.1" customHeight="1" x14ac:dyDescent="0.25">
      <c r="A71" s="1"/>
      <c r="B71" s="337" t="s">
        <v>108</v>
      </c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59"/>
    </row>
    <row r="72" spans="1:26" x14ac:dyDescent="0.25">
      <c r="A72" s="18"/>
      <c r="B72" s="103"/>
      <c r="C72" s="22"/>
      <c r="D72" s="22"/>
      <c r="E72" s="105"/>
      <c r="F72" s="105"/>
      <c r="G72" s="105"/>
      <c r="H72" s="176"/>
      <c r="I72" s="176"/>
      <c r="J72" s="176"/>
      <c r="K72" s="176"/>
      <c r="L72" s="176"/>
      <c r="M72" s="176"/>
      <c r="N72" s="176"/>
      <c r="O72" s="176"/>
      <c r="P72" s="176"/>
      <c r="Q72" s="23"/>
      <c r="R72" s="23"/>
      <c r="S72" s="23"/>
      <c r="T72" s="23"/>
      <c r="U72" s="23"/>
      <c r="V72" s="23"/>
      <c r="W72" s="59"/>
    </row>
    <row r="73" spans="1:26" ht="20.100000000000001" customHeight="1" x14ac:dyDescent="0.25">
      <c r="A73" s="211"/>
      <c r="B73" s="341" t="s">
        <v>39</v>
      </c>
      <c r="C73" s="342"/>
      <c r="D73" s="342"/>
      <c r="E73" s="343"/>
      <c r="F73" s="174"/>
      <c r="G73" s="174"/>
      <c r="H73" s="175" t="s">
        <v>36</v>
      </c>
      <c r="I73" s="330"/>
      <c r="J73" s="331"/>
      <c r="K73" s="331"/>
      <c r="L73" s="331"/>
      <c r="M73" s="331"/>
      <c r="N73" s="331"/>
      <c r="O73" s="331"/>
      <c r="P73" s="332"/>
      <c r="Q73" s="21"/>
      <c r="R73" s="21"/>
      <c r="S73" s="21"/>
      <c r="T73" s="21"/>
      <c r="U73" s="21"/>
      <c r="V73" s="21"/>
      <c r="W73" s="59"/>
    </row>
    <row r="74" spans="1:26" ht="20.100000000000001" customHeight="1" x14ac:dyDescent="0.25">
      <c r="A74" s="211"/>
      <c r="B74" s="327" t="s">
        <v>40</v>
      </c>
      <c r="C74" s="328"/>
      <c r="D74" s="328"/>
      <c r="E74" s="329"/>
      <c r="F74" s="170"/>
      <c r="G74" s="170"/>
      <c r="H74" s="171" t="s">
        <v>119</v>
      </c>
      <c r="I74" s="171" t="s">
        <v>120</v>
      </c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211"/>
      <c r="B75" s="327" t="s">
        <v>41</v>
      </c>
      <c r="C75" s="328"/>
      <c r="D75" s="328"/>
      <c r="E75" s="329"/>
      <c r="F75" s="170"/>
      <c r="G75" s="170"/>
      <c r="H75" s="171" t="s">
        <v>121</v>
      </c>
      <c r="I75" s="171" t="s">
        <v>38</v>
      </c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215" t="s">
        <v>122</v>
      </c>
      <c r="C76" s="3"/>
      <c r="D76" s="3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5" t="s">
        <v>2846</v>
      </c>
      <c r="C77" s="3"/>
      <c r="D77" s="3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ht="20.100000000000001" customHeight="1" x14ac:dyDescent="0.25">
      <c r="A78" s="18"/>
      <c r="B78" s="45"/>
      <c r="C78" s="3"/>
      <c r="D78" s="3"/>
      <c r="E78" s="17"/>
      <c r="F78" s="17"/>
      <c r="G78" s="17"/>
      <c r="H78" s="161"/>
      <c r="I78" s="161"/>
      <c r="J78" s="161"/>
      <c r="K78" s="161"/>
      <c r="L78" s="161"/>
      <c r="M78" s="161"/>
      <c r="N78" s="161"/>
      <c r="O78" s="161"/>
      <c r="P78" s="161"/>
      <c r="Q78" s="14"/>
      <c r="R78" s="14"/>
      <c r="S78" s="14"/>
      <c r="T78" s="14"/>
      <c r="U78" s="14"/>
      <c r="V78" s="14"/>
      <c r="W78" s="59"/>
    </row>
    <row r="79" spans="1:26" ht="20.100000000000001" customHeight="1" x14ac:dyDescent="0.25">
      <c r="A79" s="18"/>
      <c r="B79" s="45"/>
      <c r="C79" s="3"/>
      <c r="D79" s="3"/>
      <c r="E79" s="17"/>
      <c r="F79" s="17"/>
      <c r="G79" s="17"/>
      <c r="H79" s="161"/>
      <c r="I79" s="161"/>
      <c r="J79" s="161"/>
      <c r="K79" s="161"/>
      <c r="L79" s="161"/>
      <c r="M79" s="161"/>
      <c r="N79" s="161"/>
      <c r="O79" s="161"/>
      <c r="P79" s="161"/>
      <c r="Q79" s="14"/>
      <c r="R79" s="14"/>
      <c r="S79" s="14"/>
      <c r="T79" s="14"/>
      <c r="U79" s="14"/>
      <c r="V79" s="14"/>
      <c r="W79" s="59"/>
    </row>
    <row r="80" spans="1:26" ht="20.100000000000001" customHeight="1" x14ac:dyDescent="0.25">
      <c r="A80" s="18"/>
      <c r="B80" s="218" t="s">
        <v>76</v>
      </c>
      <c r="C80" s="172"/>
      <c r="D80" s="172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x14ac:dyDescent="0.25">
      <c r="A81" s="2"/>
      <c r="B81" s="219" t="s">
        <v>109</v>
      </c>
      <c r="C81" s="135" t="s">
        <v>110</v>
      </c>
      <c r="D81" s="135" t="s">
        <v>111</v>
      </c>
      <c r="E81" s="163"/>
      <c r="F81" s="163" t="s">
        <v>112</v>
      </c>
      <c r="G81" s="163" t="s">
        <v>113</v>
      </c>
      <c r="H81" s="164" t="s">
        <v>114</v>
      </c>
      <c r="I81" s="164" t="s">
        <v>115</v>
      </c>
      <c r="J81" s="164"/>
      <c r="K81" s="164"/>
      <c r="L81" s="164"/>
      <c r="M81" s="164"/>
      <c r="N81" s="164"/>
      <c r="O81" s="164"/>
      <c r="P81" s="164" t="s">
        <v>116</v>
      </c>
      <c r="Q81" s="165"/>
      <c r="R81" s="165"/>
      <c r="S81" s="135" t="s">
        <v>117</v>
      </c>
      <c r="T81" s="166"/>
      <c r="U81" s="166"/>
      <c r="V81" s="135" t="s">
        <v>118</v>
      </c>
      <c r="W81" s="59"/>
    </row>
    <row r="82" spans="1:26" x14ac:dyDescent="0.25">
      <c r="A82" s="13"/>
      <c r="B82" s="220"/>
      <c r="C82" s="177"/>
      <c r="D82" s="333" t="s">
        <v>77</v>
      </c>
      <c r="E82" s="333"/>
      <c r="F82" s="142"/>
      <c r="G82" s="178"/>
      <c r="H82" s="142"/>
      <c r="I82" s="142"/>
      <c r="J82" s="143"/>
      <c r="K82" s="143"/>
      <c r="L82" s="143"/>
      <c r="M82" s="143"/>
      <c r="N82" s="143"/>
      <c r="O82" s="143"/>
      <c r="P82" s="143"/>
      <c r="Q82" s="141"/>
      <c r="R82" s="141"/>
      <c r="S82" s="141"/>
      <c r="T82" s="141"/>
      <c r="U82" s="141"/>
      <c r="V82" s="204"/>
      <c r="W82" s="226"/>
      <c r="X82" s="145"/>
      <c r="Y82" s="145"/>
      <c r="Z82" s="145"/>
    </row>
    <row r="83" spans="1:26" x14ac:dyDescent="0.25">
      <c r="A83" s="13"/>
      <c r="B83" s="221"/>
      <c r="C83" s="180">
        <v>1</v>
      </c>
      <c r="D83" s="322" t="s">
        <v>78</v>
      </c>
      <c r="E83" s="322"/>
      <c r="F83" s="146"/>
      <c r="G83" s="179"/>
      <c r="H83" s="146"/>
      <c r="I83" s="146"/>
      <c r="J83" s="147"/>
      <c r="K83" s="147"/>
      <c r="L83" s="147"/>
      <c r="M83" s="147"/>
      <c r="N83" s="147"/>
      <c r="O83" s="147"/>
      <c r="P83" s="147"/>
      <c r="Q83" s="13"/>
      <c r="R83" s="13"/>
      <c r="S83" s="13"/>
      <c r="T83" s="13"/>
      <c r="U83" s="13"/>
      <c r="V83" s="205"/>
      <c r="W83" s="226"/>
      <c r="X83" s="145"/>
      <c r="Y83" s="145"/>
      <c r="Z83" s="145"/>
    </row>
    <row r="84" spans="1:26" ht="24.95" customHeight="1" x14ac:dyDescent="0.25">
      <c r="A84" s="187"/>
      <c r="B84" s="222"/>
      <c r="C84" s="188" t="s">
        <v>2847</v>
      </c>
      <c r="D84" s="323" t="s">
        <v>2848</v>
      </c>
      <c r="E84" s="323"/>
      <c r="F84" s="182" t="s">
        <v>125</v>
      </c>
      <c r="G84" s="183">
        <v>109.92</v>
      </c>
      <c r="H84" s="189"/>
      <c r="I84" s="182">
        <f t="shared" ref="I84:I98" si="0">ROUND(G84*(H84),2)</f>
        <v>0</v>
      </c>
      <c r="J84" s="184">
        <f t="shared" ref="J84:J98" si="1">ROUND(G84*(N84),2)</f>
        <v>0</v>
      </c>
      <c r="K84" s="185">
        <f t="shared" ref="K84:K98" si="2">ROUND(G84*(O84),2)</f>
        <v>0</v>
      </c>
      <c r="L84" s="185">
        <f t="shared" ref="L84:L98" si="3">ROUND(G84*(H84),2)</f>
        <v>0</v>
      </c>
      <c r="M84" s="185"/>
      <c r="N84" s="185">
        <v>0</v>
      </c>
      <c r="O84" s="185"/>
      <c r="P84" s="190"/>
      <c r="Q84" s="190"/>
      <c r="R84" s="190"/>
      <c r="S84" s="186">
        <f t="shared" ref="S84:S98" si="4">ROUND(G84*(P84),3)</f>
        <v>0</v>
      </c>
      <c r="T84" s="186"/>
      <c r="U84" s="186"/>
      <c r="V84" s="206"/>
      <c r="W84" s="59"/>
      <c r="Z84">
        <f t="shared" ref="Z84:Z98" si="5">0.058844*POWER(I84,0.952797)</f>
        <v>0</v>
      </c>
    </row>
    <row r="85" spans="1:26" ht="24.95" customHeight="1" x14ac:dyDescent="0.25">
      <c r="A85" s="187"/>
      <c r="B85" s="222"/>
      <c r="C85" s="188" t="s">
        <v>2717</v>
      </c>
      <c r="D85" s="323" t="s">
        <v>136</v>
      </c>
      <c r="E85" s="323"/>
      <c r="F85" s="182" t="s">
        <v>125</v>
      </c>
      <c r="G85" s="183">
        <v>109.92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35.1" customHeight="1" x14ac:dyDescent="0.25">
      <c r="A86" s="187"/>
      <c r="B86" s="222"/>
      <c r="C86" s="188" t="s">
        <v>2849</v>
      </c>
      <c r="D86" s="323" t="s">
        <v>140</v>
      </c>
      <c r="E86" s="323"/>
      <c r="F86" s="182" t="s">
        <v>125</v>
      </c>
      <c r="G86" s="183">
        <v>139.52000000000001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2850</v>
      </c>
      <c r="D87" s="323" t="s">
        <v>142</v>
      </c>
      <c r="E87" s="323"/>
      <c r="F87" s="182" t="s">
        <v>125</v>
      </c>
      <c r="G87" s="183">
        <v>139.52000000000001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2720</v>
      </c>
      <c r="D88" s="323" t="s">
        <v>2721</v>
      </c>
      <c r="E88" s="323"/>
      <c r="F88" s="182" t="s">
        <v>162</v>
      </c>
      <c r="G88" s="183">
        <v>231.16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>
        <v>9.7000000000000005E-4</v>
      </c>
      <c r="Q88" s="190"/>
      <c r="R88" s="190">
        <v>9.7000000000000005E-4</v>
      </c>
      <c r="S88" s="186">
        <f t="shared" si="4"/>
        <v>0.224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2722</v>
      </c>
      <c r="D89" s="323" t="s">
        <v>2723</v>
      </c>
      <c r="E89" s="323"/>
      <c r="F89" s="182" t="s">
        <v>162</v>
      </c>
      <c r="G89" s="183">
        <v>231.16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35.1" customHeight="1" x14ac:dyDescent="0.25">
      <c r="A90" s="187"/>
      <c r="B90" s="222"/>
      <c r="C90" s="188" t="s">
        <v>2851</v>
      </c>
      <c r="D90" s="323" t="s">
        <v>2852</v>
      </c>
      <c r="E90" s="323"/>
      <c r="F90" s="182" t="s">
        <v>125</v>
      </c>
      <c r="G90" s="183">
        <v>105.021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2726</v>
      </c>
      <c r="D91" s="323" t="s">
        <v>2727</v>
      </c>
      <c r="E91" s="323"/>
      <c r="F91" s="182" t="s">
        <v>125</v>
      </c>
      <c r="G91" s="183">
        <v>105.021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2"/>
      <c r="C92" s="188" t="s">
        <v>2853</v>
      </c>
      <c r="D92" s="323" t="s">
        <v>2854</v>
      </c>
      <c r="E92" s="323"/>
      <c r="F92" s="182" t="s">
        <v>125</v>
      </c>
      <c r="G92" s="183">
        <v>105.021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2855</v>
      </c>
      <c r="D93" s="323" t="s">
        <v>150</v>
      </c>
      <c r="E93" s="323"/>
      <c r="F93" s="182" t="s">
        <v>125</v>
      </c>
      <c r="G93" s="183">
        <v>105.021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158</v>
      </c>
      <c r="D94" s="323" t="s">
        <v>159</v>
      </c>
      <c r="E94" s="323"/>
      <c r="F94" s="182" t="s">
        <v>157</v>
      </c>
      <c r="G94" s="183">
        <v>136.52000000000001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24.95" customHeight="1" x14ac:dyDescent="0.25">
      <c r="A95" s="187"/>
      <c r="B95" s="222"/>
      <c r="C95" s="188" t="s">
        <v>2856</v>
      </c>
      <c r="D95" s="323" t="s">
        <v>2857</v>
      </c>
      <c r="E95" s="323"/>
      <c r="F95" s="182" t="s">
        <v>125</v>
      </c>
      <c r="G95" s="183">
        <v>144.41900000000001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3"/>
      <c r="C96" s="197" t="s">
        <v>2858</v>
      </c>
      <c r="D96" s="326" t="s">
        <v>2859</v>
      </c>
      <c r="E96" s="326"/>
      <c r="F96" s="192" t="s">
        <v>157</v>
      </c>
      <c r="G96" s="193">
        <v>101.27</v>
      </c>
      <c r="H96" s="198"/>
      <c r="I96" s="192">
        <f t="shared" si="0"/>
        <v>0</v>
      </c>
      <c r="J96" s="194">
        <f t="shared" si="1"/>
        <v>0</v>
      </c>
      <c r="K96" s="195">
        <f t="shared" si="2"/>
        <v>0</v>
      </c>
      <c r="L96" s="195">
        <f t="shared" si="3"/>
        <v>0</v>
      </c>
      <c r="M96" s="195">
        <f>ROUND(G96*(H96),2)</f>
        <v>0</v>
      </c>
      <c r="N96" s="195">
        <v>0</v>
      </c>
      <c r="O96" s="195"/>
      <c r="P96" s="199"/>
      <c r="Q96" s="199"/>
      <c r="R96" s="199"/>
      <c r="S96" s="196">
        <f t="shared" si="4"/>
        <v>0</v>
      </c>
      <c r="T96" s="196"/>
      <c r="U96" s="196"/>
      <c r="V96" s="207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2732</v>
      </c>
      <c r="D97" s="323" t="s">
        <v>2733</v>
      </c>
      <c r="E97" s="323"/>
      <c r="F97" s="182" t="s">
        <v>125</v>
      </c>
      <c r="G97" s="183">
        <v>27.9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3"/>
      <c r="C98" s="197" t="s">
        <v>2734</v>
      </c>
      <c r="D98" s="326" t="s">
        <v>2735</v>
      </c>
      <c r="E98" s="326"/>
      <c r="F98" s="192" t="s">
        <v>157</v>
      </c>
      <c r="G98" s="193">
        <v>46.034999999999997</v>
      </c>
      <c r="H98" s="198"/>
      <c r="I98" s="192">
        <f t="shared" si="0"/>
        <v>0</v>
      </c>
      <c r="J98" s="194">
        <f t="shared" si="1"/>
        <v>0</v>
      </c>
      <c r="K98" s="195">
        <f t="shared" si="2"/>
        <v>0</v>
      </c>
      <c r="L98" s="195">
        <f t="shared" si="3"/>
        <v>0</v>
      </c>
      <c r="M98" s="195">
        <f>ROUND(G98*(H98),2)</f>
        <v>0</v>
      </c>
      <c r="N98" s="195">
        <v>0</v>
      </c>
      <c r="O98" s="195"/>
      <c r="P98" s="199">
        <v>1</v>
      </c>
      <c r="Q98" s="199"/>
      <c r="R98" s="199">
        <v>1</v>
      </c>
      <c r="S98" s="196">
        <f t="shared" si="4"/>
        <v>46.034999999999997</v>
      </c>
      <c r="T98" s="196"/>
      <c r="U98" s="196"/>
      <c r="V98" s="207"/>
      <c r="W98" s="59"/>
      <c r="Z98">
        <f t="shared" si="5"/>
        <v>0</v>
      </c>
    </row>
    <row r="99" spans="1:26" x14ac:dyDescent="0.25">
      <c r="A99" s="13"/>
      <c r="B99" s="221"/>
      <c r="C99" s="180">
        <v>1</v>
      </c>
      <c r="D99" s="322" t="s">
        <v>78</v>
      </c>
      <c r="E99" s="322"/>
      <c r="F99" s="146"/>
      <c r="G99" s="179"/>
      <c r="H99" s="146"/>
      <c r="I99" s="148">
        <f>ROUND((SUM(I83:I98))/1,2)</f>
        <v>0</v>
      </c>
      <c r="J99" s="147"/>
      <c r="K99" s="147"/>
      <c r="L99" s="147">
        <f>ROUND((SUM(L83:L98))/1,2)</f>
        <v>0</v>
      </c>
      <c r="M99" s="147">
        <f>ROUND((SUM(M83:M98))/1,2)</f>
        <v>0</v>
      </c>
      <c r="N99" s="147"/>
      <c r="O99" s="147"/>
      <c r="P99" s="147"/>
      <c r="Q99" s="13"/>
      <c r="R99" s="13"/>
      <c r="S99" s="13">
        <f>ROUND((SUM(S83:S98))/1,2)</f>
        <v>46.26</v>
      </c>
      <c r="T99" s="13"/>
      <c r="U99" s="13"/>
      <c r="V99" s="208">
        <f>ROUND((SUM(V83:V98))/1,2)</f>
        <v>0</v>
      </c>
      <c r="W99" s="226"/>
      <c r="X99" s="145"/>
      <c r="Y99" s="145"/>
      <c r="Z99" s="145"/>
    </row>
    <row r="100" spans="1:26" x14ac:dyDescent="0.25">
      <c r="A100" s="1"/>
      <c r="B100" s="217"/>
      <c r="C100" s="1"/>
      <c r="D100" s="1"/>
      <c r="E100" s="139"/>
      <c r="F100" s="139"/>
      <c r="G100" s="173"/>
      <c r="H100" s="139"/>
      <c r="I100" s="139"/>
      <c r="J100" s="140"/>
      <c r="K100" s="140"/>
      <c r="L100" s="140"/>
      <c r="M100" s="140"/>
      <c r="N100" s="140"/>
      <c r="O100" s="140"/>
      <c r="P100" s="140"/>
      <c r="Q100" s="1"/>
      <c r="R100" s="1"/>
      <c r="S100" s="1"/>
      <c r="T100" s="1"/>
      <c r="U100" s="1"/>
      <c r="V100" s="209"/>
      <c r="W100" s="59"/>
    </row>
    <row r="101" spans="1:26" x14ac:dyDescent="0.25">
      <c r="A101" s="13"/>
      <c r="B101" s="221"/>
      <c r="C101" s="180">
        <v>2</v>
      </c>
      <c r="D101" s="322" t="s">
        <v>79</v>
      </c>
      <c r="E101" s="322"/>
      <c r="F101" s="146"/>
      <c r="G101" s="179"/>
      <c r="H101" s="146"/>
      <c r="I101" s="146"/>
      <c r="J101" s="147"/>
      <c r="K101" s="147"/>
      <c r="L101" s="147"/>
      <c r="M101" s="147"/>
      <c r="N101" s="147"/>
      <c r="O101" s="147"/>
      <c r="P101" s="147"/>
      <c r="Q101" s="13"/>
      <c r="R101" s="13"/>
      <c r="S101" s="13"/>
      <c r="T101" s="13"/>
      <c r="U101" s="13"/>
      <c r="V101" s="205"/>
      <c r="W101" s="226"/>
      <c r="X101" s="145"/>
      <c r="Y101" s="145"/>
      <c r="Z101" s="145"/>
    </row>
    <row r="102" spans="1:26" ht="24.95" customHeight="1" x14ac:dyDescent="0.25">
      <c r="A102" s="187"/>
      <c r="B102" s="223"/>
      <c r="C102" s="197" t="s">
        <v>2860</v>
      </c>
      <c r="D102" s="326" t="s">
        <v>2861</v>
      </c>
      <c r="E102" s="326"/>
      <c r="F102" s="192" t="s">
        <v>178</v>
      </c>
      <c r="G102" s="193">
        <v>150</v>
      </c>
      <c r="H102" s="198"/>
      <c r="I102" s="192">
        <f>ROUND(G102*(H102),2)</f>
        <v>0</v>
      </c>
      <c r="J102" s="194">
        <f>ROUND(G102*(N102),2)</f>
        <v>0</v>
      </c>
      <c r="K102" s="195">
        <f>ROUND(G102*(O102),2)</f>
        <v>0</v>
      </c>
      <c r="L102" s="195">
        <f>ROUND(G102*(H102),2)</f>
        <v>0</v>
      </c>
      <c r="M102" s="195">
        <f>ROUND(G102*(H102),2)</f>
        <v>0</v>
      </c>
      <c r="N102" s="195">
        <v>0</v>
      </c>
      <c r="O102" s="195"/>
      <c r="P102" s="199"/>
      <c r="Q102" s="199"/>
      <c r="R102" s="199"/>
      <c r="S102" s="196">
        <f>ROUND(G102*(P102),3)</f>
        <v>0</v>
      </c>
      <c r="T102" s="196"/>
      <c r="U102" s="196"/>
      <c r="V102" s="207"/>
      <c r="W102" s="59"/>
      <c r="Z102">
        <f>0.058844*POWER(I102,0.952797)</f>
        <v>0</v>
      </c>
    </row>
    <row r="103" spans="1:26" ht="24.95" customHeight="1" x14ac:dyDescent="0.25">
      <c r="A103" s="187"/>
      <c r="B103" s="222"/>
      <c r="C103" s="188" t="s">
        <v>2745</v>
      </c>
      <c r="D103" s="323" t="s">
        <v>2746</v>
      </c>
      <c r="E103" s="323"/>
      <c r="F103" s="182" t="s">
        <v>125</v>
      </c>
      <c r="G103" s="183">
        <v>1.65</v>
      </c>
      <c r="H103" s="189"/>
      <c r="I103" s="182">
        <f>ROUND(G103*(H103),2)</f>
        <v>0</v>
      </c>
      <c r="J103" s="184">
        <f>ROUND(G103*(N103),2)</f>
        <v>0</v>
      </c>
      <c r="K103" s="185">
        <f>ROUND(G103*(O103),2)</f>
        <v>0</v>
      </c>
      <c r="L103" s="185">
        <f>ROUND(G103*(H103),2)</f>
        <v>0</v>
      </c>
      <c r="M103" s="185"/>
      <c r="N103" s="185">
        <v>0</v>
      </c>
      <c r="O103" s="185"/>
      <c r="P103" s="190">
        <v>2.2252800000000001</v>
      </c>
      <c r="Q103" s="190"/>
      <c r="R103" s="190">
        <v>2.2252800000000001</v>
      </c>
      <c r="S103" s="186">
        <f>ROUND(G103*(P103),3)</f>
        <v>3.6720000000000002</v>
      </c>
      <c r="T103" s="186"/>
      <c r="U103" s="186"/>
      <c r="V103" s="206"/>
      <c r="W103" s="59"/>
      <c r="Z103">
        <f>0.058844*POWER(I103,0.952797)</f>
        <v>0</v>
      </c>
    </row>
    <row r="104" spans="1:26" ht="24.95" customHeight="1" x14ac:dyDescent="0.25">
      <c r="A104" s="187"/>
      <c r="B104" s="222"/>
      <c r="C104" s="188" t="s">
        <v>191</v>
      </c>
      <c r="D104" s="323" t="s">
        <v>192</v>
      </c>
      <c r="E104" s="323"/>
      <c r="F104" s="182" t="s">
        <v>157</v>
      </c>
      <c r="G104" s="183">
        <v>0.16</v>
      </c>
      <c r="H104" s="189"/>
      <c r="I104" s="182">
        <f>ROUND(G104*(H104),2)</f>
        <v>0</v>
      </c>
      <c r="J104" s="184">
        <f>ROUND(G104*(N104),2)</f>
        <v>0</v>
      </c>
      <c r="K104" s="185">
        <f>ROUND(G104*(O104),2)</f>
        <v>0</v>
      </c>
      <c r="L104" s="185">
        <f>ROUND(G104*(H104),2)</f>
        <v>0</v>
      </c>
      <c r="M104" s="185"/>
      <c r="N104" s="185">
        <v>0</v>
      </c>
      <c r="O104" s="185"/>
      <c r="P104" s="190">
        <v>1.20296</v>
      </c>
      <c r="Q104" s="190"/>
      <c r="R104" s="190">
        <v>1.20296</v>
      </c>
      <c r="S104" s="186">
        <f>ROUND(G104*(P104),3)</f>
        <v>0.192</v>
      </c>
      <c r="T104" s="186"/>
      <c r="U104" s="186"/>
      <c r="V104" s="206"/>
      <c r="W104" s="59"/>
      <c r="Z104">
        <f>0.058844*POWER(I104,0.952797)</f>
        <v>0</v>
      </c>
    </row>
    <row r="105" spans="1:26" x14ac:dyDescent="0.25">
      <c r="A105" s="13"/>
      <c r="B105" s="221"/>
      <c r="C105" s="180">
        <v>2</v>
      </c>
      <c r="D105" s="322" t="s">
        <v>79</v>
      </c>
      <c r="E105" s="322"/>
      <c r="F105" s="146"/>
      <c r="G105" s="179"/>
      <c r="H105" s="146"/>
      <c r="I105" s="148">
        <f>ROUND((SUM(I101:I104))/1,2)</f>
        <v>0</v>
      </c>
      <c r="J105" s="147"/>
      <c r="K105" s="147"/>
      <c r="L105" s="147">
        <f>ROUND((SUM(L101:L104))/1,2)</f>
        <v>0</v>
      </c>
      <c r="M105" s="147">
        <f>ROUND((SUM(M101:M104))/1,2)</f>
        <v>0</v>
      </c>
      <c r="N105" s="147"/>
      <c r="O105" s="147"/>
      <c r="P105" s="147"/>
      <c r="Q105" s="13"/>
      <c r="R105" s="13"/>
      <c r="S105" s="13">
        <f>ROUND((SUM(S101:S104))/1,2)</f>
        <v>3.86</v>
      </c>
      <c r="T105" s="13"/>
      <c r="U105" s="13"/>
      <c r="V105" s="208">
        <f>ROUND((SUM(V101:V104))/1,2)</f>
        <v>0</v>
      </c>
      <c r="W105" s="226"/>
      <c r="X105" s="145"/>
      <c r="Y105" s="145"/>
      <c r="Z105" s="145"/>
    </row>
    <row r="106" spans="1:26" x14ac:dyDescent="0.25">
      <c r="A106" s="1"/>
      <c r="B106" s="217"/>
      <c r="C106" s="1"/>
      <c r="D106" s="1"/>
      <c r="E106" s="139"/>
      <c r="F106" s="139"/>
      <c r="G106" s="173"/>
      <c r="H106" s="139"/>
      <c r="I106" s="139"/>
      <c r="J106" s="140"/>
      <c r="K106" s="140"/>
      <c r="L106" s="140"/>
      <c r="M106" s="140"/>
      <c r="N106" s="140"/>
      <c r="O106" s="140"/>
      <c r="P106" s="140"/>
      <c r="Q106" s="1"/>
      <c r="R106" s="1"/>
      <c r="S106" s="1"/>
      <c r="T106" s="1"/>
      <c r="U106" s="1"/>
      <c r="V106" s="209"/>
      <c r="W106" s="59"/>
    </row>
    <row r="107" spans="1:26" x14ac:dyDescent="0.25">
      <c r="A107" s="13"/>
      <c r="B107" s="221"/>
      <c r="C107" s="180">
        <v>4</v>
      </c>
      <c r="D107" s="322" t="s">
        <v>81</v>
      </c>
      <c r="E107" s="322"/>
      <c r="F107" s="146"/>
      <c r="G107" s="179"/>
      <c r="H107" s="146"/>
      <c r="I107" s="146"/>
      <c r="J107" s="147"/>
      <c r="K107" s="147"/>
      <c r="L107" s="147"/>
      <c r="M107" s="147"/>
      <c r="N107" s="147"/>
      <c r="O107" s="147"/>
      <c r="P107" s="147"/>
      <c r="Q107" s="13"/>
      <c r="R107" s="13"/>
      <c r="S107" s="13"/>
      <c r="T107" s="13"/>
      <c r="U107" s="13"/>
      <c r="V107" s="205"/>
      <c r="W107" s="226"/>
      <c r="X107" s="145"/>
      <c r="Y107" s="145"/>
      <c r="Z107" s="145"/>
    </row>
    <row r="108" spans="1:26" ht="24.95" customHeight="1" x14ac:dyDescent="0.25">
      <c r="A108" s="187"/>
      <c r="B108" s="222"/>
      <c r="C108" s="188" t="s">
        <v>2747</v>
      </c>
      <c r="D108" s="323" t="s">
        <v>2748</v>
      </c>
      <c r="E108" s="323"/>
      <c r="F108" s="182" t="s">
        <v>125</v>
      </c>
      <c r="G108" s="183">
        <v>11.161</v>
      </c>
      <c r="H108" s="189"/>
      <c r="I108" s="182">
        <f>ROUND(G108*(H108),2)</f>
        <v>0</v>
      </c>
      <c r="J108" s="184">
        <f>ROUND(G108*(N108),2)</f>
        <v>0</v>
      </c>
      <c r="K108" s="185">
        <f>ROUND(G108*(O108),2)</f>
        <v>0</v>
      </c>
      <c r="L108" s="185">
        <f>ROUND(G108*(H108),2)</f>
        <v>0</v>
      </c>
      <c r="M108" s="185"/>
      <c r="N108" s="185">
        <v>0</v>
      </c>
      <c r="O108" s="185"/>
      <c r="P108" s="190">
        <v>1.8907700000000001</v>
      </c>
      <c r="Q108" s="190"/>
      <c r="R108" s="190">
        <v>1.8907700000000001</v>
      </c>
      <c r="S108" s="186">
        <f>ROUND(G108*(P108),3)</f>
        <v>21.103000000000002</v>
      </c>
      <c r="T108" s="186"/>
      <c r="U108" s="186"/>
      <c r="V108" s="206"/>
      <c r="W108" s="59"/>
      <c r="Z108">
        <f>0.058844*POWER(I108,0.952797)</f>
        <v>0</v>
      </c>
    </row>
    <row r="109" spans="1:26" ht="35.1" customHeight="1" x14ac:dyDescent="0.25">
      <c r="A109" s="187"/>
      <c r="B109" s="222"/>
      <c r="C109" s="188" t="s">
        <v>2862</v>
      </c>
      <c r="D109" s="323" t="s">
        <v>2863</v>
      </c>
      <c r="E109" s="323"/>
      <c r="F109" s="182" t="s">
        <v>162</v>
      </c>
      <c r="G109" s="183">
        <v>126.72</v>
      </c>
      <c r="H109" s="189"/>
      <c r="I109" s="182">
        <f>ROUND(G109*(H109),2)</f>
        <v>0</v>
      </c>
      <c r="J109" s="184">
        <f>ROUND(G109*(N109),2)</f>
        <v>0</v>
      </c>
      <c r="K109" s="185">
        <f>ROUND(G109*(O109),2)</f>
        <v>0</v>
      </c>
      <c r="L109" s="185">
        <f>ROUND(G109*(H109),2)</f>
        <v>0</v>
      </c>
      <c r="M109" s="185"/>
      <c r="N109" s="185">
        <v>0</v>
      </c>
      <c r="O109" s="185"/>
      <c r="P109" s="190">
        <v>2.3E-3</v>
      </c>
      <c r="Q109" s="190"/>
      <c r="R109" s="190">
        <v>2.3E-3</v>
      </c>
      <c r="S109" s="186">
        <f>ROUND(G109*(P109),3)</f>
        <v>0.29099999999999998</v>
      </c>
      <c r="T109" s="186"/>
      <c r="U109" s="186"/>
      <c r="V109" s="206"/>
      <c r="W109" s="59"/>
      <c r="Z109">
        <f>0.058844*POWER(I109,0.952797)</f>
        <v>0</v>
      </c>
    </row>
    <row r="110" spans="1:26" ht="24.95" customHeight="1" x14ac:dyDescent="0.25">
      <c r="A110" s="187"/>
      <c r="B110" s="223"/>
      <c r="C110" s="197" t="s">
        <v>2864</v>
      </c>
      <c r="D110" s="326" t="s">
        <v>2865</v>
      </c>
      <c r="E110" s="326"/>
      <c r="F110" s="192" t="s">
        <v>162</v>
      </c>
      <c r="G110" s="193">
        <v>139.38999999999999</v>
      </c>
      <c r="H110" s="198"/>
      <c r="I110" s="192">
        <f>ROUND(G110*(H110),2)</f>
        <v>0</v>
      </c>
      <c r="J110" s="194">
        <f>ROUND(G110*(N110),2)</f>
        <v>0</v>
      </c>
      <c r="K110" s="195">
        <f>ROUND(G110*(O110),2)</f>
        <v>0</v>
      </c>
      <c r="L110" s="195">
        <f>ROUND(G110*(H110),2)</f>
        <v>0</v>
      </c>
      <c r="M110" s="195">
        <f>ROUND(G110*(H110),2)</f>
        <v>0</v>
      </c>
      <c r="N110" s="195">
        <v>0</v>
      </c>
      <c r="O110" s="195"/>
      <c r="P110" s="199"/>
      <c r="Q110" s="199"/>
      <c r="R110" s="199"/>
      <c r="S110" s="196">
        <f>ROUND(G110*(P110),3)</f>
        <v>0</v>
      </c>
      <c r="T110" s="196"/>
      <c r="U110" s="196"/>
      <c r="V110" s="207"/>
      <c r="W110" s="59"/>
      <c r="Z110">
        <f>0.058844*POWER(I110,0.952797)</f>
        <v>0</v>
      </c>
    </row>
    <row r="111" spans="1:26" x14ac:dyDescent="0.25">
      <c r="A111" s="13"/>
      <c r="B111" s="221"/>
      <c r="C111" s="180">
        <v>4</v>
      </c>
      <c r="D111" s="322" t="s">
        <v>81</v>
      </c>
      <c r="E111" s="322"/>
      <c r="F111" s="146"/>
      <c r="G111" s="179"/>
      <c r="H111" s="146"/>
      <c r="I111" s="148">
        <f>ROUND((SUM(I107:I110))/1,2)</f>
        <v>0</v>
      </c>
      <c r="J111" s="147"/>
      <c r="K111" s="147"/>
      <c r="L111" s="147">
        <f>ROUND((SUM(L107:L110))/1,2)</f>
        <v>0</v>
      </c>
      <c r="M111" s="147">
        <f>ROUND((SUM(M107:M110))/1,2)</f>
        <v>0</v>
      </c>
      <c r="N111" s="147"/>
      <c r="O111" s="147"/>
      <c r="P111" s="147"/>
      <c r="Q111" s="13"/>
      <c r="R111" s="13"/>
      <c r="S111" s="13">
        <f>ROUND((SUM(S107:S110))/1,2)</f>
        <v>21.39</v>
      </c>
      <c r="T111" s="13"/>
      <c r="U111" s="13"/>
      <c r="V111" s="208">
        <f>ROUND((SUM(V107:V110))/1,2)</f>
        <v>0</v>
      </c>
      <c r="W111" s="226"/>
      <c r="X111" s="145"/>
      <c r="Y111" s="145"/>
      <c r="Z111" s="145"/>
    </row>
    <row r="112" spans="1:26" x14ac:dyDescent="0.25">
      <c r="A112" s="1"/>
      <c r="B112" s="217"/>
      <c r="C112" s="1"/>
      <c r="D112" s="1"/>
      <c r="E112" s="139"/>
      <c r="F112" s="139"/>
      <c r="G112" s="173"/>
      <c r="H112" s="139"/>
      <c r="I112" s="139"/>
      <c r="J112" s="140"/>
      <c r="K112" s="140"/>
      <c r="L112" s="140"/>
      <c r="M112" s="140"/>
      <c r="N112" s="140"/>
      <c r="O112" s="140"/>
      <c r="P112" s="140"/>
      <c r="Q112" s="1"/>
      <c r="R112" s="1"/>
      <c r="S112" s="1"/>
      <c r="T112" s="1"/>
      <c r="U112" s="1"/>
      <c r="V112" s="209"/>
      <c r="W112" s="59"/>
    </row>
    <row r="113" spans="1:26" x14ac:dyDescent="0.25">
      <c r="A113" s="13"/>
      <c r="B113" s="221"/>
      <c r="C113" s="180">
        <v>8</v>
      </c>
      <c r="D113" s="322" t="s">
        <v>1737</v>
      </c>
      <c r="E113" s="322"/>
      <c r="F113" s="146"/>
      <c r="G113" s="179"/>
      <c r="H113" s="146"/>
      <c r="I113" s="146"/>
      <c r="J113" s="147"/>
      <c r="K113" s="147"/>
      <c r="L113" s="147"/>
      <c r="M113" s="147"/>
      <c r="N113" s="147"/>
      <c r="O113" s="147"/>
      <c r="P113" s="147"/>
      <c r="Q113" s="13"/>
      <c r="R113" s="13"/>
      <c r="S113" s="13"/>
      <c r="T113" s="13"/>
      <c r="U113" s="13"/>
      <c r="V113" s="205"/>
      <c r="W113" s="226"/>
      <c r="X113" s="145"/>
      <c r="Y113" s="145"/>
      <c r="Z113" s="145"/>
    </row>
    <row r="114" spans="1:26" ht="24.95" customHeight="1" x14ac:dyDescent="0.25">
      <c r="A114" s="187"/>
      <c r="B114" s="222"/>
      <c r="C114" s="188" t="s">
        <v>2866</v>
      </c>
      <c r="D114" s="323" t="s">
        <v>2867</v>
      </c>
      <c r="E114" s="323"/>
      <c r="F114" s="182" t="s">
        <v>178</v>
      </c>
      <c r="G114" s="183">
        <v>175</v>
      </c>
      <c r="H114" s="189"/>
      <c r="I114" s="182">
        <f t="shared" ref="I114:I132" si="6">ROUND(G114*(H114),2)</f>
        <v>0</v>
      </c>
      <c r="J114" s="184">
        <f t="shared" ref="J114:J132" si="7">ROUND(G114*(N114),2)</f>
        <v>0</v>
      </c>
      <c r="K114" s="185">
        <f t="shared" ref="K114:K132" si="8">ROUND(G114*(O114),2)</f>
        <v>0</v>
      </c>
      <c r="L114" s="185">
        <f t="shared" ref="L114:L132" si="9">ROUND(G114*(H114),2)</f>
        <v>0</v>
      </c>
      <c r="M114" s="185"/>
      <c r="N114" s="185">
        <v>0</v>
      </c>
      <c r="O114" s="185"/>
      <c r="P114" s="190"/>
      <c r="Q114" s="190"/>
      <c r="R114" s="190"/>
      <c r="S114" s="186">
        <f t="shared" ref="S114:S132" si="10">ROUND(G114*(P114),3)</f>
        <v>0</v>
      </c>
      <c r="T114" s="186"/>
      <c r="U114" s="186"/>
      <c r="V114" s="206"/>
      <c r="W114" s="59"/>
      <c r="Z114">
        <f t="shared" ref="Z114:Z132" si="11">0.058844*POWER(I114,0.952797)</f>
        <v>0</v>
      </c>
    </row>
    <row r="115" spans="1:26" ht="24.95" customHeight="1" x14ac:dyDescent="0.25">
      <c r="A115" s="187"/>
      <c r="B115" s="223"/>
      <c r="C115" s="197" t="s">
        <v>2868</v>
      </c>
      <c r="D115" s="326" t="s">
        <v>2869</v>
      </c>
      <c r="E115" s="326"/>
      <c r="F115" s="192" t="s">
        <v>195</v>
      </c>
      <c r="G115" s="193">
        <v>30</v>
      </c>
      <c r="H115" s="198"/>
      <c r="I115" s="192">
        <f t="shared" si="6"/>
        <v>0</v>
      </c>
      <c r="J115" s="194">
        <f t="shared" si="7"/>
        <v>0</v>
      </c>
      <c r="K115" s="195">
        <f t="shared" si="8"/>
        <v>0</v>
      </c>
      <c r="L115" s="195">
        <f t="shared" si="9"/>
        <v>0</v>
      </c>
      <c r="M115" s="195">
        <f>ROUND(G115*(H115),2)</f>
        <v>0</v>
      </c>
      <c r="N115" s="195">
        <v>0</v>
      </c>
      <c r="O115" s="195"/>
      <c r="P115" s="199"/>
      <c r="Q115" s="199"/>
      <c r="R115" s="199"/>
      <c r="S115" s="196">
        <f t="shared" si="10"/>
        <v>0</v>
      </c>
      <c r="T115" s="196"/>
      <c r="U115" s="196"/>
      <c r="V115" s="207"/>
      <c r="W115" s="59"/>
      <c r="Z115">
        <f t="shared" si="11"/>
        <v>0</v>
      </c>
    </row>
    <row r="116" spans="1:26" ht="24.95" customHeight="1" x14ac:dyDescent="0.25">
      <c r="A116" s="187"/>
      <c r="B116" s="222"/>
      <c r="C116" s="188" t="s">
        <v>2820</v>
      </c>
      <c r="D116" s="323" t="s">
        <v>2870</v>
      </c>
      <c r="E116" s="323"/>
      <c r="F116" s="182" t="s">
        <v>178</v>
      </c>
      <c r="G116" s="183">
        <v>175</v>
      </c>
      <c r="H116" s="189"/>
      <c r="I116" s="182">
        <f t="shared" si="6"/>
        <v>0</v>
      </c>
      <c r="J116" s="184">
        <f t="shared" si="7"/>
        <v>0</v>
      </c>
      <c r="K116" s="185">
        <f t="shared" si="8"/>
        <v>0</v>
      </c>
      <c r="L116" s="185">
        <f t="shared" si="9"/>
        <v>0</v>
      </c>
      <c r="M116" s="185"/>
      <c r="N116" s="185">
        <v>0</v>
      </c>
      <c r="O116" s="185"/>
      <c r="P116" s="190"/>
      <c r="Q116" s="190"/>
      <c r="R116" s="190"/>
      <c r="S116" s="186">
        <f t="shared" si="10"/>
        <v>0</v>
      </c>
      <c r="T116" s="186"/>
      <c r="U116" s="186"/>
      <c r="V116" s="206"/>
      <c r="W116" s="59"/>
      <c r="Z116">
        <f t="shared" si="11"/>
        <v>0</v>
      </c>
    </row>
    <row r="117" spans="1:26" ht="24.95" customHeight="1" x14ac:dyDescent="0.25">
      <c r="A117" s="187"/>
      <c r="B117" s="222"/>
      <c r="C117" s="188" t="s">
        <v>2871</v>
      </c>
      <c r="D117" s="323" t="s">
        <v>2872</v>
      </c>
      <c r="E117" s="323"/>
      <c r="F117" s="182" t="s">
        <v>195</v>
      </c>
      <c r="G117" s="183">
        <v>1</v>
      </c>
      <c r="H117" s="189"/>
      <c r="I117" s="182">
        <f t="shared" si="6"/>
        <v>0</v>
      </c>
      <c r="J117" s="184">
        <f t="shared" si="7"/>
        <v>0</v>
      </c>
      <c r="K117" s="185">
        <f t="shared" si="8"/>
        <v>0</v>
      </c>
      <c r="L117" s="185">
        <f t="shared" si="9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10"/>
        <v>0</v>
      </c>
      <c r="T117" s="186"/>
      <c r="U117" s="186"/>
      <c r="V117" s="206"/>
      <c r="W117" s="59"/>
      <c r="Z117">
        <f t="shared" si="11"/>
        <v>0</v>
      </c>
    </row>
    <row r="118" spans="1:26" ht="24.95" customHeight="1" x14ac:dyDescent="0.25">
      <c r="A118" s="187"/>
      <c r="B118" s="223"/>
      <c r="C118" s="197" t="s">
        <v>2873</v>
      </c>
      <c r="D118" s="326" t="s">
        <v>2874</v>
      </c>
      <c r="E118" s="326"/>
      <c r="F118" s="192" t="s">
        <v>195</v>
      </c>
      <c r="G118" s="193">
        <v>1</v>
      </c>
      <c r="H118" s="198"/>
      <c r="I118" s="192">
        <f t="shared" si="6"/>
        <v>0</v>
      </c>
      <c r="J118" s="194">
        <f t="shared" si="7"/>
        <v>0</v>
      </c>
      <c r="K118" s="195">
        <f t="shared" si="8"/>
        <v>0</v>
      </c>
      <c r="L118" s="195">
        <f t="shared" si="9"/>
        <v>0</v>
      </c>
      <c r="M118" s="195">
        <f>ROUND(G118*(H118),2)</f>
        <v>0</v>
      </c>
      <c r="N118" s="195">
        <v>0</v>
      </c>
      <c r="O118" s="195"/>
      <c r="P118" s="199"/>
      <c r="Q118" s="199"/>
      <c r="R118" s="199"/>
      <c r="S118" s="196">
        <f t="shared" si="10"/>
        <v>0</v>
      </c>
      <c r="T118" s="196"/>
      <c r="U118" s="196"/>
      <c r="V118" s="207"/>
      <c r="W118" s="59"/>
      <c r="Z118">
        <f t="shared" si="11"/>
        <v>0</v>
      </c>
    </row>
    <row r="119" spans="1:26" ht="24.95" customHeight="1" x14ac:dyDescent="0.25">
      <c r="A119" s="187"/>
      <c r="B119" s="222"/>
      <c r="C119" s="188" t="s">
        <v>2875</v>
      </c>
      <c r="D119" s="323" t="s">
        <v>2833</v>
      </c>
      <c r="E119" s="323"/>
      <c r="F119" s="182" t="s">
        <v>195</v>
      </c>
      <c r="G119" s="183">
        <v>6</v>
      </c>
      <c r="H119" s="189"/>
      <c r="I119" s="182">
        <f t="shared" si="6"/>
        <v>0</v>
      </c>
      <c r="J119" s="184">
        <f t="shared" si="7"/>
        <v>0</v>
      </c>
      <c r="K119" s="185">
        <f t="shared" si="8"/>
        <v>0</v>
      </c>
      <c r="L119" s="185">
        <f t="shared" si="9"/>
        <v>0</v>
      </c>
      <c r="M119" s="185"/>
      <c r="N119" s="185">
        <v>0</v>
      </c>
      <c r="O119" s="185"/>
      <c r="P119" s="190">
        <v>3.0000000000000001E-5</v>
      </c>
      <c r="Q119" s="190"/>
      <c r="R119" s="190">
        <v>3.0000000000000001E-5</v>
      </c>
      <c r="S119" s="186">
        <f t="shared" si="10"/>
        <v>0</v>
      </c>
      <c r="T119" s="186"/>
      <c r="U119" s="186"/>
      <c r="V119" s="206"/>
      <c r="W119" s="59"/>
      <c r="Z119">
        <f t="shared" si="11"/>
        <v>0</v>
      </c>
    </row>
    <row r="120" spans="1:26" ht="35.1" customHeight="1" x14ac:dyDescent="0.25">
      <c r="A120" s="187"/>
      <c r="B120" s="223"/>
      <c r="C120" s="197" t="s">
        <v>2876</v>
      </c>
      <c r="D120" s="326" t="s">
        <v>2877</v>
      </c>
      <c r="E120" s="326"/>
      <c r="F120" s="192" t="s">
        <v>195</v>
      </c>
      <c r="G120" s="193">
        <v>6</v>
      </c>
      <c r="H120" s="198"/>
      <c r="I120" s="192">
        <f t="shared" si="6"/>
        <v>0</v>
      </c>
      <c r="J120" s="194">
        <f t="shared" si="7"/>
        <v>0</v>
      </c>
      <c r="K120" s="195">
        <f t="shared" si="8"/>
        <v>0</v>
      </c>
      <c r="L120" s="195">
        <f t="shared" si="9"/>
        <v>0</v>
      </c>
      <c r="M120" s="195">
        <f>ROUND(G120*(H120),2)</f>
        <v>0</v>
      </c>
      <c r="N120" s="195">
        <v>0</v>
      </c>
      <c r="O120" s="195"/>
      <c r="P120" s="199"/>
      <c r="Q120" s="199"/>
      <c r="R120" s="199"/>
      <c r="S120" s="196">
        <f t="shared" si="10"/>
        <v>0</v>
      </c>
      <c r="T120" s="196"/>
      <c r="U120" s="196"/>
      <c r="V120" s="207"/>
      <c r="W120" s="59"/>
      <c r="Z120">
        <f t="shared" si="11"/>
        <v>0</v>
      </c>
    </row>
    <row r="121" spans="1:26" ht="24.95" customHeight="1" x14ac:dyDescent="0.25">
      <c r="A121" s="187"/>
      <c r="B121" s="223"/>
      <c r="C121" s="197" t="s">
        <v>2878</v>
      </c>
      <c r="D121" s="326" t="s">
        <v>2879</v>
      </c>
      <c r="E121" s="326"/>
      <c r="F121" s="192" t="s">
        <v>195</v>
      </c>
      <c r="G121" s="193">
        <v>6</v>
      </c>
      <c r="H121" s="198"/>
      <c r="I121" s="192">
        <f t="shared" si="6"/>
        <v>0</v>
      </c>
      <c r="J121" s="194">
        <f t="shared" si="7"/>
        <v>0</v>
      </c>
      <c r="K121" s="195">
        <f t="shared" si="8"/>
        <v>0</v>
      </c>
      <c r="L121" s="195">
        <f t="shared" si="9"/>
        <v>0</v>
      </c>
      <c r="M121" s="195">
        <f>ROUND(G121*(H121),2)</f>
        <v>0</v>
      </c>
      <c r="N121" s="195">
        <v>0</v>
      </c>
      <c r="O121" s="195"/>
      <c r="P121" s="199"/>
      <c r="Q121" s="199"/>
      <c r="R121" s="199"/>
      <c r="S121" s="196">
        <f t="shared" si="10"/>
        <v>0</v>
      </c>
      <c r="T121" s="196"/>
      <c r="U121" s="196"/>
      <c r="V121" s="207"/>
      <c r="W121" s="59"/>
      <c r="Z121">
        <f t="shared" si="11"/>
        <v>0</v>
      </c>
    </row>
    <row r="122" spans="1:26" ht="24.95" customHeight="1" x14ac:dyDescent="0.25">
      <c r="A122" s="187"/>
      <c r="B122" s="223"/>
      <c r="C122" s="197" t="s">
        <v>2880</v>
      </c>
      <c r="D122" s="326" t="s">
        <v>2881</v>
      </c>
      <c r="E122" s="326"/>
      <c r="F122" s="192" t="s">
        <v>249</v>
      </c>
      <c r="G122" s="193">
        <v>221</v>
      </c>
      <c r="H122" s="198"/>
      <c r="I122" s="192">
        <f t="shared" si="6"/>
        <v>0</v>
      </c>
      <c r="J122" s="194">
        <f t="shared" si="7"/>
        <v>0</v>
      </c>
      <c r="K122" s="195">
        <f t="shared" si="8"/>
        <v>0</v>
      </c>
      <c r="L122" s="195">
        <f t="shared" si="9"/>
        <v>0</v>
      </c>
      <c r="M122" s="195">
        <f>ROUND(G122*(H122),2)</f>
        <v>0</v>
      </c>
      <c r="N122" s="195">
        <v>0</v>
      </c>
      <c r="O122" s="195"/>
      <c r="P122" s="199"/>
      <c r="Q122" s="199"/>
      <c r="R122" s="199"/>
      <c r="S122" s="196">
        <f t="shared" si="10"/>
        <v>0</v>
      </c>
      <c r="T122" s="196"/>
      <c r="U122" s="196"/>
      <c r="V122" s="207"/>
      <c r="W122" s="59"/>
      <c r="Z122">
        <f t="shared" si="11"/>
        <v>0</v>
      </c>
    </row>
    <row r="123" spans="1:26" ht="24.95" customHeight="1" x14ac:dyDescent="0.25">
      <c r="A123" s="187"/>
      <c r="B123" s="223"/>
      <c r="C123" s="197" t="s">
        <v>2882</v>
      </c>
      <c r="D123" s="326" t="s">
        <v>2883</v>
      </c>
      <c r="E123" s="326"/>
      <c r="F123" s="192" t="s">
        <v>2668</v>
      </c>
      <c r="G123" s="193">
        <v>17</v>
      </c>
      <c r="H123" s="198"/>
      <c r="I123" s="192">
        <f t="shared" si="6"/>
        <v>0</v>
      </c>
      <c r="J123" s="194">
        <f t="shared" si="7"/>
        <v>0</v>
      </c>
      <c r="K123" s="195">
        <f t="shared" si="8"/>
        <v>0</v>
      </c>
      <c r="L123" s="195">
        <f t="shared" si="9"/>
        <v>0</v>
      </c>
      <c r="M123" s="195">
        <f>ROUND(G123*(H123),2)</f>
        <v>0</v>
      </c>
      <c r="N123" s="195">
        <v>0</v>
      </c>
      <c r="O123" s="195"/>
      <c r="P123" s="199"/>
      <c r="Q123" s="199"/>
      <c r="R123" s="199"/>
      <c r="S123" s="196">
        <f t="shared" si="10"/>
        <v>0</v>
      </c>
      <c r="T123" s="196"/>
      <c r="U123" s="196"/>
      <c r="V123" s="207"/>
      <c r="W123" s="59"/>
      <c r="Z123">
        <f t="shared" si="11"/>
        <v>0</v>
      </c>
    </row>
    <row r="124" spans="1:26" ht="24.95" customHeight="1" x14ac:dyDescent="0.25">
      <c r="A124" s="187"/>
      <c r="B124" s="223"/>
      <c r="C124" s="197" t="s">
        <v>2884</v>
      </c>
      <c r="D124" s="326" t="s">
        <v>2885</v>
      </c>
      <c r="E124" s="326"/>
      <c r="F124" s="192" t="s">
        <v>195</v>
      </c>
      <c r="G124" s="193">
        <v>6</v>
      </c>
      <c r="H124" s="198"/>
      <c r="I124" s="192">
        <f t="shared" si="6"/>
        <v>0</v>
      </c>
      <c r="J124" s="194">
        <f t="shared" si="7"/>
        <v>0</v>
      </c>
      <c r="K124" s="195">
        <f t="shared" si="8"/>
        <v>0</v>
      </c>
      <c r="L124" s="195">
        <f t="shared" si="9"/>
        <v>0</v>
      </c>
      <c r="M124" s="195">
        <f>ROUND(G124*(H124),2)</f>
        <v>0</v>
      </c>
      <c r="N124" s="195">
        <v>0</v>
      </c>
      <c r="O124" s="195"/>
      <c r="P124" s="199"/>
      <c r="Q124" s="199"/>
      <c r="R124" s="199"/>
      <c r="S124" s="196">
        <f t="shared" si="10"/>
        <v>0</v>
      </c>
      <c r="T124" s="196"/>
      <c r="U124" s="196"/>
      <c r="V124" s="207"/>
      <c r="W124" s="59"/>
      <c r="Z124">
        <f t="shared" si="11"/>
        <v>0</v>
      </c>
    </row>
    <row r="125" spans="1:26" ht="24.95" customHeight="1" x14ac:dyDescent="0.25">
      <c r="A125" s="187"/>
      <c r="B125" s="222"/>
      <c r="C125" s="188" t="s">
        <v>2844</v>
      </c>
      <c r="D125" s="323" t="s">
        <v>2845</v>
      </c>
      <c r="E125" s="323"/>
      <c r="F125" s="182" t="s">
        <v>178</v>
      </c>
      <c r="G125" s="183">
        <v>186.3</v>
      </c>
      <c r="H125" s="189"/>
      <c r="I125" s="182">
        <f t="shared" si="6"/>
        <v>0</v>
      </c>
      <c r="J125" s="184">
        <f t="shared" si="7"/>
        <v>0</v>
      </c>
      <c r="K125" s="185">
        <f t="shared" si="8"/>
        <v>0</v>
      </c>
      <c r="L125" s="185">
        <f t="shared" si="9"/>
        <v>0</v>
      </c>
      <c r="M125" s="185"/>
      <c r="N125" s="185">
        <v>0</v>
      </c>
      <c r="O125" s="185"/>
      <c r="P125" s="190"/>
      <c r="Q125" s="190"/>
      <c r="R125" s="190"/>
      <c r="S125" s="186">
        <f t="shared" si="10"/>
        <v>0</v>
      </c>
      <c r="T125" s="186"/>
      <c r="U125" s="186"/>
      <c r="V125" s="206"/>
      <c r="W125" s="59"/>
      <c r="Z125">
        <f t="shared" si="11"/>
        <v>0</v>
      </c>
    </row>
    <row r="126" spans="1:26" ht="24.95" customHeight="1" x14ac:dyDescent="0.25">
      <c r="A126" s="187"/>
      <c r="B126" s="222"/>
      <c r="C126" s="188" t="s">
        <v>2886</v>
      </c>
      <c r="D126" s="323" t="s">
        <v>2887</v>
      </c>
      <c r="E126" s="323"/>
      <c r="F126" s="182" t="s">
        <v>125</v>
      </c>
      <c r="G126" s="183">
        <v>44</v>
      </c>
      <c r="H126" s="189"/>
      <c r="I126" s="182">
        <f t="shared" si="6"/>
        <v>0</v>
      </c>
      <c r="J126" s="184">
        <f t="shared" si="7"/>
        <v>0</v>
      </c>
      <c r="K126" s="185">
        <f t="shared" si="8"/>
        <v>0</v>
      </c>
      <c r="L126" s="185">
        <f t="shared" si="9"/>
        <v>0</v>
      </c>
      <c r="M126" s="185"/>
      <c r="N126" s="185">
        <v>0</v>
      </c>
      <c r="O126" s="185"/>
      <c r="P126" s="190"/>
      <c r="Q126" s="190"/>
      <c r="R126" s="190"/>
      <c r="S126" s="186">
        <f t="shared" si="10"/>
        <v>0</v>
      </c>
      <c r="T126" s="186"/>
      <c r="U126" s="186"/>
      <c r="V126" s="206"/>
      <c r="W126" s="59"/>
      <c r="Z126">
        <f t="shared" si="11"/>
        <v>0</v>
      </c>
    </row>
    <row r="127" spans="1:26" ht="24.95" customHeight="1" x14ac:dyDescent="0.25">
      <c r="A127" s="187"/>
      <c r="B127" s="222"/>
      <c r="C127" s="188" t="s">
        <v>2888</v>
      </c>
      <c r="D127" s="323" t="s">
        <v>2889</v>
      </c>
      <c r="E127" s="323"/>
      <c r="F127" s="182" t="s">
        <v>130</v>
      </c>
      <c r="G127" s="183">
        <v>1</v>
      </c>
      <c r="H127" s="189"/>
      <c r="I127" s="182">
        <f t="shared" si="6"/>
        <v>0</v>
      </c>
      <c r="J127" s="184">
        <f t="shared" si="7"/>
        <v>0</v>
      </c>
      <c r="K127" s="185">
        <f t="shared" si="8"/>
        <v>0</v>
      </c>
      <c r="L127" s="185">
        <f t="shared" si="9"/>
        <v>0</v>
      </c>
      <c r="M127" s="185"/>
      <c r="N127" s="185">
        <v>0</v>
      </c>
      <c r="O127" s="185"/>
      <c r="P127" s="190"/>
      <c r="Q127" s="190"/>
      <c r="R127" s="190"/>
      <c r="S127" s="186">
        <f t="shared" si="10"/>
        <v>0</v>
      </c>
      <c r="T127" s="186"/>
      <c r="U127" s="186"/>
      <c r="V127" s="206"/>
      <c r="W127" s="59"/>
      <c r="Z127">
        <f t="shared" si="11"/>
        <v>0</v>
      </c>
    </row>
    <row r="128" spans="1:26" ht="24.95" customHeight="1" x14ac:dyDescent="0.25">
      <c r="A128" s="187"/>
      <c r="B128" s="223"/>
      <c r="C128" s="197" t="s">
        <v>2890</v>
      </c>
      <c r="D128" s="326" t="s">
        <v>2891</v>
      </c>
      <c r="E128" s="326"/>
      <c r="F128" s="192" t="s">
        <v>2668</v>
      </c>
      <c r="G128" s="193">
        <v>2</v>
      </c>
      <c r="H128" s="198"/>
      <c r="I128" s="192">
        <f t="shared" si="6"/>
        <v>0</v>
      </c>
      <c r="J128" s="194">
        <f t="shared" si="7"/>
        <v>0</v>
      </c>
      <c r="K128" s="195">
        <f t="shared" si="8"/>
        <v>0</v>
      </c>
      <c r="L128" s="195">
        <f t="shared" si="9"/>
        <v>0</v>
      </c>
      <c r="M128" s="195">
        <f>ROUND(G128*(H128),2)</f>
        <v>0</v>
      </c>
      <c r="N128" s="195">
        <v>0</v>
      </c>
      <c r="O128" s="195"/>
      <c r="P128" s="199"/>
      <c r="Q128" s="199"/>
      <c r="R128" s="199"/>
      <c r="S128" s="196">
        <f t="shared" si="10"/>
        <v>0</v>
      </c>
      <c r="T128" s="196"/>
      <c r="U128" s="196"/>
      <c r="V128" s="207"/>
      <c r="W128" s="59"/>
      <c r="Z128">
        <f t="shared" si="11"/>
        <v>0</v>
      </c>
    </row>
    <row r="129" spans="1:26" ht="24.95" customHeight="1" x14ac:dyDescent="0.25">
      <c r="A129" s="187"/>
      <c r="B129" s="223"/>
      <c r="C129" s="197" t="s">
        <v>2892</v>
      </c>
      <c r="D129" s="326" t="s">
        <v>2893</v>
      </c>
      <c r="E129" s="326"/>
      <c r="F129" s="192" t="s">
        <v>2668</v>
      </c>
      <c r="G129" s="193">
        <v>144</v>
      </c>
      <c r="H129" s="198"/>
      <c r="I129" s="192">
        <f t="shared" si="6"/>
        <v>0</v>
      </c>
      <c r="J129" s="194">
        <f t="shared" si="7"/>
        <v>0</v>
      </c>
      <c r="K129" s="195">
        <f t="shared" si="8"/>
        <v>0</v>
      </c>
      <c r="L129" s="195">
        <f t="shared" si="9"/>
        <v>0</v>
      </c>
      <c r="M129" s="195">
        <f>ROUND(G129*(H129),2)</f>
        <v>0</v>
      </c>
      <c r="N129" s="195">
        <v>0</v>
      </c>
      <c r="O129" s="195"/>
      <c r="P129" s="199"/>
      <c r="Q129" s="199"/>
      <c r="R129" s="199"/>
      <c r="S129" s="196">
        <f t="shared" si="10"/>
        <v>0</v>
      </c>
      <c r="T129" s="196"/>
      <c r="U129" s="196"/>
      <c r="V129" s="207"/>
      <c r="W129" s="59"/>
      <c r="Z129">
        <f t="shared" si="11"/>
        <v>0</v>
      </c>
    </row>
    <row r="130" spans="1:26" ht="24.95" customHeight="1" x14ac:dyDescent="0.25">
      <c r="A130" s="187"/>
      <c r="B130" s="222"/>
      <c r="C130" s="188" t="s">
        <v>2894</v>
      </c>
      <c r="D130" s="323" t="s">
        <v>2895</v>
      </c>
      <c r="E130" s="323"/>
      <c r="F130" s="182" t="s">
        <v>130</v>
      </c>
      <c r="G130" s="183">
        <v>3</v>
      </c>
      <c r="H130" s="189"/>
      <c r="I130" s="182">
        <f t="shared" si="6"/>
        <v>0</v>
      </c>
      <c r="J130" s="184">
        <f t="shared" si="7"/>
        <v>0</v>
      </c>
      <c r="K130" s="185">
        <f t="shared" si="8"/>
        <v>0</v>
      </c>
      <c r="L130" s="185">
        <f t="shared" si="9"/>
        <v>0</v>
      </c>
      <c r="M130" s="185"/>
      <c r="N130" s="185">
        <v>0</v>
      </c>
      <c r="O130" s="185"/>
      <c r="P130" s="190">
        <v>1.6199999999999999E-3</v>
      </c>
      <c r="Q130" s="190"/>
      <c r="R130" s="190">
        <v>1.6199999999999999E-3</v>
      </c>
      <c r="S130" s="186">
        <f t="shared" si="10"/>
        <v>5.0000000000000001E-3</v>
      </c>
      <c r="T130" s="186"/>
      <c r="U130" s="186"/>
      <c r="V130" s="206"/>
      <c r="W130" s="59"/>
      <c r="Z130">
        <f t="shared" si="11"/>
        <v>0</v>
      </c>
    </row>
    <row r="131" spans="1:26" ht="24.95" customHeight="1" x14ac:dyDescent="0.25">
      <c r="A131" s="187"/>
      <c r="B131" s="223"/>
      <c r="C131" s="197" t="s">
        <v>2896</v>
      </c>
      <c r="D131" s="326" t="s">
        <v>2897</v>
      </c>
      <c r="E131" s="326"/>
      <c r="F131" s="192" t="s">
        <v>2668</v>
      </c>
      <c r="G131" s="193">
        <v>3</v>
      </c>
      <c r="H131" s="198"/>
      <c r="I131" s="192">
        <f t="shared" si="6"/>
        <v>0</v>
      </c>
      <c r="J131" s="194">
        <f t="shared" si="7"/>
        <v>0</v>
      </c>
      <c r="K131" s="195">
        <f t="shared" si="8"/>
        <v>0</v>
      </c>
      <c r="L131" s="195">
        <f t="shared" si="9"/>
        <v>0</v>
      </c>
      <c r="M131" s="195">
        <f>ROUND(G131*(H131),2)</f>
        <v>0</v>
      </c>
      <c r="N131" s="195">
        <v>0</v>
      </c>
      <c r="O131" s="195"/>
      <c r="P131" s="199"/>
      <c r="Q131" s="199"/>
      <c r="R131" s="199"/>
      <c r="S131" s="196">
        <f t="shared" si="10"/>
        <v>0</v>
      </c>
      <c r="T131" s="196"/>
      <c r="U131" s="196"/>
      <c r="V131" s="207"/>
      <c r="W131" s="59"/>
      <c r="Z131">
        <f t="shared" si="11"/>
        <v>0</v>
      </c>
    </row>
    <row r="132" spans="1:26" ht="24.95" customHeight="1" x14ac:dyDescent="0.25">
      <c r="A132" s="187"/>
      <c r="B132" s="223"/>
      <c r="C132" s="197" t="s">
        <v>2898</v>
      </c>
      <c r="D132" s="326" t="s">
        <v>2899</v>
      </c>
      <c r="E132" s="326"/>
      <c r="F132" s="192" t="s">
        <v>130</v>
      </c>
      <c r="G132" s="193">
        <v>3</v>
      </c>
      <c r="H132" s="198"/>
      <c r="I132" s="192">
        <f t="shared" si="6"/>
        <v>0</v>
      </c>
      <c r="J132" s="194">
        <f t="shared" si="7"/>
        <v>0</v>
      </c>
      <c r="K132" s="195">
        <f t="shared" si="8"/>
        <v>0</v>
      </c>
      <c r="L132" s="195">
        <f t="shared" si="9"/>
        <v>0</v>
      </c>
      <c r="M132" s="195">
        <f>ROUND(G132*(H132),2)</f>
        <v>0</v>
      </c>
      <c r="N132" s="195">
        <v>0</v>
      </c>
      <c r="O132" s="195"/>
      <c r="P132" s="199">
        <v>6.3E-2</v>
      </c>
      <c r="Q132" s="199"/>
      <c r="R132" s="199">
        <v>6.3E-2</v>
      </c>
      <c r="S132" s="196">
        <f t="shared" si="10"/>
        <v>0.189</v>
      </c>
      <c r="T132" s="196"/>
      <c r="U132" s="196"/>
      <c r="V132" s="207"/>
      <c r="W132" s="59"/>
      <c r="Z132">
        <f t="shared" si="11"/>
        <v>0</v>
      </c>
    </row>
    <row r="133" spans="1:26" x14ac:dyDescent="0.25">
      <c r="A133" s="13"/>
      <c r="B133" s="221"/>
      <c r="C133" s="180">
        <v>8</v>
      </c>
      <c r="D133" s="322" t="s">
        <v>1737</v>
      </c>
      <c r="E133" s="322"/>
      <c r="F133" s="146"/>
      <c r="G133" s="179"/>
      <c r="H133" s="146"/>
      <c r="I133" s="148">
        <f>ROUND((SUM(I113:I132))/1,2)</f>
        <v>0</v>
      </c>
      <c r="J133" s="147"/>
      <c r="K133" s="147"/>
      <c r="L133" s="147">
        <f>ROUND((SUM(L113:L132))/1,2)</f>
        <v>0</v>
      </c>
      <c r="M133" s="147">
        <f>ROUND((SUM(M113:M132))/1,2)</f>
        <v>0</v>
      </c>
      <c r="N133" s="147"/>
      <c r="O133" s="147"/>
      <c r="P133" s="147"/>
      <c r="Q133" s="13"/>
      <c r="R133" s="13"/>
      <c r="S133" s="13">
        <f>ROUND((SUM(S113:S132))/1,2)</f>
        <v>0.19</v>
      </c>
      <c r="T133" s="13"/>
      <c r="U133" s="13"/>
      <c r="V133" s="208">
        <f>ROUND((SUM(V113:V132))/1,2)</f>
        <v>0</v>
      </c>
      <c r="W133" s="226"/>
      <c r="X133" s="145"/>
      <c r="Y133" s="145"/>
      <c r="Z133" s="145"/>
    </row>
    <row r="134" spans="1:26" x14ac:dyDescent="0.25">
      <c r="A134" s="1"/>
      <c r="B134" s="217"/>
      <c r="C134" s="1"/>
      <c r="D134" s="1"/>
      <c r="E134" s="139"/>
      <c r="F134" s="139"/>
      <c r="G134" s="173"/>
      <c r="H134" s="139"/>
      <c r="I134" s="139"/>
      <c r="J134" s="140"/>
      <c r="K134" s="140"/>
      <c r="L134" s="140"/>
      <c r="M134" s="140"/>
      <c r="N134" s="140"/>
      <c r="O134" s="140"/>
      <c r="P134" s="140"/>
      <c r="Q134" s="1"/>
      <c r="R134" s="1"/>
      <c r="S134" s="1"/>
      <c r="T134" s="1"/>
      <c r="U134" s="1"/>
      <c r="V134" s="209"/>
      <c r="W134" s="59"/>
    </row>
    <row r="135" spans="1:26" x14ac:dyDescent="0.25">
      <c r="A135" s="13"/>
      <c r="B135" s="221"/>
      <c r="C135" s="180">
        <v>99</v>
      </c>
      <c r="D135" s="322" t="s">
        <v>84</v>
      </c>
      <c r="E135" s="322"/>
      <c r="F135" s="146"/>
      <c r="G135" s="179"/>
      <c r="H135" s="146"/>
      <c r="I135" s="146"/>
      <c r="J135" s="147"/>
      <c r="K135" s="147"/>
      <c r="L135" s="147"/>
      <c r="M135" s="147"/>
      <c r="N135" s="147"/>
      <c r="O135" s="147"/>
      <c r="P135" s="147"/>
      <c r="Q135" s="13"/>
      <c r="R135" s="13"/>
      <c r="S135" s="13"/>
      <c r="T135" s="13"/>
      <c r="U135" s="13"/>
      <c r="V135" s="205"/>
      <c r="W135" s="226"/>
      <c r="X135" s="145"/>
      <c r="Y135" s="145"/>
      <c r="Z135" s="145"/>
    </row>
    <row r="136" spans="1:26" ht="24.95" customHeight="1" x14ac:dyDescent="0.25">
      <c r="A136" s="187"/>
      <c r="B136" s="222"/>
      <c r="C136" s="188" t="s">
        <v>2787</v>
      </c>
      <c r="D136" s="323" t="s">
        <v>2788</v>
      </c>
      <c r="E136" s="323"/>
      <c r="F136" s="182" t="s">
        <v>157</v>
      </c>
      <c r="G136" s="183">
        <v>74.667930769999998</v>
      </c>
      <c r="H136" s="189"/>
      <c r="I136" s="182">
        <f>ROUND(G136*(H136),2)</f>
        <v>0</v>
      </c>
      <c r="J136" s="184">
        <f>ROUND(G136*(N136),2)</f>
        <v>0</v>
      </c>
      <c r="K136" s="185">
        <f>ROUND(G136*(O136),2)</f>
        <v>0</v>
      </c>
      <c r="L136" s="185">
        <f>ROUND(G136*(H136),2)</f>
        <v>0</v>
      </c>
      <c r="M136" s="185"/>
      <c r="N136" s="185">
        <v>0</v>
      </c>
      <c r="O136" s="185"/>
      <c r="P136" s="190"/>
      <c r="Q136" s="190"/>
      <c r="R136" s="190"/>
      <c r="S136" s="186">
        <f>ROUND(G136*(P136),3)</f>
        <v>0</v>
      </c>
      <c r="T136" s="186"/>
      <c r="U136" s="186"/>
      <c r="V136" s="206"/>
      <c r="W136" s="59"/>
      <c r="Z136">
        <f>0.058844*POWER(I136,0.952797)</f>
        <v>0</v>
      </c>
    </row>
    <row r="137" spans="1:26" x14ac:dyDescent="0.25">
      <c r="A137" s="13"/>
      <c r="B137" s="221"/>
      <c r="C137" s="180">
        <v>99</v>
      </c>
      <c r="D137" s="322" t="s">
        <v>84</v>
      </c>
      <c r="E137" s="322"/>
      <c r="F137" s="146"/>
      <c r="G137" s="179"/>
      <c r="H137" s="146"/>
      <c r="I137" s="148">
        <f>ROUND((SUM(I135:I136))/1,2)</f>
        <v>0</v>
      </c>
      <c r="J137" s="147"/>
      <c r="K137" s="147"/>
      <c r="L137" s="147">
        <f>ROUND((SUM(L135:L136))/1,2)</f>
        <v>0</v>
      </c>
      <c r="M137" s="147">
        <f>ROUND((SUM(M135:M136))/1,2)</f>
        <v>0</v>
      </c>
      <c r="N137" s="147"/>
      <c r="O137" s="147"/>
      <c r="P137" s="147"/>
      <c r="Q137" s="13"/>
      <c r="R137" s="13"/>
      <c r="S137" s="13">
        <f>ROUND((SUM(S135:S136))/1,2)</f>
        <v>0</v>
      </c>
      <c r="T137" s="13"/>
      <c r="U137" s="13"/>
      <c r="V137" s="208">
        <f>ROUND((SUM(V135:V136))/1,2)</f>
        <v>0</v>
      </c>
      <c r="W137" s="226"/>
      <c r="X137" s="145"/>
      <c r="Y137" s="145"/>
      <c r="Z137" s="145"/>
    </row>
    <row r="138" spans="1:26" x14ac:dyDescent="0.25">
      <c r="A138" s="1"/>
      <c r="B138" s="217"/>
      <c r="C138" s="1"/>
      <c r="D138" s="1"/>
      <c r="E138" s="139"/>
      <c r="F138" s="139"/>
      <c r="G138" s="173"/>
      <c r="H138" s="139"/>
      <c r="I138" s="139"/>
      <c r="J138" s="140"/>
      <c r="K138" s="140"/>
      <c r="L138" s="140"/>
      <c r="M138" s="140"/>
      <c r="N138" s="140"/>
      <c r="O138" s="140"/>
      <c r="P138" s="140"/>
      <c r="Q138" s="1"/>
      <c r="R138" s="1"/>
      <c r="S138" s="1"/>
      <c r="T138" s="1"/>
      <c r="U138" s="1"/>
      <c r="V138" s="209"/>
      <c r="W138" s="59"/>
    </row>
    <row r="139" spans="1:26" x14ac:dyDescent="0.25">
      <c r="A139" s="13"/>
      <c r="B139" s="221"/>
      <c r="C139" s="13"/>
      <c r="D139" s="324" t="s">
        <v>77</v>
      </c>
      <c r="E139" s="324"/>
      <c r="F139" s="146"/>
      <c r="G139" s="179"/>
      <c r="H139" s="146"/>
      <c r="I139" s="148">
        <f>ROUND((SUM(I82:I138))/2,2)</f>
        <v>0</v>
      </c>
      <c r="J139" s="147"/>
      <c r="K139" s="147"/>
      <c r="L139" s="146">
        <f>ROUND((SUM(L82:L138))/2,2)</f>
        <v>0</v>
      </c>
      <c r="M139" s="146">
        <f>ROUND((SUM(M82:M138))/2,2)</f>
        <v>0</v>
      </c>
      <c r="N139" s="147"/>
      <c r="O139" s="147"/>
      <c r="P139" s="200"/>
      <c r="Q139" s="13"/>
      <c r="R139" s="13"/>
      <c r="S139" s="200">
        <f>ROUND((SUM(S82:S138))/2,2)</f>
        <v>71.709999999999994</v>
      </c>
      <c r="T139" s="13"/>
      <c r="U139" s="13"/>
      <c r="V139" s="208">
        <f>ROUND((SUM(V82:V138))/2,2)</f>
        <v>0</v>
      </c>
      <c r="W139" s="59"/>
    </row>
    <row r="140" spans="1:26" x14ac:dyDescent="0.25">
      <c r="A140" s="1"/>
      <c r="B140" s="217"/>
      <c r="C140" s="1"/>
      <c r="D140" s="1"/>
      <c r="E140" s="139"/>
      <c r="F140" s="139"/>
      <c r="G140" s="173"/>
      <c r="H140" s="139"/>
      <c r="I140" s="139"/>
      <c r="J140" s="140"/>
      <c r="K140" s="140"/>
      <c r="L140" s="140"/>
      <c r="M140" s="140"/>
      <c r="N140" s="140"/>
      <c r="O140" s="140"/>
      <c r="P140" s="140"/>
      <c r="Q140" s="1"/>
      <c r="R140" s="1"/>
      <c r="S140" s="1"/>
      <c r="T140" s="1"/>
      <c r="U140" s="1"/>
      <c r="V140" s="209"/>
      <c r="W140" s="59"/>
    </row>
    <row r="141" spans="1:26" x14ac:dyDescent="0.25">
      <c r="A141" s="13"/>
      <c r="B141" s="221"/>
      <c r="C141" s="13"/>
      <c r="D141" s="324" t="s">
        <v>85</v>
      </c>
      <c r="E141" s="324"/>
      <c r="F141" s="146"/>
      <c r="G141" s="179"/>
      <c r="H141" s="146"/>
      <c r="I141" s="146"/>
      <c r="J141" s="147"/>
      <c r="K141" s="147"/>
      <c r="L141" s="147"/>
      <c r="M141" s="147"/>
      <c r="N141" s="147"/>
      <c r="O141" s="147"/>
      <c r="P141" s="147"/>
      <c r="Q141" s="13"/>
      <c r="R141" s="13"/>
      <c r="S141" s="13"/>
      <c r="T141" s="13"/>
      <c r="U141" s="13"/>
      <c r="V141" s="205"/>
      <c r="W141" s="226"/>
      <c r="X141" s="145"/>
      <c r="Y141" s="145"/>
      <c r="Z141" s="145"/>
    </row>
    <row r="142" spans="1:26" x14ac:dyDescent="0.25">
      <c r="A142" s="13"/>
      <c r="B142" s="221"/>
      <c r="C142" s="180">
        <v>721</v>
      </c>
      <c r="D142" s="322" t="s">
        <v>1738</v>
      </c>
      <c r="E142" s="322"/>
      <c r="F142" s="146"/>
      <c r="G142" s="179"/>
      <c r="H142" s="146"/>
      <c r="I142" s="146"/>
      <c r="J142" s="147"/>
      <c r="K142" s="147"/>
      <c r="L142" s="147"/>
      <c r="M142" s="147"/>
      <c r="N142" s="147"/>
      <c r="O142" s="147"/>
      <c r="P142" s="147"/>
      <c r="Q142" s="13"/>
      <c r="R142" s="13"/>
      <c r="S142" s="13"/>
      <c r="T142" s="13"/>
      <c r="U142" s="13"/>
      <c r="V142" s="205"/>
      <c r="W142" s="226"/>
      <c r="X142" s="145"/>
      <c r="Y142" s="145"/>
      <c r="Z142" s="145"/>
    </row>
    <row r="143" spans="1:26" ht="24.95" customHeight="1" x14ac:dyDescent="0.25">
      <c r="A143" s="187"/>
      <c r="B143" s="223"/>
      <c r="C143" s="197" t="s">
        <v>2900</v>
      </c>
      <c r="D143" s="326" t="s">
        <v>2901</v>
      </c>
      <c r="E143" s="326"/>
      <c r="F143" s="192" t="s">
        <v>195</v>
      </c>
      <c r="G143" s="193">
        <v>17</v>
      </c>
      <c r="H143" s="198"/>
      <c r="I143" s="192">
        <f>ROUND(G143*(H143),2)</f>
        <v>0</v>
      </c>
      <c r="J143" s="194">
        <f>ROUND(G143*(N143),2)</f>
        <v>0</v>
      </c>
      <c r="K143" s="195">
        <f>ROUND(G143*(O143),2)</f>
        <v>0</v>
      </c>
      <c r="L143" s="195">
        <f>ROUND(G143*(H143),2)</f>
        <v>0</v>
      </c>
      <c r="M143" s="195">
        <f>ROUND(G143*(H143),2)</f>
        <v>0</v>
      </c>
      <c r="N143" s="195">
        <v>0</v>
      </c>
      <c r="O143" s="195"/>
      <c r="P143" s="199"/>
      <c r="Q143" s="199"/>
      <c r="R143" s="199"/>
      <c r="S143" s="196">
        <f>ROUND(G143*(P143),3)</f>
        <v>0</v>
      </c>
      <c r="T143" s="196"/>
      <c r="U143" s="196"/>
      <c r="V143" s="207"/>
      <c r="W143" s="59"/>
      <c r="Z143">
        <f>0.058844*POWER(I143,0.952797)</f>
        <v>0</v>
      </c>
    </row>
    <row r="144" spans="1:26" x14ac:dyDescent="0.25">
      <c r="A144" s="13"/>
      <c r="B144" s="221"/>
      <c r="C144" s="180">
        <v>721</v>
      </c>
      <c r="D144" s="322" t="s">
        <v>1738</v>
      </c>
      <c r="E144" s="322"/>
      <c r="F144" s="146"/>
      <c r="G144" s="179"/>
      <c r="H144" s="146"/>
      <c r="I144" s="148">
        <f>ROUND((SUM(I142:I143))/1,2)</f>
        <v>0</v>
      </c>
      <c r="J144" s="147"/>
      <c r="K144" s="147"/>
      <c r="L144" s="147">
        <f>ROUND((SUM(L142:L143))/1,2)</f>
        <v>0</v>
      </c>
      <c r="M144" s="147">
        <f>ROUND((SUM(M142:M143))/1,2)</f>
        <v>0</v>
      </c>
      <c r="N144" s="147"/>
      <c r="O144" s="147"/>
      <c r="P144" s="200"/>
      <c r="Q144" s="1"/>
      <c r="R144" s="1"/>
      <c r="S144" s="200">
        <f>ROUND((SUM(S142:S143))/1,2)</f>
        <v>0</v>
      </c>
      <c r="T144" s="2"/>
      <c r="U144" s="2"/>
      <c r="V144" s="208">
        <f>ROUND((SUM(V142:V143))/1,2)</f>
        <v>0</v>
      </c>
      <c r="W144" s="59"/>
    </row>
    <row r="145" spans="1:26" x14ac:dyDescent="0.25">
      <c r="A145" s="1"/>
      <c r="B145" s="217"/>
      <c r="C145" s="1"/>
      <c r="D145" s="1"/>
      <c r="E145" s="139"/>
      <c r="F145" s="139"/>
      <c r="G145" s="173"/>
      <c r="H145" s="139"/>
      <c r="I145" s="139"/>
      <c r="J145" s="140"/>
      <c r="K145" s="140"/>
      <c r="L145" s="140"/>
      <c r="M145" s="140"/>
      <c r="N145" s="140"/>
      <c r="O145" s="140"/>
      <c r="P145" s="140"/>
      <c r="Q145" s="1"/>
      <c r="R145" s="1"/>
      <c r="S145" s="1"/>
      <c r="T145" s="1"/>
      <c r="U145" s="1"/>
      <c r="V145" s="209"/>
      <c r="W145" s="59"/>
    </row>
    <row r="146" spans="1:26" x14ac:dyDescent="0.25">
      <c r="A146" s="13"/>
      <c r="B146" s="221"/>
      <c r="C146" s="13"/>
      <c r="D146" s="324" t="s">
        <v>85</v>
      </c>
      <c r="E146" s="324"/>
      <c r="F146" s="146"/>
      <c r="G146" s="179"/>
      <c r="H146" s="146"/>
      <c r="I146" s="148">
        <f>ROUND((SUM(I141:I145))/2,2)</f>
        <v>0</v>
      </c>
      <c r="J146" s="147"/>
      <c r="K146" s="147"/>
      <c r="L146" s="147">
        <f>ROUND((SUM(L141:L145))/2,2)</f>
        <v>0</v>
      </c>
      <c r="M146" s="147">
        <f>ROUND((SUM(M141:M145))/2,2)</f>
        <v>0</v>
      </c>
      <c r="N146" s="147"/>
      <c r="O146" s="147"/>
      <c r="P146" s="200"/>
      <c r="Q146" s="1"/>
      <c r="R146" s="1"/>
      <c r="S146" s="200">
        <f>ROUND((SUM(S141:S145))/2,2)</f>
        <v>0</v>
      </c>
      <c r="T146" s="1"/>
      <c r="U146" s="1"/>
      <c r="V146" s="208">
        <f>ROUND((SUM(V141:V145))/2,2)</f>
        <v>0</v>
      </c>
      <c r="W146" s="59"/>
    </row>
    <row r="147" spans="1:26" x14ac:dyDescent="0.25">
      <c r="A147" s="1"/>
      <c r="B147" s="224"/>
      <c r="C147" s="201"/>
      <c r="D147" s="325" t="s">
        <v>107</v>
      </c>
      <c r="E147" s="325"/>
      <c r="F147" s="203"/>
      <c r="G147" s="202"/>
      <c r="H147" s="203"/>
      <c r="I147" s="203">
        <f>ROUND((SUM(I82:I146))/3,2)</f>
        <v>0</v>
      </c>
      <c r="J147" s="228"/>
      <c r="K147" s="228">
        <f>ROUND((SUM(K82:K146))/3,2)</f>
        <v>0</v>
      </c>
      <c r="L147" s="228">
        <f>ROUND((SUM(L82:L146))/3,2)</f>
        <v>0</v>
      </c>
      <c r="M147" s="228">
        <f>ROUND((SUM(M82:M146))/3,2)</f>
        <v>0</v>
      </c>
      <c r="N147" s="228"/>
      <c r="O147" s="228"/>
      <c r="P147" s="202"/>
      <c r="Q147" s="201"/>
      <c r="R147" s="201"/>
      <c r="S147" s="202">
        <f>ROUND((SUM(S82:S146))/3,2)</f>
        <v>71.709999999999994</v>
      </c>
      <c r="T147" s="201"/>
      <c r="U147" s="201"/>
      <c r="V147" s="210">
        <f>ROUND((SUM(V82:V146))/3,2)</f>
        <v>0</v>
      </c>
      <c r="W147" s="59"/>
      <c r="Z147">
        <f>(SUM(Z82:Z146))</f>
        <v>0</v>
      </c>
    </row>
  </sheetData>
  <mergeCells count="110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3:E73"/>
    <mergeCell ref="B74:E74"/>
    <mergeCell ref="B75:E75"/>
    <mergeCell ref="I73:P73"/>
    <mergeCell ref="D82:E82"/>
    <mergeCell ref="D83:E83"/>
    <mergeCell ref="B61:D61"/>
    <mergeCell ref="B63:D63"/>
    <mergeCell ref="B64:D64"/>
    <mergeCell ref="B65:D65"/>
    <mergeCell ref="B67:D67"/>
    <mergeCell ref="B71:V71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103:E103"/>
    <mergeCell ref="D104:E104"/>
    <mergeCell ref="D105:E105"/>
    <mergeCell ref="D107:E107"/>
    <mergeCell ref="D108:E108"/>
    <mergeCell ref="D109:E109"/>
    <mergeCell ref="D96:E96"/>
    <mergeCell ref="D97:E97"/>
    <mergeCell ref="D98:E98"/>
    <mergeCell ref="D99:E99"/>
    <mergeCell ref="D101:E101"/>
    <mergeCell ref="D102:E102"/>
    <mergeCell ref="D117:E117"/>
    <mergeCell ref="D118:E118"/>
    <mergeCell ref="D119:E119"/>
    <mergeCell ref="D120:E120"/>
    <mergeCell ref="D121:E121"/>
    <mergeCell ref="D122:E122"/>
    <mergeCell ref="D110:E110"/>
    <mergeCell ref="D111:E111"/>
    <mergeCell ref="D113:E113"/>
    <mergeCell ref="D114:E114"/>
    <mergeCell ref="D115:E115"/>
    <mergeCell ref="D116:E116"/>
    <mergeCell ref="D129:E129"/>
    <mergeCell ref="D130:E130"/>
    <mergeCell ref="D131:E131"/>
    <mergeCell ref="D132:E132"/>
    <mergeCell ref="D133:E133"/>
    <mergeCell ref="D135:E135"/>
    <mergeCell ref="D123:E123"/>
    <mergeCell ref="D124:E124"/>
    <mergeCell ref="D125:E125"/>
    <mergeCell ref="D126:E126"/>
    <mergeCell ref="D127:E127"/>
    <mergeCell ref="D128:E128"/>
    <mergeCell ref="D144:E144"/>
    <mergeCell ref="D146:E146"/>
    <mergeCell ref="D147:E147"/>
    <mergeCell ref="D136:E136"/>
    <mergeCell ref="D137:E137"/>
    <mergeCell ref="D139:E139"/>
    <mergeCell ref="D141:E141"/>
    <mergeCell ref="D142:E142"/>
    <mergeCell ref="D143:E143"/>
  </mergeCells>
  <hyperlinks>
    <hyperlink ref="B1:C1" location="A2:A2" tooltip="Klikni na prechod ku Kryciemu listu..." display="Krycí list rozpočtu" xr:uid="{31D20B07-0D16-4829-AA8E-FCA52D8A38EF}"/>
    <hyperlink ref="E1:F1" location="A54:A54" tooltip="Klikni na prechod ku rekapitulácii..." display="Rekapitulácia rozpočtu" xr:uid="{C824EFAB-9A76-4EDF-A35E-7D028AE25C60}"/>
    <hyperlink ref="H1:I1" location="B81:B81" tooltip="Klikni na prechod ku Rozpočet..." display="Rozpočet" xr:uid="{F4819C74-B107-41E1-A846-A2504EB70F78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05 - Dažďová kanalizácia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FF62-C1FD-4659-9A40-CCBC4596AD06}">
  <dimension ref="A1:AA153"/>
  <sheetViews>
    <sheetView workbookViewId="0">
      <pane ySplit="1" topLeftCell="A50" activePane="bottomLeft" state="frozen"/>
      <selection pane="bottomLeft" activeCell="A82" sqref="A82:XFD8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2902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7954'!E62</f>
        <v>0</v>
      </c>
      <c r="D15" s="64">
        <f>'SO 7954'!F62</f>
        <v>0</v>
      </c>
      <c r="E15" s="73">
        <f>'SO 7954'!G62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(SUM(Z83:Z152))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>
        <f>'SO 7954'!E66</f>
        <v>0</v>
      </c>
      <c r="D17" s="64">
        <f>'SO 7954'!F66</f>
        <v>0</v>
      </c>
      <c r="E17" s="73">
        <f>'SO 7954'!G66</f>
        <v>0</v>
      </c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7954'!K83:'SO 7954'!K152)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7954'!K83:'SO 7954'!K152)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2902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7954'!L101</f>
        <v>0</v>
      </c>
      <c r="F56" s="146">
        <f>'SO 7954'!M101</f>
        <v>0</v>
      </c>
      <c r="G56" s="146">
        <f>'SO 7954'!I101</f>
        <v>0</v>
      </c>
      <c r="H56" s="147">
        <f>'SO 7954'!S101</f>
        <v>0.23</v>
      </c>
      <c r="I56" s="147">
        <f>'SO 7954'!V101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7954'!L108</f>
        <v>0</v>
      </c>
      <c r="F57" s="146">
        <f>'SO 7954'!M108</f>
        <v>0</v>
      </c>
      <c r="G57" s="146">
        <f>'SO 7954'!I108</f>
        <v>0</v>
      </c>
      <c r="H57" s="147">
        <f>'SO 7954'!S108</f>
        <v>5.54</v>
      </c>
      <c r="I57" s="147">
        <f>'SO 7954'!V108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81</v>
      </c>
      <c r="C58" s="345"/>
      <c r="D58" s="345"/>
      <c r="E58" s="146">
        <f>'SO 7954'!L112</f>
        <v>0</v>
      </c>
      <c r="F58" s="146">
        <f>'SO 7954'!M112</f>
        <v>0</v>
      </c>
      <c r="G58" s="146">
        <f>'SO 7954'!I112</f>
        <v>0</v>
      </c>
      <c r="H58" s="147">
        <f>'SO 7954'!S112</f>
        <v>0.74</v>
      </c>
      <c r="I58" s="147">
        <f>'SO 7954'!V112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2597</v>
      </c>
      <c r="C59" s="345"/>
      <c r="D59" s="345"/>
      <c r="E59" s="146">
        <f>'SO 7954'!L120</f>
        <v>0</v>
      </c>
      <c r="F59" s="146">
        <f>'SO 7954'!M120</f>
        <v>0</v>
      </c>
      <c r="G59" s="146">
        <f>'SO 7954'!I120</f>
        <v>0</v>
      </c>
      <c r="H59" s="147">
        <f>'SO 7954'!S120</f>
        <v>338.17</v>
      </c>
      <c r="I59" s="147">
        <f>'SO 7954'!V120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83</v>
      </c>
      <c r="C60" s="345"/>
      <c r="D60" s="345"/>
      <c r="E60" s="146">
        <f>'SO 7954'!L139</f>
        <v>0</v>
      </c>
      <c r="F60" s="146">
        <f>'SO 7954'!M139</f>
        <v>0</v>
      </c>
      <c r="G60" s="146">
        <f>'SO 7954'!I139</f>
        <v>0</v>
      </c>
      <c r="H60" s="147">
        <f>'SO 7954'!S139</f>
        <v>88.49</v>
      </c>
      <c r="I60" s="147">
        <f>'SO 7954'!V139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84</v>
      </c>
      <c r="C61" s="345"/>
      <c r="D61" s="345"/>
      <c r="E61" s="146">
        <f>'SO 7954'!L143</f>
        <v>0</v>
      </c>
      <c r="F61" s="146">
        <f>'SO 7954'!M143</f>
        <v>0</v>
      </c>
      <c r="G61" s="146">
        <f>'SO 7954'!I143</f>
        <v>0</v>
      </c>
      <c r="H61" s="147">
        <f>'SO 7954'!S143</f>
        <v>0</v>
      </c>
      <c r="I61" s="147">
        <f>'SO 7954'!V143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34" t="s">
        <v>77</v>
      </c>
      <c r="C62" s="324"/>
      <c r="D62" s="324"/>
      <c r="E62" s="148">
        <f>'SO 7954'!L145</f>
        <v>0</v>
      </c>
      <c r="F62" s="148">
        <f>'SO 7954'!M145</f>
        <v>0</v>
      </c>
      <c r="G62" s="148">
        <f>'SO 7954'!I145</f>
        <v>0</v>
      </c>
      <c r="H62" s="149">
        <f>'SO 7954'!S145</f>
        <v>433.17</v>
      </c>
      <c r="I62" s="149">
        <f>'SO 7954'!V145</f>
        <v>0</v>
      </c>
      <c r="J62" s="149"/>
      <c r="K62" s="149"/>
      <c r="L62" s="149"/>
      <c r="M62" s="149"/>
      <c r="N62" s="149"/>
      <c r="O62" s="149"/>
      <c r="P62" s="149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"/>
      <c r="B63" s="217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9"/>
      <c r="W63" s="59"/>
    </row>
    <row r="64" spans="1:26" x14ac:dyDescent="0.25">
      <c r="A64" s="13"/>
      <c r="B64" s="334" t="s">
        <v>102</v>
      </c>
      <c r="C64" s="324"/>
      <c r="D64" s="324"/>
      <c r="E64" s="146"/>
      <c r="F64" s="146"/>
      <c r="G64" s="146"/>
      <c r="H64" s="147"/>
      <c r="I64" s="147"/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44" t="s">
        <v>2903</v>
      </c>
      <c r="C65" s="345"/>
      <c r="D65" s="345"/>
      <c r="E65" s="146">
        <f>'SO 7954'!L150</f>
        <v>0</v>
      </c>
      <c r="F65" s="146">
        <f>'SO 7954'!M150</f>
        <v>0</v>
      </c>
      <c r="G65" s="146">
        <f>'SO 7954'!I150</f>
        <v>0</v>
      </c>
      <c r="H65" s="147">
        <f>'SO 7954'!S150</f>
        <v>0</v>
      </c>
      <c r="I65" s="147">
        <f>'SO 7954'!V150</f>
        <v>0</v>
      </c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34" t="s">
        <v>102</v>
      </c>
      <c r="C66" s="324"/>
      <c r="D66" s="324"/>
      <c r="E66" s="148">
        <f>'SO 7954'!L152</f>
        <v>0</v>
      </c>
      <c r="F66" s="148">
        <f>'SO 7954'!M152</f>
        <v>0</v>
      </c>
      <c r="G66" s="148">
        <f>'SO 7954'!I152</f>
        <v>0</v>
      </c>
      <c r="H66" s="149">
        <f>'SO 7954'!S152</f>
        <v>0</v>
      </c>
      <c r="I66" s="149">
        <f>'SO 7954'!V152</f>
        <v>0</v>
      </c>
      <c r="J66" s="149"/>
      <c r="K66" s="149"/>
      <c r="L66" s="149"/>
      <c r="M66" s="149"/>
      <c r="N66" s="149"/>
      <c r="O66" s="149"/>
      <c r="P66" s="149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"/>
      <c r="B67" s="217"/>
      <c r="C67" s="1"/>
      <c r="D67" s="1"/>
      <c r="E67" s="139"/>
      <c r="F67" s="139"/>
      <c r="G67" s="139"/>
      <c r="H67" s="140"/>
      <c r="I67" s="140"/>
      <c r="J67" s="140"/>
      <c r="K67" s="140"/>
      <c r="L67" s="140"/>
      <c r="M67" s="140"/>
      <c r="N67" s="140"/>
      <c r="O67" s="140"/>
      <c r="P67" s="140"/>
      <c r="V67" s="159"/>
      <c r="W67" s="59"/>
    </row>
    <row r="68" spans="1:26" x14ac:dyDescent="0.25">
      <c r="A68" s="150"/>
      <c r="B68" s="335" t="s">
        <v>107</v>
      </c>
      <c r="C68" s="336"/>
      <c r="D68" s="336"/>
      <c r="E68" s="152">
        <f>'SO 7954'!L153</f>
        <v>0</v>
      </c>
      <c r="F68" s="152">
        <f>'SO 7954'!M153</f>
        <v>0</v>
      </c>
      <c r="G68" s="152">
        <f>'SO 7954'!I153</f>
        <v>0</v>
      </c>
      <c r="H68" s="153">
        <f>'SO 7954'!S153</f>
        <v>433.17</v>
      </c>
      <c r="I68" s="153">
        <f>'SO 7954'!V153</f>
        <v>0</v>
      </c>
      <c r="J68" s="154"/>
      <c r="K68" s="154"/>
      <c r="L68" s="154"/>
      <c r="M68" s="154"/>
      <c r="N68" s="154"/>
      <c r="O68" s="154"/>
      <c r="P68" s="154"/>
      <c r="Q68" s="155"/>
      <c r="R68" s="155"/>
      <c r="S68" s="155"/>
      <c r="T68" s="155"/>
      <c r="U68" s="155"/>
      <c r="V68" s="160"/>
      <c r="W68" s="226"/>
      <c r="X68" s="151"/>
      <c r="Y68" s="151"/>
      <c r="Z68" s="151"/>
    </row>
    <row r="69" spans="1:26" x14ac:dyDescent="0.25">
      <c r="A69" s="18"/>
      <c r="B69" s="45"/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x14ac:dyDescent="0.25">
      <c r="A70" s="18"/>
      <c r="B70" s="45"/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x14ac:dyDescent="0.25">
      <c r="A71" s="18"/>
      <c r="B71" s="41"/>
      <c r="C71" s="8"/>
      <c r="D71" s="8"/>
      <c r="E71" s="30"/>
      <c r="F71" s="30"/>
      <c r="G71" s="30"/>
      <c r="H71" s="162"/>
      <c r="I71" s="162"/>
      <c r="J71" s="162"/>
      <c r="K71" s="162"/>
      <c r="L71" s="162"/>
      <c r="M71" s="162"/>
      <c r="N71" s="162"/>
      <c r="O71" s="162"/>
      <c r="P71" s="162"/>
      <c r="Q71" s="19"/>
      <c r="R71" s="19"/>
      <c r="S71" s="19"/>
      <c r="T71" s="19"/>
      <c r="U71" s="19"/>
      <c r="V71" s="19"/>
      <c r="W71" s="59"/>
    </row>
    <row r="72" spans="1:26" ht="35.1" customHeight="1" x14ac:dyDescent="0.25">
      <c r="A72" s="1"/>
      <c r="B72" s="337" t="s">
        <v>108</v>
      </c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59"/>
    </row>
    <row r="73" spans="1:26" x14ac:dyDescent="0.25">
      <c r="A73" s="18"/>
      <c r="B73" s="103"/>
      <c r="C73" s="22"/>
      <c r="D73" s="22"/>
      <c r="E73" s="105"/>
      <c r="F73" s="105"/>
      <c r="G73" s="105"/>
      <c r="H73" s="176"/>
      <c r="I73" s="176"/>
      <c r="J73" s="176"/>
      <c r="K73" s="176"/>
      <c r="L73" s="176"/>
      <c r="M73" s="176"/>
      <c r="N73" s="176"/>
      <c r="O73" s="176"/>
      <c r="P73" s="176"/>
      <c r="Q73" s="23"/>
      <c r="R73" s="23"/>
      <c r="S73" s="23"/>
      <c r="T73" s="23"/>
      <c r="U73" s="23"/>
      <c r="V73" s="23"/>
      <c r="W73" s="59"/>
    </row>
    <row r="74" spans="1:26" ht="20.100000000000001" customHeight="1" x14ac:dyDescent="0.25">
      <c r="A74" s="211"/>
      <c r="B74" s="341" t="s">
        <v>39</v>
      </c>
      <c r="C74" s="342"/>
      <c r="D74" s="342"/>
      <c r="E74" s="343"/>
      <c r="F74" s="174"/>
      <c r="G74" s="174"/>
      <c r="H74" s="175" t="s">
        <v>36</v>
      </c>
      <c r="I74" s="330"/>
      <c r="J74" s="331"/>
      <c r="K74" s="331"/>
      <c r="L74" s="331"/>
      <c r="M74" s="331"/>
      <c r="N74" s="331"/>
      <c r="O74" s="331"/>
      <c r="P74" s="332"/>
      <c r="Q74" s="21"/>
      <c r="R74" s="21"/>
      <c r="S74" s="21"/>
      <c r="T74" s="21"/>
      <c r="U74" s="21"/>
      <c r="V74" s="21"/>
      <c r="W74" s="59"/>
    </row>
    <row r="75" spans="1:26" ht="20.100000000000001" customHeight="1" x14ac:dyDescent="0.25">
      <c r="A75" s="211"/>
      <c r="B75" s="327" t="s">
        <v>40</v>
      </c>
      <c r="C75" s="328"/>
      <c r="D75" s="328"/>
      <c r="E75" s="329"/>
      <c r="F75" s="170"/>
      <c r="G75" s="170"/>
      <c r="H75" s="171" t="s">
        <v>119</v>
      </c>
      <c r="I75" s="171" t="s">
        <v>120</v>
      </c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211"/>
      <c r="B76" s="327" t="s">
        <v>41</v>
      </c>
      <c r="C76" s="328"/>
      <c r="D76" s="328"/>
      <c r="E76" s="329"/>
      <c r="F76" s="170"/>
      <c r="G76" s="170"/>
      <c r="H76" s="171" t="s">
        <v>121</v>
      </c>
      <c r="I76" s="171" t="s">
        <v>38</v>
      </c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5" t="s">
        <v>122</v>
      </c>
      <c r="C77" s="3"/>
      <c r="D77" s="3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ht="20.100000000000001" customHeight="1" x14ac:dyDescent="0.25">
      <c r="A78" s="18"/>
      <c r="B78" s="215" t="s">
        <v>2902</v>
      </c>
      <c r="C78" s="3"/>
      <c r="D78" s="3"/>
      <c r="E78" s="17"/>
      <c r="F78" s="17"/>
      <c r="G78" s="17"/>
      <c r="H78" s="161"/>
      <c r="I78" s="161"/>
      <c r="J78" s="161"/>
      <c r="K78" s="161"/>
      <c r="L78" s="161"/>
      <c r="M78" s="161"/>
      <c r="N78" s="161"/>
      <c r="O78" s="161"/>
      <c r="P78" s="161"/>
      <c r="Q78" s="14"/>
      <c r="R78" s="14"/>
      <c r="S78" s="14"/>
      <c r="T78" s="14"/>
      <c r="U78" s="14"/>
      <c r="V78" s="14"/>
      <c r="W78" s="59"/>
    </row>
    <row r="79" spans="1:26" ht="20.100000000000001" customHeight="1" x14ac:dyDescent="0.25">
      <c r="A79" s="18"/>
      <c r="B79" s="45"/>
      <c r="C79" s="3"/>
      <c r="D79" s="3"/>
      <c r="E79" s="17"/>
      <c r="F79" s="17"/>
      <c r="G79" s="17"/>
      <c r="H79" s="161"/>
      <c r="I79" s="161"/>
      <c r="J79" s="161"/>
      <c r="K79" s="161"/>
      <c r="L79" s="161"/>
      <c r="M79" s="161"/>
      <c r="N79" s="161"/>
      <c r="O79" s="161"/>
      <c r="P79" s="161"/>
      <c r="Q79" s="14"/>
      <c r="R79" s="14"/>
      <c r="S79" s="14"/>
      <c r="T79" s="14"/>
      <c r="U79" s="14"/>
      <c r="V79" s="14"/>
      <c r="W79" s="59"/>
    </row>
    <row r="80" spans="1:26" ht="20.100000000000001" customHeight="1" x14ac:dyDescent="0.25">
      <c r="A80" s="18"/>
      <c r="B80" s="45"/>
      <c r="C80" s="3"/>
      <c r="D80" s="3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ht="20.100000000000001" customHeight="1" x14ac:dyDescent="0.25">
      <c r="A81" s="18"/>
      <c r="B81" s="218" t="s">
        <v>76</v>
      </c>
      <c r="C81" s="172"/>
      <c r="D81" s="172"/>
      <c r="E81" s="17"/>
      <c r="F81" s="17"/>
      <c r="G81" s="17"/>
      <c r="H81" s="161"/>
      <c r="I81" s="161"/>
      <c r="J81" s="161"/>
      <c r="K81" s="161"/>
      <c r="L81" s="161"/>
      <c r="M81" s="161"/>
      <c r="N81" s="161"/>
      <c r="O81" s="161"/>
      <c r="P81" s="161"/>
      <c r="Q81" s="14"/>
      <c r="R81" s="14"/>
      <c r="S81" s="14"/>
      <c r="T81" s="14"/>
      <c r="U81" s="14"/>
      <c r="V81" s="14"/>
      <c r="W81" s="59"/>
    </row>
    <row r="82" spans="1:26" x14ac:dyDescent="0.25">
      <c r="A82" s="2"/>
      <c r="B82" s="219" t="s">
        <v>109</v>
      </c>
      <c r="C82" s="135" t="s">
        <v>110</v>
      </c>
      <c r="D82" s="135" t="s">
        <v>111</v>
      </c>
      <c r="E82" s="163"/>
      <c r="F82" s="163" t="s">
        <v>112</v>
      </c>
      <c r="G82" s="163" t="s">
        <v>113</v>
      </c>
      <c r="H82" s="164" t="s">
        <v>114</v>
      </c>
      <c r="I82" s="164" t="s">
        <v>115</v>
      </c>
      <c r="J82" s="164"/>
      <c r="K82" s="164"/>
      <c r="L82" s="164"/>
      <c r="M82" s="164"/>
      <c r="N82" s="164"/>
      <c r="O82" s="164"/>
      <c r="P82" s="164" t="s">
        <v>116</v>
      </c>
      <c r="Q82" s="165"/>
      <c r="R82" s="165"/>
      <c r="S82" s="135" t="s">
        <v>117</v>
      </c>
      <c r="T82" s="166"/>
      <c r="U82" s="166"/>
      <c r="V82" s="135" t="s">
        <v>118</v>
      </c>
      <c r="W82" s="59"/>
    </row>
    <row r="83" spans="1:26" x14ac:dyDescent="0.25">
      <c r="A83" s="13"/>
      <c r="B83" s="220"/>
      <c r="C83" s="177"/>
      <c r="D83" s="333" t="s">
        <v>77</v>
      </c>
      <c r="E83" s="333"/>
      <c r="F83" s="142"/>
      <c r="G83" s="178"/>
      <c r="H83" s="142"/>
      <c r="I83" s="142"/>
      <c r="J83" s="143"/>
      <c r="K83" s="143"/>
      <c r="L83" s="143"/>
      <c r="M83" s="143"/>
      <c r="N83" s="143"/>
      <c r="O83" s="143"/>
      <c r="P83" s="143"/>
      <c r="Q83" s="141"/>
      <c r="R83" s="141"/>
      <c r="S83" s="141"/>
      <c r="T83" s="141"/>
      <c r="U83" s="141"/>
      <c r="V83" s="204"/>
      <c r="W83" s="226"/>
      <c r="X83" s="145"/>
      <c r="Y83" s="145"/>
      <c r="Z83" s="145"/>
    </row>
    <row r="84" spans="1:26" x14ac:dyDescent="0.25">
      <c r="A84" s="13"/>
      <c r="B84" s="221"/>
      <c r="C84" s="180">
        <v>1</v>
      </c>
      <c r="D84" s="322" t="s">
        <v>78</v>
      </c>
      <c r="E84" s="322"/>
      <c r="F84" s="146"/>
      <c r="G84" s="179"/>
      <c r="H84" s="146"/>
      <c r="I84" s="146"/>
      <c r="J84" s="147"/>
      <c r="K84" s="147"/>
      <c r="L84" s="147"/>
      <c r="M84" s="147"/>
      <c r="N84" s="147"/>
      <c r="O84" s="147"/>
      <c r="P84" s="147"/>
      <c r="Q84" s="13"/>
      <c r="R84" s="13"/>
      <c r="S84" s="13"/>
      <c r="T84" s="13"/>
      <c r="U84" s="13"/>
      <c r="V84" s="205"/>
      <c r="W84" s="226"/>
      <c r="X84" s="145"/>
      <c r="Y84" s="145"/>
      <c r="Z84" s="145"/>
    </row>
    <row r="85" spans="1:26" ht="50.1" customHeight="1" x14ac:dyDescent="0.25">
      <c r="A85" s="187"/>
      <c r="B85" s="222"/>
      <c r="C85" s="188" t="s">
        <v>2904</v>
      </c>
      <c r="D85" s="323" t="s">
        <v>2905</v>
      </c>
      <c r="E85" s="323"/>
      <c r="F85" s="182" t="s">
        <v>162</v>
      </c>
      <c r="G85" s="183">
        <v>101.72</v>
      </c>
      <c r="H85" s="189"/>
      <c r="I85" s="182">
        <f t="shared" ref="I85:I100" si="0">ROUND(G85*(H85),2)</f>
        <v>0</v>
      </c>
      <c r="J85" s="184">
        <f t="shared" ref="J85:J100" si="1">ROUND(G85*(N85),2)</f>
        <v>0</v>
      </c>
      <c r="K85" s="185">
        <f t="shared" ref="K85:K100" si="2">ROUND(G85*(O85),2)</f>
        <v>0</v>
      </c>
      <c r="L85" s="185">
        <f t="shared" ref="L85:L100" si="3">ROUND(G85*(H85),2)</f>
        <v>0</v>
      </c>
      <c r="M85" s="185"/>
      <c r="N85" s="185">
        <v>0</v>
      </c>
      <c r="O85" s="185"/>
      <c r="P85" s="190"/>
      <c r="Q85" s="190"/>
      <c r="R85" s="190"/>
      <c r="S85" s="186">
        <f t="shared" ref="S85:S100" si="4">ROUND(G85*(P85),3)</f>
        <v>0</v>
      </c>
      <c r="T85" s="186"/>
      <c r="U85" s="186"/>
      <c r="V85" s="206"/>
      <c r="W85" s="59"/>
      <c r="Z85">
        <f t="shared" ref="Z85:Z100" si="5">0.058844*POWER(I85,0.952797)</f>
        <v>0</v>
      </c>
    </row>
    <row r="86" spans="1:26" ht="50.1" customHeight="1" x14ac:dyDescent="0.25">
      <c r="A86" s="187"/>
      <c r="B86" s="222"/>
      <c r="C86" s="188" t="s">
        <v>2906</v>
      </c>
      <c r="D86" s="323" t="s">
        <v>2907</v>
      </c>
      <c r="E86" s="323"/>
      <c r="F86" s="182" t="s">
        <v>162</v>
      </c>
      <c r="G86" s="183">
        <v>101.72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50.1" customHeight="1" x14ac:dyDescent="0.25">
      <c r="A87" s="187"/>
      <c r="B87" s="222"/>
      <c r="C87" s="188" t="s">
        <v>2908</v>
      </c>
      <c r="D87" s="323" t="s">
        <v>2909</v>
      </c>
      <c r="E87" s="323"/>
      <c r="F87" s="182" t="s">
        <v>162</v>
      </c>
      <c r="G87" s="183">
        <v>55.69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35.1" customHeight="1" x14ac:dyDescent="0.25">
      <c r="A88" s="187"/>
      <c r="B88" s="222"/>
      <c r="C88" s="188" t="s">
        <v>2910</v>
      </c>
      <c r="D88" s="323" t="s">
        <v>2911</v>
      </c>
      <c r="E88" s="323"/>
      <c r="F88" s="182" t="s">
        <v>125</v>
      </c>
      <c r="G88" s="183">
        <v>146.00899999999999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50.1" customHeight="1" x14ac:dyDescent="0.25">
      <c r="A89" s="187"/>
      <c r="B89" s="222"/>
      <c r="C89" s="188" t="s">
        <v>2912</v>
      </c>
      <c r="D89" s="323" t="s">
        <v>2913</v>
      </c>
      <c r="E89" s="323"/>
      <c r="F89" s="182" t="s">
        <v>125</v>
      </c>
      <c r="G89" s="183">
        <v>432.06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50.1" customHeight="1" x14ac:dyDescent="0.25">
      <c r="A90" s="187"/>
      <c r="B90" s="222"/>
      <c r="C90" s="188" t="s">
        <v>2914</v>
      </c>
      <c r="D90" s="323" t="s">
        <v>2915</v>
      </c>
      <c r="E90" s="323"/>
      <c r="F90" s="182" t="s">
        <v>125</v>
      </c>
      <c r="G90" s="183">
        <v>432.06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50.1" customHeight="1" x14ac:dyDescent="0.25">
      <c r="A91" s="187"/>
      <c r="B91" s="222"/>
      <c r="C91" s="188" t="s">
        <v>137</v>
      </c>
      <c r="D91" s="323" t="s">
        <v>2916</v>
      </c>
      <c r="E91" s="323"/>
      <c r="F91" s="182" t="s">
        <v>125</v>
      </c>
      <c r="G91" s="183">
        <v>3.85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50.1" customHeight="1" x14ac:dyDescent="0.25">
      <c r="A92" s="187"/>
      <c r="B92" s="222"/>
      <c r="C92" s="188" t="s">
        <v>139</v>
      </c>
      <c r="D92" s="323" t="s">
        <v>2916</v>
      </c>
      <c r="E92" s="323"/>
      <c r="F92" s="182" t="s">
        <v>125</v>
      </c>
      <c r="G92" s="183">
        <v>3.85</v>
      </c>
      <c r="H92" s="189"/>
      <c r="I92" s="182">
        <f t="shared" si="0"/>
        <v>0</v>
      </c>
      <c r="J92" s="184">
        <f t="shared" si="1"/>
        <v>0</v>
      </c>
      <c r="K92" s="185">
        <f t="shared" si="2"/>
        <v>0</v>
      </c>
      <c r="L92" s="185">
        <f t="shared" si="3"/>
        <v>0</v>
      </c>
      <c r="M92" s="185"/>
      <c r="N92" s="185">
        <v>0</v>
      </c>
      <c r="O92" s="185"/>
      <c r="P92" s="190"/>
      <c r="Q92" s="190"/>
      <c r="R92" s="190"/>
      <c r="S92" s="186">
        <f t="shared" si="4"/>
        <v>0</v>
      </c>
      <c r="T92" s="186"/>
      <c r="U92" s="186"/>
      <c r="V92" s="206"/>
      <c r="W92" s="59"/>
      <c r="Z92">
        <f t="shared" si="5"/>
        <v>0</v>
      </c>
    </row>
    <row r="93" spans="1:26" ht="50.1" customHeight="1" x14ac:dyDescent="0.25">
      <c r="A93" s="187"/>
      <c r="B93" s="222"/>
      <c r="C93" s="188" t="s">
        <v>2917</v>
      </c>
      <c r="D93" s="323" t="s">
        <v>2918</v>
      </c>
      <c r="E93" s="323"/>
      <c r="F93" s="182" t="s">
        <v>125</v>
      </c>
      <c r="G93" s="183">
        <v>435.91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2919</v>
      </c>
      <c r="D94" s="323" t="s">
        <v>2920</v>
      </c>
      <c r="E94" s="323"/>
      <c r="F94" s="182" t="s">
        <v>125</v>
      </c>
      <c r="G94" s="183">
        <v>112.492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/>
      <c r="Q94" s="190"/>
      <c r="R94" s="190"/>
      <c r="S94" s="186">
        <f t="shared" si="4"/>
        <v>0</v>
      </c>
      <c r="T94" s="186"/>
      <c r="U94" s="186"/>
      <c r="V94" s="206"/>
      <c r="W94" s="59"/>
      <c r="Z94">
        <f t="shared" si="5"/>
        <v>0</v>
      </c>
    </row>
    <row r="95" spans="1:26" ht="50.1" customHeight="1" x14ac:dyDescent="0.25">
      <c r="A95" s="187"/>
      <c r="B95" s="222"/>
      <c r="C95" s="188" t="s">
        <v>2921</v>
      </c>
      <c r="D95" s="323" t="s">
        <v>2922</v>
      </c>
      <c r="E95" s="323"/>
      <c r="F95" s="182" t="s">
        <v>125</v>
      </c>
      <c r="G95" s="183">
        <v>2.21</v>
      </c>
      <c r="H95" s="189"/>
      <c r="I95" s="182">
        <f t="shared" si="0"/>
        <v>0</v>
      </c>
      <c r="J95" s="184">
        <f t="shared" si="1"/>
        <v>0</v>
      </c>
      <c r="K95" s="185">
        <f t="shared" si="2"/>
        <v>0</v>
      </c>
      <c r="L95" s="185">
        <f t="shared" si="3"/>
        <v>0</v>
      </c>
      <c r="M95" s="185"/>
      <c r="N95" s="185">
        <v>0</v>
      </c>
      <c r="O95" s="185"/>
      <c r="P95" s="190"/>
      <c r="Q95" s="190"/>
      <c r="R95" s="190"/>
      <c r="S95" s="186">
        <f t="shared" si="4"/>
        <v>0</v>
      </c>
      <c r="T95" s="186"/>
      <c r="U95" s="186"/>
      <c r="V95" s="206"/>
      <c r="W95" s="59"/>
      <c r="Z95">
        <f t="shared" si="5"/>
        <v>0</v>
      </c>
    </row>
    <row r="96" spans="1:26" ht="24.95" customHeight="1" x14ac:dyDescent="0.25">
      <c r="A96" s="187"/>
      <c r="B96" s="222"/>
      <c r="C96" s="188" t="s">
        <v>149</v>
      </c>
      <c r="D96" s="323" t="s">
        <v>2923</v>
      </c>
      <c r="E96" s="323"/>
      <c r="F96" s="182" t="s">
        <v>125</v>
      </c>
      <c r="G96" s="183">
        <v>1132.53</v>
      </c>
      <c r="H96" s="189"/>
      <c r="I96" s="182">
        <f t="shared" si="0"/>
        <v>0</v>
      </c>
      <c r="J96" s="184">
        <f t="shared" si="1"/>
        <v>0</v>
      </c>
      <c r="K96" s="185">
        <f t="shared" si="2"/>
        <v>0</v>
      </c>
      <c r="L96" s="185">
        <f t="shared" si="3"/>
        <v>0</v>
      </c>
      <c r="M96" s="185"/>
      <c r="N96" s="185">
        <v>0</v>
      </c>
      <c r="O96" s="185"/>
      <c r="P96" s="190"/>
      <c r="Q96" s="190"/>
      <c r="R96" s="190"/>
      <c r="S96" s="186">
        <f t="shared" si="4"/>
        <v>0</v>
      </c>
      <c r="T96" s="186"/>
      <c r="U96" s="186"/>
      <c r="V96" s="206"/>
      <c r="W96" s="59"/>
      <c r="Z96">
        <f t="shared" si="5"/>
        <v>0</v>
      </c>
    </row>
    <row r="97" spans="1:26" ht="24.95" customHeight="1" x14ac:dyDescent="0.25">
      <c r="A97" s="187"/>
      <c r="B97" s="222"/>
      <c r="C97" s="188" t="s">
        <v>2924</v>
      </c>
      <c r="D97" s="323" t="s">
        <v>2925</v>
      </c>
      <c r="E97" s="323"/>
      <c r="F97" s="182" t="s">
        <v>162</v>
      </c>
      <c r="G97" s="183">
        <v>335.17</v>
      </c>
      <c r="H97" s="189"/>
      <c r="I97" s="182">
        <f t="shared" si="0"/>
        <v>0</v>
      </c>
      <c r="J97" s="184">
        <f t="shared" si="1"/>
        <v>0</v>
      </c>
      <c r="K97" s="185">
        <f t="shared" si="2"/>
        <v>0</v>
      </c>
      <c r="L97" s="185">
        <f t="shared" si="3"/>
        <v>0</v>
      </c>
      <c r="M97" s="185"/>
      <c r="N97" s="185">
        <v>0</v>
      </c>
      <c r="O97" s="185"/>
      <c r="P97" s="190"/>
      <c r="Q97" s="190"/>
      <c r="R97" s="190"/>
      <c r="S97" s="186">
        <f t="shared" si="4"/>
        <v>0</v>
      </c>
      <c r="T97" s="186"/>
      <c r="U97" s="186"/>
      <c r="V97" s="206"/>
      <c r="W97" s="59"/>
      <c r="Z97">
        <f t="shared" si="5"/>
        <v>0</v>
      </c>
    </row>
    <row r="98" spans="1:26" ht="24.95" customHeight="1" x14ac:dyDescent="0.25">
      <c r="A98" s="187"/>
      <c r="B98" s="222"/>
      <c r="C98" s="188" t="s">
        <v>2926</v>
      </c>
      <c r="D98" s="323" t="s">
        <v>2927</v>
      </c>
      <c r="E98" s="323"/>
      <c r="F98" s="182" t="s">
        <v>162</v>
      </c>
      <c r="G98" s="183">
        <v>1082</v>
      </c>
      <c r="H98" s="189"/>
      <c r="I98" s="182">
        <f t="shared" si="0"/>
        <v>0</v>
      </c>
      <c r="J98" s="184">
        <f t="shared" si="1"/>
        <v>0</v>
      </c>
      <c r="K98" s="185">
        <f t="shared" si="2"/>
        <v>0</v>
      </c>
      <c r="L98" s="185">
        <f t="shared" si="3"/>
        <v>0</v>
      </c>
      <c r="M98" s="185"/>
      <c r="N98" s="185">
        <v>0</v>
      </c>
      <c r="O98" s="185"/>
      <c r="P98" s="190"/>
      <c r="Q98" s="190"/>
      <c r="R98" s="190"/>
      <c r="S98" s="186">
        <f t="shared" si="4"/>
        <v>0</v>
      </c>
      <c r="T98" s="186"/>
      <c r="U98" s="186"/>
      <c r="V98" s="206"/>
      <c r="W98" s="59"/>
      <c r="Z98">
        <f t="shared" si="5"/>
        <v>0</v>
      </c>
    </row>
    <row r="99" spans="1:26" ht="24.95" customHeight="1" x14ac:dyDescent="0.25">
      <c r="A99" s="187"/>
      <c r="B99" s="222"/>
      <c r="C99" s="188" t="s">
        <v>2928</v>
      </c>
      <c r="D99" s="323" t="s">
        <v>2929</v>
      </c>
      <c r="E99" s="323"/>
      <c r="F99" s="182" t="s">
        <v>162</v>
      </c>
      <c r="G99" s="183">
        <v>335.17</v>
      </c>
      <c r="H99" s="189"/>
      <c r="I99" s="182">
        <f t="shared" si="0"/>
        <v>0</v>
      </c>
      <c r="J99" s="184">
        <f t="shared" si="1"/>
        <v>0</v>
      </c>
      <c r="K99" s="185">
        <f t="shared" si="2"/>
        <v>0</v>
      </c>
      <c r="L99" s="185">
        <f t="shared" si="3"/>
        <v>0</v>
      </c>
      <c r="M99" s="185"/>
      <c r="N99" s="185">
        <v>0</v>
      </c>
      <c r="O99" s="185"/>
      <c r="P99" s="190">
        <v>6.4000000000000005E-4</v>
      </c>
      <c r="Q99" s="190"/>
      <c r="R99" s="190">
        <v>6.4000000000000005E-4</v>
      </c>
      <c r="S99" s="186">
        <f t="shared" si="4"/>
        <v>0.215</v>
      </c>
      <c r="T99" s="186"/>
      <c r="U99" s="186"/>
      <c r="V99" s="206"/>
      <c r="W99" s="59"/>
      <c r="Z99">
        <f t="shared" si="5"/>
        <v>0</v>
      </c>
    </row>
    <row r="100" spans="1:26" ht="24.95" customHeight="1" x14ac:dyDescent="0.25">
      <c r="A100" s="187"/>
      <c r="B100" s="223"/>
      <c r="C100" s="197" t="s">
        <v>2930</v>
      </c>
      <c r="D100" s="326" t="s">
        <v>2931</v>
      </c>
      <c r="E100" s="326"/>
      <c r="F100" s="192" t="s">
        <v>653</v>
      </c>
      <c r="G100" s="193">
        <v>10.356999999999999</v>
      </c>
      <c r="H100" s="198"/>
      <c r="I100" s="192">
        <f t="shared" si="0"/>
        <v>0</v>
      </c>
      <c r="J100" s="194">
        <f t="shared" si="1"/>
        <v>0</v>
      </c>
      <c r="K100" s="195">
        <f t="shared" si="2"/>
        <v>0</v>
      </c>
      <c r="L100" s="195">
        <f t="shared" si="3"/>
        <v>0</v>
      </c>
      <c r="M100" s="195">
        <f>ROUND(G100*(H100),2)</f>
        <v>0</v>
      </c>
      <c r="N100" s="195">
        <v>0</v>
      </c>
      <c r="O100" s="195"/>
      <c r="P100" s="199">
        <v>1E-3</v>
      </c>
      <c r="Q100" s="199"/>
      <c r="R100" s="199">
        <v>1E-3</v>
      </c>
      <c r="S100" s="196">
        <f t="shared" si="4"/>
        <v>0.01</v>
      </c>
      <c r="T100" s="196"/>
      <c r="U100" s="196"/>
      <c r="V100" s="207"/>
      <c r="W100" s="59"/>
      <c r="Z100">
        <f t="shared" si="5"/>
        <v>0</v>
      </c>
    </row>
    <row r="101" spans="1:26" x14ac:dyDescent="0.25">
      <c r="A101" s="13"/>
      <c r="B101" s="221"/>
      <c r="C101" s="180">
        <v>1</v>
      </c>
      <c r="D101" s="322" t="s">
        <v>78</v>
      </c>
      <c r="E101" s="322"/>
      <c r="F101" s="146"/>
      <c r="G101" s="179"/>
      <c r="H101" s="146"/>
      <c r="I101" s="148">
        <f>ROUND((SUM(I84:I100))/1,2)</f>
        <v>0</v>
      </c>
      <c r="J101" s="147"/>
      <c r="K101" s="147"/>
      <c r="L101" s="147">
        <f>ROUND((SUM(L84:L100))/1,2)</f>
        <v>0</v>
      </c>
      <c r="M101" s="147">
        <f>ROUND((SUM(M84:M100))/1,2)</f>
        <v>0</v>
      </c>
      <c r="N101" s="147"/>
      <c r="O101" s="147"/>
      <c r="P101" s="147"/>
      <c r="Q101" s="13"/>
      <c r="R101" s="13"/>
      <c r="S101" s="13">
        <f>ROUND((SUM(S84:S100))/1,2)</f>
        <v>0.23</v>
      </c>
      <c r="T101" s="13"/>
      <c r="U101" s="13"/>
      <c r="V101" s="208">
        <f>ROUND((SUM(V84:V100))/1,2)</f>
        <v>0</v>
      </c>
      <c r="W101" s="226"/>
      <c r="X101" s="145"/>
      <c r="Y101" s="145"/>
      <c r="Z101" s="145"/>
    </row>
    <row r="102" spans="1:26" x14ac:dyDescent="0.25">
      <c r="A102" s="1"/>
      <c r="B102" s="217"/>
      <c r="C102" s="1"/>
      <c r="D102" s="1"/>
      <c r="E102" s="139"/>
      <c r="F102" s="139"/>
      <c r="G102" s="173"/>
      <c r="H102" s="139"/>
      <c r="I102" s="139"/>
      <c r="J102" s="140"/>
      <c r="K102" s="140"/>
      <c r="L102" s="140"/>
      <c r="M102" s="140"/>
      <c r="N102" s="140"/>
      <c r="O102" s="140"/>
      <c r="P102" s="140"/>
      <c r="Q102" s="1"/>
      <c r="R102" s="1"/>
      <c r="S102" s="1"/>
      <c r="T102" s="1"/>
      <c r="U102" s="1"/>
      <c r="V102" s="209"/>
      <c r="W102" s="59"/>
    </row>
    <row r="103" spans="1:26" x14ac:dyDescent="0.25">
      <c r="A103" s="13"/>
      <c r="B103" s="221"/>
      <c r="C103" s="180">
        <v>2</v>
      </c>
      <c r="D103" s="322" t="s">
        <v>79</v>
      </c>
      <c r="E103" s="322"/>
      <c r="F103" s="146"/>
      <c r="G103" s="179"/>
      <c r="H103" s="146"/>
      <c r="I103" s="146"/>
      <c r="J103" s="147"/>
      <c r="K103" s="147"/>
      <c r="L103" s="147"/>
      <c r="M103" s="147"/>
      <c r="N103" s="147"/>
      <c r="O103" s="147"/>
      <c r="P103" s="147"/>
      <c r="Q103" s="13"/>
      <c r="R103" s="13"/>
      <c r="S103" s="13"/>
      <c r="T103" s="13"/>
      <c r="U103" s="13"/>
      <c r="V103" s="205"/>
      <c r="W103" s="226"/>
      <c r="X103" s="145"/>
      <c r="Y103" s="145"/>
      <c r="Z103" s="145"/>
    </row>
    <row r="104" spans="1:26" ht="35.1" customHeight="1" x14ac:dyDescent="0.25">
      <c r="A104" s="187"/>
      <c r="B104" s="222"/>
      <c r="C104" s="188" t="s">
        <v>2932</v>
      </c>
      <c r="D104" s="323" t="s">
        <v>2933</v>
      </c>
      <c r="E104" s="323"/>
      <c r="F104" s="182" t="s">
        <v>178</v>
      </c>
      <c r="G104" s="183">
        <v>26.3</v>
      </c>
      <c r="H104" s="189"/>
      <c r="I104" s="182">
        <f>ROUND(G104*(H104),2)</f>
        <v>0</v>
      </c>
      <c r="J104" s="184">
        <f>ROUND(G104*(N104),2)</f>
        <v>0</v>
      </c>
      <c r="K104" s="185">
        <f>ROUND(G104*(O104),2)</f>
        <v>0</v>
      </c>
      <c r="L104" s="185">
        <f>ROUND(G104*(H104),2)</f>
        <v>0</v>
      </c>
      <c r="M104" s="185"/>
      <c r="N104" s="185">
        <v>0</v>
      </c>
      <c r="O104" s="185"/>
      <c r="P104" s="190"/>
      <c r="Q104" s="190"/>
      <c r="R104" s="190"/>
      <c r="S104" s="186">
        <f>ROUND(G104*(P104),3)</f>
        <v>0</v>
      </c>
      <c r="T104" s="186"/>
      <c r="U104" s="186"/>
      <c r="V104" s="206"/>
      <c r="W104" s="59"/>
      <c r="Z104">
        <f>0.058844*POWER(I104,0.952797)</f>
        <v>0</v>
      </c>
    </row>
    <row r="105" spans="1:26" ht="35.1" customHeight="1" x14ac:dyDescent="0.25">
      <c r="A105" s="187"/>
      <c r="B105" s="223"/>
      <c r="C105" s="197" t="s">
        <v>2934</v>
      </c>
      <c r="D105" s="326" t="s">
        <v>2935</v>
      </c>
      <c r="E105" s="326"/>
      <c r="F105" s="192" t="s">
        <v>157</v>
      </c>
      <c r="G105" s="193">
        <v>5.5250000000000004</v>
      </c>
      <c r="H105" s="198"/>
      <c r="I105" s="192">
        <f>ROUND(G105*(H105),2)</f>
        <v>0</v>
      </c>
      <c r="J105" s="194">
        <f>ROUND(G105*(N105),2)</f>
        <v>0</v>
      </c>
      <c r="K105" s="195">
        <f>ROUND(G105*(O105),2)</f>
        <v>0</v>
      </c>
      <c r="L105" s="195">
        <f>ROUND(G105*(H105),2)</f>
        <v>0</v>
      </c>
      <c r="M105" s="195">
        <f>ROUND(G105*(H105),2)</f>
        <v>0</v>
      </c>
      <c r="N105" s="195">
        <v>0</v>
      </c>
      <c r="O105" s="195"/>
      <c r="P105" s="199">
        <v>1</v>
      </c>
      <c r="Q105" s="199"/>
      <c r="R105" s="199">
        <v>1</v>
      </c>
      <c r="S105" s="196">
        <f>ROUND(G105*(P105),3)</f>
        <v>5.5250000000000004</v>
      </c>
      <c r="T105" s="196"/>
      <c r="U105" s="196"/>
      <c r="V105" s="207"/>
      <c r="W105" s="59"/>
      <c r="Z105">
        <f>0.058844*POWER(I105,0.952797)</f>
        <v>0</v>
      </c>
    </row>
    <row r="106" spans="1:26" ht="35.1" customHeight="1" x14ac:dyDescent="0.25">
      <c r="A106" s="187"/>
      <c r="B106" s="223"/>
      <c r="C106" s="197" t="s">
        <v>2936</v>
      </c>
      <c r="D106" s="326" t="s">
        <v>2937</v>
      </c>
      <c r="E106" s="326"/>
      <c r="F106" s="192" t="s">
        <v>178</v>
      </c>
      <c r="G106" s="193">
        <v>26.3</v>
      </c>
      <c r="H106" s="198"/>
      <c r="I106" s="192">
        <f>ROUND(G106*(H106),2)</f>
        <v>0</v>
      </c>
      <c r="J106" s="194">
        <f>ROUND(G106*(N106),2)</f>
        <v>0</v>
      </c>
      <c r="K106" s="195">
        <f>ROUND(G106*(O106),2)</f>
        <v>0</v>
      </c>
      <c r="L106" s="195">
        <f>ROUND(G106*(H106),2)</f>
        <v>0</v>
      </c>
      <c r="M106" s="195">
        <f>ROUND(G106*(H106),2)</f>
        <v>0</v>
      </c>
      <c r="N106" s="195">
        <v>0</v>
      </c>
      <c r="O106" s="195"/>
      <c r="P106" s="199">
        <v>4.6999999999999999E-4</v>
      </c>
      <c r="Q106" s="199"/>
      <c r="R106" s="199">
        <v>4.6999999999999999E-4</v>
      </c>
      <c r="S106" s="196">
        <f>ROUND(G106*(P106),3)</f>
        <v>1.2E-2</v>
      </c>
      <c r="T106" s="196"/>
      <c r="U106" s="196"/>
      <c r="V106" s="207"/>
      <c r="W106" s="59"/>
      <c r="Z106">
        <f>0.058844*POWER(I106,0.952797)</f>
        <v>0</v>
      </c>
    </row>
    <row r="107" spans="1:26" ht="35.1" customHeight="1" x14ac:dyDescent="0.25">
      <c r="A107" s="187"/>
      <c r="B107" s="222"/>
      <c r="C107" s="188" t="s">
        <v>2938</v>
      </c>
      <c r="D107" s="323" t="s">
        <v>2939</v>
      </c>
      <c r="E107" s="323"/>
      <c r="F107" s="182" t="s">
        <v>162</v>
      </c>
      <c r="G107" s="183">
        <v>369</v>
      </c>
      <c r="H107" s="189"/>
      <c r="I107" s="182">
        <f>ROUND(G107*(H107),2)</f>
        <v>0</v>
      </c>
      <c r="J107" s="184">
        <f>ROUND(G107*(N107),2)</f>
        <v>0</v>
      </c>
      <c r="K107" s="185">
        <f>ROUND(G107*(O107),2)</f>
        <v>0</v>
      </c>
      <c r="L107" s="185">
        <f>ROUND(G107*(H107),2)</f>
        <v>0</v>
      </c>
      <c r="M107" s="185"/>
      <c r="N107" s="185">
        <v>0</v>
      </c>
      <c r="O107" s="185"/>
      <c r="P107" s="190"/>
      <c r="Q107" s="190"/>
      <c r="R107" s="190"/>
      <c r="S107" s="186">
        <f>ROUND(G107*(P107),3)</f>
        <v>0</v>
      </c>
      <c r="T107" s="186"/>
      <c r="U107" s="186"/>
      <c r="V107" s="206"/>
      <c r="W107" s="59"/>
      <c r="Z107">
        <f>0.058844*POWER(I107,0.952797)</f>
        <v>0</v>
      </c>
    </row>
    <row r="108" spans="1:26" x14ac:dyDescent="0.25">
      <c r="A108" s="13"/>
      <c r="B108" s="221"/>
      <c r="C108" s="180">
        <v>2</v>
      </c>
      <c r="D108" s="322" t="s">
        <v>79</v>
      </c>
      <c r="E108" s="322"/>
      <c r="F108" s="146"/>
      <c r="G108" s="179"/>
      <c r="H108" s="146"/>
      <c r="I108" s="148">
        <f>ROUND((SUM(I103:I107))/1,2)</f>
        <v>0</v>
      </c>
      <c r="J108" s="147"/>
      <c r="K108" s="147"/>
      <c r="L108" s="147">
        <f>ROUND((SUM(L103:L107))/1,2)</f>
        <v>0</v>
      </c>
      <c r="M108" s="147">
        <f>ROUND((SUM(M103:M107))/1,2)</f>
        <v>0</v>
      </c>
      <c r="N108" s="147"/>
      <c r="O108" s="147"/>
      <c r="P108" s="147"/>
      <c r="Q108" s="13"/>
      <c r="R108" s="13"/>
      <c r="S108" s="13">
        <f>ROUND((SUM(S103:S107))/1,2)</f>
        <v>5.54</v>
      </c>
      <c r="T108" s="13"/>
      <c r="U108" s="13"/>
      <c r="V108" s="208">
        <f>ROUND((SUM(V103:V107))/1,2)</f>
        <v>0</v>
      </c>
      <c r="W108" s="226"/>
      <c r="X108" s="145"/>
      <c r="Y108" s="145"/>
      <c r="Z108" s="145"/>
    </row>
    <row r="109" spans="1:26" x14ac:dyDescent="0.25">
      <c r="A109" s="1"/>
      <c r="B109" s="217"/>
      <c r="C109" s="1"/>
      <c r="D109" s="1"/>
      <c r="E109" s="139"/>
      <c r="F109" s="139"/>
      <c r="G109" s="173"/>
      <c r="H109" s="139"/>
      <c r="I109" s="139"/>
      <c r="J109" s="140"/>
      <c r="K109" s="140"/>
      <c r="L109" s="140"/>
      <c r="M109" s="140"/>
      <c r="N109" s="140"/>
      <c r="O109" s="140"/>
      <c r="P109" s="140"/>
      <c r="Q109" s="1"/>
      <c r="R109" s="1"/>
      <c r="S109" s="1"/>
      <c r="T109" s="1"/>
      <c r="U109" s="1"/>
      <c r="V109" s="209"/>
      <c r="W109" s="59"/>
    </row>
    <row r="110" spans="1:26" x14ac:dyDescent="0.25">
      <c r="A110" s="13"/>
      <c r="B110" s="221"/>
      <c r="C110" s="180">
        <v>4</v>
      </c>
      <c r="D110" s="322" t="s">
        <v>81</v>
      </c>
      <c r="E110" s="322"/>
      <c r="F110" s="146"/>
      <c r="G110" s="179"/>
      <c r="H110" s="146"/>
      <c r="I110" s="146"/>
      <c r="J110" s="147"/>
      <c r="K110" s="147"/>
      <c r="L110" s="147"/>
      <c r="M110" s="147"/>
      <c r="N110" s="147"/>
      <c r="O110" s="147"/>
      <c r="P110" s="147"/>
      <c r="Q110" s="13"/>
      <c r="R110" s="13"/>
      <c r="S110" s="13"/>
      <c r="T110" s="13"/>
      <c r="U110" s="13"/>
      <c r="V110" s="205"/>
      <c r="W110" s="226"/>
      <c r="X110" s="145"/>
      <c r="Y110" s="145"/>
      <c r="Z110" s="145"/>
    </row>
    <row r="111" spans="1:26" ht="24.95" customHeight="1" x14ac:dyDescent="0.25">
      <c r="A111" s="187"/>
      <c r="B111" s="222"/>
      <c r="C111" s="188" t="s">
        <v>2940</v>
      </c>
      <c r="D111" s="323" t="s">
        <v>2941</v>
      </c>
      <c r="E111" s="323"/>
      <c r="F111" s="182" t="s">
        <v>125</v>
      </c>
      <c r="G111" s="183">
        <v>0.39</v>
      </c>
      <c r="H111" s="189"/>
      <c r="I111" s="182">
        <f>ROUND(G111*(H111),2)</f>
        <v>0</v>
      </c>
      <c r="J111" s="184">
        <f>ROUND(G111*(N111),2)</f>
        <v>0</v>
      </c>
      <c r="K111" s="185">
        <f>ROUND(G111*(O111),2)</f>
        <v>0</v>
      </c>
      <c r="L111" s="185">
        <f>ROUND(G111*(H111),2)</f>
        <v>0</v>
      </c>
      <c r="M111" s="185"/>
      <c r="N111" s="185">
        <v>0</v>
      </c>
      <c r="O111" s="185"/>
      <c r="P111" s="190">
        <v>1.8907700000000001</v>
      </c>
      <c r="Q111" s="190"/>
      <c r="R111" s="190">
        <v>1.8907700000000001</v>
      </c>
      <c r="S111" s="186">
        <f>ROUND(G111*(P111),3)</f>
        <v>0.73699999999999999</v>
      </c>
      <c r="T111" s="186"/>
      <c r="U111" s="186"/>
      <c r="V111" s="206"/>
      <c r="W111" s="59"/>
      <c r="Z111">
        <f>0.058844*POWER(I111,0.952797)</f>
        <v>0</v>
      </c>
    </row>
    <row r="112" spans="1:26" x14ac:dyDescent="0.25">
      <c r="A112" s="13"/>
      <c r="B112" s="221"/>
      <c r="C112" s="180">
        <v>4</v>
      </c>
      <c r="D112" s="322" t="s">
        <v>81</v>
      </c>
      <c r="E112" s="322"/>
      <c r="F112" s="146"/>
      <c r="G112" s="179"/>
      <c r="H112" s="146"/>
      <c r="I112" s="148">
        <f>ROUND((SUM(I110:I111))/1,2)</f>
        <v>0</v>
      </c>
      <c r="J112" s="147"/>
      <c r="K112" s="147"/>
      <c r="L112" s="147">
        <f>ROUND((SUM(L110:L111))/1,2)</f>
        <v>0</v>
      </c>
      <c r="M112" s="147">
        <f>ROUND((SUM(M110:M111))/1,2)</f>
        <v>0</v>
      </c>
      <c r="N112" s="147"/>
      <c r="O112" s="147"/>
      <c r="P112" s="147"/>
      <c r="Q112" s="13"/>
      <c r="R112" s="13"/>
      <c r="S112" s="13">
        <f>ROUND((SUM(S110:S111))/1,2)</f>
        <v>0.74</v>
      </c>
      <c r="T112" s="13"/>
      <c r="U112" s="13"/>
      <c r="V112" s="208">
        <f>ROUND((SUM(V110:V111))/1,2)</f>
        <v>0</v>
      </c>
      <c r="W112" s="226"/>
      <c r="X112" s="145"/>
      <c r="Y112" s="145"/>
      <c r="Z112" s="145"/>
    </row>
    <row r="113" spans="1:26" x14ac:dyDescent="0.25">
      <c r="A113" s="1"/>
      <c r="B113" s="217"/>
      <c r="C113" s="1"/>
      <c r="D113" s="1"/>
      <c r="E113" s="139"/>
      <c r="F113" s="139"/>
      <c r="G113" s="173"/>
      <c r="H113" s="139"/>
      <c r="I113" s="139"/>
      <c r="J113" s="140"/>
      <c r="K113" s="140"/>
      <c r="L113" s="140"/>
      <c r="M113" s="140"/>
      <c r="N113" s="140"/>
      <c r="O113" s="140"/>
      <c r="P113" s="140"/>
      <c r="Q113" s="1"/>
      <c r="R113" s="1"/>
      <c r="S113" s="1"/>
      <c r="T113" s="1"/>
      <c r="U113" s="1"/>
      <c r="V113" s="209"/>
      <c r="W113" s="59"/>
    </row>
    <row r="114" spans="1:26" x14ac:dyDescent="0.25">
      <c r="A114" s="13"/>
      <c r="B114" s="221"/>
      <c r="C114" s="180">
        <v>5</v>
      </c>
      <c r="D114" s="322" t="s">
        <v>2597</v>
      </c>
      <c r="E114" s="322"/>
      <c r="F114" s="146"/>
      <c r="G114" s="179"/>
      <c r="H114" s="146"/>
      <c r="I114" s="146"/>
      <c r="J114" s="147"/>
      <c r="K114" s="147"/>
      <c r="L114" s="147"/>
      <c r="M114" s="147"/>
      <c r="N114" s="147"/>
      <c r="O114" s="147"/>
      <c r="P114" s="147"/>
      <c r="Q114" s="13"/>
      <c r="R114" s="13"/>
      <c r="S114" s="13"/>
      <c r="T114" s="13"/>
      <c r="U114" s="13"/>
      <c r="V114" s="205"/>
      <c r="W114" s="226"/>
      <c r="X114" s="145"/>
      <c r="Y114" s="145"/>
      <c r="Z114" s="145"/>
    </row>
    <row r="115" spans="1:26" ht="24.95" customHeight="1" x14ac:dyDescent="0.25">
      <c r="A115" s="187"/>
      <c r="B115" s="222"/>
      <c r="C115" s="188" t="s">
        <v>2942</v>
      </c>
      <c r="D115" s="323" t="s">
        <v>2943</v>
      </c>
      <c r="E115" s="323"/>
      <c r="F115" s="182" t="s">
        <v>162</v>
      </c>
      <c r="G115" s="183">
        <v>369</v>
      </c>
      <c r="H115" s="189"/>
      <c r="I115" s="182">
        <f>ROUND(G115*(H115),2)</f>
        <v>0</v>
      </c>
      <c r="J115" s="184">
        <f>ROUND(G115*(N115),2)</f>
        <v>0</v>
      </c>
      <c r="K115" s="185">
        <f>ROUND(G115*(O115),2)</f>
        <v>0</v>
      </c>
      <c r="L115" s="185">
        <f>ROUND(G115*(H115),2)</f>
        <v>0</v>
      </c>
      <c r="M115" s="185"/>
      <c r="N115" s="185">
        <v>0</v>
      </c>
      <c r="O115" s="185"/>
      <c r="P115" s="190">
        <v>0.27994000000000002</v>
      </c>
      <c r="Q115" s="190"/>
      <c r="R115" s="190">
        <v>0.27994000000000002</v>
      </c>
      <c r="S115" s="186">
        <f>ROUND(G115*(P115),3)</f>
        <v>103.298</v>
      </c>
      <c r="T115" s="186"/>
      <c r="U115" s="186"/>
      <c r="V115" s="206"/>
      <c r="W115" s="59"/>
      <c r="Z115">
        <f>0.058844*POWER(I115,0.952797)</f>
        <v>0</v>
      </c>
    </row>
    <row r="116" spans="1:26" ht="24.95" customHeight="1" x14ac:dyDescent="0.25">
      <c r="A116" s="187"/>
      <c r="B116" s="222"/>
      <c r="C116" s="188" t="s">
        <v>2944</v>
      </c>
      <c r="D116" s="323" t="s">
        <v>2945</v>
      </c>
      <c r="E116" s="323"/>
      <c r="F116" s="182" t="s">
        <v>162</v>
      </c>
      <c r="G116" s="183">
        <v>369</v>
      </c>
      <c r="H116" s="189"/>
      <c r="I116" s="182">
        <f>ROUND(G116*(H116),2)</f>
        <v>0</v>
      </c>
      <c r="J116" s="184">
        <f>ROUND(G116*(N116),2)</f>
        <v>0</v>
      </c>
      <c r="K116" s="185">
        <f>ROUND(G116*(O116),2)</f>
        <v>0</v>
      </c>
      <c r="L116" s="185">
        <f>ROUND(G116*(H116),2)</f>
        <v>0</v>
      </c>
      <c r="M116" s="185"/>
      <c r="N116" s="185">
        <v>0</v>
      </c>
      <c r="O116" s="185"/>
      <c r="P116" s="190">
        <v>0.37080000000000002</v>
      </c>
      <c r="Q116" s="190"/>
      <c r="R116" s="190">
        <v>0.37080000000000002</v>
      </c>
      <c r="S116" s="186">
        <f>ROUND(G116*(P116),3)</f>
        <v>136.82499999999999</v>
      </c>
      <c r="T116" s="186"/>
      <c r="U116" s="186"/>
      <c r="V116" s="206"/>
      <c r="W116" s="59"/>
      <c r="Z116">
        <f>0.058844*POWER(I116,0.952797)</f>
        <v>0</v>
      </c>
    </row>
    <row r="117" spans="1:26" ht="24.95" customHeight="1" x14ac:dyDescent="0.25">
      <c r="A117" s="187"/>
      <c r="B117" s="222"/>
      <c r="C117" s="188" t="s">
        <v>2946</v>
      </c>
      <c r="D117" s="323" t="s">
        <v>2947</v>
      </c>
      <c r="E117" s="323"/>
      <c r="F117" s="182" t="s">
        <v>125</v>
      </c>
      <c r="G117" s="183">
        <v>47.16</v>
      </c>
      <c r="H117" s="189"/>
      <c r="I117" s="182">
        <f>ROUND(G117*(H117),2)</f>
        <v>0</v>
      </c>
      <c r="J117" s="184">
        <f>ROUND(G117*(N117),2)</f>
        <v>0</v>
      </c>
      <c r="K117" s="185">
        <f>ROUND(G117*(O117),2)</f>
        <v>0</v>
      </c>
      <c r="L117" s="185">
        <f>ROUND(G117*(H117),2)</f>
        <v>0</v>
      </c>
      <c r="M117" s="185"/>
      <c r="N117" s="185">
        <v>0</v>
      </c>
      <c r="O117" s="185"/>
      <c r="P117" s="190"/>
      <c r="Q117" s="190"/>
      <c r="R117" s="190"/>
      <c r="S117" s="186">
        <f>ROUND(G117*(P117),3)</f>
        <v>0</v>
      </c>
      <c r="T117" s="186"/>
      <c r="U117" s="186"/>
      <c r="V117" s="206"/>
      <c r="W117" s="59"/>
      <c r="Z117">
        <f>0.058844*POWER(I117,0.952797)</f>
        <v>0</v>
      </c>
    </row>
    <row r="118" spans="1:26" ht="50.1" customHeight="1" x14ac:dyDescent="0.25">
      <c r="A118" s="187"/>
      <c r="B118" s="222"/>
      <c r="C118" s="188" t="s">
        <v>2948</v>
      </c>
      <c r="D118" s="323" t="s">
        <v>2949</v>
      </c>
      <c r="E118" s="323"/>
      <c r="F118" s="182" t="s">
        <v>162</v>
      </c>
      <c r="G118" s="183">
        <v>369</v>
      </c>
      <c r="H118" s="189"/>
      <c r="I118" s="182">
        <f>ROUND(G118*(H118),2)</f>
        <v>0</v>
      </c>
      <c r="J118" s="184">
        <f>ROUND(G118*(N118),2)</f>
        <v>0</v>
      </c>
      <c r="K118" s="185">
        <f>ROUND(G118*(O118),2)</f>
        <v>0</v>
      </c>
      <c r="L118" s="185">
        <f>ROUND(G118*(H118),2)</f>
        <v>0</v>
      </c>
      <c r="M118" s="185"/>
      <c r="N118" s="185">
        <v>0</v>
      </c>
      <c r="O118" s="185"/>
      <c r="P118" s="190">
        <v>0.112</v>
      </c>
      <c r="Q118" s="190"/>
      <c r="R118" s="190">
        <v>0.112</v>
      </c>
      <c r="S118" s="186">
        <f>ROUND(G118*(P118),3)</f>
        <v>41.328000000000003</v>
      </c>
      <c r="T118" s="186"/>
      <c r="U118" s="186"/>
      <c r="V118" s="206"/>
      <c r="W118" s="59"/>
      <c r="Z118">
        <f>0.058844*POWER(I118,0.952797)</f>
        <v>0</v>
      </c>
    </row>
    <row r="119" spans="1:26" ht="35.1" customHeight="1" x14ac:dyDescent="0.25">
      <c r="A119" s="187"/>
      <c r="B119" s="223"/>
      <c r="C119" s="197" t="s">
        <v>2950</v>
      </c>
      <c r="D119" s="326" t="s">
        <v>2951</v>
      </c>
      <c r="E119" s="326"/>
      <c r="F119" s="192" t="s">
        <v>162</v>
      </c>
      <c r="G119" s="193">
        <v>411</v>
      </c>
      <c r="H119" s="198"/>
      <c r="I119" s="192">
        <f>ROUND(G119*(H119),2)</f>
        <v>0</v>
      </c>
      <c r="J119" s="194">
        <f>ROUND(G119*(N119),2)</f>
        <v>0</v>
      </c>
      <c r="K119" s="195">
        <f>ROUND(G119*(O119),2)</f>
        <v>0</v>
      </c>
      <c r="L119" s="195">
        <f>ROUND(G119*(H119),2)</f>
        <v>0</v>
      </c>
      <c r="M119" s="195">
        <f>ROUND(G119*(H119),2)</f>
        <v>0</v>
      </c>
      <c r="N119" s="195">
        <v>0</v>
      </c>
      <c r="O119" s="195"/>
      <c r="P119" s="199">
        <v>0.13800000000000001</v>
      </c>
      <c r="Q119" s="199"/>
      <c r="R119" s="199">
        <v>0.13800000000000001</v>
      </c>
      <c r="S119" s="196">
        <f>ROUND(G119*(P119),3)</f>
        <v>56.718000000000004</v>
      </c>
      <c r="T119" s="196"/>
      <c r="U119" s="196"/>
      <c r="V119" s="207"/>
      <c r="W119" s="59"/>
      <c r="Z119">
        <f>0.058844*POWER(I119,0.952797)</f>
        <v>0</v>
      </c>
    </row>
    <row r="120" spans="1:26" x14ac:dyDescent="0.25">
      <c r="A120" s="13"/>
      <c r="B120" s="221"/>
      <c r="C120" s="180">
        <v>5</v>
      </c>
      <c r="D120" s="322" t="s">
        <v>2597</v>
      </c>
      <c r="E120" s="322"/>
      <c r="F120" s="146"/>
      <c r="G120" s="179"/>
      <c r="H120" s="146"/>
      <c r="I120" s="148">
        <f>ROUND((SUM(I114:I119))/1,2)</f>
        <v>0</v>
      </c>
      <c r="J120" s="147"/>
      <c r="K120" s="147"/>
      <c r="L120" s="147">
        <f>ROUND((SUM(L114:L119))/1,2)</f>
        <v>0</v>
      </c>
      <c r="M120" s="147">
        <f>ROUND((SUM(M114:M119))/1,2)</f>
        <v>0</v>
      </c>
      <c r="N120" s="147"/>
      <c r="O120" s="147"/>
      <c r="P120" s="147"/>
      <c r="Q120" s="13"/>
      <c r="R120" s="13"/>
      <c r="S120" s="13">
        <f>ROUND((SUM(S114:S119))/1,2)</f>
        <v>338.17</v>
      </c>
      <c r="T120" s="13"/>
      <c r="U120" s="13"/>
      <c r="V120" s="208">
        <f>ROUND((SUM(V114:V119))/1,2)</f>
        <v>0</v>
      </c>
      <c r="W120" s="226"/>
      <c r="X120" s="145"/>
      <c r="Y120" s="145"/>
      <c r="Z120" s="145"/>
    </row>
    <row r="121" spans="1:26" x14ac:dyDescent="0.25">
      <c r="A121" s="1"/>
      <c r="B121" s="217"/>
      <c r="C121" s="1"/>
      <c r="D121" s="1"/>
      <c r="E121" s="139"/>
      <c r="F121" s="139"/>
      <c r="G121" s="173"/>
      <c r="H121" s="139"/>
      <c r="I121" s="139"/>
      <c r="J121" s="140"/>
      <c r="K121" s="140"/>
      <c r="L121" s="140"/>
      <c r="M121" s="140"/>
      <c r="N121" s="140"/>
      <c r="O121" s="140"/>
      <c r="P121" s="140"/>
      <c r="Q121" s="1"/>
      <c r="R121" s="1"/>
      <c r="S121" s="1"/>
      <c r="T121" s="1"/>
      <c r="U121" s="1"/>
      <c r="V121" s="209"/>
      <c r="W121" s="59"/>
    </row>
    <row r="122" spans="1:26" x14ac:dyDescent="0.25">
      <c r="A122" s="13"/>
      <c r="B122" s="221"/>
      <c r="C122" s="180">
        <v>9</v>
      </c>
      <c r="D122" s="322" t="s">
        <v>83</v>
      </c>
      <c r="E122" s="322"/>
      <c r="F122" s="146"/>
      <c r="G122" s="179"/>
      <c r="H122" s="146"/>
      <c r="I122" s="146"/>
      <c r="J122" s="147"/>
      <c r="K122" s="147"/>
      <c r="L122" s="147"/>
      <c r="M122" s="147"/>
      <c r="N122" s="147"/>
      <c r="O122" s="147"/>
      <c r="P122" s="147"/>
      <c r="Q122" s="13"/>
      <c r="R122" s="13"/>
      <c r="S122" s="13"/>
      <c r="T122" s="13"/>
      <c r="U122" s="13"/>
      <c r="V122" s="205"/>
      <c r="W122" s="226"/>
      <c r="X122" s="145"/>
      <c r="Y122" s="145"/>
      <c r="Z122" s="145"/>
    </row>
    <row r="123" spans="1:26" ht="24.95" customHeight="1" x14ac:dyDescent="0.25">
      <c r="A123" s="187"/>
      <c r="B123" s="222"/>
      <c r="C123" s="188" t="s">
        <v>2952</v>
      </c>
      <c r="D123" s="323" t="s">
        <v>2953</v>
      </c>
      <c r="E123" s="323"/>
      <c r="F123" s="182" t="s">
        <v>195</v>
      </c>
      <c r="G123" s="183">
        <v>3</v>
      </c>
      <c r="H123" s="189"/>
      <c r="I123" s="182">
        <f t="shared" ref="I123:I138" si="6">ROUND(G123*(H123),2)</f>
        <v>0</v>
      </c>
      <c r="J123" s="184">
        <f t="shared" ref="J123:J138" si="7">ROUND(G123*(N123),2)</f>
        <v>0</v>
      </c>
      <c r="K123" s="185">
        <f t="shared" ref="K123:K138" si="8">ROUND(G123*(O123),2)</f>
        <v>0</v>
      </c>
      <c r="L123" s="185">
        <f t="shared" ref="L123:L138" si="9">ROUND(G123*(H123),2)</f>
        <v>0</v>
      </c>
      <c r="M123" s="185"/>
      <c r="N123" s="185">
        <v>0</v>
      </c>
      <c r="O123" s="185"/>
      <c r="P123" s="190">
        <v>0.22684000000000001</v>
      </c>
      <c r="Q123" s="190"/>
      <c r="R123" s="190">
        <v>0.22684000000000001</v>
      </c>
      <c r="S123" s="186">
        <f t="shared" ref="S123:S138" si="10">ROUND(G123*(P123),3)</f>
        <v>0.68100000000000005</v>
      </c>
      <c r="T123" s="186"/>
      <c r="U123" s="186"/>
      <c r="V123" s="206"/>
      <c r="W123" s="59"/>
      <c r="Z123">
        <f t="shared" ref="Z123:Z138" si="11">0.058844*POWER(I123,0.952797)</f>
        <v>0</v>
      </c>
    </row>
    <row r="124" spans="1:26" ht="24.95" customHeight="1" x14ac:dyDescent="0.25">
      <c r="A124" s="187"/>
      <c r="B124" s="222"/>
      <c r="C124" s="188" t="s">
        <v>2954</v>
      </c>
      <c r="D124" s="323" t="s">
        <v>2955</v>
      </c>
      <c r="E124" s="323"/>
      <c r="F124" s="182" t="s">
        <v>130</v>
      </c>
      <c r="G124" s="183">
        <v>8</v>
      </c>
      <c r="H124" s="189"/>
      <c r="I124" s="182">
        <f t="shared" si="6"/>
        <v>0</v>
      </c>
      <c r="J124" s="184">
        <f t="shared" si="7"/>
        <v>0</v>
      </c>
      <c r="K124" s="185">
        <f t="shared" si="8"/>
        <v>0</v>
      </c>
      <c r="L124" s="185">
        <f t="shared" si="9"/>
        <v>0</v>
      </c>
      <c r="M124" s="185"/>
      <c r="N124" s="185">
        <v>0</v>
      </c>
      <c r="O124" s="185"/>
      <c r="P124" s="190">
        <v>0.45367000000000002</v>
      </c>
      <c r="Q124" s="190"/>
      <c r="R124" s="190">
        <v>0.45367000000000002</v>
      </c>
      <c r="S124" s="186">
        <f t="shared" si="10"/>
        <v>3.629</v>
      </c>
      <c r="T124" s="186"/>
      <c r="U124" s="186"/>
      <c r="V124" s="206"/>
      <c r="W124" s="59"/>
      <c r="Z124">
        <f t="shared" si="11"/>
        <v>0</v>
      </c>
    </row>
    <row r="125" spans="1:26" ht="24.95" customHeight="1" x14ac:dyDescent="0.25">
      <c r="A125" s="187"/>
      <c r="B125" s="222"/>
      <c r="C125" s="188" t="s">
        <v>2956</v>
      </c>
      <c r="D125" s="323" t="s">
        <v>2957</v>
      </c>
      <c r="E125" s="323"/>
      <c r="F125" s="182" t="s">
        <v>178</v>
      </c>
      <c r="G125" s="183">
        <v>117</v>
      </c>
      <c r="H125" s="189"/>
      <c r="I125" s="182">
        <f t="shared" si="6"/>
        <v>0</v>
      </c>
      <c r="J125" s="184">
        <f t="shared" si="7"/>
        <v>0</v>
      </c>
      <c r="K125" s="185">
        <f t="shared" si="8"/>
        <v>0</v>
      </c>
      <c r="L125" s="185">
        <f t="shared" si="9"/>
        <v>0</v>
      </c>
      <c r="M125" s="185"/>
      <c r="N125" s="185">
        <v>0</v>
      </c>
      <c r="O125" s="185"/>
      <c r="P125" s="190">
        <v>9.0000000000000006E-5</v>
      </c>
      <c r="Q125" s="190"/>
      <c r="R125" s="190">
        <v>9.0000000000000006E-5</v>
      </c>
      <c r="S125" s="186">
        <f t="shared" si="10"/>
        <v>1.0999999999999999E-2</v>
      </c>
      <c r="T125" s="186"/>
      <c r="U125" s="186"/>
      <c r="V125" s="206"/>
      <c r="W125" s="59"/>
      <c r="Z125">
        <f t="shared" si="11"/>
        <v>0</v>
      </c>
    </row>
    <row r="126" spans="1:26" ht="24.95" customHeight="1" x14ac:dyDescent="0.25">
      <c r="A126" s="187"/>
      <c r="B126" s="222"/>
      <c r="C126" s="188" t="s">
        <v>2958</v>
      </c>
      <c r="D126" s="323" t="s">
        <v>2959</v>
      </c>
      <c r="E126" s="323"/>
      <c r="F126" s="182" t="s">
        <v>178</v>
      </c>
      <c r="G126" s="183">
        <v>13.56</v>
      </c>
      <c r="H126" s="189"/>
      <c r="I126" s="182">
        <f t="shared" si="6"/>
        <v>0</v>
      </c>
      <c r="J126" s="184">
        <f t="shared" si="7"/>
        <v>0</v>
      </c>
      <c r="K126" s="185">
        <f t="shared" si="8"/>
        <v>0</v>
      </c>
      <c r="L126" s="185">
        <f t="shared" si="9"/>
        <v>0</v>
      </c>
      <c r="M126" s="185"/>
      <c r="N126" s="185">
        <v>0</v>
      </c>
      <c r="O126" s="185"/>
      <c r="P126" s="190">
        <v>1.8000000000000001E-4</v>
      </c>
      <c r="Q126" s="190"/>
      <c r="R126" s="190">
        <v>1.8000000000000001E-4</v>
      </c>
      <c r="S126" s="186">
        <f t="shared" si="10"/>
        <v>2E-3</v>
      </c>
      <c r="T126" s="186"/>
      <c r="U126" s="186"/>
      <c r="V126" s="206"/>
      <c r="W126" s="59"/>
      <c r="Z126">
        <f t="shared" si="11"/>
        <v>0</v>
      </c>
    </row>
    <row r="127" spans="1:26" ht="24.95" customHeight="1" x14ac:dyDescent="0.25">
      <c r="A127" s="187"/>
      <c r="B127" s="222"/>
      <c r="C127" s="188" t="s">
        <v>2960</v>
      </c>
      <c r="D127" s="323" t="s">
        <v>2961</v>
      </c>
      <c r="E127" s="323"/>
      <c r="F127" s="182" t="s">
        <v>178</v>
      </c>
      <c r="G127" s="183">
        <v>117</v>
      </c>
      <c r="H127" s="189"/>
      <c r="I127" s="182">
        <f t="shared" si="6"/>
        <v>0</v>
      </c>
      <c r="J127" s="184">
        <f t="shared" si="7"/>
        <v>0</v>
      </c>
      <c r="K127" s="185">
        <f t="shared" si="8"/>
        <v>0</v>
      </c>
      <c r="L127" s="185">
        <f t="shared" si="9"/>
        <v>0</v>
      </c>
      <c r="M127" s="185"/>
      <c r="N127" s="185">
        <v>0</v>
      </c>
      <c r="O127" s="185"/>
      <c r="P127" s="190">
        <v>4.0000000000000003E-5</v>
      </c>
      <c r="Q127" s="190"/>
      <c r="R127" s="190">
        <v>4.0000000000000003E-5</v>
      </c>
      <c r="S127" s="186">
        <f t="shared" si="10"/>
        <v>5.0000000000000001E-3</v>
      </c>
      <c r="T127" s="186"/>
      <c r="U127" s="186"/>
      <c r="V127" s="206"/>
      <c r="W127" s="59"/>
      <c r="Z127">
        <f t="shared" si="11"/>
        <v>0</v>
      </c>
    </row>
    <row r="128" spans="1:26" ht="24.95" customHeight="1" x14ac:dyDescent="0.25">
      <c r="A128" s="187"/>
      <c r="B128" s="222"/>
      <c r="C128" s="188" t="s">
        <v>2962</v>
      </c>
      <c r="D128" s="323" t="s">
        <v>2963</v>
      </c>
      <c r="E128" s="323"/>
      <c r="F128" s="182" t="s">
        <v>178</v>
      </c>
      <c r="G128" s="183">
        <v>13.56</v>
      </c>
      <c r="H128" s="189"/>
      <c r="I128" s="182">
        <f t="shared" si="6"/>
        <v>0</v>
      </c>
      <c r="J128" s="184">
        <f t="shared" si="7"/>
        <v>0</v>
      </c>
      <c r="K128" s="185">
        <f t="shared" si="8"/>
        <v>0</v>
      </c>
      <c r="L128" s="185">
        <f t="shared" si="9"/>
        <v>0</v>
      </c>
      <c r="M128" s="185"/>
      <c r="N128" s="185">
        <v>0</v>
      </c>
      <c r="O128" s="185"/>
      <c r="P128" s="190">
        <v>8.0000000000000007E-5</v>
      </c>
      <c r="Q128" s="190"/>
      <c r="R128" s="190">
        <v>8.0000000000000007E-5</v>
      </c>
      <c r="S128" s="186">
        <f t="shared" si="10"/>
        <v>1E-3</v>
      </c>
      <c r="T128" s="186"/>
      <c r="U128" s="186"/>
      <c r="V128" s="206"/>
      <c r="W128" s="59"/>
      <c r="Z128">
        <f t="shared" si="11"/>
        <v>0</v>
      </c>
    </row>
    <row r="129" spans="1:26" ht="24.95" customHeight="1" x14ac:dyDescent="0.25">
      <c r="A129" s="187"/>
      <c r="B129" s="222"/>
      <c r="C129" s="188" t="s">
        <v>2964</v>
      </c>
      <c r="D129" s="323" t="s">
        <v>2965</v>
      </c>
      <c r="E129" s="323"/>
      <c r="F129" s="182" t="s">
        <v>162</v>
      </c>
      <c r="G129" s="183">
        <v>1.5</v>
      </c>
      <c r="H129" s="189"/>
      <c r="I129" s="182">
        <f t="shared" si="6"/>
        <v>0</v>
      </c>
      <c r="J129" s="184">
        <f t="shared" si="7"/>
        <v>0</v>
      </c>
      <c r="K129" s="185">
        <f t="shared" si="8"/>
        <v>0</v>
      </c>
      <c r="L129" s="185">
        <f t="shared" si="9"/>
        <v>0</v>
      </c>
      <c r="M129" s="185"/>
      <c r="N129" s="185">
        <v>0</v>
      </c>
      <c r="O129" s="185"/>
      <c r="P129" s="190">
        <v>6.6E-4</v>
      </c>
      <c r="Q129" s="190"/>
      <c r="R129" s="190">
        <v>6.6E-4</v>
      </c>
      <c r="S129" s="186">
        <f t="shared" si="10"/>
        <v>1E-3</v>
      </c>
      <c r="T129" s="186"/>
      <c r="U129" s="186"/>
      <c r="V129" s="206"/>
      <c r="W129" s="59"/>
      <c r="Z129">
        <f t="shared" si="11"/>
        <v>0</v>
      </c>
    </row>
    <row r="130" spans="1:26" ht="24.95" customHeight="1" x14ac:dyDescent="0.25">
      <c r="A130" s="187"/>
      <c r="B130" s="222"/>
      <c r="C130" s="188" t="s">
        <v>2966</v>
      </c>
      <c r="D130" s="323" t="s">
        <v>2967</v>
      </c>
      <c r="E130" s="323"/>
      <c r="F130" s="182" t="s">
        <v>162</v>
      </c>
      <c r="G130" s="183">
        <v>1.5</v>
      </c>
      <c r="H130" s="189"/>
      <c r="I130" s="182">
        <f t="shared" si="6"/>
        <v>0</v>
      </c>
      <c r="J130" s="184">
        <f t="shared" si="7"/>
        <v>0</v>
      </c>
      <c r="K130" s="185">
        <f t="shared" si="8"/>
        <v>0</v>
      </c>
      <c r="L130" s="185">
        <f t="shared" si="9"/>
        <v>0</v>
      </c>
      <c r="M130" s="185"/>
      <c r="N130" s="185">
        <v>0</v>
      </c>
      <c r="O130" s="185"/>
      <c r="P130" s="190">
        <v>3.2000000000000003E-4</v>
      </c>
      <c r="Q130" s="190"/>
      <c r="R130" s="190">
        <v>3.2000000000000003E-4</v>
      </c>
      <c r="S130" s="186">
        <f t="shared" si="10"/>
        <v>0</v>
      </c>
      <c r="T130" s="186"/>
      <c r="U130" s="186"/>
      <c r="V130" s="206"/>
      <c r="W130" s="59"/>
      <c r="Z130">
        <f t="shared" si="11"/>
        <v>0</v>
      </c>
    </row>
    <row r="131" spans="1:26" ht="35.1" customHeight="1" x14ac:dyDescent="0.25">
      <c r="A131" s="187"/>
      <c r="B131" s="222"/>
      <c r="C131" s="188" t="s">
        <v>2968</v>
      </c>
      <c r="D131" s="323" t="s">
        <v>2969</v>
      </c>
      <c r="E131" s="323"/>
      <c r="F131" s="182" t="s">
        <v>178</v>
      </c>
      <c r="G131" s="183">
        <v>390</v>
      </c>
      <c r="H131" s="189"/>
      <c r="I131" s="182">
        <f t="shared" si="6"/>
        <v>0</v>
      </c>
      <c r="J131" s="184">
        <f t="shared" si="7"/>
        <v>0</v>
      </c>
      <c r="K131" s="185">
        <f t="shared" si="8"/>
        <v>0</v>
      </c>
      <c r="L131" s="185">
        <f t="shared" si="9"/>
        <v>0</v>
      </c>
      <c r="M131" s="185"/>
      <c r="N131" s="185">
        <v>0</v>
      </c>
      <c r="O131" s="185"/>
      <c r="P131" s="190"/>
      <c r="Q131" s="190"/>
      <c r="R131" s="190"/>
      <c r="S131" s="186">
        <f t="shared" si="10"/>
        <v>0</v>
      </c>
      <c r="T131" s="186"/>
      <c r="U131" s="186"/>
      <c r="V131" s="206"/>
      <c r="W131" s="59"/>
      <c r="Z131">
        <f t="shared" si="11"/>
        <v>0</v>
      </c>
    </row>
    <row r="132" spans="1:26" ht="35.1" customHeight="1" x14ac:dyDescent="0.25">
      <c r="A132" s="187"/>
      <c r="B132" s="222"/>
      <c r="C132" s="188" t="s">
        <v>2970</v>
      </c>
      <c r="D132" s="323" t="s">
        <v>2971</v>
      </c>
      <c r="E132" s="323"/>
      <c r="F132" s="182" t="s">
        <v>162</v>
      </c>
      <c r="G132" s="183">
        <v>15</v>
      </c>
      <c r="H132" s="189"/>
      <c r="I132" s="182">
        <f t="shared" si="6"/>
        <v>0</v>
      </c>
      <c r="J132" s="184">
        <f t="shared" si="7"/>
        <v>0</v>
      </c>
      <c r="K132" s="185">
        <f t="shared" si="8"/>
        <v>0</v>
      </c>
      <c r="L132" s="185">
        <f t="shared" si="9"/>
        <v>0</v>
      </c>
      <c r="M132" s="185"/>
      <c r="N132" s="185">
        <v>0</v>
      </c>
      <c r="O132" s="185"/>
      <c r="P132" s="190"/>
      <c r="Q132" s="190"/>
      <c r="R132" s="190"/>
      <c r="S132" s="186">
        <f t="shared" si="10"/>
        <v>0</v>
      </c>
      <c r="T132" s="186"/>
      <c r="U132" s="186"/>
      <c r="V132" s="206"/>
      <c r="W132" s="59"/>
      <c r="Z132">
        <f t="shared" si="11"/>
        <v>0</v>
      </c>
    </row>
    <row r="133" spans="1:26" ht="35.1" customHeight="1" x14ac:dyDescent="0.25">
      <c r="A133" s="187"/>
      <c r="B133" s="222"/>
      <c r="C133" s="188" t="s">
        <v>2972</v>
      </c>
      <c r="D133" s="323" t="s">
        <v>2973</v>
      </c>
      <c r="E133" s="323"/>
      <c r="F133" s="182" t="s">
        <v>178</v>
      </c>
      <c r="G133" s="183">
        <v>450</v>
      </c>
      <c r="H133" s="189"/>
      <c r="I133" s="182">
        <f t="shared" si="6"/>
        <v>0</v>
      </c>
      <c r="J133" s="184">
        <f t="shared" si="7"/>
        <v>0</v>
      </c>
      <c r="K133" s="185">
        <f t="shared" si="8"/>
        <v>0</v>
      </c>
      <c r="L133" s="185">
        <f t="shared" si="9"/>
        <v>0</v>
      </c>
      <c r="M133" s="185"/>
      <c r="N133" s="185">
        <v>0</v>
      </c>
      <c r="O133" s="185"/>
      <c r="P133" s="190">
        <v>0.16403000000000001</v>
      </c>
      <c r="Q133" s="190"/>
      <c r="R133" s="190">
        <v>0.16403000000000001</v>
      </c>
      <c r="S133" s="186">
        <f t="shared" si="10"/>
        <v>73.813999999999993</v>
      </c>
      <c r="T133" s="186"/>
      <c r="U133" s="186"/>
      <c r="V133" s="206"/>
      <c r="W133" s="59"/>
      <c r="Z133">
        <f t="shared" si="11"/>
        <v>0</v>
      </c>
    </row>
    <row r="134" spans="1:26" ht="35.1" customHeight="1" x14ac:dyDescent="0.25">
      <c r="A134" s="187"/>
      <c r="B134" s="223"/>
      <c r="C134" s="197" t="s">
        <v>2974</v>
      </c>
      <c r="D134" s="326" t="s">
        <v>2975</v>
      </c>
      <c r="E134" s="326"/>
      <c r="F134" s="192" t="s">
        <v>195</v>
      </c>
      <c r="G134" s="193">
        <v>450</v>
      </c>
      <c r="H134" s="198"/>
      <c r="I134" s="192">
        <f t="shared" si="6"/>
        <v>0</v>
      </c>
      <c r="J134" s="194">
        <f t="shared" si="7"/>
        <v>0</v>
      </c>
      <c r="K134" s="195">
        <f t="shared" si="8"/>
        <v>0</v>
      </c>
      <c r="L134" s="195">
        <f t="shared" si="9"/>
        <v>0</v>
      </c>
      <c r="M134" s="195">
        <f>ROUND(G134*(H134),2)</f>
        <v>0</v>
      </c>
      <c r="N134" s="195">
        <v>0</v>
      </c>
      <c r="O134" s="195"/>
      <c r="P134" s="199">
        <v>2.3E-2</v>
      </c>
      <c r="Q134" s="199"/>
      <c r="R134" s="199">
        <v>2.3E-2</v>
      </c>
      <c r="S134" s="196">
        <f t="shared" si="10"/>
        <v>10.35</v>
      </c>
      <c r="T134" s="196"/>
      <c r="U134" s="196"/>
      <c r="V134" s="207"/>
      <c r="W134" s="59"/>
      <c r="Z134">
        <f t="shared" si="11"/>
        <v>0</v>
      </c>
    </row>
    <row r="135" spans="1:26" ht="35.1" customHeight="1" x14ac:dyDescent="0.25">
      <c r="A135" s="187"/>
      <c r="B135" s="222"/>
      <c r="C135" s="188" t="s">
        <v>2976</v>
      </c>
      <c r="D135" s="323" t="s">
        <v>2977</v>
      </c>
      <c r="E135" s="323"/>
      <c r="F135" s="182" t="s">
        <v>157</v>
      </c>
      <c r="G135" s="183">
        <v>79.730999999999995</v>
      </c>
      <c r="H135" s="189"/>
      <c r="I135" s="182">
        <f t="shared" si="6"/>
        <v>0</v>
      </c>
      <c r="J135" s="184">
        <f t="shared" si="7"/>
        <v>0</v>
      </c>
      <c r="K135" s="185">
        <f t="shared" si="8"/>
        <v>0</v>
      </c>
      <c r="L135" s="185">
        <f t="shared" si="9"/>
        <v>0</v>
      </c>
      <c r="M135" s="185"/>
      <c r="N135" s="185">
        <v>0</v>
      </c>
      <c r="O135" s="185"/>
      <c r="P135" s="190"/>
      <c r="Q135" s="190"/>
      <c r="R135" s="190"/>
      <c r="S135" s="186">
        <f t="shared" si="10"/>
        <v>0</v>
      </c>
      <c r="T135" s="186"/>
      <c r="U135" s="186"/>
      <c r="V135" s="206"/>
      <c r="W135" s="59"/>
      <c r="Z135">
        <f t="shared" si="11"/>
        <v>0</v>
      </c>
    </row>
    <row r="136" spans="1:26" ht="50.1" customHeight="1" x14ac:dyDescent="0.25">
      <c r="A136" s="187"/>
      <c r="B136" s="222"/>
      <c r="C136" s="188" t="s">
        <v>2978</v>
      </c>
      <c r="D136" s="323" t="s">
        <v>2979</v>
      </c>
      <c r="E136" s="323"/>
      <c r="F136" s="182" t="s">
        <v>157</v>
      </c>
      <c r="G136" s="183">
        <v>2312.2049999999999</v>
      </c>
      <c r="H136" s="189"/>
      <c r="I136" s="182">
        <f t="shared" si="6"/>
        <v>0</v>
      </c>
      <c r="J136" s="184">
        <f t="shared" si="7"/>
        <v>0</v>
      </c>
      <c r="K136" s="185">
        <f t="shared" si="8"/>
        <v>0</v>
      </c>
      <c r="L136" s="185">
        <f t="shared" si="9"/>
        <v>0</v>
      </c>
      <c r="M136" s="185"/>
      <c r="N136" s="185">
        <v>0</v>
      </c>
      <c r="O136" s="185"/>
      <c r="P136" s="190"/>
      <c r="Q136" s="190"/>
      <c r="R136" s="190"/>
      <c r="S136" s="186">
        <f t="shared" si="10"/>
        <v>0</v>
      </c>
      <c r="T136" s="186"/>
      <c r="U136" s="186"/>
      <c r="V136" s="206"/>
      <c r="W136" s="59"/>
      <c r="Z136">
        <f t="shared" si="11"/>
        <v>0</v>
      </c>
    </row>
    <row r="137" spans="1:26" ht="35.1" customHeight="1" x14ac:dyDescent="0.25">
      <c r="A137" s="187"/>
      <c r="B137" s="222"/>
      <c r="C137" s="188" t="s">
        <v>2980</v>
      </c>
      <c r="D137" s="323" t="s">
        <v>2981</v>
      </c>
      <c r="E137" s="323"/>
      <c r="F137" s="182" t="s">
        <v>157</v>
      </c>
      <c r="G137" s="183">
        <v>17.597999999999999</v>
      </c>
      <c r="H137" s="189"/>
      <c r="I137" s="182">
        <f t="shared" si="6"/>
        <v>0</v>
      </c>
      <c r="J137" s="184">
        <f t="shared" si="7"/>
        <v>0</v>
      </c>
      <c r="K137" s="185">
        <f t="shared" si="8"/>
        <v>0</v>
      </c>
      <c r="L137" s="185">
        <f t="shared" si="9"/>
        <v>0</v>
      </c>
      <c r="M137" s="185"/>
      <c r="N137" s="185">
        <v>0</v>
      </c>
      <c r="O137" s="185"/>
      <c r="P137" s="190"/>
      <c r="Q137" s="190"/>
      <c r="R137" s="190"/>
      <c r="S137" s="186">
        <f t="shared" si="10"/>
        <v>0</v>
      </c>
      <c r="T137" s="186"/>
      <c r="U137" s="186"/>
      <c r="V137" s="206"/>
      <c r="W137" s="59"/>
      <c r="Z137">
        <f t="shared" si="11"/>
        <v>0</v>
      </c>
    </row>
    <row r="138" spans="1:26" ht="24.95" customHeight="1" x14ac:dyDescent="0.25">
      <c r="A138" s="187"/>
      <c r="B138" s="222"/>
      <c r="C138" s="188" t="s">
        <v>2982</v>
      </c>
      <c r="D138" s="323" t="s">
        <v>2983</v>
      </c>
      <c r="E138" s="323"/>
      <c r="F138" s="182" t="s">
        <v>157</v>
      </c>
      <c r="G138" s="183">
        <v>305.66899999999998</v>
      </c>
      <c r="H138" s="189"/>
      <c r="I138" s="182">
        <f t="shared" si="6"/>
        <v>0</v>
      </c>
      <c r="J138" s="184">
        <f t="shared" si="7"/>
        <v>0</v>
      </c>
      <c r="K138" s="185">
        <f t="shared" si="8"/>
        <v>0</v>
      </c>
      <c r="L138" s="185">
        <f t="shared" si="9"/>
        <v>0</v>
      </c>
      <c r="M138" s="185"/>
      <c r="N138" s="185">
        <v>0</v>
      </c>
      <c r="O138" s="185"/>
      <c r="P138" s="190"/>
      <c r="Q138" s="190"/>
      <c r="R138" s="190"/>
      <c r="S138" s="186">
        <f t="shared" si="10"/>
        <v>0</v>
      </c>
      <c r="T138" s="186"/>
      <c r="U138" s="186"/>
      <c r="V138" s="206"/>
      <c r="W138" s="59"/>
      <c r="Z138">
        <f t="shared" si="11"/>
        <v>0</v>
      </c>
    </row>
    <row r="139" spans="1:26" x14ac:dyDescent="0.25">
      <c r="A139" s="13"/>
      <c r="B139" s="221"/>
      <c r="C139" s="180">
        <v>9</v>
      </c>
      <c r="D139" s="322" t="s">
        <v>83</v>
      </c>
      <c r="E139" s="322"/>
      <c r="F139" s="146"/>
      <c r="G139" s="179"/>
      <c r="H139" s="146"/>
      <c r="I139" s="148">
        <f>ROUND((SUM(I122:I138))/1,2)</f>
        <v>0</v>
      </c>
      <c r="J139" s="147"/>
      <c r="K139" s="147"/>
      <c r="L139" s="147">
        <f>ROUND((SUM(L122:L138))/1,2)</f>
        <v>0</v>
      </c>
      <c r="M139" s="147">
        <f>ROUND((SUM(M122:M138))/1,2)</f>
        <v>0</v>
      </c>
      <c r="N139" s="147"/>
      <c r="O139" s="147"/>
      <c r="P139" s="147"/>
      <c r="Q139" s="13"/>
      <c r="R139" s="13"/>
      <c r="S139" s="13">
        <f>ROUND((SUM(S122:S138))/1,2)</f>
        <v>88.49</v>
      </c>
      <c r="T139" s="13"/>
      <c r="U139" s="13"/>
      <c r="V139" s="208">
        <f>ROUND((SUM(V122:V138))/1,2)</f>
        <v>0</v>
      </c>
      <c r="W139" s="226"/>
      <c r="X139" s="145"/>
      <c r="Y139" s="145"/>
      <c r="Z139" s="145"/>
    </row>
    <row r="140" spans="1:26" x14ac:dyDescent="0.25">
      <c r="A140" s="1"/>
      <c r="B140" s="217"/>
      <c r="C140" s="1"/>
      <c r="D140" s="1"/>
      <c r="E140" s="139"/>
      <c r="F140" s="139"/>
      <c r="G140" s="173"/>
      <c r="H140" s="139"/>
      <c r="I140" s="139"/>
      <c r="J140" s="140"/>
      <c r="K140" s="140"/>
      <c r="L140" s="140"/>
      <c r="M140" s="140"/>
      <c r="N140" s="140"/>
      <c r="O140" s="140"/>
      <c r="P140" s="140"/>
      <c r="Q140" s="1"/>
      <c r="R140" s="1"/>
      <c r="S140" s="1"/>
      <c r="T140" s="1"/>
      <c r="U140" s="1"/>
      <c r="V140" s="209"/>
      <c r="W140" s="59"/>
    </row>
    <row r="141" spans="1:26" x14ac:dyDescent="0.25">
      <c r="A141" s="13"/>
      <c r="B141" s="221"/>
      <c r="C141" s="180">
        <v>99</v>
      </c>
      <c r="D141" s="322" t="s">
        <v>84</v>
      </c>
      <c r="E141" s="322"/>
      <c r="F141" s="146"/>
      <c r="G141" s="179"/>
      <c r="H141" s="146"/>
      <c r="I141" s="146"/>
      <c r="J141" s="147"/>
      <c r="K141" s="147"/>
      <c r="L141" s="147"/>
      <c r="M141" s="147"/>
      <c r="N141" s="147"/>
      <c r="O141" s="147"/>
      <c r="P141" s="147"/>
      <c r="Q141" s="13"/>
      <c r="R141" s="13"/>
      <c r="S141" s="13"/>
      <c r="T141" s="13"/>
      <c r="U141" s="13"/>
      <c r="V141" s="205"/>
      <c r="W141" s="226"/>
      <c r="X141" s="145"/>
      <c r="Y141" s="145"/>
      <c r="Z141" s="145"/>
    </row>
    <row r="142" spans="1:26" ht="35.1" customHeight="1" x14ac:dyDescent="0.25">
      <c r="A142" s="187"/>
      <c r="B142" s="222"/>
      <c r="C142" s="188" t="s">
        <v>2984</v>
      </c>
      <c r="D142" s="323" t="s">
        <v>2985</v>
      </c>
      <c r="E142" s="323"/>
      <c r="F142" s="182" t="s">
        <v>157</v>
      </c>
      <c r="G142" s="183">
        <v>798.77189779000003</v>
      </c>
      <c r="H142" s="189"/>
      <c r="I142" s="182">
        <f>ROUND(G142*(H142),2)</f>
        <v>0</v>
      </c>
      <c r="J142" s="184">
        <f>ROUND(G142*(N142),2)</f>
        <v>0</v>
      </c>
      <c r="K142" s="185">
        <f>ROUND(G142*(O142),2)</f>
        <v>0</v>
      </c>
      <c r="L142" s="185">
        <f>ROUND(G142*(H142),2)</f>
        <v>0</v>
      </c>
      <c r="M142" s="185"/>
      <c r="N142" s="185">
        <v>0</v>
      </c>
      <c r="O142" s="185"/>
      <c r="P142" s="190"/>
      <c r="Q142" s="190"/>
      <c r="R142" s="190"/>
      <c r="S142" s="186">
        <f>ROUND(G142*(P142),3)</f>
        <v>0</v>
      </c>
      <c r="T142" s="186"/>
      <c r="U142" s="186"/>
      <c r="V142" s="206"/>
      <c r="W142" s="59"/>
      <c r="Z142">
        <f>0.058844*POWER(I142,0.952797)</f>
        <v>0</v>
      </c>
    </row>
    <row r="143" spans="1:26" x14ac:dyDescent="0.25">
      <c r="A143" s="13"/>
      <c r="B143" s="221"/>
      <c r="C143" s="180">
        <v>99</v>
      </c>
      <c r="D143" s="322" t="s">
        <v>84</v>
      </c>
      <c r="E143" s="322"/>
      <c r="F143" s="146"/>
      <c r="G143" s="179"/>
      <c r="H143" s="146"/>
      <c r="I143" s="148">
        <f>ROUND((SUM(I141:I142))/1,2)</f>
        <v>0</v>
      </c>
      <c r="J143" s="147"/>
      <c r="K143" s="147"/>
      <c r="L143" s="147">
        <f>ROUND((SUM(L141:L142))/1,2)</f>
        <v>0</v>
      </c>
      <c r="M143" s="147">
        <f>ROUND((SUM(M141:M142))/1,2)</f>
        <v>0</v>
      </c>
      <c r="N143" s="147"/>
      <c r="O143" s="147"/>
      <c r="P143" s="147"/>
      <c r="Q143" s="13"/>
      <c r="R143" s="13"/>
      <c r="S143" s="13">
        <f>ROUND((SUM(S141:S142))/1,2)</f>
        <v>0</v>
      </c>
      <c r="T143" s="13"/>
      <c r="U143" s="13"/>
      <c r="V143" s="208">
        <f>ROUND((SUM(V141:V142))/1,2)</f>
        <v>0</v>
      </c>
      <c r="W143" s="226"/>
      <c r="X143" s="145"/>
      <c r="Y143" s="145"/>
      <c r="Z143" s="145"/>
    </row>
    <row r="144" spans="1:26" x14ac:dyDescent="0.25">
      <c r="A144" s="1"/>
      <c r="B144" s="217"/>
      <c r="C144" s="1"/>
      <c r="D144" s="1"/>
      <c r="E144" s="139"/>
      <c r="F144" s="139"/>
      <c r="G144" s="173"/>
      <c r="H144" s="139"/>
      <c r="I144" s="139"/>
      <c r="J144" s="140"/>
      <c r="K144" s="140"/>
      <c r="L144" s="140"/>
      <c r="M144" s="140"/>
      <c r="N144" s="140"/>
      <c r="O144" s="140"/>
      <c r="P144" s="140"/>
      <c r="Q144" s="1"/>
      <c r="R144" s="1"/>
      <c r="S144" s="1"/>
      <c r="T144" s="1"/>
      <c r="U144" s="1"/>
      <c r="V144" s="209"/>
      <c r="W144" s="59"/>
    </row>
    <row r="145" spans="1:26" x14ac:dyDescent="0.25">
      <c r="A145" s="13"/>
      <c r="B145" s="221"/>
      <c r="C145" s="13"/>
      <c r="D145" s="324" t="s">
        <v>77</v>
      </c>
      <c r="E145" s="324"/>
      <c r="F145" s="146"/>
      <c r="G145" s="179"/>
      <c r="H145" s="146"/>
      <c r="I145" s="148">
        <f>ROUND((SUM(I83:I144))/2,2)</f>
        <v>0</v>
      </c>
      <c r="J145" s="147"/>
      <c r="K145" s="147"/>
      <c r="L145" s="146">
        <f>ROUND((SUM(L83:L144))/2,2)</f>
        <v>0</v>
      </c>
      <c r="M145" s="146">
        <f>ROUND((SUM(M83:M144))/2,2)</f>
        <v>0</v>
      </c>
      <c r="N145" s="147"/>
      <c r="O145" s="147"/>
      <c r="P145" s="200"/>
      <c r="Q145" s="13"/>
      <c r="R145" s="13"/>
      <c r="S145" s="200">
        <f>ROUND((SUM(S83:S144))/2,2)</f>
        <v>433.17</v>
      </c>
      <c r="T145" s="13"/>
      <c r="U145" s="13"/>
      <c r="V145" s="208">
        <f>ROUND((SUM(V83:V144))/2,2)</f>
        <v>0</v>
      </c>
      <c r="W145" s="59"/>
    </row>
    <row r="146" spans="1:26" x14ac:dyDescent="0.25">
      <c r="A146" s="1"/>
      <c r="B146" s="217"/>
      <c r="C146" s="1"/>
      <c r="D146" s="1"/>
      <c r="E146" s="139"/>
      <c r="F146" s="139"/>
      <c r="G146" s="173"/>
      <c r="H146" s="139"/>
      <c r="I146" s="139"/>
      <c r="J146" s="140"/>
      <c r="K146" s="140"/>
      <c r="L146" s="140"/>
      <c r="M146" s="140"/>
      <c r="N146" s="140"/>
      <c r="O146" s="140"/>
      <c r="P146" s="140"/>
      <c r="Q146" s="1"/>
      <c r="R146" s="1"/>
      <c r="S146" s="1"/>
      <c r="T146" s="1"/>
      <c r="U146" s="1"/>
      <c r="V146" s="209"/>
      <c r="W146" s="59"/>
    </row>
    <row r="147" spans="1:26" x14ac:dyDescent="0.25">
      <c r="A147" s="13"/>
      <c r="B147" s="221"/>
      <c r="C147" s="13"/>
      <c r="D147" s="324" t="s">
        <v>102</v>
      </c>
      <c r="E147" s="324"/>
      <c r="F147" s="146"/>
      <c r="G147" s="179"/>
      <c r="H147" s="146"/>
      <c r="I147" s="146"/>
      <c r="J147" s="147"/>
      <c r="K147" s="147"/>
      <c r="L147" s="147"/>
      <c r="M147" s="147"/>
      <c r="N147" s="147"/>
      <c r="O147" s="147"/>
      <c r="P147" s="147"/>
      <c r="Q147" s="13"/>
      <c r="R147" s="13"/>
      <c r="S147" s="13"/>
      <c r="T147" s="13"/>
      <c r="U147" s="13"/>
      <c r="V147" s="205"/>
      <c r="W147" s="226"/>
      <c r="X147" s="145"/>
      <c r="Y147" s="145"/>
      <c r="Z147" s="145"/>
    </row>
    <row r="148" spans="1:26" x14ac:dyDescent="0.25">
      <c r="A148" s="13"/>
      <c r="B148" s="221"/>
      <c r="C148" s="180">
        <v>950</v>
      </c>
      <c r="D148" s="322" t="s">
        <v>2903</v>
      </c>
      <c r="E148" s="322"/>
      <c r="F148" s="146"/>
      <c r="G148" s="179"/>
      <c r="H148" s="146"/>
      <c r="I148" s="146"/>
      <c r="J148" s="147"/>
      <c r="K148" s="147"/>
      <c r="L148" s="147"/>
      <c r="M148" s="147"/>
      <c r="N148" s="147"/>
      <c r="O148" s="147"/>
      <c r="P148" s="147"/>
      <c r="Q148" s="13"/>
      <c r="R148" s="13"/>
      <c r="S148" s="13"/>
      <c r="T148" s="13"/>
      <c r="U148" s="13"/>
      <c r="V148" s="205"/>
      <c r="W148" s="226"/>
      <c r="X148" s="145"/>
      <c r="Y148" s="145"/>
      <c r="Z148" s="145"/>
    </row>
    <row r="149" spans="1:26" ht="24.95" customHeight="1" x14ac:dyDescent="0.25">
      <c r="A149" s="187"/>
      <c r="B149" s="222"/>
      <c r="C149" s="188" t="s">
        <v>2986</v>
      </c>
      <c r="D149" s="323" t="s">
        <v>2987</v>
      </c>
      <c r="E149" s="323"/>
      <c r="F149" s="182" t="s">
        <v>130</v>
      </c>
      <c r="G149" s="183">
        <v>1</v>
      </c>
      <c r="H149" s="189"/>
      <c r="I149" s="182">
        <f>ROUND(G149*(H149),2)</f>
        <v>0</v>
      </c>
      <c r="J149" s="184">
        <f>ROUND(G149*(N149),2)</f>
        <v>0</v>
      </c>
      <c r="K149" s="185">
        <f>ROUND(G149*(O149),2)</f>
        <v>0</v>
      </c>
      <c r="L149" s="185">
        <f>ROUND(G149*(H149),2)</f>
        <v>0</v>
      </c>
      <c r="M149" s="185"/>
      <c r="N149" s="185">
        <v>0</v>
      </c>
      <c r="O149" s="185"/>
      <c r="P149" s="190"/>
      <c r="Q149" s="190"/>
      <c r="R149" s="190"/>
      <c r="S149" s="186">
        <f>ROUND(G149*(P149),3)</f>
        <v>0</v>
      </c>
      <c r="T149" s="186"/>
      <c r="U149" s="186"/>
      <c r="V149" s="206"/>
      <c r="W149" s="59"/>
      <c r="Z149">
        <f>0.058844*POWER(I149,0.952797)</f>
        <v>0</v>
      </c>
    </row>
    <row r="150" spans="1:26" x14ac:dyDescent="0.25">
      <c r="A150" s="13"/>
      <c r="B150" s="221"/>
      <c r="C150" s="180">
        <v>950</v>
      </c>
      <c r="D150" s="322" t="s">
        <v>2903</v>
      </c>
      <c r="E150" s="322"/>
      <c r="F150" s="146"/>
      <c r="G150" s="179"/>
      <c r="H150" s="146"/>
      <c r="I150" s="148">
        <f>ROUND((SUM(I148:I149))/1,2)</f>
        <v>0</v>
      </c>
      <c r="J150" s="147"/>
      <c r="K150" s="147"/>
      <c r="L150" s="147">
        <f>ROUND((SUM(L148:L149))/1,2)</f>
        <v>0</v>
      </c>
      <c r="M150" s="147">
        <f>ROUND((SUM(M148:M149))/1,2)</f>
        <v>0</v>
      </c>
      <c r="N150" s="147"/>
      <c r="O150" s="147"/>
      <c r="P150" s="200"/>
      <c r="Q150" s="1"/>
      <c r="R150" s="1"/>
      <c r="S150" s="200">
        <f>ROUND((SUM(S148:S149))/1,2)</f>
        <v>0</v>
      </c>
      <c r="T150" s="2"/>
      <c r="U150" s="2"/>
      <c r="V150" s="208">
        <f>ROUND((SUM(V148:V149))/1,2)</f>
        <v>0</v>
      </c>
      <c r="W150" s="59"/>
    </row>
    <row r="151" spans="1:26" x14ac:dyDescent="0.25">
      <c r="A151" s="1"/>
      <c r="B151" s="217"/>
      <c r="C151" s="1"/>
      <c r="D151" s="1"/>
      <c r="E151" s="139"/>
      <c r="F151" s="139"/>
      <c r="G151" s="173"/>
      <c r="H151" s="139"/>
      <c r="I151" s="139"/>
      <c r="J151" s="140"/>
      <c r="K151" s="140"/>
      <c r="L151" s="140"/>
      <c r="M151" s="140"/>
      <c r="N151" s="140"/>
      <c r="O151" s="140"/>
      <c r="P151" s="140"/>
      <c r="Q151" s="1"/>
      <c r="R151" s="1"/>
      <c r="S151" s="1"/>
      <c r="T151" s="1"/>
      <c r="U151" s="1"/>
      <c r="V151" s="209"/>
      <c r="W151" s="59"/>
    </row>
    <row r="152" spans="1:26" x14ac:dyDescent="0.25">
      <c r="A152" s="13"/>
      <c r="B152" s="221"/>
      <c r="C152" s="13"/>
      <c r="D152" s="324" t="s">
        <v>102</v>
      </c>
      <c r="E152" s="324"/>
      <c r="F152" s="146"/>
      <c r="G152" s="179"/>
      <c r="H152" s="146"/>
      <c r="I152" s="148">
        <f>ROUND((SUM(I147:I151))/2,2)</f>
        <v>0</v>
      </c>
      <c r="J152" s="147"/>
      <c r="K152" s="147"/>
      <c r="L152" s="147">
        <f>ROUND((SUM(L147:L151))/2,2)</f>
        <v>0</v>
      </c>
      <c r="M152" s="147">
        <f>ROUND((SUM(M147:M151))/2,2)</f>
        <v>0</v>
      </c>
      <c r="N152" s="147"/>
      <c r="O152" s="147"/>
      <c r="P152" s="200"/>
      <c r="Q152" s="1"/>
      <c r="R152" s="1"/>
      <c r="S152" s="200">
        <f>ROUND((SUM(S147:S151))/2,2)</f>
        <v>0</v>
      </c>
      <c r="T152" s="1"/>
      <c r="U152" s="1"/>
      <c r="V152" s="208">
        <f>ROUND((SUM(V147:V151))/2,2)</f>
        <v>0</v>
      </c>
      <c r="W152" s="59"/>
    </row>
    <row r="153" spans="1:26" x14ac:dyDescent="0.25">
      <c r="A153" s="1"/>
      <c r="B153" s="224"/>
      <c r="C153" s="201"/>
      <c r="D153" s="325" t="s">
        <v>107</v>
      </c>
      <c r="E153" s="325"/>
      <c r="F153" s="203"/>
      <c r="G153" s="202"/>
      <c r="H153" s="203"/>
      <c r="I153" s="203">
        <f>ROUND((SUM(I83:I152))/3,2)</f>
        <v>0</v>
      </c>
      <c r="J153" s="228"/>
      <c r="K153" s="228">
        <f>ROUND((SUM(K83:K152))/3,2)</f>
        <v>0</v>
      </c>
      <c r="L153" s="228">
        <f>ROUND((SUM(L83:L152))/3,2)</f>
        <v>0</v>
      </c>
      <c r="M153" s="228">
        <f>ROUND((SUM(M83:M152))/3,2)</f>
        <v>0</v>
      </c>
      <c r="N153" s="228"/>
      <c r="O153" s="228"/>
      <c r="P153" s="202"/>
      <c r="Q153" s="201"/>
      <c r="R153" s="201"/>
      <c r="S153" s="202">
        <f>ROUND((SUM(S83:S152))/3,2)</f>
        <v>433.17</v>
      </c>
      <c r="T153" s="201"/>
      <c r="U153" s="201"/>
      <c r="V153" s="210">
        <f>ROUND((SUM(V83:V152))/3,2)</f>
        <v>0</v>
      </c>
      <c r="W153" s="59"/>
      <c r="Z153">
        <f>(SUM(Z83:Z152))</f>
        <v>0</v>
      </c>
    </row>
  </sheetData>
  <mergeCells count="115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108:E108"/>
    <mergeCell ref="D110:E110"/>
    <mergeCell ref="D111:E111"/>
    <mergeCell ref="D112:E112"/>
    <mergeCell ref="D114:E114"/>
    <mergeCell ref="D115:E115"/>
    <mergeCell ref="D101:E101"/>
    <mergeCell ref="D103:E103"/>
    <mergeCell ref="D104:E104"/>
    <mergeCell ref="D105:E105"/>
    <mergeCell ref="D106:E106"/>
    <mergeCell ref="D107:E107"/>
    <mergeCell ref="D123:E123"/>
    <mergeCell ref="D124:E124"/>
    <mergeCell ref="D125:E125"/>
    <mergeCell ref="D126:E126"/>
    <mergeCell ref="D127:E127"/>
    <mergeCell ref="D128:E128"/>
    <mergeCell ref="D116:E116"/>
    <mergeCell ref="D117:E117"/>
    <mergeCell ref="D118:E118"/>
    <mergeCell ref="D119:E119"/>
    <mergeCell ref="D120:E120"/>
    <mergeCell ref="D122:E122"/>
    <mergeCell ref="D135:E135"/>
    <mergeCell ref="D136:E136"/>
    <mergeCell ref="D137:E137"/>
    <mergeCell ref="D138:E138"/>
    <mergeCell ref="D139:E139"/>
    <mergeCell ref="D141:E141"/>
    <mergeCell ref="D129:E129"/>
    <mergeCell ref="D130:E130"/>
    <mergeCell ref="D131:E131"/>
    <mergeCell ref="D132:E132"/>
    <mergeCell ref="D133:E133"/>
    <mergeCell ref="D134:E134"/>
    <mergeCell ref="D150:E150"/>
    <mergeCell ref="D152:E152"/>
    <mergeCell ref="D153:E153"/>
    <mergeCell ref="D142:E142"/>
    <mergeCell ref="D143:E143"/>
    <mergeCell ref="D145:E145"/>
    <mergeCell ref="D147:E147"/>
    <mergeCell ref="D148:E148"/>
    <mergeCell ref="D149:E149"/>
  </mergeCells>
  <hyperlinks>
    <hyperlink ref="B1:C1" location="A2:A2" tooltip="Klikni na prechod ku Kryciemu listu..." display="Krycí list rozpočtu" xr:uid="{7F581A27-99D8-47FC-B601-3911E2C14F37}"/>
    <hyperlink ref="E1:F1" location="A54:A54" tooltip="Klikni na prechod ku rekapitulácii..." display="Rekapitulácia rozpočtu" xr:uid="{58AF0B22-FD57-4E32-B6D1-588CEB1093FD}"/>
    <hyperlink ref="H1:I1" location="B82:B82" tooltip="Klikni na prechod ku Rozpočet..." display="Rozpočet" xr:uid="{9BFEECAF-DFF0-46C6-96F2-FE954FE3C67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06 - Navrhované spevnené plochy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0DDF-6CB7-473F-9128-6BCE873E2F01}">
  <dimension ref="A1:AA153"/>
  <sheetViews>
    <sheetView workbookViewId="0">
      <pane ySplit="1" topLeftCell="A46" activePane="bottomLeft" state="frozen"/>
      <selection pane="bottomLeft" activeCell="A77" sqref="A77:XFD77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2988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7955'!E61</f>
        <v>0</v>
      </c>
      <c r="D15" s="64">
        <f>'SO 7955'!F61</f>
        <v>0</v>
      </c>
      <c r="E15" s="73">
        <f>'SO 7955'!G61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(SUM(Z78:Z152))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7955'!K78:'SO 7955'!K152)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7955'!K78:'SO 7955'!K152)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2988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7955'!L90</f>
        <v>0</v>
      </c>
      <c r="F56" s="146">
        <f>'SO 7955'!M90</f>
        <v>0</v>
      </c>
      <c r="G56" s="146">
        <f>'SO 7955'!I90</f>
        <v>0</v>
      </c>
      <c r="H56" s="147">
        <f>'SO 7955'!S90</f>
        <v>0</v>
      </c>
      <c r="I56" s="147">
        <f>'SO 7955'!V90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7955'!L106</f>
        <v>0</v>
      </c>
      <c r="F57" s="146">
        <f>'SO 7955'!M106</f>
        <v>0</v>
      </c>
      <c r="G57" s="146">
        <f>'SO 7955'!I106</f>
        <v>0</v>
      </c>
      <c r="H57" s="147">
        <f>'SO 7955'!S106</f>
        <v>0</v>
      </c>
      <c r="I57" s="147">
        <f>'SO 7955'!V106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7955'!L140</f>
        <v>0</v>
      </c>
      <c r="F58" s="146">
        <f>'SO 7955'!M140</f>
        <v>0</v>
      </c>
      <c r="G58" s="146">
        <f>'SO 7955'!I140</f>
        <v>0</v>
      </c>
      <c r="H58" s="147">
        <f>'SO 7955'!S140</f>
        <v>0</v>
      </c>
      <c r="I58" s="147">
        <f>'SO 7955'!V140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2597</v>
      </c>
      <c r="C59" s="345"/>
      <c r="D59" s="345"/>
      <c r="E59" s="146">
        <f>'SO 7955'!L145</f>
        <v>0</v>
      </c>
      <c r="F59" s="146">
        <f>'SO 7955'!M145</f>
        <v>0</v>
      </c>
      <c r="G59" s="146">
        <f>'SO 7955'!I145</f>
        <v>0</v>
      </c>
      <c r="H59" s="147">
        <f>'SO 7955'!S145</f>
        <v>4.1399999999999997</v>
      </c>
      <c r="I59" s="147">
        <f>'SO 7955'!V145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83</v>
      </c>
      <c r="C60" s="345"/>
      <c r="D60" s="345"/>
      <c r="E60" s="146">
        <f>'SO 7955'!L150</f>
        <v>0</v>
      </c>
      <c r="F60" s="146">
        <f>'SO 7955'!M150</f>
        <v>0</v>
      </c>
      <c r="G60" s="146">
        <f>'SO 7955'!I150</f>
        <v>0</v>
      </c>
      <c r="H60" s="147">
        <f>'SO 7955'!S150</f>
        <v>0</v>
      </c>
      <c r="I60" s="147">
        <f>'SO 7955'!V150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34" t="s">
        <v>77</v>
      </c>
      <c r="C61" s="324"/>
      <c r="D61" s="324"/>
      <c r="E61" s="148">
        <f>'SO 7955'!L152</f>
        <v>0</v>
      </c>
      <c r="F61" s="148">
        <f>'SO 7955'!M152</f>
        <v>0</v>
      </c>
      <c r="G61" s="148">
        <f>'SO 7955'!I152</f>
        <v>0</v>
      </c>
      <c r="H61" s="149">
        <f>'SO 7955'!S152</f>
        <v>4.1399999999999997</v>
      </c>
      <c r="I61" s="149">
        <f>'SO 7955'!V152</f>
        <v>0</v>
      </c>
      <c r="J61" s="149"/>
      <c r="K61" s="149"/>
      <c r="L61" s="149"/>
      <c r="M61" s="149"/>
      <c r="N61" s="149"/>
      <c r="O61" s="149"/>
      <c r="P61" s="149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"/>
      <c r="B62" s="217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9"/>
      <c r="W62" s="59"/>
    </row>
    <row r="63" spans="1:26" x14ac:dyDescent="0.25">
      <c r="A63" s="150"/>
      <c r="B63" s="335" t="s">
        <v>107</v>
      </c>
      <c r="C63" s="336"/>
      <c r="D63" s="336"/>
      <c r="E63" s="152">
        <f>'SO 7955'!L153</f>
        <v>0</v>
      </c>
      <c r="F63" s="152">
        <f>'SO 7955'!M153</f>
        <v>0</v>
      </c>
      <c r="G63" s="152">
        <f>'SO 7955'!I153</f>
        <v>0</v>
      </c>
      <c r="H63" s="153">
        <f>'SO 7955'!S153</f>
        <v>4.1399999999999997</v>
      </c>
      <c r="I63" s="153">
        <f>'SO 7955'!V153</f>
        <v>0</v>
      </c>
      <c r="J63" s="154"/>
      <c r="K63" s="154"/>
      <c r="L63" s="154"/>
      <c r="M63" s="154"/>
      <c r="N63" s="154"/>
      <c r="O63" s="154"/>
      <c r="P63" s="154"/>
      <c r="Q63" s="155"/>
      <c r="R63" s="155"/>
      <c r="S63" s="155"/>
      <c r="T63" s="155"/>
      <c r="U63" s="155"/>
      <c r="V63" s="160"/>
      <c r="W63" s="226"/>
      <c r="X63" s="151"/>
      <c r="Y63" s="151"/>
      <c r="Z63" s="151"/>
    </row>
    <row r="64" spans="1:26" x14ac:dyDescent="0.25">
      <c r="A64" s="18"/>
      <c r="B64" s="45"/>
      <c r="C64" s="3"/>
      <c r="D64" s="3"/>
      <c r="E64" s="17"/>
      <c r="F64" s="17"/>
      <c r="G64" s="17"/>
      <c r="H64" s="161"/>
      <c r="I64" s="161"/>
      <c r="J64" s="161"/>
      <c r="K64" s="161"/>
      <c r="L64" s="161"/>
      <c r="M64" s="161"/>
      <c r="N64" s="161"/>
      <c r="O64" s="161"/>
      <c r="P64" s="161"/>
      <c r="Q64" s="14"/>
      <c r="R64" s="14"/>
      <c r="S64" s="14"/>
      <c r="T64" s="14"/>
      <c r="U64" s="14"/>
      <c r="V64" s="14"/>
      <c r="W64" s="59"/>
    </row>
    <row r="65" spans="1:26" x14ac:dyDescent="0.25">
      <c r="A65" s="18"/>
      <c r="B65" s="45"/>
      <c r="C65" s="3"/>
      <c r="D65" s="3"/>
      <c r="E65" s="17"/>
      <c r="F65" s="17"/>
      <c r="G65" s="17"/>
      <c r="H65" s="161"/>
      <c r="I65" s="161"/>
      <c r="J65" s="161"/>
      <c r="K65" s="161"/>
      <c r="L65" s="161"/>
      <c r="M65" s="161"/>
      <c r="N65" s="161"/>
      <c r="O65" s="161"/>
      <c r="P65" s="161"/>
      <c r="Q65" s="14"/>
      <c r="R65" s="14"/>
      <c r="S65" s="14"/>
      <c r="T65" s="14"/>
      <c r="U65" s="14"/>
      <c r="V65" s="14"/>
      <c r="W65" s="59"/>
    </row>
    <row r="66" spans="1:26" x14ac:dyDescent="0.25">
      <c r="A66" s="18"/>
      <c r="B66" s="41"/>
      <c r="C66" s="8"/>
      <c r="D66" s="8"/>
      <c r="E66" s="30"/>
      <c r="F66" s="30"/>
      <c r="G66" s="30"/>
      <c r="H66" s="162"/>
      <c r="I66" s="162"/>
      <c r="J66" s="162"/>
      <c r="K66" s="162"/>
      <c r="L66" s="162"/>
      <c r="M66" s="162"/>
      <c r="N66" s="162"/>
      <c r="O66" s="162"/>
      <c r="P66" s="162"/>
      <c r="Q66" s="19"/>
      <c r="R66" s="19"/>
      <c r="S66" s="19"/>
      <c r="T66" s="19"/>
      <c r="U66" s="19"/>
      <c r="V66" s="19"/>
      <c r="W66" s="59"/>
    </row>
    <row r="67" spans="1:26" ht="35.1" customHeight="1" x14ac:dyDescent="0.25">
      <c r="A67" s="1"/>
      <c r="B67" s="337" t="s">
        <v>108</v>
      </c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59"/>
    </row>
    <row r="68" spans="1:26" x14ac:dyDescent="0.25">
      <c r="A68" s="18"/>
      <c r="B68" s="103"/>
      <c r="C68" s="22"/>
      <c r="D68" s="22"/>
      <c r="E68" s="105"/>
      <c r="F68" s="105"/>
      <c r="G68" s="105"/>
      <c r="H68" s="176"/>
      <c r="I68" s="176"/>
      <c r="J68" s="176"/>
      <c r="K68" s="176"/>
      <c r="L68" s="176"/>
      <c r="M68" s="176"/>
      <c r="N68" s="176"/>
      <c r="O68" s="176"/>
      <c r="P68" s="176"/>
      <c r="Q68" s="23"/>
      <c r="R68" s="23"/>
      <c r="S68" s="23"/>
      <c r="T68" s="23"/>
      <c r="U68" s="23"/>
      <c r="V68" s="23"/>
      <c r="W68" s="59"/>
    </row>
    <row r="69" spans="1:26" ht="20.100000000000001" customHeight="1" x14ac:dyDescent="0.25">
      <c r="A69" s="211"/>
      <c r="B69" s="341" t="s">
        <v>39</v>
      </c>
      <c r="C69" s="342"/>
      <c r="D69" s="342"/>
      <c r="E69" s="343"/>
      <c r="F69" s="174"/>
      <c r="G69" s="174"/>
      <c r="H69" s="175" t="s">
        <v>36</v>
      </c>
      <c r="I69" s="330"/>
      <c r="J69" s="331"/>
      <c r="K69" s="331"/>
      <c r="L69" s="331"/>
      <c r="M69" s="331"/>
      <c r="N69" s="331"/>
      <c r="O69" s="331"/>
      <c r="P69" s="332"/>
      <c r="Q69" s="21"/>
      <c r="R69" s="21"/>
      <c r="S69" s="21"/>
      <c r="T69" s="21"/>
      <c r="U69" s="21"/>
      <c r="V69" s="21"/>
      <c r="W69" s="59"/>
    </row>
    <row r="70" spans="1:26" ht="20.100000000000001" customHeight="1" x14ac:dyDescent="0.25">
      <c r="A70" s="211"/>
      <c r="B70" s="327" t="s">
        <v>40</v>
      </c>
      <c r="C70" s="328"/>
      <c r="D70" s="328"/>
      <c r="E70" s="329"/>
      <c r="F70" s="170"/>
      <c r="G70" s="170"/>
      <c r="H70" s="171" t="s">
        <v>119</v>
      </c>
      <c r="I70" s="171" t="s">
        <v>120</v>
      </c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ht="20.100000000000001" customHeight="1" x14ac:dyDescent="0.25">
      <c r="A71" s="211"/>
      <c r="B71" s="327" t="s">
        <v>41</v>
      </c>
      <c r="C71" s="328"/>
      <c r="D71" s="328"/>
      <c r="E71" s="329"/>
      <c r="F71" s="170"/>
      <c r="G71" s="170"/>
      <c r="H71" s="171" t="s">
        <v>121</v>
      </c>
      <c r="I71" s="171" t="s">
        <v>38</v>
      </c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18"/>
      <c r="B72" s="215" t="s">
        <v>122</v>
      </c>
      <c r="C72" s="3"/>
      <c r="D72" s="3"/>
      <c r="E72" s="17"/>
      <c r="F72" s="17"/>
      <c r="G72" s="17"/>
      <c r="H72" s="161"/>
      <c r="I72" s="161"/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5" t="s">
        <v>2988</v>
      </c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45"/>
      <c r="C74" s="3"/>
      <c r="D74" s="3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18"/>
      <c r="B75" s="45"/>
      <c r="C75" s="3"/>
      <c r="D75" s="3"/>
      <c r="E75" s="17"/>
      <c r="F75" s="17"/>
      <c r="G75" s="17"/>
      <c r="H75" s="161"/>
      <c r="I75" s="161"/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218" t="s">
        <v>76</v>
      </c>
      <c r="C76" s="172"/>
      <c r="D76" s="172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x14ac:dyDescent="0.25">
      <c r="A77" s="2"/>
      <c r="B77" s="219" t="s">
        <v>109</v>
      </c>
      <c r="C77" s="135" t="s">
        <v>110</v>
      </c>
      <c r="D77" s="135" t="s">
        <v>111</v>
      </c>
      <c r="E77" s="163"/>
      <c r="F77" s="163" t="s">
        <v>112</v>
      </c>
      <c r="G77" s="163" t="s">
        <v>113</v>
      </c>
      <c r="H77" s="164" t="s">
        <v>114</v>
      </c>
      <c r="I77" s="164" t="s">
        <v>115</v>
      </c>
      <c r="J77" s="164"/>
      <c r="K77" s="164"/>
      <c r="L77" s="164"/>
      <c r="M77" s="164"/>
      <c r="N77" s="164"/>
      <c r="O77" s="164"/>
      <c r="P77" s="164" t="s">
        <v>116</v>
      </c>
      <c r="Q77" s="165"/>
      <c r="R77" s="165"/>
      <c r="S77" s="135" t="s">
        <v>117</v>
      </c>
      <c r="T77" s="166"/>
      <c r="U77" s="166"/>
      <c r="V77" s="135" t="s">
        <v>118</v>
      </c>
      <c r="W77" s="59"/>
    </row>
    <row r="78" spans="1:26" x14ac:dyDescent="0.25">
      <c r="A78" s="13"/>
      <c r="B78" s="220"/>
      <c r="C78" s="177"/>
      <c r="D78" s="333" t="s">
        <v>77</v>
      </c>
      <c r="E78" s="333"/>
      <c r="F78" s="142"/>
      <c r="G78" s="178"/>
      <c r="H78" s="142"/>
      <c r="I78" s="142"/>
      <c r="J78" s="143"/>
      <c r="K78" s="143"/>
      <c r="L78" s="143"/>
      <c r="M78" s="143"/>
      <c r="N78" s="143"/>
      <c r="O78" s="143"/>
      <c r="P78" s="143"/>
      <c r="Q78" s="141"/>
      <c r="R78" s="141"/>
      <c r="S78" s="141"/>
      <c r="T78" s="141"/>
      <c r="U78" s="141"/>
      <c r="V78" s="204"/>
      <c r="W78" s="226"/>
      <c r="X78" s="145"/>
      <c r="Y78" s="145"/>
      <c r="Z78" s="145"/>
    </row>
    <row r="79" spans="1:26" x14ac:dyDescent="0.25">
      <c r="A79" s="13"/>
      <c r="B79" s="221"/>
      <c r="C79" s="180">
        <v>1</v>
      </c>
      <c r="D79" s="322" t="s">
        <v>78</v>
      </c>
      <c r="E79" s="322"/>
      <c r="F79" s="146"/>
      <c r="G79" s="179"/>
      <c r="H79" s="146"/>
      <c r="I79" s="146"/>
      <c r="J79" s="147"/>
      <c r="K79" s="147"/>
      <c r="L79" s="147"/>
      <c r="M79" s="147"/>
      <c r="N79" s="147"/>
      <c r="O79" s="147"/>
      <c r="P79" s="147"/>
      <c r="Q79" s="13"/>
      <c r="R79" s="13"/>
      <c r="S79" s="13"/>
      <c r="T79" s="13"/>
      <c r="U79" s="13"/>
      <c r="V79" s="205"/>
      <c r="W79" s="226"/>
      <c r="X79" s="145"/>
      <c r="Y79" s="145"/>
      <c r="Z79" s="145"/>
    </row>
    <row r="80" spans="1:26" ht="24.95" customHeight="1" x14ac:dyDescent="0.25">
      <c r="A80" s="187"/>
      <c r="B80" s="222"/>
      <c r="C80" s="188" t="s">
        <v>2989</v>
      </c>
      <c r="D80" s="323" t="s">
        <v>2990</v>
      </c>
      <c r="E80" s="323"/>
      <c r="F80" s="182" t="s">
        <v>195</v>
      </c>
      <c r="G80" s="183">
        <v>6</v>
      </c>
      <c r="H80" s="189"/>
      <c r="I80" s="182">
        <f t="shared" ref="I80:I89" si="0">ROUND(G80*(H80),2)</f>
        <v>0</v>
      </c>
      <c r="J80" s="184">
        <f t="shared" ref="J80:J89" si="1">ROUND(G80*(N80),2)</f>
        <v>0</v>
      </c>
      <c r="K80" s="185">
        <f t="shared" ref="K80:K89" si="2">ROUND(G80*(O80),2)</f>
        <v>0</v>
      </c>
      <c r="L80" s="185">
        <f t="shared" ref="L80:L89" si="3">ROUND(G80*(H80),2)</f>
        <v>0</v>
      </c>
      <c r="M80" s="185"/>
      <c r="N80" s="185">
        <v>0</v>
      </c>
      <c r="O80" s="185"/>
      <c r="P80" s="190"/>
      <c r="Q80" s="190"/>
      <c r="R80" s="190"/>
      <c r="S80" s="186">
        <f t="shared" ref="S80:S89" si="4">ROUND(G80*(P80),3)</f>
        <v>0</v>
      </c>
      <c r="T80" s="186"/>
      <c r="U80" s="186"/>
      <c r="V80" s="206"/>
      <c r="W80" s="59"/>
      <c r="Z80">
        <f t="shared" ref="Z80:Z89" si="5">0.058844*POWER(I80,0.952797)</f>
        <v>0</v>
      </c>
    </row>
    <row r="81" spans="1:26" ht="24.95" customHeight="1" x14ac:dyDescent="0.25">
      <c r="A81" s="187"/>
      <c r="B81" s="222"/>
      <c r="C81" s="188" t="s">
        <v>2989</v>
      </c>
      <c r="D81" s="323" t="s">
        <v>2991</v>
      </c>
      <c r="E81" s="323"/>
      <c r="F81" s="182" t="s">
        <v>195</v>
      </c>
      <c r="G81" s="183">
        <v>5</v>
      </c>
      <c r="H81" s="189"/>
      <c r="I81" s="182">
        <f t="shared" si="0"/>
        <v>0</v>
      </c>
      <c r="J81" s="184">
        <f t="shared" si="1"/>
        <v>0</v>
      </c>
      <c r="K81" s="185">
        <f t="shared" si="2"/>
        <v>0</v>
      </c>
      <c r="L81" s="185">
        <f t="shared" si="3"/>
        <v>0</v>
      </c>
      <c r="M81" s="185"/>
      <c r="N81" s="185">
        <v>0</v>
      </c>
      <c r="O81" s="185"/>
      <c r="P81" s="190"/>
      <c r="Q81" s="190"/>
      <c r="R81" s="190"/>
      <c r="S81" s="186">
        <f t="shared" si="4"/>
        <v>0</v>
      </c>
      <c r="T81" s="186"/>
      <c r="U81" s="186"/>
      <c r="V81" s="206"/>
      <c r="W81" s="59"/>
      <c r="Z81">
        <f t="shared" si="5"/>
        <v>0</v>
      </c>
    </row>
    <row r="82" spans="1:26" ht="24.95" customHeight="1" x14ac:dyDescent="0.25">
      <c r="A82" s="187"/>
      <c r="B82" s="222"/>
      <c r="C82" s="188" t="s">
        <v>2992</v>
      </c>
      <c r="D82" s="323" t="s">
        <v>2993</v>
      </c>
      <c r="E82" s="323"/>
      <c r="F82" s="182" t="s">
        <v>162</v>
      </c>
      <c r="G82" s="183">
        <v>3500</v>
      </c>
      <c r="H82" s="189"/>
      <c r="I82" s="182">
        <f t="shared" si="0"/>
        <v>0</v>
      </c>
      <c r="J82" s="184">
        <f t="shared" si="1"/>
        <v>0</v>
      </c>
      <c r="K82" s="185">
        <f t="shared" si="2"/>
        <v>0</v>
      </c>
      <c r="L82" s="185">
        <f t="shared" si="3"/>
        <v>0</v>
      </c>
      <c r="M82" s="185"/>
      <c r="N82" s="185">
        <v>0</v>
      </c>
      <c r="O82" s="185"/>
      <c r="P82" s="190"/>
      <c r="Q82" s="190"/>
      <c r="R82" s="190"/>
      <c r="S82" s="186">
        <f t="shared" si="4"/>
        <v>0</v>
      </c>
      <c r="T82" s="186"/>
      <c r="U82" s="186"/>
      <c r="V82" s="206"/>
      <c r="W82" s="59"/>
      <c r="Z82">
        <f t="shared" si="5"/>
        <v>0</v>
      </c>
    </row>
    <row r="83" spans="1:26" ht="35.1" customHeight="1" x14ac:dyDescent="0.25">
      <c r="A83" s="187"/>
      <c r="B83" s="222"/>
      <c r="C83" s="188" t="s">
        <v>2994</v>
      </c>
      <c r="D83" s="323" t="s">
        <v>2995</v>
      </c>
      <c r="E83" s="323"/>
      <c r="F83" s="182" t="s">
        <v>195</v>
      </c>
      <c r="G83" s="183">
        <v>1</v>
      </c>
      <c r="H83" s="189"/>
      <c r="I83" s="182">
        <f t="shared" si="0"/>
        <v>0</v>
      </c>
      <c r="J83" s="184">
        <f t="shared" si="1"/>
        <v>0</v>
      </c>
      <c r="K83" s="185">
        <f t="shared" si="2"/>
        <v>0</v>
      </c>
      <c r="L83" s="185">
        <f t="shared" si="3"/>
        <v>0</v>
      </c>
      <c r="M83" s="185"/>
      <c r="N83" s="185">
        <v>0</v>
      </c>
      <c r="O83" s="185"/>
      <c r="P83" s="190"/>
      <c r="Q83" s="190"/>
      <c r="R83" s="190"/>
      <c r="S83" s="186">
        <f t="shared" si="4"/>
        <v>0</v>
      </c>
      <c r="T83" s="186"/>
      <c r="U83" s="186"/>
      <c r="V83" s="206"/>
      <c r="W83" s="59"/>
      <c r="Z83">
        <f t="shared" si="5"/>
        <v>0</v>
      </c>
    </row>
    <row r="84" spans="1:26" ht="24.95" customHeight="1" x14ac:dyDescent="0.25">
      <c r="A84" s="187"/>
      <c r="B84" s="222"/>
      <c r="C84" s="188" t="s">
        <v>2996</v>
      </c>
      <c r="D84" s="323" t="s">
        <v>2997</v>
      </c>
      <c r="E84" s="323"/>
      <c r="F84" s="182" t="s">
        <v>195</v>
      </c>
      <c r="G84" s="183">
        <v>1</v>
      </c>
      <c r="H84" s="189"/>
      <c r="I84" s="182">
        <f t="shared" si="0"/>
        <v>0</v>
      </c>
      <c r="J84" s="184">
        <f t="shared" si="1"/>
        <v>0</v>
      </c>
      <c r="K84" s="185">
        <f t="shared" si="2"/>
        <v>0</v>
      </c>
      <c r="L84" s="185">
        <f t="shared" si="3"/>
        <v>0</v>
      </c>
      <c r="M84" s="185"/>
      <c r="N84" s="185">
        <v>0</v>
      </c>
      <c r="O84" s="185"/>
      <c r="P84" s="190"/>
      <c r="Q84" s="190"/>
      <c r="R84" s="190"/>
      <c r="S84" s="186">
        <f t="shared" si="4"/>
        <v>0</v>
      </c>
      <c r="T84" s="186"/>
      <c r="U84" s="186"/>
      <c r="V84" s="206"/>
      <c r="W84" s="59"/>
      <c r="Z84">
        <f t="shared" si="5"/>
        <v>0</v>
      </c>
    </row>
    <row r="85" spans="1:26" ht="24.95" customHeight="1" x14ac:dyDescent="0.25">
      <c r="A85" s="187"/>
      <c r="B85" s="222"/>
      <c r="C85" s="188" t="s">
        <v>2998</v>
      </c>
      <c r="D85" s="323" t="s">
        <v>2999</v>
      </c>
      <c r="E85" s="323"/>
      <c r="F85" s="182" t="s">
        <v>195</v>
      </c>
      <c r="G85" s="183">
        <v>15</v>
      </c>
      <c r="H85" s="189"/>
      <c r="I85" s="182">
        <f t="shared" si="0"/>
        <v>0</v>
      </c>
      <c r="J85" s="184">
        <f t="shared" si="1"/>
        <v>0</v>
      </c>
      <c r="K85" s="185">
        <f t="shared" si="2"/>
        <v>0</v>
      </c>
      <c r="L85" s="185">
        <f t="shared" si="3"/>
        <v>0</v>
      </c>
      <c r="M85" s="185"/>
      <c r="N85" s="185">
        <v>0</v>
      </c>
      <c r="O85" s="185"/>
      <c r="P85" s="190"/>
      <c r="Q85" s="190"/>
      <c r="R85" s="190"/>
      <c r="S85" s="186">
        <f t="shared" si="4"/>
        <v>0</v>
      </c>
      <c r="T85" s="186"/>
      <c r="U85" s="186"/>
      <c r="V85" s="206"/>
      <c r="W85" s="59"/>
      <c r="Z85">
        <f t="shared" si="5"/>
        <v>0</v>
      </c>
    </row>
    <row r="86" spans="1:26" ht="24.95" customHeight="1" x14ac:dyDescent="0.25">
      <c r="A86" s="187"/>
      <c r="B86" s="222"/>
      <c r="C86" s="188" t="s">
        <v>3000</v>
      </c>
      <c r="D86" s="323" t="s">
        <v>3001</v>
      </c>
      <c r="E86" s="323"/>
      <c r="F86" s="182" t="s">
        <v>195</v>
      </c>
      <c r="G86" s="183">
        <v>15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3002</v>
      </c>
      <c r="D87" s="323" t="s">
        <v>3003</v>
      </c>
      <c r="E87" s="323"/>
      <c r="F87" s="182" t="s">
        <v>162</v>
      </c>
      <c r="G87" s="183">
        <v>3500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3004</v>
      </c>
      <c r="D88" s="323" t="s">
        <v>3005</v>
      </c>
      <c r="E88" s="323"/>
      <c r="F88" s="182" t="s">
        <v>162</v>
      </c>
      <c r="G88" s="183">
        <v>3500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3006</v>
      </c>
      <c r="D89" s="323" t="s">
        <v>3007</v>
      </c>
      <c r="E89" s="323"/>
      <c r="F89" s="182" t="s">
        <v>162</v>
      </c>
      <c r="G89" s="183">
        <v>3500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x14ac:dyDescent="0.25">
      <c r="A90" s="13"/>
      <c r="B90" s="221"/>
      <c r="C90" s="180">
        <v>1</v>
      </c>
      <c r="D90" s="322" t="s">
        <v>78</v>
      </c>
      <c r="E90" s="322"/>
      <c r="F90" s="146"/>
      <c r="G90" s="179"/>
      <c r="H90" s="146"/>
      <c r="I90" s="148">
        <f>ROUND((SUM(I79:I89))/1,2)</f>
        <v>0</v>
      </c>
      <c r="J90" s="147"/>
      <c r="K90" s="147"/>
      <c r="L90" s="147">
        <f>ROUND((SUM(L79:L89))/1,2)</f>
        <v>0</v>
      </c>
      <c r="M90" s="147">
        <f>ROUND((SUM(M79:M89))/1,2)</f>
        <v>0</v>
      </c>
      <c r="N90" s="147"/>
      <c r="O90" s="147"/>
      <c r="P90" s="147"/>
      <c r="Q90" s="13"/>
      <c r="R90" s="13"/>
      <c r="S90" s="13">
        <f>ROUND((SUM(S79:S89))/1,2)</f>
        <v>0</v>
      </c>
      <c r="T90" s="13"/>
      <c r="U90" s="13"/>
      <c r="V90" s="208">
        <f>ROUND((SUM(V79:V89))/1,2)</f>
        <v>0</v>
      </c>
      <c r="W90" s="226"/>
      <c r="X90" s="145"/>
      <c r="Y90" s="145"/>
      <c r="Z90" s="145"/>
    </row>
    <row r="91" spans="1:26" x14ac:dyDescent="0.25">
      <c r="A91" s="1"/>
      <c r="B91" s="217"/>
      <c r="C91" s="1"/>
      <c r="D91" s="1"/>
      <c r="E91" s="139"/>
      <c r="F91" s="139"/>
      <c r="G91" s="173"/>
      <c r="H91" s="139"/>
      <c r="I91" s="139"/>
      <c r="J91" s="140"/>
      <c r="K91" s="140"/>
      <c r="L91" s="140"/>
      <c r="M91" s="140"/>
      <c r="N91" s="140"/>
      <c r="O91" s="140"/>
      <c r="P91" s="140"/>
      <c r="Q91" s="1"/>
      <c r="R91" s="1"/>
      <c r="S91" s="1"/>
      <c r="T91" s="1"/>
      <c r="U91" s="1"/>
      <c r="V91" s="209"/>
      <c r="W91" s="59"/>
    </row>
    <row r="92" spans="1:26" x14ac:dyDescent="0.25">
      <c r="A92" s="13"/>
      <c r="B92" s="221"/>
      <c r="C92" s="180">
        <v>2</v>
      </c>
      <c r="D92" s="322" t="s">
        <v>79</v>
      </c>
      <c r="E92" s="322"/>
      <c r="F92" s="146"/>
      <c r="G92" s="179"/>
      <c r="H92" s="146"/>
      <c r="I92" s="146"/>
      <c r="J92" s="147"/>
      <c r="K92" s="147"/>
      <c r="L92" s="147"/>
      <c r="M92" s="147"/>
      <c r="N92" s="147"/>
      <c r="O92" s="147"/>
      <c r="P92" s="147"/>
      <c r="Q92" s="13"/>
      <c r="R92" s="13"/>
      <c r="S92" s="13"/>
      <c r="T92" s="13"/>
      <c r="U92" s="13"/>
      <c r="V92" s="205"/>
      <c r="W92" s="226"/>
      <c r="X92" s="145"/>
      <c r="Y92" s="145"/>
      <c r="Z92" s="145"/>
    </row>
    <row r="93" spans="1:26" ht="24.95" customHeight="1" x14ac:dyDescent="0.25">
      <c r="A93" s="187"/>
      <c r="B93" s="222"/>
      <c r="C93" s="188" t="s">
        <v>3008</v>
      </c>
      <c r="D93" s="323" t="s">
        <v>3009</v>
      </c>
      <c r="E93" s="323"/>
      <c r="F93" s="182" t="s">
        <v>162</v>
      </c>
      <c r="G93" s="183">
        <v>3500</v>
      </c>
      <c r="H93" s="189"/>
      <c r="I93" s="182">
        <f t="shared" ref="I93:I105" si="6">ROUND(G93*(H93),2)</f>
        <v>0</v>
      </c>
      <c r="J93" s="184">
        <f t="shared" ref="J93:J105" si="7">ROUND(G93*(N93),2)</f>
        <v>0</v>
      </c>
      <c r="K93" s="185">
        <f t="shared" ref="K93:K105" si="8">ROUND(G93*(O93),2)</f>
        <v>0</v>
      </c>
      <c r="L93" s="185">
        <f t="shared" ref="L93:L105" si="9">ROUND(G93*(H93),2)</f>
        <v>0</v>
      </c>
      <c r="M93" s="185"/>
      <c r="N93" s="185">
        <v>0</v>
      </c>
      <c r="O93" s="185"/>
      <c r="P93" s="190"/>
      <c r="Q93" s="190"/>
      <c r="R93" s="190"/>
      <c r="S93" s="186">
        <f t="shared" ref="S93:S105" si="10">ROUND(G93*(P93),3)</f>
        <v>0</v>
      </c>
      <c r="T93" s="186"/>
      <c r="U93" s="186"/>
      <c r="V93" s="206"/>
      <c r="W93" s="59"/>
      <c r="Z93">
        <f t="shared" ref="Z93:Z105" si="11">0.058844*POWER(I93,0.952797)</f>
        <v>0</v>
      </c>
    </row>
    <row r="94" spans="1:26" ht="24.95" customHeight="1" x14ac:dyDescent="0.25">
      <c r="A94" s="187"/>
      <c r="B94" s="222"/>
      <c r="C94" s="188" t="s">
        <v>3010</v>
      </c>
      <c r="D94" s="323" t="s">
        <v>3011</v>
      </c>
      <c r="E94" s="323"/>
      <c r="F94" s="182" t="s">
        <v>195</v>
      </c>
      <c r="G94" s="183">
        <v>10</v>
      </c>
      <c r="H94" s="189"/>
      <c r="I94" s="182">
        <f t="shared" si="6"/>
        <v>0</v>
      </c>
      <c r="J94" s="184">
        <f t="shared" si="7"/>
        <v>0</v>
      </c>
      <c r="K94" s="185">
        <f t="shared" si="8"/>
        <v>0</v>
      </c>
      <c r="L94" s="185">
        <f t="shared" si="9"/>
        <v>0</v>
      </c>
      <c r="M94" s="185"/>
      <c r="N94" s="185">
        <v>0</v>
      </c>
      <c r="O94" s="185"/>
      <c r="P94" s="190"/>
      <c r="Q94" s="190"/>
      <c r="R94" s="190"/>
      <c r="S94" s="186">
        <f t="shared" si="10"/>
        <v>0</v>
      </c>
      <c r="T94" s="186"/>
      <c r="U94" s="186"/>
      <c r="V94" s="206"/>
      <c r="W94" s="59"/>
      <c r="Z94">
        <f t="shared" si="11"/>
        <v>0</v>
      </c>
    </row>
    <row r="95" spans="1:26" ht="24.95" customHeight="1" x14ac:dyDescent="0.25">
      <c r="A95" s="187"/>
      <c r="B95" s="222"/>
      <c r="C95" s="188" t="s">
        <v>2621</v>
      </c>
      <c r="D95" s="323" t="s">
        <v>3012</v>
      </c>
      <c r="E95" s="323"/>
      <c r="F95" s="182" t="s">
        <v>195</v>
      </c>
      <c r="G95" s="183">
        <v>5</v>
      </c>
      <c r="H95" s="189"/>
      <c r="I95" s="182">
        <f t="shared" si="6"/>
        <v>0</v>
      </c>
      <c r="J95" s="184">
        <f t="shared" si="7"/>
        <v>0</v>
      </c>
      <c r="K95" s="185">
        <f t="shared" si="8"/>
        <v>0</v>
      </c>
      <c r="L95" s="185">
        <f t="shared" si="9"/>
        <v>0</v>
      </c>
      <c r="M95" s="185"/>
      <c r="N95" s="185">
        <v>0</v>
      </c>
      <c r="O95" s="185"/>
      <c r="P95" s="190"/>
      <c r="Q95" s="190"/>
      <c r="R95" s="190"/>
      <c r="S95" s="186">
        <f t="shared" si="10"/>
        <v>0</v>
      </c>
      <c r="T95" s="186"/>
      <c r="U95" s="186"/>
      <c r="V95" s="206"/>
      <c r="W95" s="59"/>
      <c r="Z95">
        <f t="shared" si="11"/>
        <v>0</v>
      </c>
    </row>
    <row r="96" spans="1:26" ht="24.95" customHeight="1" x14ac:dyDescent="0.25">
      <c r="A96" s="187"/>
      <c r="B96" s="222"/>
      <c r="C96" s="188" t="s">
        <v>2627</v>
      </c>
      <c r="D96" s="323" t="s">
        <v>3013</v>
      </c>
      <c r="E96" s="323"/>
      <c r="F96" s="182" t="s">
        <v>195</v>
      </c>
      <c r="G96" s="183">
        <v>1</v>
      </c>
      <c r="H96" s="189"/>
      <c r="I96" s="182">
        <f t="shared" si="6"/>
        <v>0</v>
      </c>
      <c r="J96" s="184">
        <f t="shared" si="7"/>
        <v>0</v>
      </c>
      <c r="K96" s="185">
        <f t="shared" si="8"/>
        <v>0</v>
      </c>
      <c r="L96" s="185">
        <f t="shared" si="9"/>
        <v>0</v>
      </c>
      <c r="M96" s="185"/>
      <c r="N96" s="185">
        <v>0</v>
      </c>
      <c r="O96" s="185"/>
      <c r="P96" s="190"/>
      <c r="Q96" s="190"/>
      <c r="R96" s="190"/>
      <c r="S96" s="186">
        <f t="shared" si="10"/>
        <v>0</v>
      </c>
      <c r="T96" s="186"/>
      <c r="U96" s="186"/>
      <c r="V96" s="206"/>
      <c r="W96" s="59"/>
      <c r="Z96">
        <f t="shared" si="11"/>
        <v>0</v>
      </c>
    </row>
    <row r="97" spans="1:26" ht="24.95" customHeight="1" x14ac:dyDescent="0.25">
      <c r="A97" s="187"/>
      <c r="B97" s="222"/>
      <c r="C97" s="188" t="s">
        <v>2629</v>
      </c>
      <c r="D97" s="323" t="s">
        <v>3014</v>
      </c>
      <c r="E97" s="323"/>
      <c r="F97" s="182" t="s">
        <v>195</v>
      </c>
      <c r="G97" s="183">
        <v>2</v>
      </c>
      <c r="H97" s="189"/>
      <c r="I97" s="182">
        <f t="shared" si="6"/>
        <v>0</v>
      </c>
      <c r="J97" s="184">
        <f t="shared" si="7"/>
        <v>0</v>
      </c>
      <c r="K97" s="185">
        <f t="shared" si="8"/>
        <v>0</v>
      </c>
      <c r="L97" s="185">
        <f t="shared" si="9"/>
        <v>0</v>
      </c>
      <c r="M97" s="185"/>
      <c r="N97" s="185">
        <v>0</v>
      </c>
      <c r="O97" s="185"/>
      <c r="P97" s="190"/>
      <c r="Q97" s="190"/>
      <c r="R97" s="190"/>
      <c r="S97" s="186">
        <f t="shared" si="10"/>
        <v>0</v>
      </c>
      <c r="T97" s="186"/>
      <c r="U97" s="186"/>
      <c r="V97" s="206"/>
      <c r="W97" s="59"/>
      <c r="Z97">
        <f t="shared" si="11"/>
        <v>0</v>
      </c>
    </row>
    <row r="98" spans="1:26" ht="24.95" customHeight="1" x14ac:dyDescent="0.25">
      <c r="A98" s="187"/>
      <c r="B98" s="222"/>
      <c r="C98" s="188" t="s">
        <v>2631</v>
      </c>
      <c r="D98" s="323" t="s">
        <v>3015</v>
      </c>
      <c r="E98" s="323"/>
      <c r="F98" s="182" t="s">
        <v>195</v>
      </c>
      <c r="G98" s="183">
        <v>1</v>
      </c>
      <c r="H98" s="189"/>
      <c r="I98" s="182">
        <f t="shared" si="6"/>
        <v>0</v>
      </c>
      <c r="J98" s="184">
        <f t="shared" si="7"/>
        <v>0</v>
      </c>
      <c r="K98" s="185">
        <f t="shared" si="8"/>
        <v>0</v>
      </c>
      <c r="L98" s="185">
        <f t="shared" si="9"/>
        <v>0</v>
      </c>
      <c r="M98" s="185"/>
      <c r="N98" s="185">
        <v>0</v>
      </c>
      <c r="O98" s="185"/>
      <c r="P98" s="190"/>
      <c r="Q98" s="190"/>
      <c r="R98" s="190"/>
      <c r="S98" s="186">
        <f t="shared" si="10"/>
        <v>0</v>
      </c>
      <c r="T98" s="186"/>
      <c r="U98" s="186"/>
      <c r="V98" s="206"/>
      <c r="W98" s="59"/>
      <c r="Z98">
        <f t="shared" si="11"/>
        <v>0</v>
      </c>
    </row>
    <row r="99" spans="1:26" ht="24.95" customHeight="1" x14ac:dyDescent="0.25">
      <c r="A99" s="187"/>
      <c r="B99" s="222"/>
      <c r="C99" s="188" t="s">
        <v>2637</v>
      </c>
      <c r="D99" s="323" t="s">
        <v>3016</v>
      </c>
      <c r="E99" s="323"/>
      <c r="F99" s="182" t="s">
        <v>195</v>
      </c>
      <c r="G99" s="183">
        <v>5</v>
      </c>
      <c r="H99" s="189"/>
      <c r="I99" s="182">
        <f t="shared" si="6"/>
        <v>0</v>
      </c>
      <c r="J99" s="184">
        <f t="shared" si="7"/>
        <v>0</v>
      </c>
      <c r="K99" s="185">
        <f t="shared" si="8"/>
        <v>0</v>
      </c>
      <c r="L99" s="185">
        <f t="shared" si="9"/>
        <v>0</v>
      </c>
      <c r="M99" s="185"/>
      <c r="N99" s="185">
        <v>0</v>
      </c>
      <c r="O99" s="185"/>
      <c r="P99" s="190"/>
      <c r="Q99" s="190"/>
      <c r="R99" s="190"/>
      <c r="S99" s="186">
        <f t="shared" si="10"/>
        <v>0</v>
      </c>
      <c r="T99" s="186"/>
      <c r="U99" s="186"/>
      <c r="V99" s="206"/>
      <c r="W99" s="59"/>
      <c r="Z99">
        <f t="shared" si="11"/>
        <v>0</v>
      </c>
    </row>
    <row r="100" spans="1:26" ht="24.95" customHeight="1" x14ac:dyDescent="0.25">
      <c r="A100" s="187"/>
      <c r="B100" s="222"/>
      <c r="C100" s="188" t="s">
        <v>2648</v>
      </c>
      <c r="D100" s="323" t="s">
        <v>3017</v>
      </c>
      <c r="E100" s="323"/>
      <c r="F100" s="182" t="s">
        <v>195</v>
      </c>
      <c r="G100" s="183">
        <v>30</v>
      </c>
      <c r="H100" s="189"/>
      <c r="I100" s="182">
        <f t="shared" si="6"/>
        <v>0</v>
      </c>
      <c r="J100" s="184">
        <f t="shared" si="7"/>
        <v>0</v>
      </c>
      <c r="K100" s="185">
        <f t="shared" si="8"/>
        <v>0</v>
      </c>
      <c r="L100" s="185">
        <f t="shared" si="9"/>
        <v>0</v>
      </c>
      <c r="M100" s="185"/>
      <c r="N100" s="185">
        <v>0</v>
      </c>
      <c r="O100" s="185"/>
      <c r="P100" s="190"/>
      <c r="Q100" s="190"/>
      <c r="R100" s="190"/>
      <c r="S100" s="186">
        <f t="shared" si="10"/>
        <v>0</v>
      </c>
      <c r="T100" s="186"/>
      <c r="U100" s="186"/>
      <c r="V100" s="206"/>
      <c r="W100" s="59"/>
      <c r="Z100">
        <f t="shared" si="11"/>
        <v>0</v>
      </c>
    </row>
    <row r="101" spans="1:26" ht="24.95" customHeight="1" x14ac:dyDescent="0.25">
      <c r="A101" s="187"/>
      <c r="B101" s="222"/>
      <c r="C101" s="188" t="s">
        <v>3018</v>
      </c>
      <c r="D101" s="323" t="s">
        <v>3019</v>
      </c>
      <c r="E101" s="323"/>
      <c r="F101" s="182" t="s">
        <v>162</v>
      </c>
      <c r="G101" s="183">
        <v>3500</v>
      </c>
      <c r="H101" s="189"/>
      <c r="I101" s="182">
        <f t="shared" si="6"/>
        <v>0</v>
      </c>
      <c r="J101" s="184">
        <f t="shared" si="7"/>
        <v>0</v>
      </c>
      <c r="K101" s="185">
        <f t="shared" si="8"/>
        <v>0</v>
      </c>
      <c r="L101" s="185">
        <f t="shared" si="9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10"/>
        <v>0</v>
      </c>
      <c r="T101" s="186"/>
      <c r="U101" s="186"/>
      <c r="V101" s="206"/>
      <c r="W101" s="59"/>
      <c r="Z101">
        <f t="shared" si="11"/>
        <v>0</v>
      </c>
    </row>
    <row r="102" spans="1:26" ht="24.95" customHeight="1" x14ac:dyDescent="0.25">
      <c r="A102" s="187"/>
      <c r="B102" s="222"/>
      <c r="C102" s="188" t="s">
        <v>3020</v>
      </c>
      <c r="D102" s="323" t="s">
        <v>3021</v>
      </c>
      <c r="E102" s="323"/>
      <c r="F102" s="182" t="s">
        <v>162</v>
      </c>
      <c r="G102" s="183">
        <v>3500</v>
      </c>
      <c r="H102" s="189"/>
      <c r="I102" s="182">
        <f t="shared" si="6"/>
        <v>0</v>
      </c>
      <c r="J102" s="184">
        <f t="shared" si="7"/>
        <v>0</v>
      </c>
      <c r="K102" s="185">
        <f t="shared" si="8"/>
        <v>0</v>
      </c>
      <c r="L102" s="185">
        <f t="shared" si="9"/>
        <v>0</v>
      </c>
      <c r="M102" s="185"/>
      <c r="N102" s="185">
        <v>0</v>
      </c>
      <c r="O102" s="185"/>
      <c r="P102" s="190"/>
      <c r="Q102" s="190"/>
      <c r="R102" s="190"/>
      <c r="S102" s="186">
        <f t="shared" si="10"/>
        <v>0</v>
      </c>
      <c r="T102" s="186"/>
      <c r="U102" s="186"/>
      <c r="V102" s="206"/>
      <c r="W102" s="59"/>
      <c r="Z102">
        <f t="shared" si="11"/>
        <v>0</v>
      </c>
    </row>
    <row r="103" spans="1:26" ht="35.1" customHeight="1" x14ac:dyDescent="0.25">
      <c r="A103" s="187"/>
      <c r="B103" s="222"/>
      <c r="C103" s="188" t="s">
        <v>3022</v>
      </c>
      <c r="D103" s="323" t="s">
        <v>3023</v>
      </c>
      <c r="E103" s="323"/>
      <c r="F103" s="182" t="s">
        <v>195</v>
      </c>
      <c r="G103" s="183">
        <v>10</v>
      </c>
      <c r="H103" s="189"/>
      <c r="I103" s="182">
        <f t="shared" si="6"/>
        <v>0</v>
      </c>
      <c r="J103" s="184">
        <f t="shared" si="7"/>
        <v>0</v>
      </c>
      <c r="K103" s="185">
        <f t="shared" si="8"/>
        <v>0</v>
      </c>
      <c r="L103" s="185">
        <f t="shared" si="9"/>
        <v>0</v>
      </c>
      <c r="M103" s="185"/>
      <c r="N103" s="185">
        <v>0</v>
      </c>
      <c r="O103" s="185"/>
      <c r="P103" s="190"/>
      <c r="Q103" s="190"/>
      <c r="R103" s="190"/>
      <c r="S103" s="186">
        <f t="shared" si="10"/>
        <v>0</v>
      </c>
      <c r="T103" s="186"/>
      <c r="U103" s="186"/>
      <c r="V103" s="206"/>
      <c r="W103" s="59"/>
      <c r="Z103">
        <f t="shared" si="11"/>
        <v>0</v>
      </c>
    </row>
    <row r="104" spans="1:26" ht="24.95" customHeight="1" x14ac:dyDescent="0.25">
      <c r="A104" s="187"/>
      <c r="B104" s="222"/>
      <c r="C104" s="188" t="s">
        <v>3024</v>
      </c>
      <c r="D104" s="323" t="s">
        <v>3025</v>
      </c>
      <c r="E104" s="323"/>
      <c r="F104" s="182" t="s">
        <v>195</v>
      </c>
      <c r="G104" s="183">
        <v>10</v>
      </c>
      <c r="H104" s="189"/>
      <c r="I104" s="182">
        <f t="shared" si="6"/>
        <v>0</v>
      </c>
      <c r="J104" s="184">
        <f t="shared" si="7"/>
        <v>0</v>
      </c>
      <c r="K104" s="185">
        <f t="shared" si="8"/>
        <v>0</v>
      </c>
      <c r="L104" s="185">
        <f t="shared" si="9"/>
        <v>0</v>
      </c>
      <c r="M104" s="185"/>
      <c r="N104" s="185">
        <v>0</v>
      </c>
      <c r="O104" s="185"/>
      <c r="P104" s="190"/>
      <c r="Q104" s="190"/>
      <c r="R104" s="190"/>
      <c r="S104" s="186">
        <f t="shared" si="10"/>
        <v>0</v>
      </c>
      <c r="T104" s="186"/>
      <c r="U104" s="186"/>
      <c r="V104" s="206"/>
      <c r="W104" s="59"/>
      <c r="Z104">
        <f t="shared" si="11"/>
        <v>0</v>
      </c>
    </row>
    <row r="105" spans="1:26" ht="24.95" customHeight="1" x14ac:dyDescent="0.25">
      <c r="A105" s="187"/>
      <c r="B105" s="222"/>
      <c r="C105" s="188" t="s">
        <v>3026</v>
      </c>
      <c r="D105" s="323" t="s">
        <v>3027</v>
      </c>
      <c r="E105" s="323"/>
      <c r="F105" s="182" t="s">
        <v>195</v>
      </c>
      <c r="G105" s="183">
        <v>22</v>
      </c>
      <c r="H105" s="189"/>
      <c r="I105" s="182">
        <f t="shared" si="6"/>
        <v>0</v>
      </c>
      <c r="J105" s="184">
        <f t="shared" si="7"/>
        <v>0</v>
      </c>
      <c r="K105" s="185">
        <f t="shared" si="8"/>
        <v>0</v>
      </c>
      <c r="L105" s="185">
        <f t="shared" si="9"/>
        <v>0</v>
      </c>
      <c r="M105" s="185"/>
      <c r="N105" s="185">
        <v>0</v>
      </c>
      <c r="O105" s="185"/>
      <c r="P105" s="190"/>
      <c r="Q105" s="190"/>
      <c r="R105" s="190"/>
      <c r="S105" s="186">
        <f t="shared" si="10"/>
        <v>0</v>
      </c>
      <c r="T105" s="186"/>
      <c r="U105" s="186"/>
      <c r="V105" s="206"/>
      <c r="W105" s="59"/>
      <c r="Z105">
        <f t="shared" si="11"/>
        <v>0</v>
      </c>
    </row>
    <row r="106" spans="1:26" x14ac:dyDescent="0.25">
      <c r="A106" s="13"/>
      <c r="B106" s="221"/>
      <c r="C106" s="180">
        <v>2</v>
      </c>
      <c r="D106" s="322" t="s">
        <v>79</v>
      </c>
      <c r="E106" s="322"/>
      <c r="F106" s="146"/>
      <c r="G106" s="179"/>
      <c r="H106" s="146"/>
      <c r="I106" s="148">
        <f>ROUND((SUM(I92:I105))/1,2)</f>
        <v>0</v>
      </c>
      <c r="J106" s="147"/>
      <c r="K106" s="147"/>
      <c r="L106" s="147">
        <f>ROUND((SUM(L92:L105))/1,2)</f>
        <v>0</v>
      </c>
      <c r="M106" s="147">
        <f>ROUND((SUM(M92:M105))/1,2)</f>
        <v>0</v>
      </c>
      <c r="N106" s="147"/>
      <c r="O106" s="147"/>
      <c r="P106" s="147"/>
      <c r="Q106" s="13"/>
      <c r="R106" s="13"/>
      <c r="S106" s="13">
        <f>ROUND((SUM(S92:S105))/1,2)</f>
        <v>0</v>
      </c>
      <c r="T106" s="13"/>
      <c r="U106" s="13"/>
      <c r="V106" s="208">
        <f>ROUND((SUM(V92:V105))/1,2)</f>
        <v>0</v>
      </c>
      <c r="W106" s="226"/>
      <c r="X106" s="145"/>
      <c r="Y106" s="145"/>
      <c r="Z106" s="145"/>
    </row>
    <row r="107" spans="1:26" x14ac:dyDescent="0.25">
      <c r="A107" s="1"/>
      <c r="B107" s="217"/>
      <c r="C107" s="1"/>
      <c r="D107" s="1"/>
      <c r="E107" s="139"/>
      <c r="F107" s="139"/>
      <c r="G107" s="173"/>
      <c r="H107" s="139"/>
      <c r="I107" s="139"/>
      <c r="J107" s="140"/>
      <c r="K107" s="140"/>
      <c r="L107" s="140"/>
      <c r="M107" s="140"/>
      <c r="N107" s="140"/>
      <c r="O107" s="140"/>
      <c r="P107" s="140"/>
      <c r="Q107" s="1"/>
      <c r="R107" s="1"/>
      <c r="S107" s="1"/>
      <c r="T107" s="1"/>
      <c r="U107" s="1"/>
      <c r="V107" s="209"/>
      <c r="W107" s="59"/>
    </row>
    <row r="108" spans="1:26" x14ac:dyDescent="0.25">
      <c r="A108" s="13"/>
      <c r="B108" s="221"/>
      <c r="C108" s="180">
        <v>3</v>
      </c>
      <c r="D108" s="322" t="s">
        <v>80</v>
      </c>
      <c r="E108" s="322"/>
      <c r="F108" s="146"/>
      <c r="G108" s="179"/>
      <c r="H108" s="146"/>
      <c r="I108" s="146"/>
      <c r="J108" s="147"/>
      <c r="K108" s="147"/>
      <c r="L108" s="147"/>
      <c r="M108" s="147"/>
      <c r="N108" s="147"/>
      <c r="O108" s="147"/>
      <c r="P108" s="147"/>
      <c r="Q108" s="13"/>
      <c r="R108" s="13"/>
      <c r="S108" s="13"/>
      <c r="T108" s="13"/>
      <c r="U108" s="13"/>
      <c r="V108" s="205"/>
      <c r="W108" s="226"/>
      <c r="X108" s="145"/>
      <c r="Y108" s="145"/>
      <c r="Z108" s="145"/>
    </row>
    <row r="109" spans="1:26" ht="24.95" customHeight="1" x14ac:dyDescent="0.25">
      <c r="A109" s="187"/>
      <c r="B109" s="223"/>
      <c r="C109" s="197" t="s">
        <v>3028</v>
      </c>
      <c r="D109" s="326" t="s">
        <v>3029</v>
      </c>
      <c r="E109" s="326"/>
      <c r="F109" s="192" t="s">
        <v>2601</v>
      </c>
      <c r="G109" s="193">
        <v>35</v>
      </c>
      <c r="H109" s="198"/>
      <c r="I109" s="192">
        <f t="shared" ref="I109:I139" si="12">ROUND(G109*(H109),2)</f>
        <v>0</v>
      </c>
      <c r="J109" s="194">
        <f t="shared" ref="J109:J139" si="13">ROUND(G109*(N109),2)</f>
        <v>0</v>
      </c>
      <c r="K109" s="195">
        <f t="shared" ref="K109:K139" si="14">ROUND(G109*(O109),2)</f>
        <v>0</v>
      </c>
      <c r="L109" s="195">
        <f t="shared" ref="L109:L139" si="15">ROUND(G109*(H109),2)</f>
        <v>0</v>
      </c>
      <c r="M109" s="195">
        <f>ROUND(G109*(H109),2)</f>
        <v>0</v>
      </c>
      <c r="N109" s="195">
        <v>0</v>
      </c>
      <c r="O109" s="195"/>
      <c r="P109" s="199"/>
      <c r="Q109" s="199"/>
      <c r="R109" s="199"/>
      <c r="S109" s="196">
        <f t="shared" ref="S109:S139" si="16">ROUND(G109*(P109),3)</f>
        <v>0</v>
      </c>
      <c r="T109" s="196"/>
      <c r="U109" s="196"/>
      <c r="V109" s="207"/>
      <c r="W109" s="59"/>
      <c r="Z109">
        <f t="shared" ref="Z109:Z139" si="17">0.058844*POWER(I109,0.952797)</f>
        <v>0</v>
      </c>
    </row>
    <row r="110" spans="1:26" ht="24.95" customHeight="1" x14ac:dyDescent="0.25">
      <c r="A110" s="187"/>
      <c r="B110" s="222"/>
      <c r="C110" s="188" t="s">
        <v>3030</v>
      </c>
      <c r="D110" s="323" t="s">
        <v>3031</v>
      </c>
      <c r="E110" s="323"/>
      <c r="F110" s="182" t="s">
        <v>195</v>
      </c>
      <c r="G110" s="183">
        <v>35</v>
      </c>
      <c r="H110" s="189"/>
      <c r="I110" s="182">
        <f t="shared" si="12"/>
        <v>0</v>
      </c>
      <c r="J110" s="184">
        <f t="shared" si="13"/>
        <v>0</v>
      </c>
      <c r="K110" s="185">
        <f t="shared" si="14"/>
        <v>0</v>
      </c>
      <c r="L110" s="185">
        <f t="shared" si="15"/>
        <v>0</v>
      </c>
      <c r="M110" s="185"/>
      <c r="N110" s="185">
        <v>0</v>
      </c>
      <c r="O110" s="185"/>
      <c r="P110" s="190"/>
      <c r="Q110" s="190"/>
      <c r="R110" s="190"/>
      <c r="S110" s="186">
        <f t="shared" si="16"/>
        <v>0</v>
      </c>
      <c r="T110" s="186"/>
      <c r="U110" s="186"/>
      <c r="V110" s="206"/>
      <c r="W110" s="59"/>
      <c r="Z110">
        <f t="shared" si="17"/>
        <v>0</v>
      </c>
    </row>
    <row r="111" spans="1:26" ht="24.95" customHeight="1" x14ac:dyDescent="0.25">
      <c r="A111" s="187"/>
      <c r="B111" s="222"/>
      <c r="C111" s="188" t="s">
        <v>3032</v>
      </c>
      <c r="D111" s="323" t="s">
        <v>3033</v>
      </c>
      <c r="E111" s="323"/>
      <c r="F111" s="182" t="s">
        <v>195</v>
      </c>
      <c r="G111" s="183">
        <v>35</v>
      </c>
      <c r="H111" s="189"/>
      <c r="I111" s="182">
        <f t="shared" si="12"/>
        <v>0</v>
      </c>
      <c r="J111" s="184">
        <f t="shared" si="13"/>
        <v>0</v>
      </c>
      <c r="K111" s="185">
        <f t="shared" si="14"/>
        <v>0</v>
      </c>
      <c r="L111" s="185">
        <f t="shared" si="15"/>
        <v>0</v>
      </c>
      <c r="M111" s="185"/>
      <c r="N111" s="185">
        <v>0</v>
      </c>
      <c r="O111" s="185"/>
      <c r="P111" s="190"/>
      <c r="Q111" s="190"/>
      <c r="R111" s="190"/>
      <c r="S111" s="186">
        <f t="shared" si="16"/>
        <v>0</v>
      </c>
      <c r="T111" s="186"/>
      <c r="U111" s="186"/>
      <c r="V111" s="206"/>
      <c r="W111" s="59"/>
      <c r="Z111">
        <f t="shared" si="17"/>
        <v>0</v>
      </c>
    </row>
    <row r="112" spans="1:26" ht="24.95" customHeight="1" x14ac:dyDescent="0.25">
      <c r="A112" s="187"/>
      <c r="B112" s="222"/>
      <c r="C112" s="188" t="s">
        <v>3034</v>
      </c>
      <c r="D112" s="323" t="s">
        <v>3035</v>
      </c>
      <c r="E112" s="323"/>
      <c r="F112" s="182" t="s">
        <v>195</v>
      </c>
      <c r="G112" s="183">
        <v>10</v>
      </c>
      <c r="H112" s="189"/>
      <c r="I112" s="182">
        <f t="shared" si="12"/>
        <v>0</v>
      </c>
      <c r="J112" s="184">
        <f t="shared" si="13"/>
        <v>0</v>
      </c>
      <c r="K112" s="185">
        <f t="shared" si="14"/>
        <v>0</v>
      </c>
      <c r="L112" s="185">
        <f t="shared" si="15"/>
        <v>0</v>
      </c>
      <c r="M112" s="185"/>
      <c r="N112" s="185">
        <v>0</v>
      </c>
      <c r="O112" s="185"/>
      <c r="P112" s="190"/>
      <c r="Q112" s="190"/>
      <c r="R112" s="190"/>
      <c r="S112" s="186">
        <f t="shared" si="16"/>
        <v>0</v>
      </c>
      <c r="T112" s="186"/>
      <c r="U112" s="186"/>
      <c r="V112" s="206"/>
      <c r="W112" s="59"/>
      <c r="Z112">
        <f t="shared" si="17"/>
        <v>0</v>
      </c>
    </row>
    <row r="113" spans="1:26" ht="24.95" customHeight="1" x14ac:dyDescent="0.25">
      <c r="A113" s="187"/>
      <c r="B113" s="223"/>
      <c r="C113" s="197" t="s">
        <v>3036</v>
      </c>
      <c r="D113" s="326" t="s">
        <v>3037</v>
      </c>
      <c r="E113" s="326"/>
      <c r="F113" s="192" t="s">
        <v>195</v>
      </c>
      <c r="G113" s="193">
        <v>3</v>
      </c>
      <c r="H113" s="198"/>
      <c r="I113" s="192">
        <f t="shared" si="12"/>
        <v>0</v>
      </c>
      <c r="J113" s="194">
        <f t="shared" si="13"/>
        <v>0</v>
      </c>
      <c r="K113" s="195">
        <f t="shared" si="14"/>
        <v>0</v>
      </c>
      <c r="L113" s="195">
        <f t="shared" si="15"/>
        <v>0</v>
      </c>
      <c r="M113" s="195">
        <f>ROUND(G113*(H113),2)</f>
        <v>0</v>
      </c>
      <c r="N113" s="195">
        <v>0</v>
      </c>
      <c r="O113" s="195"/>
      <c r="P113" s="199"/>
      <c r="Q113" s="199"/>
      <c r="R113" s="199"/>
      <c r="S113" s="196">
        <f t="shared" si="16"/>
        <v>0</v>
      </c>
      <c r="T113" s="196"/>
      <c r="U113" s="196"/>
      <c r="V113" s="207"/>
      <c r="W113" s="59"/>
      <c r="Z113">
        <f t="shared" si="17"/>
        <v>0</v>
      </c>
    </row>
    <row r="114" spans="1:26" ht="24.95" customHeight="1" x14ac:dyDescent="0.25">
      <c r="A114" s="187"/>
      <c r="B114" s="222"/>
      <c r="C114" s="188" t="s">
        <v>3038</v>
      </c>
      <c r="D114" s="323" t="s">
        <v>3039</v>
      </c>
      <c r="E114" s="323"/>
      <c r="F114" s="182" t="s">
        <v>195</v>
      </c>
      <c r="G114" s="183">
        <v>1</v>
      </c>
      <c r="H114" s="189"/>
      <c r="I114" s="182">
        <f t="shared" si="12"/>
        <v>0</v>
      </c>
      <c r="J114" s="184">
        <f t="shared" si="13"/>
        <v>0</v>
      </c>
      <c r="K114" s="185">
        <f t="shared" si="14"/>
        <v>0</v>
      </c>
      <c r="L114" s="185">
        <f t="shared" si="15"/>
        <v>0</v>
      </c>
      <c r="M114" s="185"/>
      <c r="N114" s="185">
        <v>0</v>
      </c>
      <c r="O114" s="185"/>
      <c r="P114" s="190"/>
      <c r="Q114" s="190"/>
      <c r="R114" s="190"/>
      <c r="S114" s="186">
        <f t="shared" si="16"/>
        <v>0</v>
      </c>
      <c r="T114" s="186"/>
      <c r="U114" s="186"/>
      <c r="V114" s="206"/>
      <c r="W114" s="59"/>
      <c r="Z114">
        <f t="shared" si="17"/>
        <v>0</v>
      </c>
    </row>
    <row r="115" spans="1:26" ht="24.95" customHeight="1" x14ac:dyDescent="0.25">
      <c r="A115" s="187"/>
      <c r="B115" s="222"/>
      <c r="C115" s="188" t="s">
        <v>3040</v>
      </c>
      <c r="D115" s="323" t="s">
        <v>3041</v>
      </c>
      <c r="E115" s="323"/>
      <c r="F115" s="182" t="s">
        <v>195</v>
      </c>
      <c r="G115" s="183">
        <v>1</v>
      </c>
      <c r="H115" s="189"/>
      <c r="I115" s="182">
        <f t="shared" si="12"/>
        <v>0</v>
      </c>
      <c r="J115" s="184">
        <f t="shared" si="13"/>
        <v>0</v>
      </c>
      <c r="K115" s="185">
        <f t="shared" si="14"/>
        <v>0</v>
      </c>
      <c r="L115" s="185">
        <f t="shared" si="15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16"/>
        <v>0</v>
      </c>
      <c r="T115" s="186"/>
      <c r="U115" s="186"/>
      <c r="V115" s="206"/>
      <c r="W115" s="59"/>
      <c r="Z115">
        <f t="shared" si="17"/>
        <v>0</v>
      </c>
    </row>
    <row r="116" spans="1:26" ht="24.95" customHeight="1" x14ac:dyDescent="0.25">
      <c r="A116" s="187"/>
      <c r="B116" s="222"/>
      <c r="C116" s="188" t="s">
        <v>3042</v>
      </c>
      <c r="D116" s="323" t="s">
        <v>3043</v>
      </c>
      <c r="E116" s="323"/>
      <c r="F116" s="182" t="s">
        <v>195</v>
      </c>
      <c r="G116" s="183">
        <v>88</v>
      </c>
      <c r="H116" s="189"/>
      <c r="I116" s="182">
        <f t="shared" si="12"/>
        <v>0</v>
      </c>
      <c r="J116" s="184">
        <f t="shared" si="13"/>
        <v>0</v>
      </c>
      <c r="K116" s="185">
        <f t="shared" si="14"/>
        <v>0</v>
      </c>
      <c r="L116" s="185">
        <f t="shared" si="15"/>
        <v>0</v>
      </c>
      <c r="M116" s="185"/>
      <c r="N116" s="185">
        <v>0</v>
      </c>
      <c r="O116" s="185"/>
      <c r="P116" s="190"/>
      <c r="Q116" s="190"/>
      <c r="R116" s="190"/>
      <c r="S116" s="186">
        <f t="shared" si="16"/>
        <v>0</v>
      </c>
      <c r="T116" s="186"/>
      <c r="U116" s="186"/>
      <c r="V116" s="206"/>
      <c r="W116" s="59"/>
      <c r="Z116">
        <f t="shared" si="17"/>
        <v>0</v>
      </c>
    </row>
    <row r="117" spans="1:26" ht="24.95" customHeight="1" x14ac:dyDescent="0.25">
      <c r="A117" s="187"/>
      <c r="B117" s="222"/>
      <c r="C117" s="188" t="s">
        <v>3044</v>
      </c>
      <c r="D117" s="323" t="s">
        <v>3045</v>
      </c>
      <c r="E117" s="323"/>
      <c r="F117" s="182" t="s">
        <v>195</v>
      </c>
      <c r="G117" s="183">
        <v>88</v>
      </c>
      <c r="H117" s="189"/>
      <c r="I117" s="182">
        <f t="shared" si="12"/>
        <v>0</v>
      </c>
      <c r="J117" s="184">
        <f t="shared" si="13"/>
        <v>0</v>
      </c>
      <c r="K117" s="185">
        <f t="shared" si="14"/>
        <v>0</v>
      </c>
      <c r="L117" s="185">
        <f t="shared" si="15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16"/>
        <v>0</v>
      </c>
      <c r="T117" s="186"/>
      <c r="U117" s="186"/>
      <c r="V117" s="206"/>
      <c r="W117" s="59"/>
      <c r="Z117">
        <f t="shared" si="17"/>
        <v>0</v>
      </c>
    </row>
    <row r="118" spans="1:26" ht="24.95" customHeight="1" x14ac:dyDescent="0.25">
      <c r="A118" s="187"/>
      <c r="B118" s="222"/>
      <c r="C118" s="188" t="s">
        <v>3046</v>
      </c>
      <c r="D118" s="323" t="s">
        <v>3047</v>
      </c>
      <c r="E118" s="323"/>
      <c r="F118" s="182" t="s">
        <v>195</v>
      </c>
      <c r="G118" s="183">
        <v>88</v>
      </c>
      <c r="H118" s="189"/>
      <c r="I118" s="182">
        <f t="shared" si="12"/>
        <v>0</v>
      </c>
      <c r="J118" s="184">
        <f t="shared" si="13"/>
        <v>0</v>
      </c>
      <c r="K118" s="185">
        <f t="shared" si="14"/>
        <v>0</v>
      </c>
      <c r="L118" s="185">
        <f t="shared" si="15"/>
        <v>0</v>
      </c>
      <c r="M118" s="185"/>
      <c r="N118" s="185">
        <v>0</v>
      </c>
      <c r="O118" s="185"/>
      <c r="P118" s="190"/>
      <c r="Q118" s="190"/>
      <c r="R118" s="190"/>
      <c r="S118" s="186">
        <f t="shared" si="16"/>
        <v>0</v>
      </c>
      <c r="T118" s="186"/>
      <c r="U118" s="186"/>
      <c r="V118" s="206"/>
      <c r="W118" s="59"/>
      <c r="Z118">
        <f t="shared" si="17"/>
        <v>0</v>
      </c>
    </row>
    <row r="119" spans="1:26" ht="24.95" customHeight="1" x14ac:dyDescent="0.25">
      <c r="A119" s="187"/>
      <c r="B119" s="222"/>
      <c r="C119" s="188" t="s">
        <v>3048</v>
      </c>
      <c r="D119" s="323" t="s">
        <v>3049</v>
      </c>
      <c r="E119" s="323"/>
      <c r="F119" s="182" t="s">
        <v>3050</v>
      </c>
      <c r="G119" s="183">
        <v>980</v>
      </c>
      <c r="H119" s="189"/>
      <c r="I119" s="182">
        <f t="shared" si="12"/>
        <v>0</v>
      </c>
      <c r="J119" s="184">
        <f t="shared" si="13"/>
        <v>0</v>
      </c>
      <c r="K119" s="185">
        <f t="shared" si="14"/>
        <v>0</v>
      </c>
      <c r="L119" s="185">
        <f t="shared" si="15"/>
        <v>0</v>
      </c>
      <c r="M119" s="185"/>
      <c r="N119" s="185">
        <v>0</v>
      </c>
      <c r="O119" s="185"/>
      <c r="P119" s="190"/>
      <c r="Q119" s="190"/>
      <c r="R119" s="190"/>
      <c r="S119" s="186">
        <f t="shared" si="16"/>
        <v>0</v>
      </c>
      <c r="T119" s="186"/>
      <c r="U119" s="186"/>
      <c r="V119" s="206"/>
      <c r="W119" s="59"/>
      <c r="Z119">
        <f t="shared" si="17"/>
        <v>0</v>
      </c>
    </row>
    <row r="120" spans="1:26" ht="24.95" customHeight="1" x14ac:dyDescent="0.25">
      <c r="A120" s="187"/>
      <c r="B120" s="222"/>
      <c r="C120" s="188" t="s">
        <v>3051</v>
      </c>
      <c r="D120" s="323" t="s">
        <v>3052</v>
      </c>
      <c r="E120" s="323"/>
      <c r="F120" s="182" t="s">
        <v>3050</v>
      </c>
      <c r="G120" s="183">
        <v>340</v>
      </c>
      <c r="H120" s="189"/>
      <c r="I120" s="182">
        <f t="shared" si="12"/>
        <v>0</v>
      </c>
      <c r="J120" s="184">
        <f t="shared" si="13"/>
        <v>0</v>
      </c>
      <c r="K120" s="185">
        <f t="shared" si="14"/>
        <v>0</v>
      </c>
      <c r="L120" s="185">
        <f t="shared" si="15"/>
        <v>0</v>
      </c>
      <c r="M120" s="185"/>
      <c r="N120" s="185">
        <v>0</v>
      </c>
      <c r="O120" s="185"/>
      <c r="P120" s="190"/>
      <c r="Q120" s="190"/>
      <c r="R120" s="190"/>
      <c r="S120" s="186">
        <f t="shared" si="16"/>
        <v>0</v>
      </c>
      <c r="T120" s="186"/>
      <c r="U120" s="186"/>
      <c r="V120" s="206"/>
      <c r="W120" s="59"/>
      <c r="Z120">
        <f t="shared" si="17"/>
        <v>0</v>
      </c>
    </row>
    <row r="121" spans="1:26" ht="24.95" customHeight="1" x14ac:dyDescent="0.25">
      <c r="A121" s="187"/>
      <c r="B121" s="222"/>
      <c r="C121" s="188" t="s">
        <v>3053</v>
      </c>
      <c r="D121" s="323" t="s">
        <v>3054</v>
      </c>
      <c r="E121" s="323"/>
      <c r="F121" s="182" t="s">
        <v>195</v>
      </c>
      <c r="G121" s="183">
        <v>112</v>
      </c>
      <c r="H121" s="189"/>
      <c r="I121" s="182">
        <f t="shared" si="12"/>
        <v>0</v>
      </c>
      <c r="J121" s="184">
        <f t="shared" si="13"/>
        <v>0</v>
      </c>
      <c r="K121" s="185">
        <f t="shared" si="14"/>
        <v>0</v>
      </c>
      <c r="L121" s="185">
        <f t="shared" si="15"/>
        <v>0</v>
      </c>
      <c r="M121" s="185"/>
      <c r="N121" s="185">
        <v>0</v>
      </c>
      <c r="O121" s="185"/>
      <c r="P121" s="190"/>
      <c r="Q121" s="190"/>
      <c r="R121" s="190"/>
      <c r="S121" s="186">
        <f t="shared" si="16"/>
        <v>0</v>
      </c>
      <c r="T121" s="186"/>
      <c r="U121" s="186"/>
      <c r="V121" s="206"/>
      <c r="W121" s="59"/>
      <c r="Z121">
        <f t="shared" si="17"/>
        <v>0</v>
      </c>
    </row>
    <row r="122" spans="1:26" ht="24.95" customHeight="1" x14ac:dyDescent="0.25">
      <c r="A122" s="187"/>
      <c r="B122" s="222"/>
      <c r="C122" s="188" t="s">
        <v>3055</v>
      </c>
      <c r="D122" s="323" t="s">
        <v>3056</v>
      </c>
      <c r="E122" s="323"/>
      <c r="F122" s="182" t="s">
        <v>195</v>
      </c>
      <c r="G122" s="183">
        <v>88</v>
      </c>
      <c r="H122" s="189"/>
      <c r="I122" s="182">
        <f t="shared" si="12"/>
        <v>0</v>
      </c>
      <c r="J122" s="184">
        <f t="shared" si="13"/>
        <v>0</v>
      </c>
      <c r="K122" s="185">
        <f t="shared" si="14"/>
        <v>0</v>
      </c>
      <c r="L122" s="185">
        <f t="shared" si="15"/>
        <v>0</v>
      </c>
      <c r="M122" s="185"/>
      <c r="N122" s="185">
        <v>0</v>
      </c>
      <c r="O122" s="185"/>
      <c r="P122" s="190"/>
      <c r="Q122" s="190"/>
      <c r="R122" s="190"/>
      <c r="S122" s="186">
        <f t="shared" si="16"/>
        <v>0</v>
      </c>
      <c r="T122" s="186"/>
      <c r="U122" s="186"/>
      <c r="V122" s="206"/>
      <c r="W122" s="59"/>
      <c r="Z122">
        <f t="shared" si="17"/>
        <v>0</v>
      </c>
    </row>
    <row r="123" spans="1:26" ht="24.95" customHeight="1" x14ac:dyDescent="0.25">
      <c r="A123" s="187"/>
      <c r="B123" s="222"/>
      <c r="C123" s="188" t="s">
        <v>3057</v>
      </c>
      <c r="D123" s="323" t="s">
        <v>3058</v>
      </c>
      <c r="E123" s="323"/>
      <c r="F123" s="182" t="s">
        <v>195</v>
      </c>
      <c r="G123" s="183">
        <v>6</v>
      </c>
      <c r="H123" s="189"/>
      <c r="I123" s="182">
        <f t="shared" si="12"/>
        <v>0</v>
      </c>
      <c r="J123" s="184">
        <f t="shared" si="13"/>
        <v>0</v>
      </c>
      <c r="K123" s="185">
        <f t="shared" si="14"/>
        <v>0</v>
      </c>
      <c r="L123" s="185">
        <f t="shared" si="15"/>
        <v>0</v>
      </c>
      <c r="M123" s="185"/>
      <c r="N123" s="185">
        <v>0</v>
      </c>
      <c r="O123" s="185"/>
      <c r="P123" s="190"/>
      <c r="Q123" s="190"/>
      <c r="R123" s="190"/>
      <c r="S123" s="186">
        <f t="shared" si="16"/>
        <v>0</v>
      </c>
      <c r="T123" s="186"/>
      <c r="U123" s="186"/>
      <c r="V123" s="206"/>
      <c r="W123" s="59"/>
      <c r="Z123">
        <f t="shared" si="17"/>
        <v>0</v>
      </c>
    </row>
    <row r="124" spans="1:26" ht="24.95" customHeight="1" x14ac:dyDescent="0.25">
      <c r="A124" s="187"/>
      <c r="B124" s="222"/>
      <c r="C124" s="188" t="s">
        <v>3059</v>
      </c>
      <c r="D124" s="323" t="s">
        <v>3060</v>
      </c>
      <c r="E124" s="323"/>
      <c r="F124" s="182" t="s">
        <v>3050</v>
      </c>
      <c r="G124" s="183">
        <v>150</v>
      </c>
      <c r="H124" s="189"/>
      <c r="I124" s="182">
        <f t="shared" si="12"/>
        <v>0</v>
      </c>
      <c r="J124" s="184">
        <f t="shared" si="13"/>
        <v>0</v>
      </c>
      <c r="K124" s="185">
        <f t="shared" si="14"/>
        <v>0</v>
      </c>
      <c r="L124" s="185">
        <f t="shared" si="15"/>
        <v>0</v>
      </c>
      <c r="M124" s="185"/>
      <c r="N124" s="185">
        <v>0</v>
      </c>
      <c r="O124" s="185"/>
      <c r="P124" s="190"/>
      <c r="Q124" s="190"/>
      <c r="R124" s="190"/>
      <c r="S124" s="186">
        <f t="shared" si="16"/>
        <v>0</v>
      </c>
      <c r="T124" s="186"/>
      <c r="U124" s="186"/>
      <c r="V124" s="206"/>
      <c r="W124" s="59"/>
      <c r="Z124">
        <f t="shared" si="17"/>
        <v>0</v>
      </c>
    </row>
    <row r="125" spans="1:26" ht="24.95" customHeight="1" x14ac:dyDescent="0.25">
      <c r="A125" s="187"/>
      <c r="B125" s="222"/>
      <c r="C125" s="188" t="s">
        <v>3061</v>
      </c>
      <c r="D125" s="323" t="s">
        <v>3062</v>
      </c>
      <c r="E125" s="323"/>
      <c r="F125" s="182" t="s">
        <v>3050</v>
      </c>
      <c r="G125" s="183">
        <v>150</v>
      </c>
      <c r="H125" s="189"/>
      <c r="I125" s="182">
        <f t="shared" si="12"/>
        <v>0</v>
      </c>
      <c r="J125" s="184">
        <f t="shared" si="13"/>
        <v>0</v>
      </c>
      <c r="K125" s="185">
        <f t="shared" si="14"/>
        <v>0</v>
      </c>
      <c r="L125" s="185">
        <f t="shared" si="15"/>
        <v>0</v>
      </c>
      <c r="M125" s="185"/>
      <c r="N125" s="185">
        <v>0</v>
      </c>
      <c r="O125" s="185"/>
      <c r="P125" s="190"/>
      <c r="Q125" s="190"/>
      <c r="R125" s="190"/>
      <c r="S125" s="186">
        <f t="shared" si="16"/>
        <v>0</v>
      </c>
      <c r="T125" s="186"/>
      <c r="U125" s="186"/>
      <c r="V125" s="206"/>
      <c r="W125" s="59"/>
      <c r="Z125">
        <f t="shared" si="17"/>
        <v>0</v>
      </c>
    </row>
    <row r="126" spans="1:26" ht="24.95" customHeight="1" x14ac:dyDescent="0.25">
      <c r="A126" s="187"/>
      <c r="B126" s="222"/>
      <c r="C126" s="188" t="s">
        <v>3063</v>
      </c>
      <c r="D126" s="323" t="s">
        <v>3064</v>
      </c>
      <c r="E126" s="323"/>
      <c r="F126" s="182" t="s">
        <v>195</v>
      </c>
      <c r="G126" s="183">
        <v>16</v>
      </c>
      <c r="H126" s="189"/>
      <c r="I126" s="182">
        <f t="shared" si="12"/>
        <v>0</v>
      </c>
      <c r="J126" s="184">
        <f t="shared" si="13"/>
        <v>0</v>
      </c>
      <c r="K126" s="185">
        <f t="shared" si="14"/>
        <v>0</v>
      </c>
      <c r="L126" s="185">
        <f t="shared" si="15"/>
        <v>0</v>
      </c>
      <c r="M126" s="185"/>
      <c r="N126" s="185">
        <v>0</v>
      </c>
      <c r="O126" s="185"/>
      <c r="P126" s="190"/>
      <c r="Q126" s="190"/>
      <c r="R126" s="190"/>
      <c r="S126" s="186">
        <f t="shared" si="16"/>
        <v>0</v>
      </c>
      <c r="T126" s="186"/>
      <c r="U126" s="186"/>
      <c r="V126" s="206"/>
      <c r="W126" s="59"/>
      <c r="Z126">
        <f t="shared" si="17"/>
        <v>0</v>
      </c>
    </row>
    <row r="127" spans="1:26" ht="24.95" customHeight="1" x14ac:dyDescent="0.25">
      <c r="A127" s="187"/>
      <c r="B127" s="222"/>
      <c r="C127" s="188" t="s">
        <v>3065</v>
      </c>
      <c r="D127" s="323" t="s">
        <v>3066</v>
      </c>
      <c r="E127" s="323"/>
      <c r="F127" s="182" t="s">
        <v>195</v>
      </c>
      <c r="G127" s="183">
        <v>6</v>
      </c>
      <c r="H127" s="189"/>
      <c r="I127" s="182">
        <f t="shared" si="12"/>
        <v>0</v>
      </c>
      <c r="J127" s="184">
        <f t="shared" si="13"/>
        <v>0</v>
      </c>
      <c r="K127" s="185">
        <f t="shared" si="14"/>
        <v>0</v>
      </c>
      <c r="L127" s="185">
        <f t="shared" si="15"/>
        <v>0</v>
      </c>
      <c r="M127" s="185"/>
      <c r="N127" s="185">
        <v>0</v>
      </c>
      <c r="O127" s="185"/>
      <c r="P127" s="190"/>
      <c r="Q127" s="190"/>
      <c r="R127" s="190"/>
      <c r="S127" s="186">
        <f t="shared" si="16"/>
        <v>0</v>
      </c>
      <c r="T127" s="186"/>
      <c r="U127" s="186"/>
      <c r="V127" s="206"/>
      <c r="W127" s="59"/>
      <c r="Z127">
        <f t="shared" si="17"/>
        <v>0</v>
      </c>
    </row>
    <row r="128" spans="1:26" ht="24.95" customHeight="1" x14ac:dyDescent="0.25">
      <c r="A128" s="187"/>
      <c r="B128" s="222"/>
      <c r="C128" s="188" t="s">
        <v>3067</v>
      </c>
      <c r="D128" s="323" t="s">
        <v>3068</v>
      </c>
      <c r="E128" s="323"/>
      <c r="F128" s="182" t="s">
        <v>3050</v>
      </c>
      <c r="G128" s="183">
        <v>88</v>
      </c>
      <c r="H128" s="189"/>
      <c r="I128" s="182">
        <f t="shared" si="12"/>
        <v>0</v>
      </c>
      <c r="J128" s="184">
        <f t="shared" si="13"/>
        <v>0</v>
      </c>
      <c r="K128" s="185">
        <f t="shared" si="14"/>
        <v>0</v>
      </c>
      <c r="L128" s="185">
        <f t="shared" si="15"/>
        <v>0</v>
      </c>
      <c r="M128" s="185"/>
      <c r="N128" s="185">
        <v>0</v>
      </c>
      <c r="O128" s="185"/>
      <c r="P128" s="190"/>
      <c r="Q128" s="190"/>
      <c r="R128" s="190"/>
      <c r="S128" s="186">
        <f t="shared" si="16"/>
        <v>0</v>
      </c>
      <c r="T128" s="186"/>
      <c r="U128" s="186"/>
      <c r="V128" s="206"/>
      <c r="W128" s="59"/>
      <c r="Z128">
        <f t="shared" si="17"/>
        <v>0</v>
      </c>
    </row>
    <row r="129" spans="1:26" ht="24.95" customHeight="1" x14ac:dyDescent="0.25">
      <c r="A129" s="187"/>
      <c r="B129" s="222"/>
      <c r="C129" s="188" t="s">
        <v>3069</v>
      </c>
      <c r="D129" s="323" t="s">
        <v>3070</v>
      </c>
      <c r="E129" s="323"/>
      <c r="F129" s="182" t="s">
        <v>195</v>
      </c>
      <c r="G129" s="183">
        <v>11</v>
      </c>
      <c r="H129" s="189"/>
      <c r="I129" s="182">
        <f t="shared" si="12"/>
        <v>0</v>
      </c>
      <c r="J129" s="184">
        <f t="shared" si="13"/>
        <v>0</v>
      </c>
      <c r="K129" s="185">
        <f t="shared" si="14"/>
        <v>0</v>
      </c>
      <c r="L129" s="185">
        <f t="shared" si="15"/>
        <v>0</v>
      </c>
      <c r="M129" s="185"/>
      <c r="N129" s="185">
        <v>0</v>
      </c>
      <c r="O129" s="185"/>
      <c r="P129" s="190"/>
      <c r="Q129" s="190"/>
      <c r="R129" s="190"/>
      <c r="S129" s="186">
        <f t="shared" si="16"/>
        <v>0</v>
      </c>
      <c r="T129" s="186"/>
      <c r="U129" s="186"/>
      <c r="V129" s="206"/>
      <c r="W129" s="59"/>
      <c r="Z129">
        <f t="shared" si="17"/>
        <v>0</v>
      </c>
    </row>
    <row r="130" spans="1:26" ht="24.95" customHeight="1" x14ac:dyDescent="0.25">
      <c r="A130" s="187"/>
      <c r="B130" s="222"/>
      <c r="C130" s="188" t="s">
        <v>3071</v>
      </c>
      <c r="D130" s="323" t="s">
        <v>3072</v>
      </c>
      <c r="E130" s="323"/>
      <c r="F130" s="182" t="s">
        <v>195</v>
      </c>
      <c r="G130" s="183">
        <v>1</v>
      </c>
      <c r="H130" s="189"/>
      <c r="I130" s="182">
        <f t="shared" si="12"/>
        <v>0</v>
      </c>
      <c r="J130" s="184">
        <f t="shared" si="13"/>
        <v>0</v>
      </c>
      <c r="K130" s="185">
        <f t="shared" si="14"/>
        <v>0</v>
      </c>
      <c r="L130" s="185">
        <f t="shared" si="15"/>
        <v>0</v>
      </c>
      <c r="M130" s="185"/>
      <c r="N130" s="185">
        <v>0</v>
      </c>
      <c r="O130" s="185"/>
      <c r="P130" s="190"/>
      <c r="Q130" s="190"/>
      <c r="R130" s="190"/>
      <c r="S130" s="186">
        <f t="shared" si="16"/>
        <v>0</v>
      </c>
      <c r="T130" s="186"/>
      <c r="U130" s="186"/>
      <c r="V130" s="206"/>
      <c r="W130" s="59"/>
      <c r="Z130">
        <f t="shared" si="17"/>
        <v>0</v>
      </c>
    </row>
    <row r="131" spans="1:26" ht="24.95" customHeight="1" x14ac:dyDescent="0.25">
      <c r="A131" s="187"/>
      <c r="B131" s="222"/>
      <c r="C131" s="188" t="s">
        <v>3073</v>
      </c>
      <c r="D131" s="323" t="s">
        <v>3074</v>
      </c>
      <c r="E131" s="323"/>
      <c r="F131" s="182" t="s">
        <v>3050</v>
      </c>
      <c r="G131" s="183">
        <v>632</v>
      </c>
      <c r="H131" s="189"/>
      <c r="I131" s="182">
        <f t="shared" si="12"/>
        <v>0</v>
      </c>
      <c r="J131" s="184">
        <f t="shared" si="13"/>
        <v>0</v>
      </c>
      <c r="K131" s="185">
        <f t="shared" si="14"/>
        <v>0</v>
      </c>
      <c r="L131" s="185">
        <f t="shared" si="15"/>
        <v>0</v>
      </c>
      <c r="M131" s="185"/>
      <c r="N131" s="185">
        <v>0</v>
      </c>
      <c r="O131" s="185"/>
      <c r="P131" s="190"/>
      <c r="Q131" s="190"/>
      <c r="R131" s="190"/>
      <c r="S131" s="186">
        <f t="shared" si="16"/>
        <v>0</v>
      </c>
      <c r="T131" s="186"/>
      <c r="U131" s="186"/>
      <c r="V131" s="206"/>
      <c r="W131" s="59"/>
      <c r="Z131">
        <f t="shared" si="17"/>
        <v>0</v>
      </c>
    </row>
    <row r="132" spans="1:26" ht="24.95" customHeight="1" x14ac:dyDescent="0.25">
      <c r="A132" s="187"/>
      <c r="B132" s="222"/>
      <c r="C132" s="188" t="s">
        <v>3075</v>
      </c>
      <c r="D132" s="323" t="s">
        <v>3076</v>
      </c>
      <c r="E132" s="323"/>
      <c r="F132" s="182" t="s">
        <v>3077</v>
      </c>
      <c r="G132" s="183">
        <v>1</v>
      </c>
      <c r="H132" s="189"/>
      <c r="I132" s="182">
        <f t="shared" si="12"/>
        <v>0</v>
      </c>
      <c r="J132" s="184">
        <f t="shared" si="13"/>
        <v>0</v>
      </c>
      <c r="K132" s="185">
        <f t="shared" si="14"/>
        <v>0</v>
      </c>
      <c r="L132" s="185">
        <f t="shared" si="15"/>
        <v>0</v>
      </c>
      <c r="M132" s="185"/>
      <c r="N132" s="185">
        <v>0</v>
      </c>
      <c r="O132" s="185"/>
      <c r="P132" s="190"/>
      <c r="Q132" s="190"/>
      <c r="R132" s="190"/>
      <c r="S132" s="186">
        <f t="shared" si="16"/>
        <v>0</v>
      </c>
      <c r="T132" s="186"/>
      <c r="U132" s="186"/>
      <c r="V132" s="206"/>
      <c r="W132" s="59"/>
      <c r="Z132">
        <f t="shared" si="17"/>
        <v>0</v>
      </c>
    </row>
    <row r="133" spans="1:26" ht="24.95" customHeight="1" x14ac:dyDescent="0.25">
      <c r="A133" s="187"/>
      <c r="B133" s="222"/>
      <c r="C133" s="188" t="s">
        <v>3078</v>
      </c>
      <c r="D133" s="323" t="s">
        <v>3079</v>
      </c>
      <c r="E133" s="323"/>
      <c r="F133" s="182" t="s">
        <v>3050</v>
      </c>
      <c r="G133" s="183">
        <v>1320</v>
      </c>
      <c r="H133" s="189"/>
      <c r="I133" s="182">
        <f t="shared" si="12"/>
        <v>0</v>
      </c>
      <c r="J133" s="184">
        <f t="shared" si="13"/>
        <v>0</v>
      </c>
      <c r="K133" s="185">
        <f t="shared" si="14"/>
        <v>0</v>
      </c>
      <c r="L133" s="185">
        <f t="shared" si="15"/>
        <v>0</v>
      </c>
      <c r="M133" s="185"/>
      <c r="N133" s="185">
        <v>0</v>
      </c>
      <c r="O133" s="185"/>
      <c r="P133" s="190"/>
      <c r="Q133" s="190"/>
      <c r="R133" s="190"/>
      <c r="S133" s="186">
        <f t="shared" si="16"/>
        <v>0</v>
      </c>
      <c r="T133" s="186"/>
      <c r="U133" s="186"/>
      <c r="V133" s="206"/>
      <c r="W133" s="59"/>
      <c r="Z133">
        <f t="shared" si="17"/>
        <v>0</v>
      </c>
    </row>
    <row r="134" spans="1:26" ht="24.95" customHeight="1" x14ac:dyDescent="0.25">
      <c r="A134" s="187"/>
      <c r="B134" s="223"/>
      <c r="C134" s="197" t="s">
        <v>3080</v>
      </c>
      <c r="D134" s="326" t="s">
        <v>3081</v>
      </c>
      <c r="E134" s="326"/>
      <c r="F134" s="192" t="s">
        <v>195</v>
      </c>
      <c r="G134" s="193">
        <v>88</v>
      </c>
      <c r="H134" s="198"/>
      <c r="I134" s="192">
        <f t="shared" si="12"/>
        <v>0</v>
      </c>
      <c r="J134" s="194">
        <f t="shared" si="13"/>
        <v>0</v>
      </c>
      <c r="K134" s="195">
        <f t="shared" si="14"/>
        <v>0</v>
      </c>
      <c r="L134" s="195">
        <f t="shared" si="15"/>
        <v>0</v>
      </c>
      <c r="M134" s="195">
        <f>ROUND(G134*(H134),2)</f>
        <v>0</v>
      </c>
      <c r="N134" s="195">
        <v>0</v>
      </c>
      <c r="O134" s="195"/>
      <c r="P134" s="199"/>
      <c r="Q134" s="199"/>
      <c r="R134" s="199"/>
      <c r="S134" s="196">
        <f t="shared" si="16"/>
        <v>0</v>
      </c>
      <c r="T134" s="196"/>
      <c r="U134" s="196"/>
      <c r="V134" s="207"/>
      <c r="W134" s="59"/>
      <c r="Z134">
        <f t="shared" si="17"/>
        <v>0</v>
      </c>
    </row>
    <row r="135" spans="1:26" ht="24.95" customHeight="1" x14ac:dyDescent="0.25">
      <c r="A135" s="187"/>
      <c r="B135" s="222"/>
      <c r="C135" s="188" t="s">
        <v>3082</v>
      </c>
      <c r="D135" s="323" t="s">
        <v>3083</v>
      </c>
      <c r="E135" s="323"/>
      <c r="F135" s="182" t="s">
        <v>195</v>
      </c>
      <c r="G135" s="183">
        <v>4</v>
      </c>
      <c r="H135" s="189"/>
      <c r="I135" s="182">
        <f t="shared" si="12"/>
        <v>0</v>
      </c>
      <c r="J135" s="184">
        <f t="shared" si="13"/>
        <v>0</v>
      </c>
      <c r="K135" s="185">
        <f t="shared" si="14"/>
        <v>0</v>
      </c>
      <c r="L135" s="185">
        <f t="shared" si="15"/>
        <v>0</v>
      </c>
      <c r="M135" s="185"/>
      <c r="N135" s="185">
        <v>0</v>
      </c>
      <c r="O135" s="185"/>
      <c r="P135" s="190"/>
      <c r="Q135" s="190"/>
      <c r="R135" s="190"/>
      <c r="S135" s="186">
        <f t="shared" si="16"/>
        <v>0</v>
      </c>
      <c r="T135" s="186"/>
      <c r="U135" s="186"/>
      <c r="V135" s="206"/>
      <c r="W135" s="59"/>
      <c r="Z135">
        <f t="shared" si="17"/>
        <v>0</v>
      </c>
    </row>
    <row r="136" spans="1:26" ht="24.95" customHeight="1" x14ac:dyDescent="0.25">
      <c r="A136" s="187"/>
      <c r="B136" s="222"/>
      <c r="C136" s="188" t="s">
        <v>3084</v>
      </c>
      <c r="D136" s="323" t="s">
        <v>3085</v>
      </c>
      <c r="E136" s="323"/>
      <c r="F136" s="182" t="s">
        <v>195</v>
      </c>
      <c r="G136" s="183">
        <v>1</v>
      </c>
      <c r="H136" s="189"/>
      <c r="I136" s="182">
        <f t="shared" si="12"/>
        <v>0</v>
      </c>
      <c r="J136" s="184">
        <f t="shared" si="13"/>
        <v>0</v>
      </c>
      <c r="K136" s="185">
        <f t="shared" si="14"/>
        <v>0</v>
      </c>
      <c r="L136" s="185">
        <f t="shared" si="15"/>
        <v>0</v>
      </c>
      <c r="M136" s="185"/>
      <c r="N136" s="185">
        <v>0</v>
      </c>
      <c r="O136" s="185"/>
      <c r="P136" s="190"/>
      <c r="Q136" s="190"/>
      <c r="R136" s="190"/>
      <c r="S136" s="186">
        <f t="shared" si="16"/>
        <v>0</v>
      </c>
      <c r="T136" s="186"/>
      <c r="U136" s="186"/>
      <c r="V136" s="206"/>
      <c r="W136" s="59"/>
      <c r="Z136">
        <f t="shared" si="17"/>
        <v>0</v>
      </c>
    </row>
    <row r="137" spans="1:26" ht="24.95" customHeight="1" x14ac:dyDescent="0.25">
      <c r="A137" s="187"/>
      <c r="B137" s="222"/>
      <c r="C137" s="188" t="s">
        <v>3086</v>
      </c>
      <c r="D137" s="323" t="s">
        <v>3087</v>
      </c>
      <c r="E137" s="323"/>
      <c r="F137" s="182" t="s">
        <v>195</v>
      </c>
      <c r="G137" s="183">
        <v>1</v>
      </c>
      <c r="H137" s="189"/>
      <c r="I137" s="182">
        <f t="shared" si="12"/>
        <v>0</v>
      </c>
      <c r="J137" s="184">
        <f t="shared" si="13"/>
        <v>0</v>
      </c>
      <c r="K137" s="185">
        <f t="shared" si="14"/>
        <v>0</v>
      </c>
      <c r="L137" s="185">
        <f t="shared" si="15"/>
        <v>0</v>
      </c>
      <c r="M137" s="185"/>
      <c r="N137" s="185">
        <v>0</v>
      </c>
      <c r="O137" s="185"/>
      <c r="P137" s="190"/>
      <c r="Q137" s="190"/>
      <c r="R137" s="190"/>
      <c r="S137" s="186">
        <f t="shared" si="16"/>
        <v>0</v>
      </c>
      <c r="T137" s="186"/>
      <c r="U137" s="186"/>
      <c r="V137" s="206"/>
      <c r="W137" s="59"/>
      <c r="Z137">
        <f t="shared" si="17"/>
        <v>0</v>
      </c>
    </row>
    <row r="138" spans="1:26" ht="24.95" customHeight="1" x14ac:dyDescent="0.25">
      <c r="A138" s="187"/>
      <c r="B138" s="222"/>
      <c r="C138" s="188" t="s">
        <v>3088</v>
      </c>
      <c r="D138" s="323" t="s">
        <v>3014</v>
      </c>
      <c r="E138" s="323"/>
      <c r="F138" s="182" t="s">
        <v>3077</v>
      </c>
      <c r="G138" s="183">
        <v>0.8</v>
      </c>
      <c r="H138" s="189"/>
      <c r="I138" s="182">
        <f t="shared" si="12"/>
        <v>0</v>
      </c>
      <c r="J138" s="184">
        <f t="shared" si="13"/>
        <v>0</v>
      </c>
      <c r="K138" s="185">
        <f t="shared" si="14"/>
        <v>0</v>
      </c>
      <c r="L138" s="185">
        <f t="shared" si="15"/>
        <v>0</v>
      </c>
      <c r="M138" s="185"/>
      <c r="N138" s="185">
        <v>0</v>
      </c>
      <c r="O138" s="185"/>
      <c r="P138" s="190"/>
      <c r="Q138" s="190"/>
      <c r="R138" s="190"/>
      <c r="S138" s="186">
        <f t="shared" si="16"/>
        <v>0</v>
      </c>
      <c r="T138" s="186"/>
      <c r="U138" s="186"/>
      <c r="V138" s="206"/>
      <c r="W138" s="59"/>
      <c r="Z138">
        <f t="shared" si="17"/>
        <v>0</v>
      </c>
    </row>
    <row r="139" spans="1:26" ht="24.95" customHeight="1" x14ac:dyDescent="0.25">
      <c r="A139" s="187"/>
      <c r="B139" s="222"/>
      <c r="C139" s="188" t="s">
        <v>3089</v>
      </c>
      <c r="D139" s="323" t="s">
        <v>3015</v>
      </c>
      <c r="E139" s="323"/>
      <c r="F139" s="182" t="s">
        <v>195</v>
      </c>
      <c r="G139" s="183">
        <v>1</v>
      </c>
      <c r="H139" s="189"/>
      <c r="I139" s="182">
        <f t="shared" si="12"/>
        <v>0</v>
      </c>
      <c r="J139" s="184">
        <f t="shared" si="13"/>
        <v>0</v>
      </c>
      <c r="K139" s="185">
        <f t="shared" si="14"/>
        <v>0</v>
      </c>
      <c r="L139" s="185">
        <f t="shared" si="15"/>
        <v>0</v>
      </c>
      <c r="M139" s="185"/>
      <c r="N139" s="185">
        <v>0</v>
      </c>
      <c r="O139" s="185"/>
      <c r="P139" s="190"/>
      <c r="Q139" s="190"/>
      <c r="R139" s="190"/>
      <c r="S139" s="186">
        <f t="shared" si="16"/>
        <v>0</v>
      </c>
      <c r="T139" s="186"/>
      <c r="U139" s="186"/>
      <c r="V139" s="206"/>
      <c r="W139" s="59"/>
      <c r="Z139">
        <f t="shared" si="17"/>
        <v>0</v>
      </c>
    </row>
    <row r="140" spans="1:26" x14ac:dyDescent="0.25">
      <c r="A140" s="13"/>
      <c r="B140" s="221"/>
      <c r="C140" s="180">
        <v>3</v>
      </c>
      <c r="D140" s="322" t="s">
        <v>80</v>
      </c>
      <c r="E140" s="322"/>
      <c r="F140" s="146"/>
      <c r="G140" s="179"/>
      <c r="H140" s="146"/>
      <c r="I140" s="148">
        <f>ROUND((SUM(I108:I139))/1,2)</f>
        <v>0</v>
      </c>
      <c r="J140" s="147"/>
      <c r="K140" s="147"/>
      <c r="L140" s="147">
        <f>ROUND((SUM(L108:L139))/1,2)</f>
        <v>0</v>
      </c>
      <c r="M140" s="147">
        <f>ROUND((SUM(M108:M139))/1,2)</f>
        <v>0</v>
      </c>
      <c r="N140" s="147"/>
      <c r="O140" s="147"/>
      <c r="P140" s="147"/>
      <c r="Q140" s="13"/>
      <c r="R140" s="13"/>
      <c r="S140" s="13">
        <f>ROUND((SUM(S108:S139))/1,2)</f>
        <v>0</v>
      </c>
      <c r="T140" s="13"/>
      <c r="U140" s="13"/>
      <c r="V140" s="208">
        <f>ROUND((SUM(V108:V139))/1,2)</f>
        <v>0</v>
      </c>
      <c r="W140" s="226"/>
      <c r="X140" s="145"/>
      <c r="Y140" s="145"/>
      <c r="Z140" s="145"/>
    </row>
    <row r="141" spans="1:26" x14ac:dyDescent="0.25">
      <c r="A141" s="1"/>
      <c r="B141" s="217"/>
      <c r="C141" s="1"/>
      <c r="D141" s="1"/>
      <c r="E141" s="139"/>
      <c r="F141" s="139"/>
      <c r="G141" s="173"/>
      <c r="H141" s="139"/>
      <c r="I141" s="139"/>
      <c r="J141" s="140"/>
      <c r="K141" s="140"/>
      <c r="L141" s="140"/>
      <c r="M141" s="140"/>
      <c r="N141" s="140"/>
      <c r="O141" s="140"/>
      <c r="P141" s="140"/>
      <c r="Q141" s="1"/>
      <c r="R141" s="1"/>
      <c r="S141" s="1"/>
      <c r="T141" s="1"/>
      <c r="U141" s="1"/>
      <c r="V141" s="209"/>
      <c r="W141" s="59"/>
    </row>
    <row r="142" spans="1:26" x14ac:dyDescent="0.25">
      <c r="A142" s="13"/>
      <c r="B142" s="221"/>
      <c r="C142" s="180">
        <v>5</v>
      </c>
      <c r="D142" s="322" t="s">
        <v>2597</v>
      </c>
      <c r="E142" s="322"/>
      <c r="F142" s="146"/>
      <c r="G142" s="179"/>
      <c r="H142" s="146"/>
      <c r="I142" s="146"/>
      <c r="J142" s="147"/>
      <c r="K142" s="147"/>
      <c r="L142" s="147"/>
      <c r="M142" s="147"/>
      <c r="N142" s="147"/>
      <c r="O142" s="147"/>
      <c r="P142" s="147"/>
      <c r="Q142" s="13"/>
      <c r="R142" s="13"/>
      <c r="S142" s="13"/>
      <c r="T142" s="13"/>
      <c r="U142" s="13"/>
      <c r="V142" s="205"/>
      <c r="W142" s="226"/>
      <c r="X142" s="145"/>
      <c r="Y142" s="145"/>
      <c r="Z142" s="145"/>
    </row>
    <row r="143" spans="1:26" ht="24.95" customHeight="1" x14ac:dyDescent="0.25">
      <c r="A143" s="187"/>
      <c r="B143" s="222"/>
      <c r="C143" s="188" t="s">
        <v>3090</v>
      </c>
      <c r="D143" s="323" t="s">
        <v>3091</v>
      </c>
      <c r="E143" s="323"/>
      <c r="F143" s="182" t="s">
        <v>178</v>
      </c>
      <c r="G143" s="183">
        <v>50</v>
      </c>
      <c r="H143" s="189"/>
      <c r="I143" s="182">
        <f>ROUND(G143*(H143),2)</f>
        <v>0</v>
      </c>
      <c r="J143" s="184">
        <f>ROUND(G143*(N143),2)</f>
        <v>0</v>
      </c>
      <c r="K143" s="185">
        <f>ROUND(G143*(O143),2)</f>
        <v>0</v>
      </c>
      <c r="L143" s="185">
        <f>ROUND(G143*(H143),2)</f>
        <v>0</v>
      </c>
      <c r="M143" s="185"/>
      <c r="N143" s="185">
        <v>0</v>
      </c>
      <c r="O143" s="185"/>
      <c r="P143" s="190">
        <v>8.2699999999999996E-2</v>
      </c>
      <c r="Q143" s="190"/>
      <c r="R143" s="190">
        <v>8.2699999999999996E-2</v>
      </c>
      <c r="S143" s="186">
        <f>ROUND(G143*(P143),3)</f>
        <v>4.1349999999999998</v>
      </c>
      <c r="T143" s="186"/>
      <c r="U143" s="186"/>
      <c r="V143" s="206"/>
      <c r="W143" s="59"/>
      <c r="Z143">
        <f>0.058844*POWER(I143,0.952797)</f>
        <v>0</v>
      </c>
    </row>
    <row r="144" spans="1:26" ht="24.95" customHeight="1" x14ac:dyDescent="0.25">
      <c r="A144" s="187"/>
      <c r="B144" s="223"/>
      <c r="C144" s="197" t="s">
        <v>3092</v>
      </c>
      <c r="D144" s="326" t="s">
        <v>3093</v>
      </c>
      <c r="E144" s="326"/>
      <c r="F144" s="192" t="s">
        <v>195</v>
      </c>
      <c r="G144" s="193">
        <v>50</v>
      </c>
      <c r="H144" s="198"/>
      <c r="I144" s="192">
        <f>ROUND(G144*(H144),2)</f>
        <v>0</v>
      </c>
      <c r="J144" s="194">
        <f>ROUND(G144*(N144),2)</f>
        <v>0</v>
      </c>
      <c r="K144" s="195">
        <f>ROUND(G144*(O144),2)</f>
        <v>0</v>
      </c>
      <c r="L144" s="195">
        <f>ROUND(G144*(H144),2)</f>
        <v>0</v>
      </c>
      <c r="M144" s="195">
        <f>ROUND(G144*(H144),2)</f>
        <v>0</v>
      </c>
      <c r="N144" s="195">
        <v>0</v>
      </c>
      <c r="O144" s="195"/>
      <c r="P144" s="199"/>
      <c r="Q144" s="199"/>
      <c r="R144" s="199"/>
      <c r="S144" s="196">
        <f>ROUND(G144*(P144),3)</f>
        <v>0</v>
      </c>
      <c r="T144" s="196"/>
      <c r="U144" s="196"/>
      <c r="V144" s="207"/>
      <c r="W144" s="59"/>
      <c r="Z144">
        <f>0.058844*POWER(I144,0.952797)</f>
        <v>0</v>
      </c>
    </row>
    <row r="145" spans="1:26" x14ac:dyDescent="0.25">
      <c r="A145" s="13"/>
      <c r="B145" s="221"/>
      <c r="C145" s="180">
        <v>5</v>
      </c>
      <c r="D145" s="322" t="s">
        <v>2597</v>
      </c>
      <c r="E145" s="322"/>
      <c r="F145" s="146"/>
      <c r="G145" s="179"/>
      <c r="H145" s="146"/>
      <c r="I145" s="148">
        <f>ROUND((SUM(I142:I144))/1,2)</f>
        <v>0</v>
      </c>
      <c r="J145" s="147"/>
      <c r="K145" s="147"/>
      <c r="L145" s="147">
        <f>ROUND((SUM(L142:L144))/1,2)</f>
        <v>0</v>
      </c>
      <c r="M145" s="147">
        <f>ROUND((SUM(M142:M144))/1,2)</f>
        <v>0</v>
      </c>
      <c r="N145" s="147"/>
      <c r="O145" s="147"/>
      <c r="P145" s="147"/>
      <c r="Q145" s="13"/>
      <c r="R145" s="13"/>
      <c r="S145" s="13">
        <f>ROUND((SUM(S142:S144))/1,2)</f>
        <v>4.1399999999999997</v>
      </c>
      <c r="T145" s="13"/>
      <c r="U145" s="13"/>
      <c r="V145" s="208">
        <f>ROUND((SUM(V142:V144))/1,2)</f>
        <v>0</v>
      </c>
      <c r="W145" s="226"/>
      <c r="X145" s="145"/>
      <c r="Y145" s="145"/>
      <c r="Z145" s="145"/>
    </row>
    <row r="146" spans="1:26" x14ac:dyDescent="0.25">
      <c r="A146" s="1"/>
      <c r="B146" s="217"/>
      <c r="C146" s="1"/>
      <c r="D146" s="1"/>
      <c r="E146" s="139"/>
      <c r="F146" s="139"/>
      <c r="G146" s="173"/>
      <c r="H146" s="139"/>
      <c r="I146" s="139"/>
      <c r="J146" s="140"/>
      <c r="K146" s="140"/>
      <c r="L146" s="140"/>
      <c r="M146" s="140"/>
      <c r="N146" s="140"/>
      <c r="O146" s="140"/>
      <c r="P146" s="140"/>
      <c r="Q146" s="1"/>
      <c r="R146" s="1"/>
      <c r="S146" s="1"/>
      <c r="T146" s="1"/>
      <c r="U146" s="1"/>
      <c r="V146" s="209"/>
      <c r="W146" s="59"/>
    </row>
    <row r="147" spans="1:26" x14ac:dyDescent="0.25">
      <c r="A147" s="13"/>
      <c r="B147" s="221"/>
      <c r="C147" s="180">
        <v>9</v>
      </c>
      <c r="D147" s="322" t="s">
        <v>83</v>
      </c>
      <c r="E147" s="322"/>
      <c r="F147" s="146"/>
      <c r="G147" s="179"/>
      <c r="H147" s="146"/>
      <c r="I147" s="146"/>
      <c r="J147" s="147"/>
      <c r="K147" s="147"/>
      <c r="L147" s="147"/>
      <c r="M147" s="147"/>
      <c r="N147" s="147"/>
      <c r="O147" s="147"/>
      <c r="P147" s="147"/>
      <c r="Q147" s="13"/>
      <c r="R147" s="13"/>
      <c r="S147" s="13"/>
      <c r="T147" s="13"/>
      <c r="U147" s="13"/>
      <c r="V147" s="205"/>
      <c r="W147" s="226"/>
      <c r="X147" s="145"/>
      <c r="Y147" s="145"/>
      <c r="Z147" s="145"/>
    </row>
    <row r="148" spans="1:26" ht="24.95" customHeight="1" x14ac:dyDescent="0.25">
      <c r="A148" s="187"/>
      <c r="B148" s="222"/>
      <c r="C148" s="188" t="s">
        <v>3094</v>
      </c>
      <c r="D148" s="323" t="s">
        <v>3095</v>
      </c>
      <c r="E148" s="323"/>
      <c r="F148" s="182" t="s">
        <v>195</v>
      </c>
      <c r="G148" s="183">
        <v>5</v>
      </c>
      <c r="H148" s="189"/>
      <c r="I148" s="182">
        <f>ROUND(G148*(H148),2)</f>
        <v>0</v>
      </c>
      <c r="J148" s="184">
        <f>ROUND(G148*(N148),2)</f>
        <v>0</v>
      </c>
      <c r="K148" s="185">
        <f>ROUND(G148*(O148),2)</f>
        <v>0</v>
      </c>
      <c r="L148" s="185">
        <f>ROUND(G148*(H148),2)</f>
        <v>0</v>
      </c>
      <c r="M148" s="185"/>
      <c r="N148" s="185">
        <v>0</v>
      </c>
      <c r="O148" s="185"/>
      <c r="P148" s="190"/>
      <c r="Q148" s="190"/>
      <c r="R148" s="190"/>
      <c r="S148" s="186">
        <f>ROUND(G148*(P148),3)</f>
        <v>0</v>
      </c>
      <c r="T148" s="186"/>
      <c r="U148" s="186"/>
      <c r="V148" s="206"/>
      <c r="W148" s="59"/>
      <c r="Z148">
        <f>0.058844*POWER(I148,0.952797)</f>
        <v>0</v>
      </c>
    </row>
    <row r="149" spans="1:26" ht="24.95" customHeight="1" x14ac:dyDescent="0.25">
      <c r="A149" s="187"/>
      <c r="B149" s="223"/>
      <c r="C149" s="197" t="s">
        <v>3096</v>
      </c>
      <c r="D149" s="326" t="s">
        <v>3097</v>
      </c>
      <c r="E149" s="326"/>
      <c r="F149" s="192" t="s">
        <v>195</v>
      </c>
      <c r="G149" s="193">
        <v>5</v>
      </c>
      <c r="H149" s="198"/>
      <c r="I149" s="192">
        <f>ROUND(G149*(H149),2)</f>
        <v>0</v>
      </c>
      <c r="J149" s="194">
        <f>ROUND(G149*(N149),2)</f>
        <v>0</v>
      </c>
      <c r="K149" s="195">
        <f>ROUND(G149*(O149),2)</f>
        <v>0</v>
      </c>
      <c r="L149" s="195">
        <f>ROUND(G149*(H149),2)</f>
        <v>0</v>
      </c>
      <c r="M149" s="195">
        <f>ROUND(G149*(H149),2)</f>
        <v>0</v>
      </c>
      <c r="N149" s="195">
        <v>0</v>
      </c>
      <c r="O149" s="195"/>
      <c r="P149" s="199"/>
      <c r="Q149" s="199"/>
      <c r="R149" s="199"/>
      <c r="S149" s="196">
        <f>ROUND(G149*(P149),3)</f>
        <v>0</v>
      </c>
      <c r="T149" s="196"/>
      <c r="U149" s="196"/>
      <c r="V149" s="207"/>
      <c r="W149" s="59"/>
      <c r="Z149">
        <f>0.058844*POWER(I149,0.952797)</f>
        <v>0</v>
      </c>
    </row>
    <row r="150" spans="1:26" x14ac:dyDescent="0.25">
      <c r="A150" s="13"/>
      <c r="B150" s="221"/>
      <c r="C150" s="180">
        <v>9</v>
      </c>
      <c r="D150" s="322" t="s">
        <v>83</v>
      </c>
      <c r="E150" s="322"/>
      <c r="F150" s="146"/>
      <c r="G150" s="179"/>
      <c r="H150" s="146"/>
      <c r="I150" s="148">
        <f>ROUND((SUM(I147:I149))/1,2)</f>
        <v>0</v>
      </c>
      <c r="J150" s="147"/>
      <c r="K150" s="147"/>
      <c r="L150" s="147">
        <f>ROUND((SUM(L147:L149))/1,2)</f>
        <v>0</v>
      </c>
      <c r="M150" s="147">
        <f>ROUND((SUM(M147:M149))/1,2)</f>
        <v>0</v>
      </c>
      <c r="N150" s="147"/>
      <c r="O150" s="147"/>
      <c r="P150" s="200"/>
      <c r="Q150" s="1"/>
      <c r="R150" s="1"/>
      <c r="S150" s="200">
        <f>ROUND((SUM(S147:S149))/1,2)</f>
        <v>0</v>
      </c>
      <c r="T150" s="2"/>
      <c r="U150" s="2"/>
      <c r="V150" s="208">
        <f>ROUND((SUM(V147:V149))/1,2)</f>
        <v>0</v>
      </c>
      <c r="W150" s="59"/>
    </row>
    <row r="151" spans="1:26" x14ac:dyDescent="0.25">
      <c r="A151" s="1"/>
      <c r="B151" s="217"/>
      <c r="C151" s="1"/>
      <c r="D151" s="1"/>
      <c r="E151" s="139"/>
      <c r="F151" s="139"/>
      <c r="G151" s="173"/>
      <c r="H151" s="139"/>
      <c r="I151" s="139"/>
      <c r="J151" s="140"/>
      <c r="K151" s="140"/>
      <c r="L151" s="140"/>
      <c r="M151" s="140"/>
      <c r="N151" s="140"/>
      <c r="O151" s="140"/>
      <c r="P151" s="140"/>
      <c r="Q151" s="1"/>
      <c r="R151" s="1"/>
      <c r="S151" s="1"/>
      <c r="T151" s="1"/>
      <c r="U151" s="1"/>
      <c r="V151" s="209"/>
      <c r="W151" s="59"/>
    </row>
    <row r="152" spans="1:26" x14ac:dyDescent="0.25">
      <c r="A152" s="13"/>
      <c r="B152" s="221"/>
      <c r="C152" s="13"/>
      <c r="D152" s="324" t="s">
        <v>77</v>
      </c>
      <c r="E152" s="324"/>
      <c r="F152" s="146"/>
      <c r="G152" s="179"/>
      <c r="H152" s="146"/>
      <c r="I152" s="148">
        <f>ROUND((SUM(I78:I151))/2,2)</f>
        <v>0</v>
      </c>
      <c r="J152" s="147"/>
      <c r="K152" s="147"/>
      <c r="L152" s="147">
        <f>ROUND((SUM(L78:L151))/2,2)</f>
        <v>0</v>
      </c>
      <c r="M152" s="147">
        <f>ROUND((SUM(M78:M151))/2,2)</f>
        <v>0</v>
      </c>
      <c r="N152" s="147"/>
      <c r="O152" s="147"/>
      <c r="P152" s="200"/>
      <c r="Q152" s="1"/>
      <c r="R152" s="1"/>
      <c r="S152" s="200">
        <f>ROUND((SUM(S78:S151))/2,2)</f>
        <v>4.1399999999999997</v>
      </c>
      <c r="T152" s="1"/>
      <c r="U152" s="1"/>
      <c r="V152" s="208">
        <f>ROUND((SUM(V78:V151))/2,2)</f>
        <v>0</v>
      </c>
      <c r="W152" s="59"/>
    </row>
    <row r="153" spans="1:26" x14ac:dyDescent="0.25">
      <c r="A153" s="1"/>
      <c r="B153" s="224"/>
      <c r="C153" s="201"/>
      <c r="D153" s="325" t="s">
        <v>107</v>
      </c>
      <c r="E153" s="325"/>
      <c r="F153" s="203"/>
      <c r="G153" s="202"/>
      <c r="H153" s="203"/>
      <c r="I153" s="203">
        <f>ROUND((SUM(I78:I152))/3,2)</f>
        <v>0</v>
      </c>
      <c r="J153" s="228"/>
      <c r="K153" s="228">
        <f>ROUND((SUM(K78:K152))/3,2)</f>
        <v>0</v>
      </c>
      <c r="L153" s="228">
        <f>ROUND((SUM(L78:L152))/3,2)</f>
        <v>0</v>
      </c>
      <c r="M153" s="228">
        <f>ROUND((SUM(M78:M152))/3,2)</f>
        <v>0</v>
      </c>
      <c r="N153" s="228"/>
      <c r="O153" s="228"/>
      <c r="P153" s="202"/>
      <c r="Q153" s="201"/>
      <c r="R153" s="201"/>
      <c r="S153" s="202">
        <f>ROUND((SUM(S78:S152))/3,2)</f>
        <v>4.1399999999999997</v>
      </c>
      <c r="T153" s="201"/>
      <c r="U153" s="201"/>
      <c r="V153" s="210">
        <f>ROUND((SUM(V78:V152))/3,2)</f>
        <v>0</v>
      </c>
      <c r="W153" s="59"/>
      <c r="Z153">
        <f>(SUM(Z78:Z152))</f>
        <v>0</v>
      </c>
    </row>
  </sheetData>
  <mergeCells count="119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D82:E82"/>
    <mergeCell ref="D83:E83"/>
    <mergeCell ref="D84:E84"/>
    <mergeCell ref="D85:E85"/>
    <mergeCell ref="D86:E86"/>
    <mergeCell ref="D87:E87"/>
    <mergeCell ref="B71:E71"/>
    <mergeCell ref="I69:P69"/>
    <mergeCell ref="D78:E78"/>
    <mergeCell ref="D79:E79"/>
    <mergeCell ref="D80:E80"/>
    <mergeCell ref="D81:E81"/>
    <mergeCell ref="D95:E95"/>
    <mergeCell ref="D96:E96"/>
    <mergeCell ref="D97:E97"/>
    <mergeCell ref="D98:E98"/>
    <mergeCell ref="D99:E99"/>
    <mergeCell ref="D100:E100"/>
    <mergeCell ref="D88:E88"/>
    <mergeCell ref="D89:E89"/>
    <mergeCell ref="D90:E90"/>
    <mergeCell ref="D92:E92"/>
    <mergeCell ref="D93:E93"/>
    <mergeCell ref="D94:E94"/>
    <mergeCell ref="D108:E108"/>
    <mergeCell ref="D109:E109"/>
    <mergeCell ref="D110:E110"/>
    <mergeCell ref="D111:E111"/>
    <mergeCell ref="D112:E112"/>
    <mergeCell ref="D113:E113"/>
    <mergeCell ref="D101:E101"/>
    <mergeCell ref="D102:E102"/>
    <mergeCell ref="D103:E103"/>
    <mergeCell ref="D104:E104"/>
    <mergeCell ref="D105:E105"/>
    <mergeCell ref="D106:E106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53:E153"/>
    <mergeCell ref="D145:E145"/>
    <mergeCell ref="D147:E147"/>
    <mergeCell ref="D148:E148"/>
    <mergeCell ref="D149:E149"/>
    <mergeCell ref="D150:E150"/>
    <mergeCell ref="D152:E152"/>
    <mergeCell ref="D138:E138"/>
    <mergeCell ref="D139:E139"/>
    <mergeCell ref="D140:E140"/>
    <mergeCell ref="D142:E142"/>
    <mergeCell ref="D143:E143"/>
    <mergeCell ref="D144:E144"/>
  </mergeCells>
  <hyperlinks>
    <hyperlink ref="B1:C1" location="A2:A2" tooltip="Klikni na prechod ku Kryciemu listu..." display="Krycí list rozpočtu" xr:uid="{DD6AA288-E90E-4CD5-B1E9-BEFBC56A590C}"/>
    <hyperlink ref="E1:F1" location="A54:A54" tooltip="Klikni na prechod ku rekapitulácii..." display="Rekapitulácia rozpočtu" xr:uid="{42F82E0B-7E28-4409-B7B0-58F539E51072}"/>
    <hyperlink ref="H1:I1" location="B77:B77" tooltip="Klikni na prechod ku Rozpočet..." display="Rozpočet" xr:uid="{5BE8A32F-6F90-4B97-A3D7-F7E5CDE91C90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07 - Sadové úpravy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52C5-38C0-4026-AC42-0E898061FCE0}">
  <dimension ref="A1:AA141"/>
  <sheetViews>
    <sheetView workbookViewId="0">
      <pane ySplit="1" topLeftCell="A50" activePane="bottomLeft" state="frozen"/>
      <selection pane="bottomLeft" activeCell="A82" sqref="A82:XFD8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3098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7956'!E62</f>
        <v>0</v>
      </c>
      <c r="D15" s="64">
        <f>'SO 7956'!F62</f>
        <v>0</v>
      </c>
      <c r="E15" s="73">
        <f>'SO 7956'!G62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>
        <f>'SO 7956'!E66</f>
        <v>0</v>
      </c>
      <c r="D16" s="99">
        <f>'SO 7956'!F66</f>
        <v>0</v>
      </c>
      <c r="E16" s="100">
        <f>'SO 7956'!G66</f>
        <v>0</v>
      </c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(SUM(Z83:Z140))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7956'!K83:'SO 7956'!K140)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7956'!K83:'SO 7956'!K140)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3098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7956'!L93</f>
        <v>0</v>
      </c>
      <c r="F56" s="146">
        <f>'SO 7956'!M93</f>
        <v>0</v>
      </c>
      <c r="G56" s="146">
        <f>'SO 7956'!I93</f>
        <v>0</v>
      </c>
      <c r="H56" s="147">
        <f>'SO 7956'!S93</f>
        <v>0</v>
      </c>
      <c r="I56" s="147">
        <f>'SO 7956'!V93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7956'!L102</f>
        <v>0</v>
      </c>
      <c r="F57" s="146">
        <f>'SO 7956'!M102</f>
        <v>0</v>
      </c>
      <c r="G57" s="146">
        <f>'SO 7956'!I102</f>
        <v>0</v>
      </c>
      <c r="H57" s="147">
        <f>'SO 7956'!S102</f>
        <v>13.53</v>
      </c>
      <c r="I57" s="147">
        <f>'SO 7956'!V102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7956'!L106</f>
        <v>0</v>
      </c>
      <c r="F58" s="146">
        <f>'SO 7956'!M106</f>
        <v>0</v>
      </c>
      <c r="G58" s="146">
        <f>'SO 7956'!I106</f>
        <v>0</v>
      </c>
      <c r="H58" s="147">
        <f>'SO 7956'!S106</f>
        <v>0</v>
      </c>
      <c r="I58" s="147">
        <f>'SO 7956'!V106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2597</v>
      </c>
      <c r="C59" s="345"/>
      <c r="D59" s="345"/>
      <c r="E59" s="146">
        <f>'SO 7956'!L115</f>
        <v>0</v>
      </c>
      <c r="F59" s="146">
        <f>'SO 7956'!M115</f>
        <v>0</v>
      </c>
      <c r="G59" s="146">
        <f>'SO 7956'!I115</f>
        <v>0</v>
      </c>
      <c r="H59" s="147">
        <f>'SO 7956'!S115</f>
        <v>268.69</v>
      </c>
      <c r="I59" s="147">
        <f>'SO 7956'!V115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83</v>
      </c>
      <c r="C60" s="345"/>
      <c r="D60" s="345"/>
      <c r="E60" s="146">
        <f>'SO 7956'!L120</f>
        <v>0</v>
      </c>
      <c r="F60" s="146">
        <f>'SO 7956'!M120</f>
        <v>0</v>
      </c>
      <c r="G60" s="146">
        <f>'SO 7956'!I120</f>
        <v>0</v>
      </c>
      <c r="H60" s="147">
        <f>'SO 7956'!S120</f>
        <v>20.010000000000002</v>
      </c>
      <c r="I60" s="147">
        <f>'SO 7956'!V120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84</v>
      </c>
      <c r="C61" s="345"/>
      <c r="D61" s="345"/>
      <c r="E61" s="146">
        <f>'SO 7956'!L127</f>
        <v>0</v>
      </c>
      <c r="F61" s="146">
        <f>'SO 7956'!M127</f>
        <v>0</v>
      </c>
      <c r="G61" s="146">
        <f>'SO 7956'!I127</f>
        <v>0</v>
      </c>
      <c r="H61" s="147">
        <f>'SO 7956'!S127</f>
        <v>0</v>
      </c>
      <c r="I61" s="147">
        <f>'SO 7956'!V127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34" t="s">
        <v>77</v>
      </c>
      <c r="C62" s="324"/>
      <c r="D62" s="324"/>
      <c r="E62" s="148">
        <f>'SO 7956'!L129</f>
        <v>0</v>
      </c>
      <c r="F62" s="148">
        <f>'SO 7956'!M129</f>
        <v>0</v>
      </c>
      <c r="G62" s="148">
        <f>'SO 7956'!I129</f>
        <v>0</v>
      </c>
      <c r="H62" s="149">
        <f>'SO 7956'!S129</f>
        <v>302.23</v>
      </c>
      <c r="I62" s="149">
        <f>'SO 7956'!V129</f>
        <v>0</v>
      </c>
      <c r="J62" s="149"/>
      <c r="K62" s="149"/>
      <c r="L62" s="149"/>
      <c r="M62" s="149"/>
      <c r="N62" s="149"/>
      <c r="O62" s="149"/>
      <c r="P62" s="149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"/>
      <c r="B63" s="217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9"/>
      <c r="W63" s="59"/>
    </row>
    <row r="64" spans="1:26" x14ac:dyDescent="0.25">
      <c r="A64" s="13"/>
      <c r="B64" s="334" t="s">
        <v>85</v>
      </c>
      <c r="C64" s="324"/>
      <c r="D64" s="324"/>
      <c r="E64" s="146"/>
      <c r="F64" s="146"/>
      <c r="G64" s="146"/>
      <c r="H64" s="147"/>
      <c r="I64" s="147"/>
      <c r="J64" s="147"/>
      <c r="K64" s="147"/>
      <c r="L64" s="147"/>
      <c r="M64" s="147"/>
      <c r="N64" s="147"/>
      <c r="O64" s="147"/>
      <c r="P64" s="147"/>
      <c r="Q64" s="145"/>
      <c r="R64" s="145"/>
      <c r="S64" s="145"/>
      <c r="T64" s="145"/>
      <c r="U64" s="145"/>
      <c r="V64" s="158"/>
      <c r="W64" s="226"/>
      <c r="X64" s="145"/>
      <c r="Y64" s="145"/>
      <c r="Z64" s="145"/>
    </row>
    <row r="65" spans="1:26" x14ac:dyDescent="0.25">
      <c r="A65" s="13"/>
      <c r="B65" s="344" t="s">
        <v>94</v>
      </c>
      <c r="C65" s="345"/>
      <c r="D65" s="345"/>
      <c r="E65" s="146">
        <f>'SO 7956'!L138</f>
        <v>0</v>
      </c>
      <c r="F65" s="146">
        <f>'SO 7956'!M138</f>
        <v>0</v>
      </c>
      <c r="G65" s="146">
        <f>'SO 7956'!I138</f>
        <v>0</v>
      </c>
      <c r="H65" s="147">
        <f>'SO 7956'!S138</f>
        <v>0.01</v>
      </c>
      <c r="I65" s="147">
        <f>'SO 7956'!V138</f>
        <v>0</v>
      </c>
      <c r="J65" s="147"/>
      <c r="K65" s="147"/>
      <c r="L65" s="147"/>
      <c r="M65" s="147"/>
      <c r="N65" s="147"/>
      <c r="O65" s="147"/>
      <c r="P65" s="147"/>
      <c r="Q65" s="145"/>
      <c r="R65" s="145"/>
      <c r="S65" s="145"/>
      <c r="T65" s="145"/>
      <c r="U65" s="145"/>
      <c r="V65" s="158"/>
      <c r="W65" s="226"/>
      <c r="X65" s="145"/>
      <c r="Y65" s="145"/>
      <c r="Z65" s="145"/>
    </row>
    <row r="66" spans="1:26" x14ac:dyDescent="0.25">
      <c r="A66" s="13"/>
      <c r="B66" s="334" t="s">
        <v>85</v>
      </c>
      <c r="C66" s="324"/>
      <c r="D66" s="324"/>
      <c r="E66" s="148">
        <f>'SO 7956'!L140</f>
        <v>0</v>
      </c>
      <c r="F66" s="148">
        <f>'SO 7956'!M140</f>
        <v>0</v>
      </c>
      <c r="G66" s="148">
        <f>'SO 7956'!I140</f>
        <v>0</v>
      </c>
      <c r="H66" s="149">
        <f>'SO 7956'!S140</f>
        <v>0.01</v>
      </c>
      <c r="I66" s="149">
        <f>'SO 7956'!V140</f>
        <v>0</v>
      </c>
      <c r="J66" s="149"/>
      <c r="K66" s="149"/>
      <c r="L66" s="149"/>
      <c r="M66" s="149"/>
      <c r="N66" s="149"/>
      <c r="O66" s="149"/>
      <c r="P66" s="149"/>
      <c r="Q66" s="145"/>
      <c r="R66" s="145"/>
      <c r="S66" s="145"/>
      <c r="T66" s="145"/>
      <c r="U66" s="145"/>
      <c r="V66" s="158"/>
      <c r="W66" s="226"/>
      <c r="X66" s="145"/>
      <c r="Y66" s="145"/>
      <c r="Z66" s="145"/>
    </row>
    <row r="67" spans="1:26" x14ac:dyDescent="0.25">
      <c r="A67" s="1"/>
      <c r="B67" s="217"/>
      <c r="C67" s="1"/>
      <c r="D67" s="1"/>
      <c r="E67" s="139"/>
      <c r="F67" s="139"/>
      <c r="G67" s="139"/>
      <c r="H67" s="140"/>
      <c r="I67" s="140"/>
      <c r="J67" s="140"/>
      <c r="K67" s="140"/>
      <c r="L67" s="140"/>
      <c r="M67" s="140"/>
      <c r="N67" s="140"/>
      <c r="O67" s="140"/>
      <c r="P67" s="140"/>
      <c r="V67" s="159"/>
      <c r="W67" s="59"/>
    </row>
    <row r="68" spans="1:26" x14ac:dyDescent="0.25">
      <c r="A68" s="150"/>
      <c r="B68" s="335" t="s">
        <v>107</v>
      </c>
      <c r="C68" s="336"/>
      <c r="D68" s="336"/>
      <c r="E68" s="152">
        <f>'SO 7956'!L141</f>
        <v>0</v>
      </c>
      <c r="F68" s="152">
        <f>'SO 7956'!M141</f>
        <v>0</v>
      </c>
      <c r="G68" s="152">
        <f>'SO 7956'!I141</f>
        <v>0</v>
      </c>
      <c r="H68" s="153">
        <f>'SO 7956'!S141</f>
        <v>302.24</v>
      </c>
      <c r="I68" s="153">
        <f>'SO 7956'!V141</f>
        <v>0</v>
      </c>
      <c r="J68" s="154"/>
      <c r="K68" s="154"/>
      <c r="L68" s="154"/>
      <c r="M68" s="154"/>
      <c r="N68" s="154"/>
      <c r="O68" s="154"/>
      <c r="P68" s="154"/>
      <c r="Q68" s="155"/>
      <c r="R68" s="155"/>
      <c r="S68" s="155"/>
      <c r="T68" s="155"/>
      <c r="U68" s="155"/>
      <c r="V68" s="160"/>
      <c r="W68" s="226"/>
      <c r="X68" s="151"/>
      <c r="Y68" s="151"/>
      <c r="Z68" s="151"/>
    </row>
    <row r="69" spans="1:26" x14ac:dyDescent="0.25">
      <c r="A69" s="18"/>
      <c r="B69" s="45"/>
      <c r="C69" s="3"/>
      <c r="D69" s="3"/>
      <c r="E69" s="17"/>
      <c r="F69" s="17"/>
      <c r="G69" s="17"/>
      <c r="H69" s="161"/>
      <c r="I69" s="161"/>
      <c r="J69" s="161"/>
      <c r="K69" s="161"/>
      <c r="L69" s="161"/>
      <c r="M69" s="161"/>
      <c r="N69" s="161"/>
      <c r="O69" s="161"/>
      <c r="P69" s="161"/>
      <c r="Q69" s="14"/>
      <c r="R69" s="14"/>
      <c r="S69" s="14"/>
      <c r="T69" s="14"/>
      <c r="U69" s="14"/>
      <c r="V69" s="14"/>
      <c r="W69" s="59"/>
    </row>
    <row r="70" spans="1:26" x14ac:dyDescent="0.25">
      <c r="A70" s="18"/>
      <c r="B70" s="45"/>
      <c r="C70" s="3"/>
      <c r="D70" s="3"/>
      <c r="E70" s="17"/>
      <c r="F70" s="17"/>
      <c r="G70" s="17"/>
      <c r="H70" s="161"/>
      <c r="I70" s="161"/>
      <c r="J70" s="161"/>
      <c r="K70" s="161"/>
      <c r="L70" s="161"/>
      <c r="M70" s="161"/>
      <c r="N70" s="161"/>
      <c r="O70" s="161"/>
      <c r="P70" s="161"/>
      <c r="Q70" s="14"/>
      <c r="R70" s="14"/>
      <c r="S70" s="14"/>
      <c r="T70" s="14"/>
      <c r="U70" s="14"/>
      <c r="V70" s="14"/>
      <c r="W70" s="59"/>
    </row>
    <row r="71" spans="1:26" x14ac:dyDescent="0.25">
      <c r="A71" s="18"/>
      <c r="B71" s="41"/>
      <c r="C71" s="8"/>
      <c r="D71" s="8"/>
      <c r="E71" s="30"/>
      <c r="F71" s="30"/>
      <c r="G71" s="30"/>
      <c r="H71" s="162"/>
      <c r="I71" s="162"/>
      <c r="J71" s="162"/>
      <c r="K71" s="162"/>
      <c r="L71" s="162"/>
      <c r="M71" s="162"/>
      <c r="N71" s="162"/>
      <c r="O71" s="162"/>
      <c r="P71" s="162"/>
      <c r="Q71" s="19"/>
      <c r="R71" s="19"/>
      <c r="S71" s="19"/>
      <c r="T71" s="19"/>
      <c r="U71" s="19"/>
      <c r="V71" s="19"/>
      <c r="W71" s="59"/>
    </row>
    <row r="72" spans="1:26" ht="35.1" customHeight="1" x14ac:dyDescent="0.25">
      <c r="A72" s="1"/>
      <c r="B72" s="337" t="s">
        <v>108</v>
      </c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59"/>
    </row>
    <row r="73" spans="1:26" x14ac:dyDescent="0.25">
      <c r="A73" s="18"/>
      <c r="B73" s="103"/>
      <c r="C73" s="22"/>
      <c r="D73" s="22"/>
      <c r="E73" s="105"/>
      <c r="F73" s="105"/>
      <c r="G73" s="105"/>
      <c r="H73" s="176"/>
      <c r="I73" s="176"/>
      <c r="J73" s="176"/>
      <c r="K73" s="176"/>
      <c r="L73" s="176"/>
      <c r="M73" s="176"/>
      <c r="N73" s="176"/>
      <c r="O73" s="176"/>
      <c r="P73" s="176"/>
      <c r="Q73" s="23"/>
      <c r="R73" s="23"/>
      <c r="S73" s="23"/>
      <c r="T73" s="23"/>
      <c r="U73" s="23"/>
      <c r="V73" s="23"/>
      <c r="W73" s="59"/>
    </row>
    <row r="74" spans="1:26" ht="20.100000000000001" customHeight="1" x14ac:dyDescent="0.25">
      <c r="A74" s="211"/>
      <c r="B74" s="341" t="s">
        <v>39</v>
      </c>
      <c r="C74" s="342"/>
      <c r="D74" s="342"/>
      <c r="E74" s="343"/>
      <c r="F74" s="174"/>
      <c r="G74" s="174"/>
      <c r="H74" s="175" t="s">
        <v>36</v>
      </c>
      <c r="I74" s="330"/>
      <c r="J74" s="331"/>
      <c r="K74" s="331"/>
      <c r="L74" s="331"/>
      <c r="M74" s="331"/>
      <c r="N74" s="331"/>
      <c r="O74" s="331"/>
      <c r="P74" s="332"/>
      <c r="Q74" s="21"/>
      <c r="R74" s="21"/>
      <c r="S74" s="21"/>
      <c r="T74" s="21"/>
      <c r="U74" s="21"/>
      <c r="V74" s="21"/>
      <c r="W74" s="59"/>
    </row>
    <row r="75" spans="1:26" ht="20.100000000000001" customHeight="1" x14ac:dyDescent="0.25">
      <c r="A75" s="211"/>
      <c r="B75" s="327" t="s">
        <v>40</v>
      </c>
      <c r="C75" s="328"/>
      <c r="D75" s="328"/>
      <c r="E75" s="329"/>
      <c r="F75" s="170"/>
      <c r="G75" s="170"/>
      <c r="H75" s="171" t="s">
        <v>119</v>
      </c>
      <c r="I75" s="171" t="s">
        <v>120</v>
      </c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211"/>
      <c r="B76" s="327" t="s">
        <v>41</v>
      </c>
      <c r="C76" s="328"/>
      <c r="D76" s="328"/>
      <c r="E76" s="329"/>
      <c r="F76" s="170"/>
      <c r="G76" s="170"/>
      <c r="H76" s="171" t="s">
        <v>121</v>
      </c>
      <c r="I76" s="171" t="s">
        <v>38</v>
      </c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5" t="s">
        <v>122</v>
      </c>
      <c r="C77" s="3"/>
      <c r="D77" s="3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ht="20.100000000000001" customHeight="1" x14ac:dyDescent="0.25">
      <c r="A78" s="18"/>
      <c r="B78" s="215" t="s">
        <v>3098</v>
      </c>
      <c r="C78" s="3"/>
      <c r="D78" s="3"/>
      <c r="E78" s="17"/>
      <c r="F78" s="17"/>
      <c r="G78" s="17"/>
      <c r="H78" s="161"/>
      <c r="I78" s="161"/>
      <c r="J78" s="161"/>
      <c r="K78" s="161"/>
      <c r="L78" s="161"/>
      <c r="M78" s="161"/>
      <c r="N78" s="161"/>
      <c r="O78" s="161"/>
      <c r="P78" s="161"/>
      <c r="Q78" s="14"/>
      <c r="R78" s="14"/>
      <c r="S78" s="14"/>
      <c r="T78" s="14"/>
      <c r="U78" s="14"/>
      <c r="V78" s="14"/>
      <c r="W78" s="59"/>
    </row>
    <row r="79" spans="1:26" ht="20.100000000000001" customHeight="1" x14ac:dyDescent="0.25">
      <c r="A79" s="18"/>
      <c r="B79" s="45"/>
      <c r="C79" s="3"/>
      <c r="D79" s="3"/>
      <c r="E79" s="17"/>
      <c r="F79" s="17"/>
      <c r="G79" s="17"/>
      <c r="H79" s="161"/>
      <c r="I79" s="161"/>
      <c r="J79" s="161"/>
      <c r="K79" s="161"/>
      <c r="L79" s="161"/>
      <c r="M79" s="161"/>
      <c r="N79" s="161"/>
      <c r="O79" s="161"/>
      <c r="P79" s="161"/>
      <c r="Q79" s="14"/>
      <c r="R79" s="14"/>
      <c r="S79" s="14"/>
      <c r="T79" s="14"/>
      <c r="U79" s="14"/>
      <c r="V79" s="14"/>
      <c r="W79" s="59"/>
    </row>
    <row r="80" spans="1:26" ht="20.100000000000001" customHeight="1" x14ac:dyDescent="0.25">
      <c r="A80" s="18"/>
      <c r="B80" s="45"/>
      <c r="C80" s="3"/>
      <c r="D80" s="3"/>
      <c r="E80" s="17"/>
      <c r="F80" s="17"/>
      <c r="G80" s="17"/>
      <c r="H80" s="161"/>
      <c r="I80" s="161"/>
      <c r="J80" s="161"/>
      <c r="K80" s="161"/>
      <c r="L80" s="161"/>
      <c r="M80" s="161"/>
      <c r="N80" s="161"/>
      <c r="O80" s="161"/>
      <c r="P80" s="161"/>
      <c r="Q80" s="14"/>
      <c r="R80" s="14"/>
      <c r="S80" s="14"/>
      <c r="T80" s="14"/>
      <c r="U80" s="14"/>
      <c r="V80" s="14"/>
      <c r="W80" s="59"/>
    </row>
    <row r="81" spans="1:26" ht="20.100000000000001" customHeight="1" x14ac:dyDescent="0.25">
      <c r="A81" s="18"/>
      <c r="B81" s="218" t="s">
        <v>76</v>
      </c>
      <c r="C81" s="172"/>
      <c r="D81" s="172"/>
      <c r="E81" s="17"/>
      <c r="F81" s="17"/>
      <c r="G81" s="17"/>
      <c r="H81" s="161"/>
      <c r="I81" s="161"/>
      <c r="J81" s="161"/>
      <c r="K81" s="161"/>
      <c r="L81" s="161"/>
      <c r="M81" s="161"/>
      <c r="N81" s="161"/>
      <c r="O81" s="161"/>
      <c r="P81" s="161"/>
      <c r="Q81" s="14"/>
      <c r="R81" s="14"/>
      <c r="S81" s="14"/>
      <c r="T81" s="14"/>
      <c r="U81" s="14"/>
      <c r="V81" s="14"/>
      <c r="W81" s="59"/>
    </row>
    <row r="82" spans="1:26" x14ac:dyDescent="0.25">
      <c r="A82" s="2"/>
      <c r="B82" s="219" t="s">
        <v>109</v>
      </c>
      <c r="C82" s="135" t="s">
        <v>110</v>
      </c>
      <c r="D82" s="135" t="s">
        <v>111</v>
      </c>
      <c r="E82" s="163"/>
      <c r="F82" s="163" t="s">
        <v>112</v>
      </c>
      <c r="G82" s="163" t="s">
        <v>113</v>
      </c>
      <c r="H82" s="164" t="s">
        <v>114</v>
      </c>
      <c r="I82" s="164" t="s">
        <v>115</v>
      </c>
      <c r="J82" s="164"/>
      <c r="K82" s="164"/>
      <c r="L82" s="164"/>
      <c r="M82" s="164"/>
      <c r="N82" s="164"/>
      <c r="O82" s="164"/>
      <c r="P82" s="164" t="s">
        <v>116</v>
      </c>
      <c r="Q82" s="165"/>
      <c r="R82" s="165"/>
      <c r="S82" s="135" t="s">
        <v>117</v>
      </c>
      <c r="T82" s="166"/>
      <c r="U82" s="166"/>
      <c r="V82" s="135" t="s">
        <v>118</v>
      </c>
      <c r="W82" s="59"/>
    </row>
    <row r="83" spans="1:26" x14ac:dyDescent="0.25">
      <c r="A83" s="13"/>
      <c r="B83" s="220"/>
      <c r="C83" s="177"/>
      <c r="D83" s="333" t="s">
        <v>77</v>
      </c>
      <c r="E83" s="333"/>
      <c r="F83" s="142"/>
      <c r="G83" s="178"/>
      <c r="H83" s="142"/>
      <c r="I83" s="142"/>
      <c r="J83" s="143"/>
      <c r="K83" s="143"/>
      <c r="L83" s="143"/>
      <c r="M83" s="143"/>
      <c r="N83" s="143"/>
      <c r="O83" s="143"/>
      <c r="P83" s="143"/>
      <c r="Q83" s="141"/>
      <c r="R83" s="141"/>
      <c r="S83" s="141"/>
      <c r="T83" s="141"/>
      <c r="U83" s="141"/>
      <c r="V83" s="204"/>
      <c r="W83" s="226"/>
      <c r="X83" s="145"/>
      <c r="Y83" s="145"/>
      <c r="Z83" s="145"/>
    </row>
    <row r="84" spans="1:26" x14ac:dyDescent="0.25">
      <c r="A84" s="13"/>
      <c r="B84" s="221"/>
      <c r="C84" s="180">
        <v>1</v>
      </c>
      <c r="D84" s="322" t="s">
        <v>78</v>
      </c>
      <c r="E84" s="322"/>
      <c r="F84" s="146"/>
      <c r="G84" s="179"/>
      <c r="H84" s="146"/>
      <c r="I84" s="146"/>
      <c r="J84" s="147"/>
      <c r="K84" s="147"/>
      <c r="L84" s="147"/>
      <c r="M84" s="147"/>
      <c r="N84" s="147"/>
      <c r="O84" s="147"/>
      <c r="P84" s="147"/>
      <c r="Q84" s="13"/>
      <c r="R84" s="13"/>
      <c r="S84" s="13"/>
      <c r="T84" s="13"/>
      <c r="U84" s="13"/>
      <c r="V84" s="205"/>
      <c r="W84" s="226"/>
      <c r="X84" s="145"/>
      <c r="Y84" s="145"/>
      <c r="Z84" s="145"/>
    </row>
    <row r="85" spans="1:26" ht="24.95" customHeight="1" x14ac:dyDescent="0.25">
      <c r="A85" s="187"/>
      <c r="B85" s="222"/>
      <c r="C85" s="188" t="s">
        <v>3099</v>
      </c>
      <c r="D85" s="323" t="s">
        <v>3100</v>
      </c>
      <c r="E85" s="323"/>
      <c r="F85" s="182" t="s">
        <v>125</v>
      </c>
      <c r="G85" s="183">
        <v>185.6</v>
      </c>
      <c r="H85" s="189"/>
      <c r="I85" s="182">
        <f t="shared" ref="I85:I92" si="0">ROUND(G85*(H85),2)</f>
        <v>0</v>
      </c>
      <c r="J85" s="184">
        <f t="shared" ref="J85:J92" si="1">ROUND(G85*(N85),2)</f>
        <v>0</v>
      </c>
      <c r="K85" s="185">
        <f t="shared" ref="K85:K92" si="2">ROUND(G85*(O85),2)</f>
        <v>0</v>
      </c>
      <c r="L85" s="185">
        <f t="shared" ref="L85:L92" si="3">ROUND(G85*(H85),2)</f>
        <v>0</v>
      </c>
      <c r="M85" s="185"/>
      <c r="N85" s="185">
        <v>0</v>
      </c>
      <c r="O85" s="185"/>
      <c r="P85" s="190"/>
      <c r="Q85" s="190"/>
      <c r="R85" s="190"/>
      <c r="S85" s="186">
        <f t="shared" ref="S85:S92" si="4">ROUND(G85*(P85),3)</f>
        <v>0</v>
      </c>
      <c r="T85" s="186"/>
      <c r="U85" s="186"/>
      <c r="V85" s="206"/>
      <c r="W85" s="59"/>
      <c r="Z85">
        <f t="shared" ref="Z85:Z92" si="5">0.058844*POWER(I85,0.952797)</f>
        <v>0</v>
      </c>
    </row>
    <row r="86" spans="1:26" ht="24.95" customHeight="1" x14ac:dyDescent="0.25">
      <c r="A86" s="187"/>
      <c r="B86" s="222"/>
      <c r="C86" s="188" t="s">
        <v>133</v>
      </c>
      <c r="D86" s="323" t="s">
        <v>3101</v>
      </c>
      <c r="E86" s="323"/>
      <c r="F86" s="182" t="s">
        <v>125</v>
      </c>
      <c r="G86" s="183">
        <v>12.0405</v>
      </c>
      <c r="H86" s="189"/>
      <c r="I86" s="182">
        <f t="shared" si="0"/>
        <v>0</v>
      </c>
      <c r="J86" s="184">
        <f t="shared" si="1"/>
        <v>0</v>
      </c>
      <c r="K86" s="185">
        <f t="shared" si="2"/>
        <v>0</v>
      </c>
      <c r="L86" s="185">
        <f t="shared" si="3"/>
        <v>0</v>
      </c>
      <c r="M86" s="185"/>
      <c r="N86" s="185">
        <v>0</v>
      </c>
      <c r="O86" s="185"/>
      <c r="P86" s="190"/>
      <c r="Q86" s="190"/>
      <c r="R86" s="190"/>
      <c r="S86" s="186">
        <f t="shared" si="4"/>
        <v>0</v>
      </c>
      <c r="T86" s="186"/>
      <c r="U86" s="186"/>
      <c r="V86" s="206"/>
      <c r="W86" s="59"/>
      <c r="Z86">
        <f t="shared" si="5"/>
        <v>0</v>
      </c>
    </row>
    <row r="87" spans="1:26" ht="24.95" customHeight="1" x14ac:dyDescent="0.25">
      <c r="A87" s="187"/>
      <c r="B87" s="222"/>
      <c r="C87" s="188" t="s">
        <v>3102</v>
      </c>
      <c r="D87" s="323" t="s">
        <v>3103</v>
      </c>
      <c r="E87" s="323"/>
      <c r="F87" s="182" t="s">
        <v>125</v>
      </c>
      <c r="G87" s="183">
        <v>185</v>
      </c>
      <c r="H87" s="189"/>
      <c r="I87" s="182">
        <f t="shared" si="0"/>
        <v>0</v>
      </c>
      <c r="J87" s="184">
        <f t="shared" si="1"/>
        <v>0</v>
      </c>
      <c r="K87" s="185">
        <f t="shared" si="2"/>
        <v>0</v>
      </c>
      <c r="L87" s="185">
        <f t="shared" si="3"/>
        <v>0</v>
      </c>
      <c r="M87" s="185"/>
      <c r="N87" s="185">
        <v>0</v>
      </c>
      <c r="O87" s="185"/>
      <c r="P87" s="190"/>
      <c r="Q87" s="190"/>
      <c r="R87" s="190"/>
      <c r="S87" s="186">
        <f t="shared" si="4"/>
        <v>0</v>
      </c>
      <c r="T87" s="186"/>
      <c r="U87" s="186"/>
      <c r="V87" s="206"/>
      <c r="W87" s="59"/>
      <c r="Z87">
        <f t="shared" si="5"/>
        <v>0</v>
      </c>
    </row>
    <row r="88" spans="1:26" ht="24.95" customHeight="1" x14ac:dyDescent="0.25">
      <c r="A88" s="187"/>
      <c r="B88" s="222"/>
      <c r="C88" s="188" t="s">
        <v>135</v>
      </c>
      <c r="D88" s="323" t="s">
        <v>3104</v>
      </c>
      <c r="E88" s="323"/>
      <c r="F88" s="182" t="s">
        <v>125</v>
      </c>
      <c r="G88" s="183">
        <v>12.04</v>
      </c>
      <c r="H88" s="189"/>
      <c r="I88" s="182">
        <f t="shared" si="0"/>
        <v>0</v>
      </c>
      <c r="J88" s="184">
        <f t="shared" si="1"/>
        <v>0</v>
      </c>
      <c r="K88" s="185">
        <f t="shared" si="2"/>
        <v>0</v>
      </c>
      <c r="L88" s="185">
        <f t="shared" si="3"/>
        <v>0</v>
      </c>
      <c r="M88" s="185"/>
      <c r="N88" s="185">
        <v>0</v>
      </c>
      <c r="O88" s="185"/>
      <c r="P88" s="190"/>
      <c r="Q88" s="190"/>
      <c r="R88" s="190"/>
      <c r="S88" s="186">
        <f t="shared" si="4"/>
        <v>0</v>
      </c>
      <c r="T88" s="186"/>
      <c r="U88" s="186"/>
      <c r="V88" s="206"/>
      <c r="W88" s="59"/>
      <c r="Z88">
        <f t="shared" si="5"/>
        <v>0</v>
      </c>
    </row>
    <row r="89" spans="1:26" ht="24.95" customHeight="1" x14ac:dyDescent="0.25">
      <c r="A89" s="187"/>
      <c r="B89" s="222"/>
      <c r="C89" s="188" t="s">
        <v>145</v>
      </c>
      <c r="D89" s="323" t="s">
        <v>3105</v>
      </c>
      <c r="E89" s="323"/>
      <c r="F89" s="182" t="s">
        <v>125</v>
      </c>
      <c r="G89" s="183">
        <v>12.04</v>
      </c>
      <c r="H89" s="189"/>
      <c r="I89" s="182">
        <f t="shared" si="0"/>
        <v>0</v>
      </c>
      <c r="J89" s="184">
        <f t="shared" si="1"/>
        <v>0</v>
      </c>
      <c r="K89" s="185">
        <f t="shared" si="2"/>
        <v>0</v>
      </c>
      <c r="L89" s="185">
        <f t="shared" si="3"/>
        <v>0</v>
      </c>
      <c r="M89" s="185"/>
      <c r="N89" s="185">
        <v>0</v>
      </c>
      <c r="O89" s="185"/>
      <c r="P89" s="190"/>
      <c r="Q89" s="190"/>
      <c r="R89" s="190"/>
      <c r="S89" s="186">
        <f t="shared" si="4"/>
        <v>0</v>
      </c>
      <c r="T89" s="186"/>
      <c r="U89" s="186"/>
      <c r="V89" s="206"/>
      <c r="W89" s="59"/>
      <c r="Z89">
        <f t="shared" si="5"/>
        <v>0</v>
      </c>
    </row>
    <row r="90" spans="1:26" ht="24.95" customHeight="1" x14ac:dyDescent="0.25">
      <c r="A90" s="187"/>
      <c r="B90" s="222"/>
      <c r="C90" s="188" t="s">
        <v>2732</v>
      </c>
      <c r="D90" s="323" t="s">
        <v>2733</v>
      </c>
      <c r="E90" s="323"/>
      <c r="F90" s="182" t="s">
        <v>125</v>
      </c>
      <c r="G90" s="183">
        <v>11.97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/>
      <c r="Q90" s="190"/>
      <c r="R90" s="190"/>
      <c r="S90" s="186">
        <f t="shared" si="4"/>
        <v>0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3"/>
      <c r="C91" s="197" t="s">
        <v>3106</v>
      </c>
      <c r="D91" s="326" t="s">
        <v>3107</v>
      </c>
      <c r="E91" s="326"/>
      <c r="F91" s="192" t="s">
        <v>2668</v>
      </c>
      <c r="G91" s="193">
        <v>1</v>
      </c>
      <c r="H91" s="198"/>
      <c r="I91" s="192">
        <f t="shared" si="0"/>
        <v>0</v>
      </c>
      <c r="J91" s="194">
        <f t="shared" si="1"/>
        <v>0</v>
      </c>
      <c r="K91" s="195">
        <f t="shared" si="2"/>
        <v>0</v>
      </c>
      <c r="L91" s="195">
        <f t="shared" si="3"/>
        <v>0</v>
      </c>
      <c r="M91" s="195">
        <f>ROUND(G91*(H91),2)</f>
        <v>0</v>
      </c>
      <c r="N91" s="195">
        <v>0</v>
      </c>
      <c r="O91" s="195"/>
      <c r="P91" s="199"/>
      <c r="Q91" s="199"/>
      <c r="R91" s="199"/>
      <c r="S91" s="196">
        <f t="shared" si="4"/>
        <v>0</v>
      </c>
      <c r="T91" s="196"/>
      <c r="U91" s="196"/>
      <c r="V91" s="207"/>
      <c r="W91" s="59"/>
      <c r="Z91">
        <f t="shared" si="5"/>
        <v>0</v>
      </c>
    </row>
    <row r="92" spans="1:26" ht="24.95" customHeight="1" x14ac:dyDescent="0.25">
      <c r="A92" s="187"/>
      <c r="B92" s="223"/>
      <c r="C92" s="197" t="s">
        <v>3108</v>
      </c>
      <c r="D92" s="326" t="s">
        <v>3109</v>
      </c>
      <c r="E92" s="326"/>
      <c r="F92" s="192" t="s">
        <v>3110</v>
      </c>
      <c r="G92" s="193">
        <v>81.5</v>
      </c>
      <c r="H92" s="198"/>
      <c r="I92" s="192">
        <f t="shared" si="0"/>
        <v>0</v>
      </c>
      <c r="J92" s="194">
        <f t="shared" si="1"/>
        <v>0</v>
      </c>
      <c r="K92" s="195">
        <f t="shared" si="2"/>
        <v>0</v>
      </c>
      <c r="L92" s="195">
        <f t="shared" si="3"/>
        <v>0</v>
      </c>
      <c r="M92" s="195">
        <f>ROUND(G92*(H92),2)</f>
        <v>0</v>
      </c>
      <c r="N92" s="195">
        <v>0</v>
      </c>
      <c r="O92" s="195"/>
      <c r="P92" s="199"/>
      <c r="Q92" s="199"/>
      <c r="R92" s="199"/>
      <c r="S92" s="196">
        <f t="shared" si="4"/>
        <v>0</v>
      </c>
      <c r="T92" s="196"/>
      <c r="U92" s="196"/>
      <c r="V92" s="207"/>
      <c r="W92" s="59"/>
      <c r="Z92">
        <f t="shared" si="5"/>
        <v>0</v>
      </c>
    </row>
    <row r="93" spans="1:26" x14ac:dyDescent="0.25">
      <c r="A93" s="13"/>
      <c r="B93" s="221"/>
      <c r="C93" s="180">
        <v>1</v>
      </c>
      <c r="D93" s="322" t="s">
        <v>78</v>
      </c>
      <c r="E93" s="322"/>
      <c r="F93" s="146"/>
      <c r="G93" s="179"/>
      <c r="H93" s="146"/>
      <c r="I93" s="148">
        <f>ROUND((SUM(I84:I92))/1,2)</f>
        <v>0</v>
      </c>
      <c r="J93" s="147"/>
      <c r="K93" s="147"/>
      <c r="L93" s="147">
        <f>ROUND((SUM(L84:L92))/1,2)</f>
        <v>0</v>
      </c>
      <c r="M93" s="147">
        <f>ROUND((SUM(M84:M92))/1,2)</f>
        <v>0</v>
      </c>
      <c r="N93" s="147"/>
      <c r="O93" s="147"/>
      <c r="P93" s="147"/>
      <c r="Q93" s="13"/>
      <c r="R93" s="13"/>
      <c r="S93" s="13">
        <f>ROUND((SUM(S84:S92))/1,2)</f>
        <v>0</v>
      </c>
      <c r="T93" s="13"/>
      <c r="U93" s="13"/>
      <c r="V93" s="208">
        <f>ROUND((SUM(V84:V92))/1,2)</f>
        <v>0</v>
      </c>
      <c r="W93" s="226"/>
      <c r="X93" s="145"/>
      <c r="Y93" s="145"/>
      <c r="Z93" s="145"/>
    </row>
    <row r="94" spans="1:26" x14ac:dyDescent="0.25">
      <c r="A94" s="1"/>
      <c r="B94" s="217"/>
      <c r="C94" s="1"/>
      <c r="D94" s="1"/>
      <c r="E94" s="139"/>
      <c r="F94" s="139"/>
      <c r="G94" s="173"/>
      <c r="H94" s="139"/>
      <c r="I94" s="139"/>
      <c r="J94" s="140"/>
      <c r="K94" s="140"/>
      <c r="L94" s="140"/>
      <c r="M94" s="140"/>
      <c r="N94" s="140"/>
      <c r="O94" s="140"/>
      <c r="P94" s="140"/>
      <c r="Q94" s="1"/>
      <c r="R94" s="1"/>
      <c r="S94" s="1"/>
      <c r="T94" s="1"/>
      <c r="U94" s="1"/>
      <c r="V94" s="209"/>
      <c r="W94" s="59"/>
    </row>
    <row r="95" spans="1:26" x14ac:dyDescent="0.25">
      <c r="A95" s="13"/>
      <c r="B95" s="221"/>
      <c r="C95" s="180">
        <v>2</v>
      </c>
      <c r="D95" s="322" t="s">
        <v>79</v>
      </c>
      <c r="E95" s="322"/>
      <c r="F95" s="146"/>
      <c r="G95" s="179"/>
      <c r="H95" s="146"/>
      <c r="I95" s="146"/>
      <c r="J95" s="147"/>
      <c r="K95" s="147"/>
      <c r="L95" s="147"/>
      <c r="M95" s="147"/>
      <c r="N95" s="147"/>
      <c r="O95" s="147"/>
      <c r="P95" s="147"/>
      <c r="Q95" s="13"/>
      <c r="R95" s="13"/>
      <c r="S95" s="13"/>
      <c r="T95" s="13"/>
      <c r="U95" s="13"/>
      <c r="V95" s="205"/>
      <c r="W95" s="226"/>
      <c r="X95" s="145"/>
      <c r="Y95" s="145"/>
      <c r="Z95" s="145"/>
    </row>
    <row r="96" spans="1:26" ht="24.95" customHeight="1" x14ac:dyDescent="0.25">
      <c r="A96" s="187"/>
      <c r="B96" s="222"/>
      <c r="C96" s="188" t="s">
        <v>3111</v>
      </c>
      <c r="D96" s="323" t="s">
        <v>3112</v>
      </c>
      <c r="E96" s="323"/>
      <c r="F96" s="182" t="s">
        <v>178</v>
      </c>
      <c r="G96" s="183">
        <v>117.6</v>
      </c>
      <c r="H96" s="189"/>
      <c r="I96" s="182">
        <f t="shared" ref="I96:I101" si="6">ROUND(G96*(H96),2)</f>
        <v>0</v>
      </c>
      <c r="J96" s="184">
        <f t="shared" ref="J96:J101" si="7">ROUND(G96*(N96),2)</f>
        <v>0</v>
      </c>
      <c r="K96" s="185">
        <f t="shared" ref="K96:K101" si="8">ROUND(G96*(O96),2)</f>
        <v>0</v>
      </c>
      <c r="L96" s="185">
        <f t="shared" ref="L96:L101" si="9">ROUND(G96*(H96),2)</f>
        <v>0</v>
      </c>
      <c r="M96" s="185"/>
      <c r="N96" s="185">
        <v>0</v>
      </c>
      <c r="O96" s="185"/>
      <c r="P96" s="190"/>
      <c r="Q96" s="190"/>
      <c r="R96" s="190"/>
      <c r="S96" s="186">
        <f t="shared" ref="S96:S101" si="10">ROUND(G96*(P96),3)</f>
        <v>0</v>
      </c>
      <c r="T96" s="186"/>
      <c r="U96" s="186"/>
      <c r="V96" s="206"/>
      <c r="W96" s="59"/>
      <c r="Z96">
        <f t="shared" ref="Z96:Z101" si="11">0.058844*POWER(I96,0.952797)</f>
        <v>0</v>
      </c>
    </row>
    <row r="97" spans="1:26" ht="24.95" customHeight="1" x14ac:dyDescent="0.25">
      <c r="A97" s="187"/>
      <c r="B97" s="223"/>
      <c r="C97" s="197" t="s">
        <v>3113</v>
      </c>
      <c r="D97" s="326" t="s">
        <v>3114</v>
      </c>
      <c r="E97" s="326"/>
      <c r="F97" s="192" t="s">
        <v>178</v>
      </c>
      <c r="G97" s="193">
        <v>117.6</v>
      </c>
      <c r="H97" s="198"/>
      <c r="I97" s="192">
        <f t="shared" si="6"/>
        <v>0</v>
      </c>
      <c r="J97" s="194">
        <f t="shared" si="7"/>
        <v>0</v>
      </c>
      <c r="K97" s="195">
        <f t="shared" si="8"/>
        <v>0</v>
      </c>
      <c r="L97" s="195">
        <f t="shared" si="9"/>
        <v>0</v>
      </c>
      <c r="M97" s="195">
        <f>ROUND(G97*(H97),2)</f>
        <v>0</v>
      </c>
      <c r="N97" s="195">
        <v>0</v>
      </c>
      <c r="O97" s="195"/>
      <c r="P97" s="199">
        <v>1.5E-3</v>
      </c>
      <c r="Q97" s="199"/>
      <c r="R97" s="199">
        <v>1.5E-3</v>
      </c>
      <c r="S97" s="196">
        <f t="shared" si="10"/>
        <v>0.17599999999999999</v>
      </c>
      <c r="T97" s="196"/>
      <c r="U97" s="196"/>
      <c r="V97" s="207"/>
      <c r="W97" s="59"/>
      <c r="Z97">
        <f t="shared" si="11"/>
        <v>0</v>
      </c>
    </row>
    <row r="98" spans="1:26" ht="24.95" customHeight="1" x14ac:dyDescent="0.25">
      <c r="A98" s="187"/>
      <c r="B98" s="222"/>
      <c r="C98" s="188" t="s">
        <v>181</v>
      </c>
      <c r="D98" s="323" t="s">
        <v>182</v>
      </c>
      <c r="E98" s="323"/>
      <c r="F98" s="182" t="s">
        <v>125</v>
      </c>
      <c r="G98" s="183">
        <v>2.3759999999999999</v>
      </c>
      <c r="H98" s="189"/>
      <c r="I98" s="182">
        <f t="shared" si="6"/>
        <v>0</v>
      </c>
      <c r="J98" s="184">
        <f t="shared" si="7"/>
        <v>0</v>
      </c>
      <c r="K98" s="185">
        <f t="shared" si="8"/>
        <v>0</v>
      </c>
      <c r="L98" s="185">
        <f t="shared" si="9"/>
        <v>0</v>
      </c>
      <c r="M98" s="185"/>
      <c r="N98" s="185">
        <v>0</v>
      </c>
      <c r="O98" s="185"/>
      <c r="P98" s="190">
        <v>2.0663999999999998</v>
      </c>
      <c r="Q98" s="190"/>
      <c r="R98" s="190">
        <v>2.0663999999999998</v>
      </c>
      <c r="S98" s="186">
        <f t="shared" si="10"/>
        <v>4.91</v>
      </c>
      <c r="T98" s="186"/>
      <c r="U98" s="186"/>
      <c r="V98" s="206"/>
      <c r="W98" s="59"/>
      <c r="Z98">
        <f t="shared" si="11"/>
        <v>0</v>
      </c>
    </row>
    <row r="99" spans="1:26" ht="24.95" customHeight="1" x14ac:dyDescent="0.25">
      <c r="A99" s="187"/>
      <c r="B99" s="222"/>
      <c r="C99" s="188" t="s">
        <v>3115</v>
      </c>
      <c r="D99" s="323" t="s">
        <v>3116</v>
      </c>
      <c r="E99" s="323"/>
      <c r="F99" s="182" t="s">
        <v>125</v>
      </c>
      <c r="G99" s="183">
        <v>3.84</v>
      </c>
      <c r="H99" s="189"/>
      <c r="I99" s="182">
        <f t="shared" si="6"/>
        <v>0</v>
      </c>
      <c r="J99" s="184">
        <f t="shared" si="7"/>
        <v>0</v>
      </c>
      <c r="K99" s="185">
        <f t="shared" si="8"/>
        <v>0</v>
      </c>
      <c r="L99" s="185">
        <f t="shared" si="9"/>
        <v>0</v>
      </c>
      <c r="M99" s="185"/>
      <c r="N99" s="185">
        <v>0</v>
      </c>
      <c r="O99" s="185"/>
      <c r="P99" s="190">
        <v>2.19306</v>
      </c>
      <c r="Q99" s="190"/>
      <c r="R99" s="190">
        <v>2.19306</v>
      </c>
      <c r="S99" s="186">
        <f t="shared" si="10"/>
        <v>8.4209999999999994</v>
      </c>
      <c r="T99" s="186"/>
      <c r="U99" s="186"/>
      <c r="V99" s="206"/>
      <c r="W99" s="59"/>
      <c r="Z99">
        <f t="shared" si="11"/>
        <v>0</v>
      </c>
    </row>
    <row r="100" spans="1:26" ht="24.95" customHeight="1" x14ac:dyDescent="0.25">
      <c r="A100" s="187"/>
      <c r="B100" s="222"/>
      <c r="C100" s="188" t="s">
        <v>204</v>
      </c>
      <c r="D100" s="323" t="s">
        <v>3117</v>
      </c>
      <c r="E100" s="323"/>
      <c r="F100" s="182" t="s">
        <v>162</v>
      </c>
      <c r="G100" s="183">
        <v>36.72</v>
      </c>
      <c r="H100" s="189"/>
      <c r="I100" s="182">
        <f t="shared" si="6"/>
        <v>0</v>
      </c>
      <c r="J100" s="184">
        <f t="shared" si="7"/>
        <v>0</v>
      </c>
      <c r="K100" s="185">
        <f t="shared" si="8"/>
        <v>0</v>
      </c>
      <c r="L100" s="185">
        <f t="shared" si="9"/>
        <v>0</v>
      </c>
      <c r="M100" s="185"/>
      <c r="N100" s="185">
        <v>0</v>
      </c>
      <c r="O100" s="185"/>
      <c r="P100" s="190">
        <v>6.7000000000000002E-4</v>
      </c>
      <c r="Q100" s="190"/>
      <c r="R100" s="190">
        <v>6.7000000000000002E-4</v>
      </c>
      <c r="S100" s="186">
        <f t="shared" si="10"/>
        <v>2.5000000000000001E-2</v>
      </c>
      <c r="T100" s="186"/>
      <c r="U100" s="186"/>
      <c r="V100" s="206"/>
      <c r="W100" s="59"/>
      <c r="Z100">
        <f t="shared" si="11"/>
        <v>0</v>
      </c>
    </row>
    <row r="101" spans="1:26" ht="24.95" customHeight="1" x14ac:dyDescent="0.25">
      <c r="A101" s="187"/>
      <c r="B101" s="222"/>
      <c r="C101" s="188" t="s">
        <v>206</v>
      </c>
      <c r="D101" s="323" t="s">
        <v>3118</v>
      </c>
      <c r="E101" s="323"/>
      <c r="F101" s="182" t="s">
        <v>162</v>
      </c>
      <c r="G101" s="183">
        <v>36.72</v>
      </c>
      <c r="H101" s="189"/>
      <c r="I101" s="182">
        <f t="shared" si="6"/>
        <v>0</v>
      </c>
      <c r="J101" s="184">
        <f t="shared" si="7"/>
        <v>0</v>
      </c>
      <c r="K101" s="185">
        <f t="shared" si="8"/>
        <v>0</v>
      </c>
      <c r="L101" s="185">
        <f t="shared" si="9"/>
        <v>0</v>
      </c>
      <c r="M101" s="185"/>
      <c r="N101" s="185">
        <v>0</v>
      </c>
      <c r="O101" s="185"/>
      <c r="P101" s="190"/>
      <c r="Q101" s="190"/>
      <c r="R101" s="190"/>
      <c r="S101" s="186">
        <f t="shared" si="10"/>
        <v>0</v>
      </c>
      <c r="T101" s="186"/>
      <c r="U101" s="186"/>
      <c r="V101" s="206"/>
      <c r="W101" s="59"/>
      <c r="Z101">
        <f t="shared" si="11"/>
        <v>0</v>
      </c>
    </row>
    <row r="102" spans="1:26" x14ac:dyDescent="0.25">
      <c r="A102" s="13"/>
      <c r="B102" s="221"/>
      <c r="C102" s="180">
        <v>2</v>
      </c>
      <c r="D102" s="322" t="s">
        <v>79</v>
      </c>
      <c r="E102" s="322"/>
      <c r="F102" s="146"/>
      <c r="G102" s="179"/>
      <c r="H102" s="146"/>
      <c r="I102" s="148">
        <f>ROUND((SUM(I95:I101))/1,2)</f>
        <v>0</v>
      </c>
      <c r="J102" s="147"/>
      <c r="K102" s="147"/>
      <c r="L102" s="147">
        <f>ROUND((SUM(L95:L101))/1,2)</f>
        <v>0</v>
      </c>
      <c r="M102" s="147">
        <f>ROUND((SUM(M95:M101))/1,2)</f>
        <v>0</v>
      </c>
      <c r="N102" s="147"/>
      <c r="O102" s="147"/>
      <c r="P102" s="147"/>
      <c r="Q102" s="13"/>
      <c r="R102" s="13"/>
      <c r="S102" s="13">
        <f>ROUND((SUM(S95:S101))/1,2)</f>
        <v>13.53</v>
      </c>
      <c r="T102" s="13"/>
      <c r="U102" s="13"/>
      <c r="V102" s="208">
        <f>ROUND((SUM(V95:V101))/1,2)</f>
        <v>0</v>
      </c>
      <c r="W102" s="226"/>
      <c r="X102" s="145"/>
      <c r="Y102" s="145"/>
      <c r="Z102" s="145"/>
    </row>
    <row r="103" spans="1:26" x14ac:dyDescent="0.25">
      <c r="A103" s="1"/>
      <c r="B103" s="217"/>
      <c r="C103" s="1"/>
      <c r="D103" s="1"/>
      <c r="E103" s="139"/>
      <c r="F103" s="139"/>
      <c r="G103" s="173"/>
      <c r="H103" s="139"/>
      <c r="I103" s="139"/>
      <c r="J103" s="140"/>
      <c r="K103" s="140"/>
      <c r="L103" s="140"/>
      <c r="M103" s="140"/>
      <c r="N103" s="140"/>
      <c r="O103" s="140"/>
      <c r="P103" s="140"/>
      <c r="Q103" s="1"/>
      <c r="R103" s="1"/>
      <c r="S103" s="1"/>
      <c r="T103" s="1"/>
      <c r="U103" s="1"/>
      <c r="V103" s="209"/>
      <c r="W103" s="59"/>
    </row>
    <row r="104" spans="1:26" x14ac:dyDescent="0.25">
      <c r="A104" s="13"/>
      <c r="B104" s="221"/>
      <c r="C104" s="180">
        <v>3</v>
      </c>
      <c r="D104" s="322" t="s">
        <v>80</v>
      </c>
      <c r="E104" s="322"/>
      <c r="F104" s="146"/>
      <c r="G104" s="179"/>
      <c r="H104" s="146"/>
      <c r="I104" s="146"/>
      <c r="J104" s="147"/>
      <c r="K104" s="147"/>
      <c r="L104" s="147"/>
      <c r="M104" s="147"/>
      <c r="N104" s="147"/>
      <c r="O104" s="147"/>
      <c r="P104" s="147"/>
      <c r="Q104" s="13"/>
      <c r="R104" s="13"/>
      <c r="S104" s="13"/>
      <c r="T104" s="13"/>
      <c r="U104" s="13"/>
      <c r="V104" s="205"/>
      <c r="W104" s="226"/>
      <c r="X104" s="145"/>
      <c r="Y104" s="145"/>
      <c r="Z104" s="145"/>
    </row>
    <row r="105" spans="1:26" ht="24.95" customHeight="1" x14ac:dyDescent="0.25">
      <c r="A105" s="187"/>
      <c r="B105" s="222"/>
      <c r="C105" s="188" t="s">
        <v>3119</v>
      </c>
      <c r="D105" s="323" t="s">
        <v>3120</v>
      </c>
      <c r="E105" s="323"/>
      <c r="F105" s="182" t="s">
        <v>157</v>
      </c>
      <c r="G105" s="183">
        <v>0.30159999999999998</v>
      </c>
      <c r="H105" s="189"/>
      <c r="I105" s="182">
        <f>ROUND(G105*(H105),2)</f>
        <v>0</v>
      </c>
      <c r="J105" s="184">
        <f>ROUND(G105*(N105),2)</f>
        <v>0</v>
      </c>
      <c r="K105" s="185">
        <f>ROUND(G105*(O105),2)</f>
        <v>0</v>
      </c>
      <c r="L105" s="185">
        <f>ROUND(G105*(H105),2)</f>
        <v>0</v>
      </c>
      <c r="M105" s="185"/>
      <c r="N105" s="185">
        <v>0</v>
      </c>
      <c r="O105" s="185"/>
      <c r="P105" s="190"/>
      <c r="Q105" s="190"/>
      <c r="R105" s="190"/>
      <c r="S105" s="186">
        <f>ROUND(G105*(P105),3)</f>
        <v>0</v>
      </c>
      <c r="T105" s="186"/>
      <c r="U105" s="186"/>
      <c r="V105" s="206"/>
      <c r="W105" s="59"/>
      <c r="Z105">
        <f>0.058844*POWER(I105,0.952797)</f>
        <v>0</v>
      </c>
    </row>
    <row r="106" spans="1:26" x14ac:dyDescent="0.25">
      <c r="A106" s="13"/>
      <c r="B106" s="221"/>
      <c r="C106" s="180">
        <v>3</v>
      </c>
      <c r="D106" s="322" t="s">
        <v>80</v>
      </c>
      <c r="E106" s="322"/>
      <c r="F106" s="146"/>
      <c r="G106" s="179"/>
      <c r="H106" s="146"/>
      <c r="I106" s="148">
        <f>ROUND((SUM(I104:I105))/1,2)</f>
        <v>0</v>
      </c>
      <c r="J106" s="147"/>
      <c r="K106" s="147"/>
      <c r="L106" s="147">
        <f>ROUND((SUM(L104:L105))/1,2)</f>
        <v>0</v>
      </c>
      <c r="M106" s="147">
        <f>ROUND((SUM(M104:M105))/1,2)</f>
        <v>0</v>
      </c>
      <c r="N106" s="147"/>
      <c r="O106" s="147"/>
      <c r="P106" s="147"/>
      <c r="Q106" s="13"/>
      <c r="R106" s="13"/>
      <c r="S106" s="13">
        <f>ROUND((SUM(S104:S105))/1,2)</f>
        <v>0</v>
      </c>
      <c r="T106" s="13"/>
      <c r="U106" s="13"/>
      <c r="V106" s="208">
        <f>ROUND((SUM(V104:V105))/1,2)</f>
        <v>0</v>
      </c>
      <c r="W106" s="226"/>
      <c r="X106" s="145"/>
      <c r="Y106" s="145"/>
      <c r="Z106" s="145"/>
    </row>
    <row r="107" spans="1:26" x14ac:dyDescent="0.25">
      <c r="A107" s="1"/>
      <c r="B107" s="217"/>
      <c r="C107" s="1"/>
      <c r="D107" s="1"/>
      <c r="E107" s="139"/>
      <c r="F107" s="139"/>
      <c r="G107" s="173"/>
      <c r="H107" s="139"/>
      <c r="I107" s="139"/>
      <c r="J107" s="140"/>
      <c r="K107" s="140"/>
      <c r="L107" s="140"/>
      <c r="M107" s="140"/>
      <c r="N107" s="140"/>
      <c r="O107" s="140"/>
      <c r="P107" s="140"/>
      <c r="Q107" s="1"/>
      <c r="R107" s="1"/>
      <c r="S107" s="1"/>
      <c r="T107" s="1"/>
      <c r="U107" s="1"/>
      <c r="V107" s="209"/>
      <c r="W107" s="59"/>
    </row>
    <row r="108" spans="1:26" x14ac:dyDescent="0.25">
      <c r="A108" s="13"/>
      <c r="B108" s="221"/>
      <c r="C108" s="180">
        <v>5</v>
      </c>
      <c r="D108" s="322" t="s">
        <v>2597</v>
      </c>
      <c r="E108" s="322"/>
      <c r="F108" s="146"/>
      <c r="G108" s="179"/>
      <c r="H108" s="146"/>
      <c r="I108" s="146"/>
      <c r="J108" s="147"/>
      <c r="K108" s="147"/>
      <c r="L108" s="147"/>
      <c r="M108" s="147"/>
      <c r="N108" s="147"/>
      <c r="O108" s="147"/>
      <c r="P108" s="147"/>
      <c r="Q108" s="13"/>
      <c r="R108" s="13"/>
      <c r="S108" s="13"/>
      <c r="T108" s="13"/>
      <c r="U108" s="13"/>
      <c r="V108" s="205"/>
      <c r="W108" s="226"/>
      <c r="X108" s="145"/>
      <c r="Y108" s="145"/>
      <c r="Z108" s="145"/>
    </row>
    <row r="109" spans="1:26" ht="35.1" customHeight="1" x14ac:dyDescent="0.25">
      <c r="A109" s="187"/>
      <c r="B109" s="222"/>
      <c r="C109" s="188" t="s">
        <v>3121</v>
      </c>
      <c r="D109" s="323" t="s">
        <v>3122</v>
      </c>
      <c r="E109" s="323"/>
      <c r="F109" s="182" t="s">
        <v>162</v>
      </c>
      <c r="G109" s="183">
        <v>371.2</v>
      </c>
      <c r="H109" s="189"/>
      <c r="I109" s="182">
        <f t="shared" ref="I109:I114" si="12">ROUND(G109*(H109),2)</f>
        <v>0</v>
      </c>
      <c r="J109" s="184">
        <f t="shared" ref="J109:J114" si="13">ROUND(G109*(N109),2)</f>
        <v>0</v>
      </c>
      <c r="K109" s="185">
        <f t="shared" ref="K109:K114" si="14">ROUND(G109*(O109),2)</f>
        <v>0</v>
      </c>
      <c r="L109" s="185">
        <f t="shared" ref="L109:L114" si="15">ROUND(G109*(H109),2)</f>
        <v>0</v>
      </c>
      <c r="M109" s="185"/>
      <c r="N109" s="185">
        <v>0</v>
      </c>
      <c r="O109" s="185"/>
      <c r="P109" s="190">
        <v>0.11913</v>
      </c>
      <c r="Q109" s="190"/>
      <c r="R109" s="190">
        <v>0.11913</v>
      </c>
      <c r="S109" s="186">
        <f t="shared" ref="S109:S114" si="16">ROUND(G109*(P109),3)</f>
        <v>44.220999999999997</v>
      </c>
      <c r="T109" s="186"/>
      <c r="U109" s="186"/>
      <c r="V109" s="206"/>
      <c r="W109" s="59"/>
      <c r="Z109">
        <f t="shared" ref="Z109:Z114" si="17">0.058844*POWER(I109,0.952797)</f>
        <v>0</v>
      </c>
    </row>
    <row r="110" spans="1:26" ht="35.1" customHeight="1" x14ac:dyDescent="0.25">
      <c r="A110" s="187"/>
      <c r="B110" s="222"/>
      <c r="C110" s="188" t="s">
        <v>3123</v>
      </c>
      <c r="D110" s="323" t="s">
        <v>3124</v>
      </c>
      <c r="E110" s="323"/>
      <c r="F110" s="182" t="s">
        <v>162</v>
      </c>
      <c r="G110" s="183">
        <v>371.2</v>
      </c>
      <c r="H110" s="189"/>
      <c r="I110" s="182">
        <f t="shared" si="12"/>
        <v>0</v>
      </c>
      <c r="J110" s="184">
        <f t="shared" si="13"/>
        <v>0</v>
      </c>
      <c r="K110" s="185">
        <f t="shared" si="14"/>
        <v>0</v>
      </c>
      <c r="L110" s="185">
        <f t="shared" si="15"/>
        <v>0</v>
      </c>
      <c r="M110" s="185"/>
      <c r="N110" s="185">
        <v>0</v>
      </c>
      <c r="O110" s="185"/>
      <c r="P110" s="190">
        <v>9.5310000000000006E-2</v>
      </c>
      <c r="Q110" s="190"/>
      <c r="R110" s="190">
        <v>9.5310000000000006E-2</v>
      </c>
      <c r="S110" s="186">
        <f t="shared" si="16"/>
        <v>35.378999999999998</v>
      </c>
      <c r="T110" s="186"/>
      <c r="U110" s="186"/>
      <c r="V110" s="206"/>
      <c r="W110" s="59"/>
      <c r="Z110">
        <f t="shared" si="17"/>
        <v>0</v>
      </c>
    </row>
    <row r="111" spans="1:26" ht="24.95" customHeight="1" x14ac:dyDescent="0.25">
      <c r="A111" s="187"/>
      <c r="B111" s="222"/>
      <c r="C111" s="188" t="s">
        <v>3125</v>
      </c>
      <c r="D111" s="323" t="s">
        <v>3126</v>
      </c>
      <c r="E111" s="323"/>
      <c r="F111" s="182" t="s">
        <v>162</v>
      </c>
      <c r="G111" s="183">
        <v>371.2</v>
      </c>
      <c r="H111" s="189"/>
      <c r="I111" s="182">
        <f t="shared" si="12"/>
        <v>0</v>
      </c>
      <c r="J111" s="184">
        <f t="shared" si="13"/>
        <v>0</v>
      </c>
      <c r="K111" s="185">
        <f t="shared" si="14"/>
        <v>0</v>
      </c>
      <c r="L111" s="185">
        <f t="shared" si="15"/>
        <v>0</v>
      </c>
      <c r="M111" s="185"/>
      <c r="N111" s="185">
        <v>0</v>
      </c>
      <c r="O111" s="185"/>
      <c r="P111" s="190">
        <v>6.0999999999999997E-4</v>
      </c>
      <c r="Q111" s="190"/>
      <c r="R111" s="190">
        <v>6.0999999999999997E-4</v>
      </c>
      <c r="S111" s="186">
        <f t="shared" si="16"/>
        <v>0.22600000000000001</v>
      </c>
      <c r="T111" s="186"/>
      <c r="U111" s="186"/>
      <c r="V111" s="206"/>
      <c r="W111" s="59"/>
      <c r="Z111">
        <f t="shared" si="17"/>
        <v>0</v>
      </c>
    </row>
    <row r="112" spans="1:26" ht="24.95" customHeight="1" x14ac:dyDescent="0.25">
      <c r="A112" s="187"/>
      <c r="B112" s="222"/>
      <c r="C112" s="188" t="s">
        <v>3127</v>
      </c>
      <c r="D112" s="323" t="s">
        <v>3128</v>
      </c>
      <c r="E112" s="323"/>
      <c r="F112" s="182" t="s">
        <v>162</v>
      </c>
      <c r="G112" s="183">
        <v>371.2</v>
      </c>
      <c r="H112" s="189"/>
      <c r="I112" s="182">
        <f t="shared" si="12"/>
        <v>0</v>
      </c>
      <c r="J112" s="184">
        <f t="shared" si="13"/>
        <v>0</v>
      </c>
      <c r="K112" s="185">
        <f t="shared" si="14"/>
        <v>0</v>
      </c>
      <c r="L112" s="185">
        <f t="shared" si="15"/>
        <v>0</v>
      </c>
      <c r="M112" s="185"/>
      <c r="N112" s="185">
        <v>0</v>
      </c>
      <c r="O112" s="185"/>
      <c r="P112" s="190"/>
      <c r="Q112" s="190"/>
      <c r="R112" s="190"/>
      <c r="S112" s="186">
        <f t="shared" si="16"/>
        <v>0</v>
      </c>
      <c r="T112" s="186"/>
      <c r="U112" s="186"/>
      <c r="V112" s="206"/>
      <c r="W112" s="59"/>
      <c r="Z112">
        <f t="shared" si="17"/>
        <v>0</v>
      </c>
    </row>
    <row r="113" spans="1:26" ht="24.95" customHeight="1" x14ac:dyDescent="0.25">
      <c r="A113" s="187"/>
      <c r="B113" s="222"/>
      <c r="C113" s="188" t="s">
        <v>3129</v>
      </c>
      <c r="D113" s="323" t="s">
        <v>3130</v>
      </c>
      <c r="E113" s="323"/>
      <c r="F113" s="182" t="s">
        <v>162</v>
      </c>
      <c r="G113" s="183">
        <v>371.2</v>
      </c>
      <c r="H113" s="189"/>
      <c r="I113" s="182">
        <f t="shared" si="12"/>
        <v>0</v>
      </c>
      <c r="J113" s="184">
        <f t="shared" si="13"/>
        <v>0</v>
      </c>
      <c r="K113" s="185">
        <f t="shared" si="14"/>
        <v>0</v>
      </c>
      <c r="L113" s="185">
        <f t="shared" si="15"/>
        <v>0</v>
      </c>
      <c r="M113" s="185"/>
      <c r="N113" s="185">
        <v>0</v>
      </c>
      <c r="O113" s="185"/>
      <c r="P113" s="190">
        <v>0.50880000000000003</v>
      </c>
      <c r="Q113" s="190"/>
      <c r="R113" s="190">
        <v>0.50880000000000003</v>
      </c>
      <c r="S113" s="186">
        <f t="shared" si="16"/>
        <v>188.86699999999999</v>
      </c>
      <c r="T113" s="186"/>
      <c r="U113" s="186"/>
      <c r="V113" s="206"/>
      <c r="W113" s="59"/>
      <c r="Z113">
        <f t="shared" si="17"/>
        <v>0</v>
      </c>
    </row>
    <row r="114" spans="1:26" ht="24.95" customHeight="1" x14ac:dyDescent="0.25">
      <c r="A114" s="187"/>
      <c r="B114" s="222"/>
      <c r="C114" s="188" t="s">
        <v>3131</v>
      </c>
      <c r="D114" s="323" t="s">
        <v>3132</v>
      </c>
      <c r="E114" s="323"/>
      <c r="F114" s="182" t="s">
        <v>162</v>
      </c>
      <c r="G114" s="183">
        <v>371.2</v>
      </c>
      <c r="H114" s="189"/>
      <c r="I114" s="182">
        <f t="shared" si="12"/>
        <v>0</v>
      </c>
      <c r="J114" s="184">
        <f t="shared" si="13"/>
        <v>0</v>
      </c>
      <c r="K114" s="185">
        <f t="shared" si="14"/>
        <v>0</v>
      </c>
      <c r="L114" s="185">
        <f t="shared" si="15"/>
        <v>0</v>
      </c>
      <c r="M114" s="185"/>
      <c r="N114" s="185">
        <v>0</v>
      </c>
      <c r="O114" s="185"/>
      <c r="P114" s="190"/>
      <c r="Q114" s="190"/>
      <c r="R114" s="190"/>
      <c r="S114" s="186">
        <f t="shared" si="16"/>
        <v>0</v>
      </c>
      <c r="T114" s="186"/>
      <c r="U114" s="186"/>
      <c r="V114" s="206"/>
      <c r="W114" s="59"/>
      <c r="Z114">
        <f t="shared" si="17"/>
        <v>0</v>
      </c>
    </row>
    <row r="115" spans="1:26" x14ac:dyDescent="0.25">
      <c r="A115" s="13"/>
      <c r="B115" s="221"/>
      <c r="C115" s="180">
        <v>5</v>
      </c>
      <c r="D115" s="322" t="s">
        <v>2597</v>
      </c>
      <c r="E115" s="322"/>
      <c r="F115" s="146"/>
      <c r="G115" s="179"/>
      <c r="H115" s="146"/>
      <c r="I115" s="148">
        <f>ROUND((SUM(I108:I114))/1,2)</f>
        <v>0</v>
      </c>
      <c r="J115" s="147"/>
      <c r="K115" s="147"/>
      <c r="L115" s="147">
        <f>ROUND((SUM(L108:L114))/1,2)</f>
        <v>0</v>
      </c>
      <c r="M115" s="147">
        <f>ROUND((SUM(M108:M114))/1,2)</f>
        <v>0</v>
      </c>
      <c r="N115" s="147"/>
      <c r="O115" s="147"/>
      <c r="P115" s="147"/>
      <c r="Q115" s="13"/>
      <c r="R115" s="13"/>
      <c r="S115" s="13">
        <f>ROUND((SUM(S108:S114))/1,2)</f>
        <v>268.69</v>
      </c>
      <c r="T115" s="13"/>
      <c r="U115" s="13"/>
      <c r="V115" s="208">
        <f>ROUND((SUM(V108:V114))/1,2)</f>
        <v>0</v>
      </c>
      <c r="W115" s="226"/>
      <c r="X115" s="145"/>
      <c r="Y115" s="145"/>
      <c r="Z115" s="145"/>
    </row>
    <row r="116" spans="1:26" x14ac:dyDescent="0.25">
      <c r="A116" s="1"/>
      <c r="B116" s="217"/>
      <c r="C116" s="1"/>
      <c r="D116" s="1"/>
      <c r="E116" s="139"/>
      <c r="F116" s="139"/>
      <c r="G116" s="173"/>
      <c r="H116" s="139"/>
      <c r="I116" s="139"/>
      <c r="J116" s="140"/>
      <c r="K116" s="140"/>
      <c r="L116" s="140"/>
      <c r="M116" s="140"/>
      <c r="N116" s="140"/>
      <c r="O116" s="140"/>
      <c r="P116" s="140"/>
      <c r="Q116" s="1"/>
      <c r="R116" s="1"/>
      <c r="S116" s="1"/>
      <c r="T116" s="1"/>
      <c r="U116" s="1"/>
      <c r="V116" s="209"/>
      <c r="W116" s="59"/>
    </row>
    <row r="117" spans="1:26" x14ac:dyDescent="0.25">
      <c r="A117" s="13"/>
      <c r="B117" s="221"/>
      <c r="C117" s="180">
        <v>9</v>
      </c>
      <c r="D117" s="322" t="s">
        <v>83</v>
      </c>
      <c r="E117" s="322"/>
      <c r="F117" s="146"/>
      <c r="G117" s="179"/>
      <c r="H117" s="146"/>
      <c r="I117" s="146"/>
      <c r="J117" s="147"/>
      <c r="K117" s="147"/>
      <c r="L117" s="147"/>
      <c r="M117" s="147"/>
      <c r="N117" s="147"/>
      <c r="O117" s="147"/>
      <c r="P117" s="147"/>
      <c r="Q117" s="13"/>
      <c r="R117" s="13"/>
      <c r="S117" s="13"/>
      <c r="T117" s="13"/>
      <c r="U117" s="13"/>
      <c r="V117" s="205"/>
      <c r="W117" s="226"/>
      <c r="X117" s="145"/>
      <c r="Y117" s="145"/>
      <c r="Z117" s="145"/>
    </row>
    <row r="118" spans="1:26" ht="24.95" customHeight="1" x14ac:dyDescent="0.25">
      <c r="A118" s="187"/>
      <c r="B118" s="222"/>
      <c r="C118" s="188" t="s">
        <v>2972</v>
      </c>
      <c r="D118" s="323" t="s">
        <v>3133</v>
      </c>
      <c r="E118" s="323"/>
      <c r="F118" s="182" t="s">
        <v>178</v>
      </c>
      <c r="G118" s="183">
        <v>81.5</v>
      </c>
      <c r="H118" s="189"/>
      <c r="I118" s="182">
        <f>ROUND(G118*(H118),2)</f>
        <v>0</v>
      </c>
      <c r="J118" s="184">
        <f>ROUND(G118*(N118),2)</f>
        <v>0</v>
      </c>
      <c r="K118" s="185">
        <f>ROUND(G118*(O118),2)</f>
        <v>0</v>
      </c>
      <c r="L118" s="185">
        <f>ROUND(G118*(H118),2)</f>
        <v>0</v>
      </c>
      <c r="M118" s="185"/>
      <c r="N118" s="185">
        <v>0</v>
      </c>
      <c r="O118" s="185"/>
      <c r="P118" s="190">
        <v>0.16403000000000001</v>
      </c>
      <c r="Q118" s="190"/>
      <c r="R118" s="190">
        <v>0.16403000000000001</v>
      </c>
      <c r="S118" s="186">
        <f>ROUND(G118*(P118),3)</f>
        <v>13.368</v>
      </c>
      <c r="T118" s="186"/>
      <c r="U118" s="186"/>
      <c r="V118" s="206"/>
      <c r="W118" s="59"/>
      <c r="Z118">
        <f>0.058844*POWER(I118,0.952797)</f>
        <v>0</v>
      </c>
    </row>
    <row r="119" spans="1:26" ht="24.95" customHeight="1" x14ac:dyDescent="0.25">
      <c r="A119" s="187"/>
      <c r="B119" s="223"/>
      <c r="C119" s="197" t="s">
        <v>3134</v>
      </c>
      <c r="D119" s="326" t="s">
        <v>3135</v>
      </c>
      <c r="E119" s="326"/>
      <c r="F119" s="192" t="s">
        <v>195</v>
      </c>
      <c r="G119" s="193">
        <v>82</v>
      </c>
      <c r="H119" s="198"/>
      <c r="I119" s="192">
        <f>ROUND(G119*(H119),2)</f>
        <v>0</v>
      </c>
      <c r="J119" s="194">
        <f>ROUND(G119*(N119),2)</f>
        <v>0</v>
      </c>
      <c r="K119" s="195">
        <f>ROUND(G119*(O119),2)</f>
        <v>0</v>
      </c>
      <c r="L119" s="195">
        <f>ROUND(G119*(H119),2)</f>
        <v>0</v>
      </c>
      <c r="M119" s="195">
        <f>ROUND(G119*(H119),2)</f>
        <v>0</v>
      </c>
      <c r="N119" s="195">
        <v>0</v>
      </c>
      <c r="O119" s="195"/>
      <c r="P119" s="199">
        <v>8.1000000000000003E-2</v>
      </c>
      <c r="Q119" s="199"/>
      <c r="R119" s="199">
        <v>8.1000000000000003E-2</v>
      </c>
      <c r="S119" s="196">
        <f>ROUND(G119*(P119),3)</f>
        <v>6.6420000000000003</v>
      </c>
      <c r="T119" s="196"/>
      <c r="U119" s="196"/>
      <c r="V119" s="207"/>
      <c r="W119" s="59"/>
      <c r="Z119">
        <f>0.058844*POWER(I119,0.952797)</f>
        <v>0</v>
      </c>
    </row>
    <row r="120" spans="1:26" x14ac:dyDescent="0.25">
      <c r="A120" s="13"/>
      <c r="B120" s="221"/>
      <c r="C120" s="180">
        <v>9</v>
      </c>
      <c r="D120" s="322" t="s">
        <v>83</v>
      </c>
      <c r="E120" s="322"/>
      <c r="F120" s="146"/>
      <c r="G120" s="179"/>
      <c r="H120" s="146"/>
      <c r="I120" s="148">
        <f>ROUND((SUM(I117:I119))/1,2)</f>
        <v>0</v>
      </c>
      <c r="J120" s="147"/>
      <c r="K120" s="147"/>
      <c r="L120" s="147">
        <f>ROUND((SUM(L117:L119))/1,2)</f>
        <v>0</v>
      </c>
      <c r="M120" s="147">
        <f>ROUND((SUM(M117:M119))/1,2)</f>
        <v>0</v>
      </c>
      <c r="N120" s="147"/>
      <c r="O120" s="147"/>
      <c r="P120" s="147"/>
      <c r="Q120" s="13"/>
      <c r="R120" s="13"/>
      <c r="S120" s="13">
        <f>ROUND((SUM(S117:S119))/1,2)</f>
        <v>20.010000000000002</v>
      </c>
      <c r="T120" s="13"/>
      <c r="U120" s="13"/>
      <c r="V120" s="208">
        <f>ROUND((SUM(V117:V119))/1,2)</f>
        <v>0</v>
      </c>
      <c r="W120" s="226"/>
      <c r="X120" s="145"/>
      <c r="Y120" s="145"/>
      <c r="Z120" s="145"/>
    </row>
    <row r="121" spans="1:26" x14ac:dyDescent="0.25">
      <c r="A121" s="1"/>
      <c r="B121" s="217"/>
      <c r="C121" s="1"/>
      <c r="D121" s="1"/>
      <c r="E121" s="139"/>
      <c r="F121" s="139"/>
      <c r="G121" s="173"/>
      <c r="H121" s="139"/>
      <c r="I121" s="139"/>
      <c r="J121" s="140"/>
      <c r="K121" s="140"/>
      <c r="L121" s="140"/>
      <c r="M121" s="140"/>
      <c r="N121" s="140"/>
      <c r="O121" s="140"/>
      <c r="P121" s="140"/>
      <c r="Q121" s="1"/>
      <c r="R121" s="1"/>
      <c r="S121" s="1"/>
      <c r="T121" s="1"/>
      <c r="U121" s="1"/>
      <c r="V121" s="209"/>
      <c r="W121" s="59"/>
    </row>
    <row r="122" spans="1:26" x14ac:dyDescent="0.25">
      <c r="A122" s="13"/>
      <c r="B122" s="221"/>
      <c r="C122" s="180">
        <v>99</v>
      </c>
      <c r="D122" s="322" t="s">
        <v>84</v>
      </c>
      <c r="E122" s="322"/>
      <c r="F122" s="146"/>
      <c r="G122" s="179"/>
      <c r="H122" s="146"/>
      <c r="I122" s="146"/>
      <c r="J122" s="147"/>
      <c r="K122" s="147"/>
      <c r="L122" s="147"/>
      <c r="M122" s="147"/>
      <c r="N122" s="147"/>
      <c r="O122" s="147"/>
      <c r="P122" s="147"/>
      <c r="Q122" s="13"/>
      <c r="R122" s="13"/>
      <c r="S122" s="13"/>
      <c r="T122" s="13"/>
      <c r="U122" s="13"/>
      <c r="V122" s="205"/>
      <c r="W122" s="226"/>
      <c r="X122" s="145"/>
      <c r="Y122" s="145"/>
      <c r="Z122" s="145"/>
    </row>
    <row r="123" spans="1:26" ht="24.95" customHeight="1" x14ac:dyDescent="0.25">
      <c r="A123" s="187"/>
      <c r="B123" s="222"/>
      <c r="C123" s="188" t="s">
        <v>2984</v>
      </c>
      <c r="D123" s="323" t="s">
        <v>3136</v>
      </c>
      <c r="E123" s="323"/>
      <c r="F123" s="182" t="s">
        <v>157</v>
      </c>
      <c r="G123" s="183">
        <v>615.99770541999999</v>
      </c>
      <c r="H123" s="189"/>
      <c r="I123" s="182">
        <f>ROUND(G123*(H123),2)</f>
        <v>0</v>
      </c>
      <c r="J123" s="184">
        <f>ROUND(G123*(N123),2)</f>
        <v>0</v>
      </c>
      <c r="K123" s="185">
        <f>ROUND(G123*(O123),2)</f>
        <v>0</v>
      </c>
      <c r="L123" s="185">
        <f>ROUND(G123*(H123),2)</f>
        <v>0</v>
      </c>
      <c r="M123" s="185"/>
      <c r="N123" s="185">
        <v>0</v>
      </c>
      <c r="O123" s="185"/>
      <c r="P123" s="190"/>
      <c r="Q123" s="190"/>
      <c r="R123" s="190"/>
      <c r="S123" s="186">
        <f>ROUND(G123*(P123),3)</f>
        <v>0</v>
      </c>
      <c r="T123" s="186"/>
      <c r="U123" s="186"/>
      <c r="V123" s="206"/>
      <c r="W123" s="59"/>
      <c r="Z123">
        <f>0.058844*POWER(I123,0.952797)</f>
        <v>0</v>
      </c>
    </row>
    <row r="124" spans="1:26" ht="35.1" customHeight="1" x14ac:dyDescent="0.25">
      <c r="A124" s="187"/>
      <c r="B124" s="222"/>
      <c r="C124" s="188" t="s">
        <v>3137</v>
      </c>
      <c r="D124" s="323" t="s">
        <v>3138</v>
      </c>
      <c r="E124" s="323"/>
      <c r="F124" s="182" t="s">
        <v>162</v>
      </c>
      <c r="G124" s="183">
        <v>371.2</v>
      </c>
      <c r="H124" s="189"/>
      <c r="I124" s="182">
        <f>ROUND(G124*(H124),2)</f>
        <v>0</v>
      </c>
      <c r="J124" s="184">
        <f>ROUND(G124*(N124),2)</f>
        <v>0</v>
      </c>
      <c r="K124" s="185">
        <f>ROUND(G124*(O124),2)</f>
        <v>0</v>
      </c>
      <c r="L124" s="185">
        <f>ROUND(G124*(H124),2)</f>
        <v>0</v>
      </c>
      <c r="M124" s="185"/>
      <c r="N124" s="185">
        <v>0</v>
      </c>
      <c r="O124" s="185"/>
      <c r="P124" s="190"/>
      <c r="Q124" s="190"/>
      <c r="R124" s="190"/>
      <c r="S124" s="186">
        <f>ROUND(G124*(P124),3)</f>
        <v>0</v>
      </c>
      <c r="T124" s="186"/>
      <c r="U124" s="186"/>
      <c r="V124" s="206"/>
      <c r="W124" s="59"/>
      <c r="Z124">
        <f>0.058844*POWER(I124,0.952797)</f>
        <v>0</v>
      </c>
    </row>
    <row r="125" spans="1:26" ht="35.1" customHeight="1" x14ac:dyDescent="0.25">
      <c r="A125" s="187"/>
      <c r="B125" s="222"/>
      <c r="C125" s="188" t="s">
        <v>3139</v>
      </c>
      <c r="D125" s="323" t="s">
        <v>3140</v>
      </c>
      <c r="E125" s="323"/>
      <c r="F125" s="182" t="s">
        <v>195</v>
      </c>
      <c r="G125" s="183">
        <v>1</v>
      </c>
      <c r="H125" s="189"/>
      <c r="I125" s="182">
        <f>ROUND(G125*(H125),2)</f>
        <v>0</v>
      </c>
      <c r="J125" s="184">
        <f>ROUND(G125*(N125),2)</f>
        <v>0</v>
      </c>
      <c r="K125" s="185">
        <f>ROUND(G125*(O125),2)</f>
        <v>0</v>
      </c>
      <c r="L125" s="185">
        <f>ROUND(G125*(H125),2)</f>
        <v>0</v>
      </c>
      <c r="M125" s="185"/>
      <c r="N125" s="185">
        <v>0</v>
      </c>
      <c r="O125" s="185"/>
      <c r="P125" s="190"/>
      <c r="Q125" s="190"/>
      <c r="R125" s="190"/>
      <c r="S125" s="186">
        <f>ROUND(G125*(P125),3)</f>
        <v>0</v>
      </c>
      <c r="T125" s="186"/>
      <c r="U125" s="186"/>
      <c r="V125" s="206"/>
      <c r="W125" s="59"/>
      <c r="Z125">
        <f>0.058844*POWER(I125,0.952797)</f>
        <v>0</v>
      </c>
    </row>
    <row r="126" spans="1:26" ht="24.95" customHeight="1" x14ac:dyDescent="0.25">
      <c r="A126" s="187"/>
      <c r="B126" s="222"/>
      <c r="C126" s="188" t="s">
        <v>3139</v>
      </c>
      <c r="D126" s="323" t="s">
        <v>3141</v>
      </c>
      <c r="E126" s="323"/>
      <c r="F126" s="182" t="s">
        <v>195</v>
      </c>
      <c r="G126" s="183">
        <v>6</v>
      </c>
      <c r="H126" s="189"/>
      <c r="I126" s="182">
        <f>ROUND(G126*(H126),2)</f>
        <v>0</v>
      </c>
      <c r="J126" s="184">
        <f>ROUND(G126*(N126),2)</f>
        <v>0</v>
      </c>
      <c r="K126" s="185">
        <f>ROUND(G126*(O126),2)</f>
        <v>0</v>
      </c>
      <c r="L126" s="185">
        <f>ROUND(G126*(H126),2)</f>
        <v>0</v>
      </c>
      <c r="M126" s="185"/>
      <c r="N126" s="185">
        <v>0</v>
      </c>
      <c r="O126" s="185"/>
      <c r="P126" s="190"/>
      <c r="Q126" s="190"/>
      <c r="R126" s="190"/>
      <c r="S126" s="186">
        <f>ROUND(G126*(P126),3)</f>
        <v>0</v>
      </c>
      <c r="T126" s="186"/>
      <c r="U126" s="186"/>
      <c r="V126" s="206"/>
      <c r="W126" s="59"/>
      <c r="Z126">
        <f>0.058844*POWER(I126,0.952797)</f>
        <v>0</v>
      </c>
    </row>
    <row r="127" spans="1:26" x14ac:dyDescent="0.25">
      <c r="A127" s="13"/>
      <c r="B127" s="221"/>
      <c r="C127" s="180">
        <v>99</v>
      </c>
      <c r="D127" s="322" t="s">
        <v>84</v>
      </c>
      <c r="E127" s="322"/>
      <c r="F127" s="146"/>
      <c r="G127" s="179"/>
      <c r="H127" s="146"/>
      <c r="I127" s="148">
        <f>ROUND((SUM(I122:I126))/1,2)</f>
        <v>0</v>
      </c>
      <c r="J127" s="147"/>
      <c r="K127" s="147"/>
      <c r="L127" s="147">
        <f>ROUND((SUM(L122:L126))/1,2)</f>
        <v>0</v>
      </c>
      <c r="M127" s="147">
        <f>ROUND((SUM(M122:M126))/1,2)</f>
        <v>0</v>
      </c>
      <c r="N127" s="147"/>
      <c r="O127" s="147"/>
      <c r="P127" s="147"/>
      <c r="Q127" s="13"/>
      <c r="R127" s="13"/>
      <c r="S127" s="13">
        <f>ROUND((SUM(S122:S126))/1,2)</f>
        <v>0</v>
      </c>
      <c r="T127" s="13"/>
      <c r="U127" s="13"/>
      <c r="V127" s="208">
        <f>ROUND((SUM(V122:V126))/1,2)</f>
        <v>0</v>
      </c>
      <c r="W127" s="226"/>
      <c r="X127" s="145"/>
      <c r="Y127" s="145"/>
      <c r="Z127" s="145"/>
    </row>
    <row r="128" spans="1:26" x14ac:dyDescent="0.25">
      <c r="A128" s="1"/>
      <c r="B128" s="217"/>
      <c r="C128" s="1"/>
      <c r="D128" s="1"/>
      <c r="E128" s="139"/>
      <c r="F128" s="139"/>
      <c r="G128" s="173"/>
      <c r="H128" s="139"/>
      <c r="I128" s="139"/>
      <c r="J128" s="140"/>
      <c r="K128" s="140"/>
      <c r="L128" s="140"/>
      <c r="M128" s="140"/>
      <c r="N128" s="140"/>
      <c r="O128" s="140"/>
      <c r="P128" s="140"/>
      <c r="Q128" s="1"/>
      <c r="R128" s="1"/>
      <c r="S128" s="1"/>
      <c r="T128" s="1"/>
      <c r="U128" s="1"/>
      <c r="V128" s="209"/>
      <c r="W128" s="59"/>
    </row>
    <row r="129" spans="1:26" x14ac:dyDescent="0.25">
      <c r="A129" s="13"/>
      <c r="B129" s="221"/>
      <c r="C129" s="13"/>
      <c r="D129" s="324" t="s">
        <v>77</v>
      </c>
      <c r="E129" s="324"/>
      <c r="F129" s="146"/>
      <c r="G129" s="179"/>
      <c r="H129" s="146"/>
      <c r="I129" s="148">
        <f>ROUND((SUM(I83:I128))/2,2)</f>
        <v>0</v>
      </c>
      <c r="J129" s="147"/>
      <c r="K129" s="147"/>
      <c r="L129" s="146">
        <f>ROUND((SUM(L83:L128))/2,2)</f>
        <v>0</v>
      </c>
      <c r="M129" s="146">
        <f>ROUND((SUM(M83:M128))/2,2)</f>
        <v>0</v>
      </c>
      <c r="N129" s="147"/>
      <c r="O129" s="147"/>
      <c r="P129" s="200"/>
      <c r="Q129" s="13"/>
      <c r="R129" s="13"/>
      <c r="S129" s="200">
        <f>ROUND((SUM(S83:S128))/2,2)</f>
        <v>302.23</v>
      </c>
      <c r="T129" s="13"/>
      <c r="U129" s="13"/>
      <c r="V129" s="208">
        <f>ROUND((SUM(V83:V128))/2,2)</f>
        <v>0</v>
      </c>
      <c r="W129" s="59"/>
    </row>
    <row r="130" spans="1:26" x14ac:dyDescent="0.25">
      <c r="A130" s="1"/>
      <c r="B130" s="217"/>
      <c r="C130" s="1"/>
      <c r="D130" s="1"/>
      <c r="E130" s="139"/>
      <c r="F130" s="139"/>
      <c r="G130" s="173"/>
      <c r="H130" s="139"/>
      <c r="I130" s="139"/>
      <c r="J130" s="140"/>
      <c r="K130" s="140"/>
      <c r="L130" s="140"/>
      <c r="M130" s="140"/>
      <c r="N130" s="140"/>
      <c r="O130" s="140"/>
      <c r="P130" s="140"/>
      <c r="Q130" s="1"/>
      <c r="R130" s="1"/>
      <c r="S130" s="1"/>
      <c r="T130" s="1"/>
      <c r="U130" s="1"/>
      <c r="V130" s="209"/>
      <c r="W130" s="59"/>
    </row>
    <row r="131" spans="1:26" x14ac:dyDescent="0.25">
      <c r="A131" s="13"/>
      <c r="B131" s="221"/>
      <c r="C131" s="13"/>
      <c r="D131" s="324" t="s">
        <v>85</v>
      </c>
      <c r="E131" s="324"/>
      <c r="F131" s="146"/>
      <c r="G131" s="179"/>
      <c r="H131" s="146"/>
      <c r="I131" s="146"/>
      <c r="J131" s="147"/>
      <c r="K131" s="147"/>
      <c r="L131" s="147"/>
      <c r="M131" s="147"/>
      <c r="N131" s="147"/>
      <c r="O131" s="147"/>
      <c r="P131" s="147"/>
      <c r="Q131" s="13"/>
      <c r="R131" s="13"/>
      <c r="S131" s="13"/>
      <c r="T131" s="13"/>
      <c r="U131" s="13"/>
      <c r="V131" s="205"/>
      <c r="W131" s="226"/>
      <c r="X131" s="145"/>
      <c r="Y131" s="145"/>
      <c r="Z131" s="145"/>
    </row>
    <row r="132" spans="1:26" x14ac:dyDescent="0.25">
      <c r="A132" s="13"/>
      <c r="B132" s="221"/>
      <c r="C132" s="180">
        <v>767</v>
      </c>
      <c r="D132" s="322" t="s">
        <v>94</v>
      </c>
      <c r="E132" s="322"/>
      <c r="F132" s="146"/>
      <c r="G132" s="179"/>
      <c r="H132" s="146"/>
      <c r="I132" s="146"/>
      <c r="J132" s="147"/>
      <c r="K132" s="147"/>
      <c r="L132" s="147"/>
      <c r="M132" s="147"/>
      <c r="N132" s="147"/>
      <c r="O132" s="147"/>
      <c r="P132" s="147"/>
      <c r="Q132" s="13"/>
      <c r="R132" s="13"/>
      <c r="S132" s="13"/>
      <c r="T132" s="13"/>
      <c r="U132" s="13"/>
      <c r="V132" s="205"/>
      <c r="W132" s="226"/>
      <c r="X132" s="145"/>
      <c r="Y132" s="145"/>
      <c r="Z132" s="145"/>
    </row>
    <row r="133" spans="1:26" ht="24.95" customHeight="1" x14ac:dyDescent="0.25">
      <c r="A133" s="187"/>
      <c r="B133" s="222"/>
      <c r="C133" s="188" t="s">
        <v>3142</v>
      </c>
      <c r="D133" s="323" t="s">
        <v>3143</v>
      </c>
      <c r="E133" s="323"/>
      <c r="F133" s="182" t="s">
        <v>178</v>
      </c>
      <c r="G133" s="183">
        <v>81.5</v>
      </c>
      <c r="H133" s="189"/>
      <c r="I133" s="182">
        <f>ROUND(G133*(H133),2)</f>
        <v>0</v>
      </c>
      <c r="J133" s="184">
        <f>ROUND(G133*(N133),2)</f>
        <v>0</v>
      </c>
      <c r="K133" s="185">
        <f>ROUND(G133*(O133),2)</f>
        <v>0</v>
      </c>
      <c r="L133" s="185">
        <f>ROUND(G133*(H133),2)</f>
        <v>0</v>
      </c>
      <c r="M133" s="185"/>
      <c r="N133" s="185">
        <v>0</v>
      </c>
      <c r="O133" s="185"/>
      <c r="P133" s="190"/>
      <c r="Q133" s="190"/>
      <c r="R133" s="190"/>
      <c r="S133" s="186">
        <f>ROUND(G133*(P133),3)</f>
        <v>0</v>
      </c>
      <c r="T133" s="186"/>
      <c r="U133" s="186"/>
      <c r="V133" s="206"/>
      <c r="W133" s="59"/>
      <c r="Z133">
        <f>0.058844*POWER(I133,0.952797)</f>
        <v>0</v>
      </c>
    </row>
    <row r="134" spans="1:26" ht="24.95" customHeight="1" x14ac:dyDescent="0.25">
      <c r="A134" s="187"/>
      <c r="B134" s="222"/>
      <c r="C134" s="188" t="s">
        <v>3144</v>
      </c>
      <c r="D134" s="323" t="s">
        <v>3145</v>
      </c>
      <c r="E134" s="323"/>
      <c r="F134" s="182" t="s">
        <v>130</v>
      </c>
      <c r="G134" s="183">
        <v>2</v>
      </c>
      <c r="H134" s="189"/>
      <c r="I134" s="182">
        <f>ROUND(G134*(H134),2)</f>
        <v>0</v>
      </c>
      <c r="J134" s="184">
        <f>ROUND(G134*(N134),2)</f>
        <v>0</v>
      </c>
      <c r="K134" s="185">
        <f>ROUND(G134*(O134),2)</f>
        <v>0</v>
      </c>
      <c r="L134" s="185">
        <f>ROUND(G134*(H134),2)</f>
        <v>0</v>
      </c>
      <c r="M134" s="185"/>
      <c r="N134" s="185">
        <v>0</v>
      </c>
      <c r="O134" s="185"/>
      <c r="P134" s="190"/>
      <c r="Q134" s="190"/>
      <c r="R134" s="190"/>
      <c r="S134" s="186">
        <f>ROUND(G134*(P134),3)</f>
        <v>0</v>
      </c>
      <c r="T134" s="186"/>
      <c r="U134" s="186"/>
      <c r="V134" s="206"/>
      <c r="W134" s="59"/>
      <c r="Z134">
        <f>0.058844*POWER(I134,0.952797)</f>
        <v>0</v>
      </c>
    </row>
    <row r="135" spans="1:26" ht="24.95" customHeight="1" x14ac:dyDescent="0.25">
      <c r="A135" s="187"/>
      <c r="B135" s="222"/>
      <c r="C135" s="188" t="s">
        <v>3146</v>
      </c>
      <c r="D135" s="323" t="s">
        <v>3147</v>
      </c>
      <c r="E135" s="323"/>
      <c r="F135" s="182" t="s">
        <v>157</v>
      </c>
      <c r="G135" s="183">
        <v>5.5799999999999999E-3</v>
      </c>
      <c r="H135" s="189"/>
      <c r="I135" s="182">
        <f>ROUND(G135*(H135),2)</f>
        <v>0</v>
      </c>
      <c r="J135" s="184">
        <f>ROUND(G135*(N135),2)</f>
        <v>0</v>
      </c>
      <c r="K135" s="185">
        <f>ROUND(G135*(O135),2)</f>
        <v>0</v>
      </c>
      <c r="L135" s="185">
        <f>ROUND(G135*(H135),2)</f>
        <v>0</v>
      </c>
      <c r="M135" s="185"/>
      <c r="N135" s="185">
        <v>0</v>
      </c>
      <c r="O135" s="185"/>
      <c r="P135" s="190"/>
      <c r="Q135" s="190"/>
      <c r="R135" s="190"/>
      <c r="S135" s="186">
        <f>ROUND(G135*(P135),3)</f>
        <v>0</v>
      </c>
      <c r="T135" s="186"/>
      <c r="U135" s="186"/>
      <c r="V135" s="206"/>
      <c r="W135" s="59"/>
      <c r="Z135">
        <f>0.058844*POWER(I135,0.952797)</f>
        <v>0</v>
      </c>
    </row>
    <row r="136" spans="1:26" ht="24.95" customHeight="1" x14ac:dyDescent="0.25">
      <c r="A136" s="187"/>
      <c r="B136" s="222"/>
      <c r="C136" s="188" t="s">
        <v>3148</v>
      </c>
      <c r="D136" s="323" t="s">
        <v>3149</v>
      </c>
      <c r="E136" s="323"/>
      <c r="F136" s="182" t="s">
        <v>653</v>
      </c>
      <c r="G136" s="183">
        <v>93</v>
      </c>
      <c r="H136" s="189"/>
      <c r="I136" s="182">
        <f>ROUND(G136*(H136),2)</f>
        <v>0</v>
      </c>
      <c r="J136" s="184">
        <f>ROUND(G136*(N136),2)</f>
        <v>0</v>
      </c>
      <c r="K136" s="185">
        <f>ROUND(G136*(O136),2)</f>
        <v>0</v>
      </c>
      <c r="L136" s="185">
        <f>ROUND(G136*(H136),2)</f>
        <v>0</v>
      </c>
      <c r="M136" s="185"/>
      <c r="N136" s="185">
        <v>0</v>
      </c>
      <c r="O136" s="185"/>
      <c r="P136" s="190">
        <v>6.0000000000000002E-5</v>
      </c>
      <c r="Q136" s="190"/>
      <c r="R136" s="190">
        <v>6.0000000000000002E-5</v>
      </c>
      <c r="S136" s="186">
        <f>ROUND(G136*(P136),3)</f>
        <v>6.0000000000000001E-3</v>
      </c>
      <c r="T136" s="186"/>
      <c r="U136" s="186"/>
      <c r="V136" s="206"/>
      <c r="W136" s="59"/>
      <c r="Z136">
        <f>0.058844*POWER(I136,0.952797)</f>
        <v>0</v>
      </c>
    </row>
    <row r="137" spans="1:26" ht="24.95" customHeight="1" x14ac:dyDescent="0.25">
      <c r="A137" s="187"/>
      <c r="B137" s="222"/>
      <c r="C137" s="188" t="s">
        <v>3150</v>
      </c>
      <c r="D137" s="323" t="s">
        <v>3151</v>
      </c>
      <c r="E137" s="323"/>
      <c r="F137" s="182" t="s">
        <v>178</v>
      </c>
      <c r="G137" s="183">
        <v>800.91</v>
      </c>
      <c r="H137" s="189"/>
      <c r="I137" s="182">
        <f>ROUND(G137*(H137),2)</f>
        <v>0</v>
      </c>
      <c r="J137" s="184">
        <f>ROUND(G137*(N137),2)</f>
        <v>0</v>
      </c>
      <c r="K137" s="185">
        <f>ROUND(G137*(O137),2)</f>
        <v>0</v>
      </c>
      <c r="L137" s="185">
        <f>ROUND(G137*(H137),2)</f>
        <v>0</v>
      </c>
      <c r="M137" s="185"/>
      <c r="N137" s="185">
        <v>0</v>
      </c>
      <c r="O137" s="185"/>
      <c r="P137" s="190"/>
      <c r="Q137" s="190"/>
      <c r="R137" s="190"/>
      <c r="S137" s="186">
        <f>ROUND(G137*(P137),3)</f>
        <v>0</v>
      </c>
      <c r="T137" s="186"/>
      <c r="U137" s="186"/>
      <c r="V137" s="206"/>
      <c r="W137" s="59"/>
      <c r="Z137">
        <f>0.058844*POWER(I137,0.952797)</f>
        <v>0</v>
      </c>
    </row>
    <row r="138" spans="1:26" x14ac:dyDescent="0.25">
      <c r="A138" s="13"/>
      <c r="B138" s="221"/>
      <c r="C138" s="180">
        <v>767</v>
      </c>
      <c r="D138" s="322" t="s">
        <v>94</v>
      </c>
      <c r="E138" s="322"/>
      <c r="F138" s="146"/>
      <c r="G138" s="179"/>
      <c r="H138" s="146"/>
      <c r="I138" s="148">
        <f>ROUND((SUM(I132:I137))/1,2)</f>
        <v>0</v>
      </c>
      <c r="J138" s="147"/>
      <c r="K138" s="147"/>
      <c r="L138" s="147">
        <f>ROUND((SUM(L132:L137))/1,2)</f>
        <v>0</v>
      </c>
      <c r="M138" s="147">
        <f>ROUND((SUM(M132:M137))/1,2)</f>
        <v>0</v>
      </c>
      <c r="N138" s="147"/>
      <c r="O138" s="147"/>
      <c r="P138" s="200"/>
      <c r="Q138" s="1"/>
      <c r="R138" s="1"/>
      <c r="S138" s="200">
        <f>ROUND((SUM(S132:S137))/1,2)</f>
        <v>0.01</v>
      </c>
      <c r="T138" s="2"/>
      <c r="U138" s="2"/>
      <c r="V138" s="208">
        <f>ROUND((SUM(V132:V137))/1,2)</f>
        <v>0</v>
      </c>
      <c r="W138" s="59"/>
    </row>
    <row r="139" spans="1:26" x14ac:dyDescent="0.25">
      <c r="A139" s="1"/>
      <c r="B139" s="217"/>
      <c r="C139" s="1"/>
      <c r="D139" s="1"/>
      <c r="E139" s="139"/>
      <c r="F139" s="139"/>
      <c r="G139" s="173"/>
      <c r="H139" s="139"/>
      <c r="I139" s="139"/>
      <c r="J139" s="140"/>
      <c r="K139" s="140"/>
      <c r="L139" s="140"/>
      <c r="M139" s="140"/>
      <c r="N139" s="140"/>
      <c r="O139" s="140"/>
      <c r="P139" s="140"/>
      <c r="Q139" s="1"/>
      <c r="R139" s="1"/>
      <c r="S139" s="1"/>
      <c r="T139" s="1"/>
      <c r="U139" s="1"/>
      <c r="V139" s="209"/>
      <c r="W139" s="59"/>
    </row>
    <row r="140" spans="1:26" x14ac:dyDescent="0.25">
      <c r="A140" s="13"/>
      <c r="B140" s="221"/>
      <c r="C140" s="13"/>
      <c r="D140" s="324" t="s">
        <v>85</v>
      </c>
      <c r="E140" s="324"/>
      <c r="F140" s="146"/>
      <c r="G140" s="179"/>
      <c r="H140" s="146"/>
      <c r="I140" s="148">
        <f>ROUND((SUM(I131:I139))/2,2)</f>
        <v>0</v>
      </c>
      <c r="J140" s="147"/>
      <c r="K140" s="147"/>
      <c r="L140" s="147">
        <f>ROUND((SUM(L131:L139))/2,2)</f>
        <v>0</v>
      </c>
      <c r="M140" s="147">
        <f>ROUND((SUM(M131:M139))/2,2)</f>
        <v>0</v>
      </c>
      <c r="N140" s="147"/>
      <c r="O140" s="147"/>
      <c r="P140" s="200"/>
      <c r="Q140" s="1"/>
      <c r="R140" s="1"/>
      <c r="S140" s="200">
        <f>ROUND((SUM(S131:S139))/2,2)</f>
        <v>0.01</v>
      </c>
      <c r="T140" s="1"/>
      <c r="U140" s="1"/>
      <c r="V140" s="208">
        <f>ROUND((SUM(V131:V139))/2,2)</f>
        <v>0</v>
      </c>
      <c r="W140" s="59"/>
    </row>
    <row r="141" spans="1:26" x14ac:dyDescent="0.25">
      <c r="A141" s="1"/>
      <c r="B141" s="224"/>
      <c r="C141" s="201"/>
      <c r="D141" s="325" t="s">
        <v>107</v>
      </c>
      <c r="E141" s="325"/>
      <c r="F141" s="203"/>
      <c r="G141" s="202"/>
      <c r="H141" s="203"/>
      <c r="I141" s="203">
        <f>ROUND((SUM(I83:I140))/3,2)</f>
        <v>0</v>
      </c>
      <c r="J141" s="228"/>
      <c r="K141" s="228">
        <f>ROUND((SUM(K83:K140))/3,2)</f>
        <v>0</v>
      </c>
      <c r="L141" s="228">
        <f>ROUND((SUM(L83:L140))/3,2)</f>
        <v>0</v>
      </c>
      <c r="M141" s="228">
        <f>ROUND((SUM(M83:M140))/3,2)</f>
        <v>0</v>
      </c>
      <c r="N141" s="228"/>
      <c r="O141" s="228"/>
      <c r="P141" s="202"/>
      <c r="Q141" s="201"/>
      <c r="R141" s="201"/>
      <c r="S141" s="202">
        <f>ROUND((SUM(S83:S140))/3,2)</f>
        <v>302.24</v>
      </c>
      <c r="T141" s="201"/>
      <c r="U141" s="201"/>
      <c r="V141" s="210">
        <f>ROUND((SUM(V83:V140))/3,2)</f>
        <v>0</v>
      </c>
      <c r="W141" s="59"/>
      <c r="Z141">
        <f>(SUM(Z83:Z140))</f>
        <v>0</v>
      </c>
    </row>
  </sheetData>
  <mergeCells count="103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3:E83"/>
    <mergeCell ref="D84:E84"/>
    <mergeCell ref="D85:E85"/>
    <mergeCell ref="D86:E86"/>
    <mergeCell ref="D87:E87"/>
    <mergeCell ref="D88:E88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D96:E96"/>
    <mergeCell ref="D97:E97"/>
    <mergeCell ref="D98:E98"/>
    <mergeCell ref="D99:E99"/>
    <mergeCell ref="D100:E100"/>
    <mergeCell ref="D101:E101"/>
    <mergeCell ref="D89:E89"/>
    <mergeCell ref="D90:E90"/>
    <mergeCell ref="D91:E91"/>
    <mergeCell ref="D92:E92"/>
    <mergeCell ref="D93:E93"/>
    <mergeCell ref="D95:E95"/>
    <mergeCell ref="D110:E110"/>
    <mergeCell ref="D111:E111"/>
    <mergeCell ref="D112:E112"/>
    <mergeCell ref="D113:E113"/>
    <mergeCell ref="D114:E114"/>
    <mergeCell ref="D115:E115"/>
    <mergeCell ref="D102:E102"/>
    <mergeCell ref="D104:E104"/>
    <mergeCell ref="D105:E105"/>
    <mergeCell ref="D106:E106"/>
    <mergeCell ref="D108:E108"/>
    <mergeCell ref="D109:E109"/>
    <mergeCell ref="D124:E124"/>
    <mergeCell ref="D125:E125"/>
    <mergeCell ref="D126:E126"/>
    <mergeCell ref="D127:E127"/>
    <mergeCell ref="D129:E129"/>
    <mergeCell ref="D131:E131"/>
    <mergeCell ref="D117:E117"/>
    <mergeCell ref="D118:E118"/>
    <mergeCell ref="D119:E119"/>
    <mergeCell ref="D120:E120"/>
    <mergeCell ref="D122:E122"/>
    <mergeCell ref="D123:E123"/>
    <mergeCell ref="D138:E138"/>
    <mergeCell ref="D140:E140"/>
    <mergeCell ref="D141:E141"/>
    <mergeCell ref="D132:E132"/>
    <mergeCell ref="D133:E133"/>
    <mergeCell ref="D134:E134"/>
    <mergeCell ref="D135:E135"/>
    <mergeCell ref="D136:E136"/>
    <mergeCell ref="D137:E137"/>
  </mergeCells>
  <hyperlinks>
    <hyperlink ref="B1:C1" location="A2:A2" tooltip="Klikni na prechod ku Kryciemu listu..." display="Krycí list rozpočtu" xr:uid="{EE9123FE-6925-489A-BE77-6CDFD886A89A}"/>
    <hyperlink ref="E1:F1" location="A54:A54" tooltip="Klikni na prechod ku rekapitulácii..." display="Rekapitulácia rozpočtu" xr:uid="{7BC218DF-4AFD-4B10-B8B2-2E9C073DD22C}"/>
    <hyperlink ref="H1:I1" location="B82:B82" tooltip="Klikni na prechod ku Rozpočet..." display="Rozpočet" xr:uid="{DF8AAC23-2F21-4713-9C5F-2FAD36EEEE6A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07 - Sadové úpravy_multifunkčné ihrisko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F8B0-9290-4471-A993-181FD883134E}">
  <dimension ref="A1:AA131"/>
  <sheetViews>
    <sheetView workbookViewId="0">
      <pane ySplit="1" topLeftCell="A47" activePane="bottomLeft" state="frozen"/>
      <selection pane="bottomLeft" activeCell="A78" sqref="A78:XFD7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5"/>
      <c r="B1" s="389" t="s">
        <v>30</v>
      </c>
      <c r="C1" s="340"/>
      <c r="D1" s="15"/>
      <c r="E1" s="390" t="s">
        <v>0</v>
      </c>
      <c r="F1" s="391"/>
      <c r="G1" s="16"/>
      <c r="H1" s="339" t="s">
        <v>108</v>
      </c>
      <c r="I1" s="340"/>
      <c r="J1" s="167"/>
      <c r="K1" s="168"/>
      <c r="L1" s="168"/>
      <c r="M1" s="168"/>
      <c r="N1" s="168"/>
      <c r="O1" s="168"/>
      <c r="P1" s="169"/>
      <c r="Q1" s="118"/>
      <c r="R1" s="118"/>
      <c r="S1" s="118"/>
      <c r="T1" s="118"/>
      <c r="U1" s="118"/>
      <c r="V1" s="118"/>
      <c r="W1" s="59">
        <v>30.126000000000001</v>
      </c>
    </row>
    <row r="2" spans="1:23" ht="35.1" customHeight="1" x14ac:dyDescent="0.25">
      <c r="A2" s="18"/>
      <c r="B2" s="392" t="s">
        <v>30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4"/>
      <c r="R2" s="394"/>
      <c r="S2" s="394"/>
      <c r="T2" s="394"/>
      <c r="U2" s="394"/>
      <c r="V2" s="395"/>
      <c r="W2" s="59"/>
    </row>
    <row r="3" spans="1:23" ht="18" customHeight="1" x14ac:dyDescent="0.25">
      <c r="A3" s="18"/>
      <c r="B3" s="396" t="s">
        <v>1</v>
      </c>
      <c r="C3" s="397"/>
      <c r="D3" s="397"/>
      <c r="E3" s="397"/>
      <c r="F3" s="397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9"/>
      <c r="W3" s="59"/>
    </row>
    <row r="4" spans="1:23" ht="18" customHeight="1" x14ac:dyDescent="0.25">
      <c r="A4" s="18"/>
      <c r="B4" s="46" t="s">
        <v>3152</v>
      </c>
      <c r="C4" s="35"/>
      <c r="D4" s="28"/>
      <c r="E4" s="28"/>
      <c r="F4" s="48" t="s">
        <v>33</v>
      </c>
      <c r="G4" s="28"/>
      <c r="H4" s="28"/>
      <c r="I4" s="28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9"/>
      <c r="W4" s="59"/>
    </row>
    <row r="5" spans="1:23" ht="18" customHeight="1" x14ac:dyDescent="0.25">
      <c r="A5" s="18"/>
      <c r="B5" s="43"/>
      <c r="C5" s="35"/>
      <c r="D5" s="28"/>
      <c r="E5" s="28"/>
      <c r="F5" s="48" t="s">
        <v>34</v>
      </c>
      <c r="G5" s="28"/>
      <c r="H5" s="28"/>
      <c r="I5" s="2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119"/>
      <c r="W5" s="59"/>
    </row>
    <row r="6" spans="1:23" ht="18" customHeight="1" x14ac:dyDescent="0.25">
      <c r="A6" s="18"/>
      <c r="B6" s="47" t="s">
        <v>35</v>
      </c>
      <c r="C6" s="35"/>
      <c r="D6" s="48" t="s">
        <v>36</v>
      </c>
      <c r="E6" s="28"/>
      <c r="F6" s="48" t="s">
        <v>37</v>
      </c>
      <c r="G6" s="48" t="s">
        <v>38</v>
      </c>
      <c r="H6" s="28"/>
      <c r="I6" s="28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119"/>
      <c r="W6" s="59"/>
    </row>
    <row r="7" spans="1:23" ht="20.100000000000001" customHeight="1" x14ac:dyDescent="0.25">
      <c r="A7" s="18"/>
      <c r="B7" s="400" t="s">
        <v>39</v>
      </c>
      <c r="C7" s="401"/>
      <c r="D7" s="401"/>
      <c r="E7" s="401"/>
      <c r="F7" s="401"/>
      <c r="G7" s="401"/>
      <c r="H7" s="402"/>
      <c r="I7" s="53"/>
      <c r="J7" s="54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119"/>
      <c r="W7" s="59"/>
    </row>
    <row r="8" spans="1:23" ht="18" customHeight="1" x14ac:dyDescent="0.25">
      <c r="A8" s="18"/>
      <c r="B8" s="55" t="s">
        <v>42</v>
      </c>
      <c r="C8" s="52"/>
      <c r="D8" s="31"/>
      <c r="E8" s="31"/>
      <c r="F8" s="56" t="s">
        <v>43</v>
      </c>
      <c r="G8" s="31"/>
      <c r="H8" s="31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19"/>
      <c r="W8" s="59"/>
    </row>
    <row r="9" spans="1:23" ht="20.100000000000001" customHeight="1" x14ac:dyDescent="0.25">
      <c r="A9" s="18"/>
      <c r="B9" s="380" t="s">
        <v>40</v>
      </c>
      <c r="C9" s="381"/>
      <c r="D9" s="381"/>
      <c r="E9" s="381"/>
      <c r="F9" s="381"/>
      <c r="G9" s="381"/>
      <c r="H9" s="382"/>
      <c r="I9" s="54"/>
      <c r="J9" s="54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119"/>
      <c r="W9" s="59"/>
    </row>
    <row r="10" spans="1:23" ht="18" customHeight="1" x14ac:dyDescent="0.25">
      <c r="A10" s="18"/>
      <c r="B10" s="47" t="s">
        <v>1189</v>
      </c>
      <c r="C10" s="35"/>
      <c r="D10" s="28"/>
      <c r="E10" s="28"/>
      <c r="F10" s="48" t="s">
        <v>1190</v>
      </c>
      <c r="G10" s="28"/>
      <c r="H10" s="28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19"/>
      <c r="W10" s="59"/>
    </row>
    <row r="11" spans="1:23" ht="20.100000000000001" customHeight="1" x14ac:dyDescent="0.25">
      <c r="A11" s="18"/>
      <c r="B11" s="380" t="s">
        <v>41</v>
      </c>
      <c r="C11" s="381"/>
      <c r="D11" s="381"/>
      <c r="E11" s="381"/>
      <c r="F11" s="381"/>
      <c r="G11" s="381"/>
      <c r="H11" s="382"/>
      <c r="I11" s="54"/>
      <c r="J11" s="54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19"/>
      <c r="W11" s="59"/>
    </row>
    <row r="12" spans="1:23" ht="18" customHeight="1" x14ac:dyDescent="0.25">
      <c r="A12" s="18"/>
      <c r="B12" s="47" t="s">
        <v>44</v>
      </c>
      <c r="C12" s="35"/>
      <c r="D12" s="28"/>
      <c r="E12" s="28"/>
      <c r="F12" s="48" t="s">
        <v>43</v>
      </c>
      <c r="G12" s="28"/>
      <c r="H12" s="28"/>
      <c r="I12" s="28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19"/>
      <c r="W12" s="59"/>
    </row>
    <row r="13" spans="1:23" ht="18" customHeight="1" x14ac:dyDescent="0.25">
      <c r="A13" s="18"/>
      <c r="B13" s="42"/>
      <c r="C13" s="34"/>
      <c r="D13" s="24"/>
      <c r="E13" s="24"/>
      <c r="F13" s="24"/>
      <c r="G13" s="24"/>
      <c r="H13" s="24"/>
      <c r="I13" s="35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119"/>
      <c r="W13" s="59"/>
    </row>
    <row r="14" spans="1:23" ht="18" customHeight="1" x14ac:dyDescent="0.25">
      <c r="A14" s="18"/>
      <c r="B14" s="60" t="s">
        <v>6</v>
      </c>
      <c r="C14" s="68" t="s">
        <v>66</v>
      </c>
      <c r="D14" s="67" t="s">
        <v>67</v>
      </c>
      <c r="E14" s="72" t="s">
        <v>68</v>
      </c>
      <c r="F14" s="383" t="s">
        <v>50</v>
      </c>
      <c r="G14" s="384"/>
      <c r="H14" s="375"/>
      <c r="I14" s="35"/>
      <c r="J14" s="28"/>
      <c r="K14" s="29"/>
      <c r="L14" s="29"/>
      <c r="M14" s="29"/>
      <c r="N14" s="29"/>
      <c r="O14" s="80"/>
      <c r="P14" s="88"/>
      <c r="Q14" s="84"/>
      <c r="R14" s="29"/>
      <c r="S14" s="29"/>
      <c r="T14" s="29"/>
      <c r="U14" s="29"/>
      <c r="V14" s="119"/>
      <c r="W14" s="59"/>
    </row>
    <row r="15" spans="1:23" ht="18" customHeight="1" x14ac:dyDescent="0.25">
      <c r="A15" s="18"/>
      <c r="B15" s="61" t="s">
        <v>45</v>
      </c>
      <c r="C15" s="69">
        <f>'SO 7957'!E62</f>
        <v>0</v>
      </c>
      <c r="D15" s="64">
        <f>'SO 7957'!F62</f>
        <v>0</v>
      </c>
      <c r="E15" s="73">
        <f>'SO 7957'!G62</f>
        <v>0</v>
      </c>
      <c r="F15" s="385" t="s">
        <v>51</v>
      </c>
      <c r="G15" s="377"/>
      <c r="H15" s="360"/>
      <c r="I15" s="28"/>
      <c r="J15" s="28"/>
      <c r="K15" s="29"/>
      <c r="L15" s="29"/>
      <c r="M15" s="29"/>
      <c r="N15" s="29"/>
      <c r="O15" s="80"/>
      <c r="P15" s="89">
        <v>0</v>
      </c>
      <c r="Q15" s="84"/>
      <c r="R15" s="29"/>
      <c r="S15" s="29"/>
      <c r="T15" s="29"/>
      <c r="U15" s="29"/>
      <c r="V15" s="119"/>
      <c r="W15" s="59"/>
    </row>
    <row r="16" spans="1:23" ht="18" customHeight="1" x14ac:dyDescent="0.25">
      <c r="A16" s="18"/>
      <c r="B16" s="60" t="s">
        <v>46</v>
      </c>
      <c r="C16" s="98"/>
      <c r="D16" s="99"/>
      <c r="E16" s="100"/>
      <c r="F16" s="386" t="s">
        <v>52</v>
      </c>
      <c r="G16" s="377"/>
      <c r="H16" s="360"/>
      <c r="I16" s="28"/>
      <c r="J16" s="28"/>
      <c r="K16" s="29"/>
      <c r="L16" s="29"/>
      <c r="M16" s="29"/>
      <c r="N16" s="29"/>
      <c r="O16" s="80"/>
      <c r="P16" s="89">
        <f>(SUM(Z79:Z130))</f>
        <v>0</v>
      </c>
      <c r="Q16" s="84"/>
      <c r="R16" s="29"/>
      <c r="S16" s="29"/>
      <c r="T16" s="29"/>
      <c r="U16" s="29"/>
      <c r="V16" s="119"/>
      <c r="W16" s="59"/>
    </row>
    <row r="17" spans="1:26" ht="18" customHeight="1" x14ac:dyDescent="0.25">
      <c r="A17" s="18"/>
      <c r="B17" s="61" t="s">
        <v>47</v>
      </c>
      <c r="C17" s="69"/>
      <c r="D17" s="64"/>
      <c r="E17" s="73"/>
      <c r="F17" s="387" t="s">
        <v>53</v>
      </c>
      <c r="G17" s="377"/>
      <c r="H17" s="360"/>
      <c r="I17" s="28"/>
      <c r="J17" s="28"/>
      <c r="K17" s="29"/>
      <c r="L17" s="29"/>
      <c r="M17" s="29"/>
      <c r="N17" s="29"/>
      <c r="O17" s="80"/>
      <c r="P17" s="89">
        <v>0</v>
      </c>
      <c r="Q17" s="84"/>
      <c r="R17" s="29"/>
      <c r="S17" s="29"/>
      <c r="T17" s="29"/>
      <c r="U17" s="29"/>
      <c r="V17" s="119"/>
      <c r="W17" s="59"/>
    </row>
    <row r="18" spans="1:26" ht="18" customHeight="1" x14ac:dyDescent="0.25">
      <c r="A18" s="18"/>
      <c r="B18" s="62" t="s">
        <v>48</v>
      </c>
      <c r="C18" s="70"/>
      <c r="D18" s="65"/>
      <c r="E18" s="74"/>
      <c r="F18" s="388"/>
      <c r="G18" s="379"/>
      <c r="H18" s="360"/>
      <c r="I18" s="28"/>
      <c r="J18" s="28"/>
      <c r="K18" s="29"/>
      <c r="L18" s="29"/>
      <c r="M18" s="29"/>
      <c r="N18" s="29"/>
      <c r="O18" s="80"/>
      <c r="P18" s="90"/>
      <c r="Q18" s="84"/>
      <c r="R18" s="29"/>
      <c r="S18" s="29"/>
      <c r="T18" s="29"/>
      <c r="U18" s="29"/>
      <c r="V18" s="119"/>
      <c r="W18" s="59"/>
    </row>
    <row r="19" spans="1:26" ht="18" customHeight="1" x14ac:dyDescent="0.25">
      <c r="A19" s="18"/>
      <c r="B19" s="62" t="s">
        <v>49</v>
      </c>
      <c r="C19" s="71"/>
      <c r="D19" s="66"/>
      <c r="E19" s="75">
        <f>SUM(E15:E18)</f>
        <v>0</v>
      </c>
      <c r="F19" s="372" t="s">
        <v>49</v>
      </c>
      <c r="G19" s="359"/>
      <c r="H19" s="373"/>
      <c r="I19" s="28"/>
      <c r="J19" s="28"/>
      <c r="K19" s="29"/>
      <c r="L19" s="29"/>
      <c r="M19" s="29"/>
      <c r="N19" s="29"/>
      <c r="O19" s="80"/>
      <c r="P19" s="91">
        <f>SUM(P15:P18)</f>
        <v>0</v>
      </c>
      <c r="Q19" s="84"/>
      <c r="R19" s="29"/>
      <c r="S19" s="29"/>
      <c r="T19" s="29"/>
      <c r="U19" s="29"/>
      <c r="V19" s="119"/>
      <c r="W19" s="59"/>
    </row>
    <row r="20" spans="1:26" ht="18" customHeight="1" x14ac:dyDescent="0.25">
      <c r="A20" s="18"/>
      <c r="B20" s="58" t="s">
        <v>59</v>
      </c>
      <c r="C20" s="63"/>
      <c r="D20" s="101"/>
      <c r="E20" s="102"/>
      <c r="F20" s="361" t="s">
        <v>59</v>
      </c>
      <c r="G20" s="374"/>
      <c r="H20" s="375"/>
      <c r="I20" s="35"/>
      <c r="J20" s="28"/>
      <c r="K20" s="29"/>
      <c r="L20" s="29"/>
      <c r="M20" s="29"/>
      <c r="N20" s="29"/>
      <c r="O20" s="80"/>
      <c r="P20" s="90"/>
      <c r="Q20" s="84"/>
      <c r="R20" s="29"/>
      <c r="S20" s="29"/>
      <c r="T20" s="29"/>
      <c r="U20" s="29"/>
      <c r="V20" s="119"/>
      <c r="W20" s="59"/>
    </row>
    <row r="21" spans="1:26" ht="18" customHeight="1" x14ac:dyDescent="0.25">
      <c r="A21" s="18"/>
      <c r="B21" s="55" t="s">
        <v>60</v>
      </c>
      <c r="C21" s="57"/>
      <c r="D21" s="97"/>
      <c r="E21" s="76">
        <f>((E15*U22*0)+(E16*V22*0)+(E17*W22*0))/100</f>
        <v>0</v>
      </c>
      <c r="F21" s="376" t="s">
        <v>63</v>
      </c>
      <c r="G21" s="377"/>
      <c r="H21" s="360"/>
      <c r="I21" s="28"/>
      <c r="J21" s="28"/>
      <c r="K21" s="29"/>
      <c r="L21" s="29"/>
      <c r="M21" s="29"/>
      <c r="N21" s="29"/>
      <c r="O21" s="80"/>
      <c r="P21" s="89">
        <f>((E15*X22*0)+(E16*Y22*0)+(E17*Z22*0))/100</f>
        <v>0</v>
      </c>
      <c r="Q21" s="84"/>
      <c r="R21" s="29"/>
      <c r="S21" s="29"/>
      <c r="T21" s="29"/>
      <c r="U21" s="29"/>
      <c r="V21" s="119"/>
      <c r="W21" s="59"/>
    </row>
    <row r="22" spans="1:26" ht="18" customHeight="1" x14ac:dyDescent="0.25">
      <c r="A22" s="18"/>
      <c r="B22" s="47" t="s">
        <v>61</v>
      </c>
      <c r="C22" s="37"/>
      <c r="D22" s="78"/>
      <c r="E22" s="77">
        <f>((E15*U23*0)+(E16*V23*0)+(E17*W23*0))/100</f>
        <v>0</v>
      </c>
      <c r="F22" s="376" t="s">
        <v>64</v>
      </c>
      <c r="G22" s="377"/>
      <c r="H22" s="360"/>
      <c r="I22" s="28"/>
      <c r="J22" s="28"/>
      <c r="K22" s="29"/>
      <c r="L22" s="29"/>
      <c r="M22" s="29"/>
      <c r="N22" s="29"/>
      <c r="O22" s="80"/>
      <c r="P22" s="89">
        <f>((E15*X23*0)+(E16*Y23*0)+(E17*Z23*0))/100</f>
        <v>0</v>
      </c>
      <c r="Q22" s="84"/>
      <c r="R22" s="29"/>
      <c r="S22" s="29"/>
      <c r="T22" s="29"/>
      <c r="U22" s="29">
        <v>1</v>
      </c>
      <c r="V22" s="120">
        <v>1</v>
      </c>
      <c r="W22" s="59">
        <v>1</v>
      </c>
      <c r="X22">
        <v>1</v>
      </c>
      <c r="Y22">
        <v>1</v>
      </c>
      <c r="Z22">
        <v>1</v>
      </c>
    </row>
    <row r="23" spans="1:26" ht="18" customHeight="1" x14ac:dyDescent="0.25">
      <c r="A23" s="18"/>
      <c r="B23" s="47" t="s">
        <v>62</v>
      </c>
      <c r="C23" s="37"/>
      <c r="D23" s="78"/>
      <c r="E23" s="77">
        <f>((E15*U24*0)+(E16*V24*0)+(E17*W24*0))/100</f>
        <v>0</v>
      </c>
      <c r="F23" s="376" t="s">
        <v>65</v>
      </c>
      <c r="G23" s="377"/>
      <c r="H23" s="360"/>
      <c r="I23" s="28"/>
      <c r="J23" s="28"/>
      <c r="K23" s="29"/>
      <c r="L23" s="29"/>
      <c r="M23" s="29"/>
      <c r="N23" s="29"/>
      <c r="O23" s="80"/>
      <c r="P23" s="89">
        <f>((E15*X24*0)+(E16*Y24*0)+(E17*Z24*0))/100</f>
        <v>0</v>
      </c>
      <c r="Q23" s="84"/>
      <c r="R23" s="29"/>
      <c r="S23" s="29"/>
      <c r="T23" s="29"/>
      <c r="U23" s="29">
        <v>1</v>
      </c>
      <c r="V23" s="120">
        <v>1</v>
      </c>
      <c r="W23" s="59">
        <v>0</v>
      </c>
      <c r="X23">
        <v>1</v>
      </c>
      <c r="Y23">
        <v>1</v>
      </c>
      <c r="Z23">
        <v>1</v>
      </c>
    </row>
    <row r="24" spans="1:26" ht="18" customHeight="1" x14ac:dyDescent="0.25">
      <c r="A24" s="18"/>
      <c r="B24" s="43"/>
      <c r="C24" s="37"/>
      <c r="D24" s="78"/>
      <c r="E24" s="78"/>
      <c r="F24" s="378"/>
      <c r="G24" s="379"/>
      <c r="H24" s="360"/>
      <c r="I24" s="28"/>
      <c r="J24" s="28"/>
      <c r="K24" s="29"/>
      <c r="L24" s="29"/>
      <c r="M24" s="29"/>
      <c r="N24" s="29"/>
      <c r="O24" s="80"/>
      <c r="P24" s="88"/>
      <c r="Q24" s="84"/>
      <c r="R24" s="29"/>
      <c r="S24" s="29"/>
      <c r="T24" s="29"/>
      <c r="U24" s="29">
        <v>1</v>
      </c>
      <c r="V24" s="120">
        <v>1</v>
      </c>
      <c r="W24" s="59">
        <v>1</v>
      </c>
      <c r="X24">
        <v>1</v>
      </c>
      <c r="Y24">
        <v>1</v>
      </c>
      <c r="Z24">
        <v>0</v>
      </c>
    </row>
    <row r="25" spans="1:26" ht="18" customHeight="1" x14ac:dyDescent="0.25">
      <c r="A25" s="18"/>
      <c r="B25" s="47"/>
      <c r="C25" s="37"/>
      <c r="D25" s="78"/>
      <c r="E25" s="78"/>
      <c r="F25" s="358" t="s">
        <v>49</v>
      </c>
      <c r="G25" s="359"/>
      <c r="H25" s="360"/>
      <c r="I25" s="28"/>
      <c r="J25" s="28"/>
      <c r="K25" s="29"/>
      <c r="L25" s="29"/>
      <c r="M25" s="29"/>
      <c r="N25" s="29"/>
      <c r="O25" s="80"/>
      <c r="P25" s="91">
        <f>SUM(E21:E24)+SUM(P21:P24)</f>
        <v>0</v>
      </c>
      <c r="Q25" s="84"/>
      <c r="R25" s="29"/>
      <c r="S25" s="29"/>
      <c r="T25" s="29"/>
      <c r="U25" s="29"/>
      <c r="V25" s="119"/>
      <c r="W25" s="59"/>
    </row>
    <row r="26" spans="1:26" ht="18" customHeight="1" x14ac:dyDescent="0.25">
      <c r="A26" s="18"/>
      <c r="B26" s="116" t="s">
        <v>71</v>
      </c>
      <c r="C26" s="104"/>
      <c r="D26" s="106"/>
      <c r="E26" s="112"/>
      <c r="F26" s="361" t="s">
        <v>54</v>
      </c>
      <c r="G26" s="362"/>
      <c r="H26" s="363"/>
      <c r="I26" s="26"/>
      <c r="J26" s="26"/>
      <c r="K26" s="27"/>
      <c r="L26" s="27"/>
      <c r="M26" s="27"/>
      <c r="N26" s="27"/>
      <c r="O26" s="81"/>
      <c r="P26" s="92"/>
      <c r="Q26" s="85"/>
      <c r="R26" s="27"/>
      <c r="S26" s="27"/>
      <c r="T26" s="27"/>
      <c r="U26" s="27"/>
      <c r="V26" s="121"/>
      <c r="W26" s="59"/>
    </row>
    <row r="27" spans="1:26" ht="18" customHeight="1" x14ac:dyDescent="0.25">
      <c r="A27" s="18"/>
      <c r="B27" s="44"/>
      <c r="C27" s="39"/>
      <c r="D27" s="79"/>
      <c r="E27" s="113"/>
      <c r="F27" s="364" t="s">
        <v>55</v>
      </c>
      <c r="G27" s="347"/>
      <c r="H27" s="365"/>
      <c r="I27" s="31"/>
      <c r="J27" s="31"/>
      <c r="K27" s="32"/>
      <c r="L27" s="32"/>
      <c r="M27" s="32"/>
      <c r="N27" s="32"/>
      <c r="O27" s="82"/>
      <c r="P27" s="93">
        <f>E19+P19+E25+P25</f>
        <v>0</v>
      </c>
      <c r="Q27" s="86"/>
      <c r="R27" s="32"/>
      <c r="S27" s="32"/>
      <c r="T27" s="32"/>
      <c r="U27" s="32"/>
      <c r="V27" s="122"/>
      <c r="W27" s="59"/>
    </row>
    <row r="28" spans="1:26" ht="18" customHeight="1" x14ac:dyDescent="0.25">
      <c r="A28" s="18"/>
      <c r="B28" s="45"/>
      <c r="C28" s="40"/>
      <c r="D28" s="18"/>
      <c r="E28" s="114"/>
      <c r="F28" s="366" t="s">
        <v>56</v>
      </c>
      <c r="G28" s="367"/>
      <c r="H28" s="227">
        <f>P27-SUM('SO 7957'!K79:'SO 7957'!K130)</f>
        <v>0</v>
      </c>
      <c r="I28" s="24"/>
      <c r="J28" s="24"/>
      <c r="K28" s="25"/>
      <c r="L28" s="25"/>
      <c r="M28" s="25"/>
      <c r="N28" s="25"/>
      <c r="O28" s="83"/>
      <c r="P28" s="94">
        <f>ROUND(((ROUND(H28,2)*20)*1/100),2)</f>
        <v>0</v>
      </c>
      <c r="Q28" s="87"/>
      <c r="R28" s="25"/>
      <c r="S28" s="25"/>
      <c r="T28" s="25"/>
      <c r="U28" s="25"/>
      <c r="V28" s="123"/>
      <c r="W28" s="59"/>
    </row>
    <row r="29" spans="1:26" ht="18" customHeight="1" x14ac:dyDescent="0.25">
      <c r="A29" s="18"/>
      <c r="B29" s="45"/>
      <c r="C29" s="40"/>
      <c r="D29" s="18"/>
      <c r="E29" s="114"/>
      <c r="F29" s="368" t="s">
        <v>57</v>
      </c>
      <c r="G29" s="369"/>
      <c r="H29" s="36">
        <f>SUM('SO 7957'!K79:'SO 7957'!K130)</f>
        <v>0</v>
      </c>
      <c r="I29" s="28"/>
      <c r="J29" s="28"/>
      <c r="K29" s="29"/>
      <c r="L29" s="29"/>
      <c r="M29" s="29"/>
      <c r="N29" s="29"/>
      <c r="O29" s="80"/>
      <c r="P29" s="95">
        <f>ROUND(((ROUND(H29,2)*0)/100),2)</f>
        <v>0</v>
      </c>
      <c r="Q29" s="84"/>
      <c r="R29" s="29"/>
      <c r="S29" s="29"/>
      <c r="T29" s="29"/>
      <c r="U29" s="29"/>
      <c r="V29" s="119"/>
      <c r="W29" s="59"/>
    </row>
    <row r="30" spans="1:26" ht="18" customHeight="1" x14ac:dyDescent="0.25">
      <c r="A30" s="18"/>
      <c r="B30" s="45"/>
      <c r="C30" s="40"/>
      <c r="D30" s="18"/>
      <c r="E30" s="114"/>
      <c r="F30" s="370" t="s">
        <v>58</v>
      </c>
      <c r="G30" s="371"/>
      <c r="H30" s="109"/>
      <c r="I30" s="110"/>
      <c r="J30" s="24"/>
      <c r="K30" s="25"/>
      <c r="L30" s="25"/>
      <c r="M30" s="25"/>
      <c r="N30" s="25"/>
      <c r="O30" s="83"/>
      <c r="P30" s="111">
        <f>SUM(P27:P29)</f>
        <v>0</v>
      </c>
      <c r="Q30" s="84"/>
      <c r="R30" s="29"/>
      <c r="S30" s="29"/>
      <c r="T30" s="29"/>
      <c r="U30" s="29"/>
      <c r="V30" s="119"/>
      <c r="W30" s="59"/>
    </row>
    <row r="31" spans="1:26" ht="18" customHeight="1" x14ac:dyDescent="0.25">
      <c r="A31" s="18"/>
      <c r="B31" s="41"/>
      <c r="C31" s="33"/>
      <c r="D31" s="107"/>
      <c r="E31" s="115"/>
      <c r="F31" s="347"/>
      <c r="G31" s="348"/>
      <c r="H31" s="37"/>
      <c r="I31" s="28"/>
      <c r="J31" s="28"/>
      <c r="K31" s="29"/>
      <c r="L31" s="29"/>
      <c r="M31" s="29"/>
      <c r="N31" s="29"/>
      <c r="O31" s="80"/>
      <c r="P31" s="96"/>
      <c r="Q31" s="84"/>
      <c r="R31" s="29"/>
      <c r="S31" s="29"/>
      <c r="T31" s="29"/>
      <c r="U31" s="29"/>
      <c r="V31" s="119"/>
      <c r="W31" s="59"/>
    </row>
    <row r="32" spans="1:26" ht="18" customHeight="1" x14ac:dyDescent="0.25">
      <c r="A32" s="18"/>
      <c r="B32" s="116" t="s">
        <v>69</v>
      </c>
      <c r="C32" s="108"/>
      <c r="D32" s="22"/>
      <c r="E32" s="117" t="s">
        <v>70</v>
      </c>
      <c r="F32" s="79"/>
      <c r="G32" s="22"/>
      <c r="H32" s="38"/>
      <c r="I32" s="26"/>
      <c r="J32" s="26"/>
      <c r="K32" s="27"/>
      <c r="L32" s="27"/>
      <c r="M32" s="27"/>
      <c r="N32" s="27"/>
      <c r="O32" s="27"/>
      <c r="P32" s="21"/>
      <c r="Q32" s="27"/>
      <c r="R32" s="27"/>
      <c r="S32" s="27"/>
      <c r="T32" s="27"/>
      <c r="U32" s="27"/>
      <c r="V32" s="121"/>
      <c r="W32" s="59"/>
    </row>
    <row r="33" spans="1:23" ht="18" customHeight="1" x14ac:dyDescent="0.25">
      <c r="A33" s="18"/>
      <c r="B33" s="44"/>
      <c r="C33" s="39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24"/>
      <c r="W33" s="59"/>
    </row>
    <row r="34" spans="1:23" ht="18" customHeight="1" x14ac:dyDescent="0.25">
      <c r="A34" s="18"/>
      <c r="B34" s="45"/>
      <c r="C34" s="40"/>
      <c r="D34" s="3"/>
      <c r="E34" s="3"/>
      <c r="F34" s="3"/>
      <c r="G34" s="3"/>
      <c r="H34" s="3"/>
      <c r="I34" s="3"/>
      <c r="J34" s="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5"/>
      <c r="W34" s="59"/>
    </row>
    <row r="35" spans="1:23" ht="18" customHeight="1" x14ac:dyDescent="0.25">
      <c r="A35" s="18"/>
      <c r="B35" s="45"/>
      <c r="C35" s="40"/>
      <c r="D35" s="3"/>
      <c r="E35" s="3"/>
      <c r="F35" s="3"/>
      <c r="G35" s="3"/>
      <c r="H35" s="3"/>
      <c r="I35" s="3"/>
      <c r="J35" s="3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25"/>
      <c r="W35" s="59"/>
    </row>
    <row r="36" spans="1:23" ht="18" customHeight="1" x14ac:dyDescent="0.25">
      <c r="A36" s="18"/>
      <c r="B36" s="45"/>
      <c r="C36" s="40"/>
      <c r="D36" s="3"/>
      <c r="E36" s="3"/>
      <c r="F36" s="3"/>
      <c r="G36" s="3"/>
      <c r="H36" s="3"/>
      <c r="I36" s="3"/>
      <c r="J36" s="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25"/>
      <c r="W36" s="59"/>
    </row>
    <row r="37" spans="1:23" ht="18" customHeight="1" x14ac:dyDescent="0.25">
      <c r="A37" s="18"/>
      <c r="B37" s="41"/>
      <c r="C37" s="33"/>
      <c r="D37" s="8"/>
      <c r="E37" s="8"/>
      <c r="F37" s="8"/>
      <c r="G37" s="8"/>
      <c r="H37" s="8"/>
      <c r="I37" s="8"/>
      <c r="J37" s="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6"/>
      <c r="W37" s="59"/>
    </row>
    <row r="38" spans="1:23" ht="18" customHeight="1" x14ac:dyDescent="0.25">
      <c r="A38" s="18"/>
      <c r="B38" s="127"/>
      <c r="C38" s="128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9"/>
    </row>
    <row r="39" spans="1:23" ht="18" customHeight="1" x14ac:dyDescent="0.25">
      <c r="A39" s="18"/>
      <c r="B39" s="45"/>
      <c r="C39" s="3"/>
      <c r="D39" s="3"/>
      <c r="E39" s="3"/>
      <c r="F39" s="3"/>
      <c r="G39" s="3"/>
      <c r="H39" s="3"/>
      <c r="I39" s="3"/>
      <c r="J39" s="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225"/>
    </row>
    <row r="40" spans="1:23" ht="18" customHeight="1" x14ac:dyDescent="0.25">
      <c r="A40" s="18"/>
      <c r="B40" s="45"/>
      <c r="C40" s="3"/>
      <c r="D40" s="3"/>
      <c r="E40" s="3"/>
      <c r="F40" s="3"/>
      <c r="G40" s="3"/>
      <c r="H40" s="3"/>
      <c r="I40" s="3"/>
      <c r="J40" s="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225"/>
    </row>
    <row r="41" spans="1:23" x14ac:dyDescent="0.25">
      <c r="A41" s="18"/>
      <c r="B41" s="45"/>
      <c r="C41" s="3"/>
      <c r="D41" s="3"/>
      <c r="E41" s="3"/>
      <c r="F41" s="3"/>
      <c r="G41" s="3"/>
      <c r="H41" s="3"/>
      <c r="I41" s="3"/>
      <c r="J41" s="3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225"/>
    </row>
    <row r="42" spans="1:23" x14ac:dyDescent="0.25">
      <c r="A42" s="137"/>
      <c r="B42" s="2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5"/>
    </row>
    <row r="43" spans="1:23" x14ac:dyDescent="0.25">
      <c r="A43" s="137"/>
      <c r="B43" s="21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59"/>
    </row>
    <row r="44" spans="1:23" ht="35.1" customHeight="1" x14ac:dyDescent="0.25">
      <c r="A44" s="137"/>
      <c r="B44" s="351" t="s">
        <v>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3"/>
      <c r="W44" s="59"/>
    </row>
    <row r="45" spans="1:23" x14ac:dyDescent="0.25">
      <c r="A45" s="137"/>
      <c r="B45" s="214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24"/>
      <c r="W45" s="59"/>
    </row>
    <row r="46" spans="1:23" ht="20.100000000000001" customHeight="1" x14ac:dyDescent="0.25">
      <c r="A46" s="211"/>
      <c r="B46" s="327" t="s">
        <v>39</v>
      </c>
      <c r="C46" s="328"/>
      <c r="D46" s="328"/>
      <c r="E46" s="329"/>
      <c r="F46" s="354" t="s">
        <v>36</v>
      </c>
      <c r="G46" s="328"/>
      <c r="H46" s="329"/>
      <c r="I46" s="136"/>
      <c r="J46" s="3"/>
      <c r="K46" s="3"/>
      <c r="L46" s="3"/>
      <c r="M46" s="3"/>
      <c r="N46" s="3"/>
      <c r="O46" s="3"/>
      <c r="P46" s="3"/>
      <c r="Q46" s="14"/>
      <c r="R46" s="14"/>
      <c r="S46" s="14"/>
      <c r="T46" s="14"/>
      <c r="U46" s="14"/>
      <c r="V46" s="125"/>
      <c r="W46" s="59"/>
    </row>
    <row r="47" spans="1:23" ht="20.100000000000001" customHeight="1" x14ac:dyDescent="0.25">
      <c r="A47" s="211"/>
      <c r="B47" s="327" t="s">
        <v>40</v>
      </c>
      <c r="C47" s="328"/>
      <c r="D47" s="328"/>
      <c r="E47" s="329"/>
      <c r="F47" s="354" t="s">
        <v>34</v>
      </c>
      <c r="G47" s="328"/>
      <c r="H47" s="329"/>
      <c r="I47" s="136"/>
      <c r="J47" s="3"/>
      <c r="K47" s="3"/>
      <c r="L47" s="3"/>
      <c r="M47" s="3"/>
      <c r="N47" s="3"/>
      <c r="O47" s="3"/>
      <c r="P47" s="3"/>
      <c r="Q47" s="14"/>
      <c r="R47" s="14"/>
      <c r="S47" s="14"/>
      <c r="T47" s="14"/>
      <c r="U47" s="14"/>
      <c r="V47" s="125"/>
      <c r="W47" s="59"/>
    </row>
    <row r="48" spans="1:23" ht="20.100000000000001" customHeight="1" x14ac:dyDescent="0.25">
      <c r="A48" s="211"/>
      <c r="B48" s="327" t="s">
        <v>41</v>
      </c>
      <c r="C48" s="328"/>
      <c r="D48" s="328"/>
      <c r="E48" s="329"/>
      <c r="F48" s="354" t="s">
        <v>75</v>
      </c>
      <c r="G48" s="328"/>
      <c r="H48" s="329"/>
      <c r="I48" s="136"/>
      <c r="J48" s="3"/>
      <c r="K48" s="3"/>
      <c r="L48" s="3"/>
      <c r="M48" s="3"/>
      <c r="N48" s="3"/>
      <c r="O48" s="3"/>
      <c r="P48" s="3"/>
      <c r="Q48" s="14"/>
      <c r="R48" s="14"/>
      <c r="S48" s="14"/>
      <c r="T48" s="14"/>
      <c r="U48" s="14"/>
      <c r="V48" s="125"/>
      <c r="W48" s="59"/>
    </row>
    <row r="49" spans="1:26" ht="30" customHeight="1" x14ac:dyDescent="0.25">
      <c r="A49" s="211"/>
      <c r="B49" s="355" t="s">
        <v>1</v>
      </c>
      <c r="C49" s="356"/>
      <c r="D49" s="356"/>
      <c r="E49" s="356"/>
      <c r="F49" s="356"/>
      <c r="G49" s="356"/>
      <c r="H49" s="356"/>
      <c r="I49" s="357"/>
      <c r="J49" s="3"/>
      <c r="K49" s="3"/>
      <c r="L49" s="3"/>
      <c r="M49" s="3"/>
      <c r="N49" s="3"/>
      <c r="O49" s="3"/>
      <c r="P49" s="3"/>
      <c r="Q49" s="14"/>
      <c r="R49" s="14"/>
      <c r="S49" s="14"/>
      <c r="T49" s="14"/>
      <c r="U49" s="14"/>
      <c r="V49" s="125"/>
      <c r="W49" s="59"/>
    </row>
    <row r="50" spans="1:26" x14ac:dyDescent="0.25">
      <c r="A50" s="18"/>
      <c r="B50" s="215" t="s">
        <v>3152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4"/>
      <c r="R50" s="14"/>
      <c r="S50" s="14"/>
      <c r="T50" s="14"/>
      <c r="U50" s="14"/>
      <c r="V50" s="125"/>
      <c r="W50" s="59"/>
    </row>
    <row r="51" spans="1:26" x14ac:dyDescent="0.25">
      <c r="A51" s="18"/>
      <c r="B51" s="4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4"/>
      <c r="R51" s="14"/>
      <c r="S51" s="14"/>
      <c r="T51" s="14"/>
      <c r="U51" s="14"/>
      <c r="V51" s="125"/>
      <c r="W51" s="59"/>
    </row>
    <row r="52" spans="1:26" x14ac:dyDescent="0.25">
      <c r="A52" s="18"/>
      <c r="B52" s="4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4"/>
      <c r="R52" s="14"/>
      <c r="S52" s="14"/>
      <c r="T52" s="14"/>
      <c r="U52" s="14"/>
      <c r="V52" s="125"/>
      <c r="W52" s="59"/>
    </row>
    <row r="53" spans="1:26" x14ac:dyDescent="0.25">
      <c r="A53" s="18"/>
      <c r="B53" s="215" t="s">
        <v>76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4"/>
      <c r="R53" s="14"/>
      <c r="S53" s="14"/>
      <c r="T53" s="14"/>
      <c r="U53" s="14"/>
      <c r="V53" s="125"/>
      <c r="W53" s="59"/>
    </row>
    <row r="54" spans="1:26" x14ac:dyDescent="0.25">
      <c r="A54" s="2"/>
      <c r="B54" s="349" t="s">
        <v>72</v>
      </c>
      <c r="C54" s="350"/>
      <c r="D54" s="135"/>
      <c r="E54" s="135" t="s">
        <v>66</v>
      </c>
      <c r="F54" s="135" t="s">
        <v>67</v>
      </c>
      <c r="G54" s="135" t="s">
        <v>49</v>
      </c>
      <c r="H54" s="135" t="s">
        <v>73</v>
      </c>
      <c r="I54" s="135" t="s">
        <v>74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6"/>
      <c r="W54" s="59"/>
    </row>
    <row r="55" spans="1:26" x14ac:dyDescent="0.25">
      <c r="A55" s="13"/>
      <c r="B55" s="346" t="s">
        <v>77</v>
      </c>
      <c r="C55" s="333"/>
      <c r="D55" s="333"/>
      <c r="E55" s="142"/>
      <c r="F55" s="142"/>
      <c r="G55" s="142"/>
      <c r="H55" s="143"/>
      <c r="I55" s="143"/>
      <c r="J55" s="143"/>
      <c r="K55" s="143"/>
      <c r="L55" s="143"/>
      <c r="M55" s="143"/>
      <c r="N55" s="143"/>
      <c r="O55" s="143"/>
      <c r="P55" s="143"/>
      <c r="Q55" s="144"/>
      <c r="R55" s="144"/>
      <c r="S55" s="144"/>
      <c r="T55" s="144"/>
      <c r="U55" s="144"/>
      <c r="V55" s="157"/>
      <c r="W55" s="226"/>
      <c r="X55" s="145"/>
      <c r="Y55" s="145"/>
      <c r="Z55" s="145"/>
    </row>
    <row r="56" spans="1:26" x14ac:dyDescent="0.25">
      <c r="A56" s="13"/>
      <c r="B56" s="344" t="s">
        <v>78</v>
      </c>
      <c r="C56" s="345"/>
      <c r="D56" s="345"/>
      <c r="E56" s="146">
        <f>'SO 7957'!L86</f>
        <v>0</v>
      </c>
      <c r="F56" s="146">
        <f>'SO 7957'!M86</f>
        <v>0</v>
      </c>
      <c r="G56" s="146">
        <f>'SO 7957'!I86</f>
        <v>0</v>
      </c>
      <c r="H56" s="147">
        <f>'SO 7957'!S86</f>
        <v>0</v>
      </c>
      <c r="I56" s="147">
        <f>'SO 7957'!V86</f>
        <v>0</v>
      </c>
      <c r="J56" s="147"/>
      <c r="K56" s="147"/>
      <c r="L56" s="147"/>
      <c r="M56" s="147"/>
      <c r="N56" s="147"/>
      <c r="O56" s="147"/>
      <c r="P56" s="147"/>
      <c r="Q56" s="145"/>
      <c r="R56" s="145"/>
      <c r="S56" s="145"/>
      <c r="T56" s="145"/>
      <c r="U56" s="145"/>
      <c r="V56" s="158"/>
      <c r="W56" s="226"/>
      <c r="X56" s="145"/>
      <c r="Y56" s="145"/>
      <c r="Z56" s="145"/>
    </row>
    <row r="57" spans="1:26" x14ac:dyDescent="0.25">
      <c r="A57" s="13"/>
      <c r="B57" s="344" t="s">
        <v>79</v>
      </c>
      <c r="C57" s="345"/>
      <c r="D57" s="345"/>
      <c r="E57" s="146">
        <f>'SO 7957'!L95</f>
        <v>0</v>
      </c>
      <c r="F57" s="146">
        <f>'SO 7957'!M95</f>
        <v>0</v>
      </c>
      <c r="G57" s="146">
        <f>'SO 7957'!I95</f>
        <v>0</v>
      </c>
      <c r="H57" s="147">
        <f>'SO 7957'!S95</f>
        <v>4.9800000000000004</v>
      </c>
      <c r="I57" s="147">
        <f>'SO 7957'!V95</f>
        <v>0</v>
      </c>
      <c r="J57" s="147"/>
      <c r="K57" s="147"/>
      <c r="L57" s="147"/>
      <c r="M57" s="147"/>
      <c r="N57" s="147"/>
      <c r="O57" s="147"/>
      <c r="P57" s="147"/>
      <c r="Q57" s="145"/>
      <c r="R57" s="145"/>
      <c r="S57" s="145"/>
      <c r="T57" s="145"/>
      <c r="U57" s="145"/>
      <c r="V57" s="158"/>
      <c r="W57" s="226"/>
      <c r="X57" s="145"/>
      <c r="Y57" s="145"/>
      <c r="Z57" s="145"/>
    </row>
    <row r="58" spans="1:26" x14ac:dyDescent="0.25">
      <c r="A58" s="13"/>
      <c r="B58" s="344" t="s">
        <v>80</v>
      </c>
      <c r="C58" s="345"/>
      <c r="D58" s="345"/>
      <c r="E58" s="146">
        <f>'SO 7957'!L99</f>
        <v>0</v>
      </c>
      <c r="F58" s="146">
        <f>'SO 7957'!M99</f>
        <v>0</v>
      </c>
      <c r="G58" s="146">
        <f>'SO 7957'!I99</f>
        <v>0</v>
      </c>
      <c r="H58" s="147">
        <f>'SO 7957'!S99</f>
        <v>0</v>
      </c>
      <c r="I58" s="147">
        <f>'SO 7957'!V99</f>
        <v>0</v>
      </c>
      <c r="J58" s="147"/>
      <c r="K58" s="147"/>
      <c r="L58" s="147"/>
      <c r="M58" s="147"/>
      <c r="N58" s="147"/>
      <c r="O58" s="147"/>
      <c r="P58" s="147"/>
      <c r="Q58" s="145"/>
      <c r="R58" s="145"/>
      <c r="S58" s="145"/>
      <c r="T58" s="145"/>
      <c r="U58" s="145"/>
      <c r="V58" s="158"/>
      <c r="W58" s="226"/>
      <c r="X58" s="145"/>
      <c r="Y58" s="145"/>
      <c r="Z58" s="145"/>
    </row>
    <row r="59" spans="1:26" x14ac:dyDescent="0.25">
      <c r="A59" s="13"/>
      <c r="B59" s="344" t="s">
        <v>2597</v>
      </c>
      <c r="C59" s="345"/>
      <c r="D59" s="345"/>
      <c r="E59" s="146">
        <f>'SO 7957'!L108</f>
        <v>0</v>
      </c>
      <c r="F59" s="146">
        <f>'SO 7957'!M108</f>
        <v>0</v>
      </c>
      <c r="G59" s="146">
        <f>'SO 7957'!I108</f>
        <v>0</v>
      </c>
      <c r="H59" s="147">
        <f>'SO 7957'!S108</f>
        <v>429.44</v>
      </c>
      <c r="I59" s="147">
        <f>'SO 7957'!V108</f>
        <v>0</v>
      </c>
      <c r="J59" s="147"/>
      <c r="K59" s="147"/>
      <c r="L59" s="147"/>
      <c r="M59" s="147"/>
      <c r="N59" s="147"/>
      <c r="O59" s="147"/>
      <c r="P59" s="147"/>
      <c r="Q59" s="145"/>
      <c r="R59" s="145"/>
      <c r="S59" s="145"/>
      <c r="T59" s="145"/>
      <c r="U59" s="145"/>
      <c r="V59" s="158"/>
      <c r="W59" s="226"/>
      <c r="X59" s="145"/>
      <c r="Y59" s="145"/>
      <c r="Z59" s="145"/>
    </row>
    <row r="60" spans="1:26" x14ac:dyDescent="0.25">
      <c r="A60" s="13"/>
      <c r="B60" s="344" t="s">
        <v>83</v>
      </c>
      <c r="C60" s="345"/>
      <c r="D60" s="345"/>
      <c r="E60" s="146">
        <f>'SO 7957'!L122</f>
        <v>0</v>
      </c>
      <c r="F60" s="146">
        <f>'SO 7957'!M122</f>
        <v>0</v>
      </c>
      <c r="G60" s="146">
        <f>'SO 7957'!I122</f>
        <v>0</v>
      </c>
      <c r="H60" s="147">
        <f>'SO 7957'!S122</f>
        <v>4.24</v>
      </c>
      <c r="I60" s="147">
        <f>'SO 7957'!V122</f>
        <v>0</v>
      </c>
      <c r="J60" s="147"/>
      <c r="K60" s="147"/>
      <c r="L60" s="147"/>
      <c r="M60" s="147"/>
      <c r="N60" s="147"/>
      <c r="O60" s="147"/>
      <c r="P60" s="147"/>
      <c r="Q60" s="145"/>
      <c r="R60" s="145"/>
      <c r="S60" s="145"/>
      <c r="T60" s="145"/>
      <c r="U60" s="145"/>
      <c r="V60" s="158"/>
      <c r="W60" s="226"/>
      <c r="X60" s="145"/>
      <c r="Y60" s="145"/>
      <c r="Z60" s="145"/>
    </row>
    <row r="61" spans="1:26" x14ac:dyDescent="0.25">
      <c r="A61" s="13"/>
      <c r="B61" s="344" t="s">
        <v>84</v>
      </c>
      <c r="C61" s="345"/>
      <c r="D61" s="345"/>
      <c r="E61" s="146">
        <f>'SO 7957'!L128</f>
        <v>0</v>
      </c>
      <c r="F61" s="146">
        <f>'SO 7957'!M128</f>
        <v>0</v>
      </c>
      <c r="G61" s="146">
        <f>'SO 7957'!I128</f>
        <v>0</v>
      </c>
      <c r="H61" s="147">
        <f>'SO 7957'!S128</f>
        <v>0</v>
      </c>
      <c r="I61" s="147">
        <f>'SO 7957'!V128</f>
        <v>0</v>
      </c>
      <c r="J61" s="147"/>
      <c r="K61" s="147"/>
      <c r="L61" s="147"/>
      <c r="M61" s="147"/>
      <c r="N61" s="147"/>
      <c r="O61" s="147"/>
      <c r="P61" s="147"/>
      <c r="Q61" s="145"/>
      <c r="R61" s="145"/>
      <c r="S61" s="145"/>
      <c r="T61" s="145"/>
      <c r="U61" s="145"/>
      <c r="V61" s="158"/>
      <c r="W61" s="226"/>
      <c r="X61" s="145"/>
      <c r="Y61" s="145"/>
      <c r="Z61" s="145"/>
    </row>
    <row r="62" spans="1:26" x14ac:dyDescent="0.25">
      <c r="A62" s="13"/>
      <c r="B62" s="334" t="s">
        <v>77</v>
      </c>
      <c r="C62" s="324"/>
      <c r="D62" s="324"/>
      <c r="E62" s="148">
        <f>'SO 7957'!L130</f>
        <v>0</v>
      </c>
      <c r="F62" s="148">
        <f>'SO 7957'!M130</f>
        <v>0</v>
      </c>
      <c r="G62" s="148">
        <f>'SO 7957'!I130</f>
        <v>0</v>
      </c>
      <c r="H62" s="149">
        <f>'SO 7957'!S130</f>
        <v>438.66</v>
      </c>
      <c r="I62" s="149">
        <f>'SO 7957'!V130</f>
        <v>0</v>
      </c>
      <c r="J62" s="149"/>
      <c r="K62" s="149"/>
      <c r="L62" s="149"/>
      <c r="M62" s="149"/>
      <c r="N62" s="149"/>
      <c r="O62" s="149"/>
      <c r="P62" s="149"/>
      <c r="Q62" s="145"/>
      <c r="R62" s="145"/>
      <c r="S62" s="145"/>
      <c r="T62" s="145"/>
      <c r="U62" s="145"/>
      <c r="V62" s="158"/>
      <c r="W62" s="226"/>
      <c r="X62" s="145"/>
      <c r="Y62" s="145"/>
      <c r="Z62" s="145"/>
    </row>
    <row r="63" spans="1:26" x14ac:dyDescent="0.25">
      <c r="A63" s="1"/>
      <c r="B63" s="217"/>
      <c r="C63" s="1"/>
      <c r="D63" s="1"/>
      <c r="E63" s="139"/>
      <c r="F63" s="139"/>
      <c r="G63" s="139"/>
      <c r="H63" s="140"/>
      <c r="I63" s="140"/>
      <c r="J63" s="140"/>
      <c r="K63" s="140"/>
      <c r="L63" s="140"/>
      <c r="M63" s="140"/>
      <c r="N63" s="140"/>
      <c r="O63" s="140"/>
      <c r="P63" s="140"/>
      <c r="V63" s="159"/>
      <c r="W63" s="59"/>
    </row>
    <row r="64" spans="1:26" x14ac:dyDescent="0.25">
      <c r="A64" s="150"/>
      <c r="B64" s="335" t="s">
        <v>107</v>
      </c>
      <c r="C64" s="336"/>
      <c r="D64" s="336"/>
      <c r="E64" s="152">
        <f>'SO 7957'!L131</f>
        <v>0</v>
      </c>
      <c r="F64" s="152">
        <f>'SO 7957'!M131</f>
        <v>0</v>
      </c>
      <c r="G64" s="152">
        <f>'SO 7957'!I131</f>
        <v>0</v>
      </c>
      <c r="H64" s="153">
        <f>'SO 7957'!S131</f>
        <v>438.66</v>
      </c>
      <c r="I64" s="153">
        <f>'SO 7957'!V131</f>
        <v>0</v>
      </c>
      <c r="J64" s="154"/>
      <c r="K64" s="154"/>
      <c r="L64" s="154"/>
      <c r="M64" s="154"/>
      <c r="N64" s="154"/>
      <c r="O64" s="154"/>
      <c r="P64" s="154"/>
      <c r="Q64" s="155"/>
      <c r="R64" s="155"/>
      <c r="S64" s="155"/>
      <c r="T64" s="155"/>
      <c r="U64" s="155"/>
      <c r="V64" s="160"/>
      <c r="W64" s="226"/>
      <c r="X64" s="151"/>
      <c r="Y64" s="151"/>
      <c r="Z64" s="151"/>
    </row>
    <row r="65" spans="1:26" x14ac:dyDescent="0.25">
      <c r="A65" s="18"/>
      <c r="B65" s="45"/>
      <c r="C65" s="3"/>
      <c r="D65" s="3"/>
      <c r="E65" s="17"/>
      <c r="F65" s="17"/>
      <c r="G65" s="17"/>
      <c r="H65" s="161"/>
      <c r="I65" s="161"/>
      <c r="J65" s="161"/>
      <c r="K65" s="161"/>
      <c r="L65" s="161"/>
      <c r="M65" s="161"/>
      <c r="N65" s="161"/>
      <c r="O65" s="161"/>
      <c r="P65" s="161"/>
      <c r="Q65" s="14"/>
      <c r="R65" s="14"/>
      <c r="S65" s="14"/>
      <c r="T65" s="14"/>
      <c r="U65" s="14"/>
      <c r="V65" s="14"/>
      <c r="W65" s="59"/>
    </row>
    <row r="66" spans="1:26" x14ac:dyDescent="0.25">
      <c r="A66" s="18"/>
      <c r="B66" s="45"/>
      <c r="C66" s="3"/>
      <c r="D66" s="3"/>
      <c r="E66" s="17"/>
      <c r="F66" s="17"/>
      <c r="G66" s="17"/>
      <c r="H66" s="161"/>
      <c r="I66" s="161"/>
      <c r="J66" s="161"/>
      <c r="K66" s="161"/>
      <c r="L66" s="161"/>
      <c r="M66" s="161"/>
      <c r="N66" s="161"/>
      <c r="O66" s="161"/>
      <c r="P66" s="161"/>
      <c r="Q66" s="14"/>
      <c r="R66" s="14"/>
      <c r="S66" s="14"/>
      <c r="T66" s="14"/>
      <c r="U66" s="14"/>
      <c r="V66" s="14"/>
      <c r="W66" s="59"/>
    </row>
    <row r="67" spans="1:26" x14ac:dyDescent="0.25">
      <c r="A67" s="18"/>
      <c r="B67" s="41"/>
      <c r="C67" s="8"/>
      <c r="D67" s="8"/>
      <c r="E67" s="30"/>
      <c r="F67" s="30"/>
      <c r="G67" s="30"/>
      <c r="H67" s="162"/>
      <c r="I67" s="162"/>
      <c r="J67" s="162"/>
      <c r="K67" s="162"/>
      <c r="L67" s="162"/>
      <c r="M67" s="162"/>
      <c r="N67" s="162"/>
      <c r="O67" s="162"/>
      <c r="P67" s="162"/>
      <c r="Q67" s="19"/>
      <c r="R67" s="19"/>
      <c r="S67" s="19"/>
      <c r="T67" s="19"/>
      <c r="U67" s="19"/>
      <c r="V67" s="19"/>
      <c r="W67" s="59"/>
    </row>
    <row r="68" spans="1:26" ht="35.1" customHeight="1" x14ac:dyDescent="0.25">
      <c r="A68" s="1"/>
      <c r="B68" s="337" t="s">
        <v>108</v>
      </c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59"/>
    </row>
    <row r="69" spans="1:26" x14ac:dyDescent="0.25">
      <c r="A69" s="18"/>
      <c r="B69" s="103"/>
      <c r="C69" s="22"/>
      <c r="D69" s="22"/>
      <c r="E69" s="105"/>
      <c r="F69" s="105"/>
      <c r="G69" s="105"/>
      <c r="H69" s="176"/>
      <c r="I69" s="176"/>
      <c r="J69" s="176"/>
      <c r="K69" s="176"/>
      <c r="L69" s="176"/>
      <c r="M69" s="176"/>
      <c r="N69" s="176"/>
      <c r="O69" s="176"/>
      <c r="P69" s="176"/>
      <c r="Q69" s="23"/>
      <c r="R69" s="23"/>
      <c r="S69" s="23"/>
      <c r="T69" s="23"/>
      <c r="U69" s="23"/>
      <c r="V69" s="23"/>
      <c r="W69" s="59"/>
    </row>
    <row r="70" spans="1:26" ht="20.100000000000001" customHeight="1" x14ac:dyDescent="0.25">
      <c r="A70" s="211"/>
      <c r="B70" s="341" t="s">
        <v>39</v>
      </c>
      <c r="C70" s="342"/>
      <c r="D70" s="342"/>
      <c r="E70" s="343"/>
      <c r="F70" s="174"/>
      <c r="G70" s="174"/>
      <c r="H70" s="175" t="s">
        <v>36</v>
      </c>
      <c r="I70" s="330"/>
      <c r="J70" s="331"/>
      <c r="K70" s="331"/>
      <c r="L70" s="331"/>
      <c r="M70" s="331"/>
      <c r="N70" s="331"/>
      <c r="O70" s="331"/>
      <c r="P70" s="332"/>
      <c r="Q70" s="21"/>
      <c r="R70" s="21"/>
      <c r="S70" s="21"/>
      <c r="T70" s="21"/>
      <c r="U70" s="21"/>
      <c r="V70" s="21"/>
      <c r="W70" s="59"/>
    </row>
    <row r="71" spans="1:26" ht="20.100000000000001" customHeight="1" x14ac:dyDescent="0.25">
      <c r="A71" s="211"/>
      <c r="B71" s="327" t="s">
        <v>40</v>
      </c>
      <c r="C71" s="328"/>
      <c r="D71" s="328"/>
      <c r="E71" s="329"/>
      <c r="F71" s="170"/>
      <c r="G71" s="170"/>
      <c r="H71" s="171" t="s">
        <v>119</v>
      </c>
      <c r="I71" s="171" t="s">
        <v>120</v>
      </c>
      <c r="J71" s="161"/>
      <c r="K71" s="161"/>
      <c r="L71" s="161"/>
      <c r="M71" s="161"/>
      <c r="N71" s="161"/>
      <c r="O71" s="161"/>
      <c r="P71" s="161"/>
      <c r="Q71" s="14"/>
      <c r="R71" s="14"/>
      <c r="S71" s="14"/>
      <c r="T71" s="14"/>
      <c r="U71" s="14"/>
      <c r="V71" s="14"/>
      <c r="W71" s="59"/>
    </row>
    <row r="72" spans="1:26" ht="20.100000000000001" customHeight="1" x14ac:dyDescent="0.25">
      <c r="A72" s="211"/>
      <c r="B72" s="327" t="s">
        <v>41</v>
      </c>
      <c r="C72" s="328"/>
      <c r="D72" s="328"/>
      <c r="E72" s="329"/>
      <c r="F72" s="170"/>
      <c r="G72" s="170"/>
      <c r="H72" s="171" t="s">
        <v>121</v>
      </c>
      <c r="I72" s="171" t="s">
        <v>38</v>
      </c>
      <c r="J72" s="161"/>
      <c r="K72" s="161"/>
      <c r="L72" s="161"/>
      <c r="M72" s="161"/>
      <c r="N72" s="161"/>
      <c r="O72" s="161"/>
      <c r="P72" s="161"/>
      <c r="Q72" s="14"/>
      <c r="R72" s="14"/>
      <c r="S72" s="14"/>
      <c r="T72" s="14"/>
      <c r="U72" s="14"/>
      <c r="V72" s="14"/>
      <c r="W72" s="59"/>
    </row>
    <row r="73" spans="1:26" ht="20.100000000000001" customHeight="1" x14ac:dyDescent="0.25">
      <c r="A73" s="18"/>
      <c r="B73" s="215" t="s">
        <v>122</v>
      </c>
      <c r="C73" s="3"/>
      <c r="D73" s="3"/>
      <c r="E73" s="17"/>
      <c r="F73" s="17"/>
      <c r="G73" s="17"/>
      <c r="H73" s="161"/>
      <c r="I73" s="161"/>
      <c r="J73" s="161"/>
      <c r="K73" s="161"/>
      <c r="L73" s="161"/>
      <c r="M73" s="161"/>
      <c r="N73" s="161"/>
      <c r="O73" s="161"/>
      <c r="P73" s="161"/>
      <c r="Q73" s="14"/>
      <c r="R73" s="14"/>
      <c r="S73" s="14"/>
      <c r="T73" s="14"/>
      <c r="U73" s="14"/>
      <c r="V73" s="14"/>
      <c r="W73" s="59"/>
    </row>
    <row r="74" spans="1:26" ht="20.100000000000001" customHeight="1" x14ac:dyDescent="0.25">
      <c r="A74" s="18"/>
      <c r="B74" s="215" t="s">
        <v>3152</v>
      </c>
      <c r="C74" s="3"/>
      <c r="D74" s="3"/>
      <c r="E74" s="17"/>
      <c r="F74" s="17"/>
      <c r="G74" s="17"/>
      <c r="H74" s="161"/>
      <c r="I74" s="161"/>
      <c r="J74" s="161"/>
      <c r="K74" s="161"/>
      <c r="L74" s="161"/>
      <c r="M74" s="161"/>
      <c r="N74" s="161"/>
      <c r="O74" s="161"/>
      <c r="P74" s="161"/>
      <c r="Q74" s="14"/>
      <c r="R74" s="14"/>
      <c r="S74" s="14"/>
      <c r="T74" s="14"/>
      <c r="U74" s="14"/>
      <c r="V74" s="14"/>
      <c r="W74" s="59"/>
    </row>
    <row r="75" spans="1:26" ht="20.100000000000001" customHeight="1" x14ac:dyDescent="0.25">
      <c r="A75" s="18"/>
      <c r="B75" s="45"/>
      <c r="C75" s="3"/>
      <c r="D75" s="3"/>
      <c r="E75" s="17"/>
      <c r="F75" s="17"/>
      <c r="G75" s="17"/>
      <c r="H75" s="161"/>
      <c r="I75" s="161"/>
      <c r="J75" s="161"/>
      <c r="K75" s="161"/>
      <c r="L75" s="161"/>
      <c r="M75" s="161"/>
      <c r="N75" s="161"/>
      <c r="O75" s="161"/>
      <c r="P75" s="161"/>
      <c r="Q75" s="14"/>
      <c r="R75" s="14"/>
      <c r="S75" s="14"/>
      <c r="T75" s="14"/>
      <c r="U75" s="14"/>
      <c r="V75" s="14"/>
      <c r="W75" s="59"/>
    </row>
    <row r="76" spans="1:26" ht="20.100000000000001" customHeight="1" x14ac:dyDescent="0.25">
      <c r="A76" s="18"/>
      <c r="B76" s="45"/>
      <c r="C76" s="3"/>
      <c r="D76" s="3"/>
      <c r="E76" s="17"/>
      <c r="F76" s="17"/>
      <c r="G76" s="17"/>
      <c r="H76" s="161"/>
      <c r="I76" s="161"/>
      <c r="J76" s="161"/>
      <c r="K76" s="161"/>
      <c r="L76" s="161"/>
      <c r="M76" s="161"/>
      <c r="N76" s="161"/>
      <c r="O76" s="161"/>
      <c r="P76" s="161"/>
      <c r="Q76" s="14"/>
      <c r="R76" s="14"/>
      <c r="S76" s="14"/>
      <c r="T76" s="14"/>
      <c r="U76" s="14"/>
      <c r="V76" s="14"/>
      <c r="W76" s="59"/>
    </row>
    <row r="77" spans="1:26" ht="20.100000000000001" customHeight="1" x14ac:dyDescent="0.25">
      <c r="A77" s="18"/>
      <c r="B77" s="218" t="s">
        <v>76</v>
      </c>
      <c r="C77" s="172"/>
      <c r="D77" s="172"/>
      <c r="E77" s="17"/>
      <c r="F77" s="17"/>
      <c r="G77" s="17"/>
      <c r="H77" s="161"/>
      <c r="I77" s="161"/>
      <c r="J77" s="161"/>
      <c r="K77" s="161"/>
      <c r="L77" s="161"/>
      <c r="M77" s="161"/>
      <c r="N77" s="161"/>
      <c r="O77" s="161"/>
      <c r="P77" s="161"/>
      <c r="Q77" s="14"/>
      <c r="R77" s="14"/>
      <c r="S77" s="14"/>
      <c r="T77" s="14"/>
      <c r="U77" s="14"/>
      <c r="V77" s="14"/>
      <c r="W77" s="59"/>
    </row>
    <row r="78" spans="1:26" x14ac:dyDescent="0.25">
      <c r="A78" s="2"/>
      <c r="B78" s="219" t="s">
        <v>109</v>
      </c>
      <c r="C78" s="135" t="s">
        <v>110</v>
      </c>
      <c r="D78" s="135" t="s">
        <v>111</v>
      </c>
      <c r="E78" s="163"/>
      <c r="F78" s="163" t="s">
        <v>112</v>
      </c>
      <c r="G78" s="163" t="s">
        <v>113</v>
      </c>
      <c r="H78" s="164" t="s">
        <v>114</v>
      </c>
      <c r="I78" s="164" t="s">
        <v>115</v>
      </c>
      <c r="J78" s="164"/>
      <c r="K78" s="164"/>
      <c r="L78" s="164"/>
      <c r="M78" s="164"/>
      <c r="N78" s="164"/>
      <c r="O78" s="164"/>
      <c r="P78" s="164" t="s">
        <v>116</v>
      </c>
      <c r="Q78" s="165"/>
      <c r="R78" s="165"/>
      <c r="S78" s="135" t="s">
        <v>117</v>
      </c>
      <c r="T78" s="166"/>
      <c r="U78" s="166"/>
      <c r="V78" s="135" t="s">
        <v>118</v>
      </c>
      <c r="W78" s="59"/>
    </row>
    <row r="79" spans="1:26" x14ac:dyDescent="0.25">
      <c r="A79" s="13"/>
      <c r="B79" s="220"/>
      <c r="C79" s="177"/>
      <c r="D79" s="333" t="s">
        <v>77</v>
      </c>
      <c r="E79" s="333"/>
      <c r="F79" s="142"/>
      <c r="G79" s="178"/>
      <c r="H79" s="142"/>
      <c r="I79" s="142"/>
      <c r="J79" s="143"/>
      <c r="K79" s="143"/>
      <c r="L79" s="143"/>
      <c r="M79" s="143"/>
      <c r="N79" s="143"/>
      <c r="O79" s="143"/>
      <c r="P79" s="143"/>
      <c r="Q79" s="141"/>
      <c r="R79" s="141"/>
      <c r="S79" s="141"/>
      <c r="T79" s="141"/>
      <c r="U79" s="141"/>
      <c r="V79" s="204"/>
      <c r="W79" s="226"/>
      <c r="X79" s="145"/>
      <c r="Y79" s="145"/>
      <c r="Z79" s="145"/>
    </row>
    <row r="80" spans="1:26" x14ac:dyDescent="0.25">
      <c r="A80" s="13"/>
      <c r="B80" s="221"/>
      <c r="C80" s="180">
        <v>1</v>
      </c>
      <c r="D80" s="322" t="s">
        <v>78</v>
      </c>
      <c r="E80" s="322"/>
      <c r="F80" s="146"/>
      <c r="G80" s="179"/>
      <c r="H80" s="146"/>
      <c r="I80" s="146"/>
      <c r="J80" s="147"/>
      <c r="K80" s="147"/>
      <c r="L80" s="147"/>
      <c r="M80" s="147"/>
      <c r="N80" s="147"/>
      <c r="O80" s="147"/>
      <c r="P80" s="147"/>
      <c r="Q80" s="13"/>
      <c r="R80" s="13"/>
      <c r="S80" s="13"/>
      <c r="T80" s="13"/>
      <c r="U80" s="13"/>
      <c r="V80" s="205"/>
      <c r="W80" s="226"/>
      <c r="X80" s="145"/>
      <c r="Y80" s="145"/>
      <c r="Z80" s="145"/>
    </row>
    <row r="81" spans="1:26" ht="24.95" customHeight="1" x14ac:dyDescent="0.25">
      <c r="A81" s="187"/>
      <c r="B81" s="222"/>
      <c r="C81" s="188" t="s">
        <v>3153</v>
      </c>
      <c r="D81" s="323" t="s">
        <v>3154</v>
      </c>
      <c r="E81" s="323"/>
      <c r="F81" s="182" t="s">
        <v>125</v>
      </c>
      <c r="G81" s="183">
        <v>2.2080000000000002</v>
      </c>
      <c r="H81" s="189"/>
      <c r="I81" s="182">
        <f>ROUND(G81*(H81),2)</f>
        <v>0</v>
      </c>
      <c r="J81" s="184">
        <f>ROUND(G81*(N81),2)</f>
        <v>0</v>
      </c>
      <c r="K81" s="185">
        <f>ROUND(G81*(O81),2)</f>
        <v>0</v>
      </c>
      <c r="L81" s="185">
        <f>ROUND(G81*(H81),2)</f>
        <v>0</v>
      </c>
      <c r="M81" s="185"/>
      <c r="N81" s="185">
        <v>0</v>
      </c>
      <c r="O81" s="185"/>
      <c r="P81" s="190"/>
      <c r="Q81" s="190"/>
      <c r="R81" s="190"/>
      <c r="S81" s="186">
        <f>ROUND(G81*(P81),3)</f>
        <v>0</v>
      </c>
      <c r="T81" s="186"/>
      <c r="U81" s="186"/>
      <c r="V81" s="206"/>
      <c r="W81" s="59"/>
      <c r="Z81">
        <f>0.058844*POWER(I81,0.952797)</f>
        <v>0</v>
      </c>
    </row>
    <row r="82" spans="1:26" ht="24.95" customHeight="1" x14ac:dyDescent="0.25">
      <c r="A82" s="187"/>
      <c r="B82" s="222"/>
      <c r="C82" s="188" t="s">
        <v>3099</v>
      </c>
      <c r="D82" s="323" t="s">
        <v>3100</v>
      </c>
      <c r="E82" s="323"/>
      <c r="F82" s="182" t="s">
        <v>125</v>
      </c>
      <c r="G82" s="183">
        <v>32</v>
      </c>
      <c r="H82" s="189"/>
      <c r="I82" s="182">
        <f>ROUND(G82*(H82),2)</f>
        <v>0</v>
      </c>
      <c r="J82" s="184">
        <f>ROUND(G82*(N82),2)</f>
        <v>0</v>
      </c>
      <c r="K82" s="185">
        <f>ROUND(G82*(O82),2)</f>
        <v>0</v>
      </c>
      <c r="L82" s="185">
        <f>ROUND(G82*(H82),2)</f>
        <v>0</v>
      </c>
      <c r="M82" s="185"/>
      <c r="N82" s="185">
        <v>0</v>
      </c>
      <c r="O82" s="185"/>
      <c r="P82" s="190"/>
      <c r="Q82" s="190"/>
      <c r="R82" s="190"/>
      <c r="S82" s="186">
        <f>ROUND(G82*(P82),3)</f>
        <v>0</v>
      </c>
      <c r="T82" s="186"/>
      <c r="U82" s="186"/>
      <c r="V82" s="206"/>
      <c r="W82" s="59"/>
      <c r="Z82">
        <f>0.058844*POWER(I82,0.952797)</f>
        <v>0</v>
      </c>
    </row>
    <row r="83" spans="1:26" ht="24.95" customHeight="1" x14ac:dyDescent="0.25">
      <c r="A83" s="187"/>
      <c r="B83" s="222"/>
      <c r="C83" s="188" t="s">
        <v>2917</v>
      </c>
      <c r="D83" s="323" t="s">
        <v>3155</v>
      </c>
      <c r="E83" s="323"/>
      <c r="F83" s="182" t="s">
        <v>125</v>
      </c>
      <c r="G83" s="183">
        <v>2.2080000000000002</v>
      </c>
      <c r="H83" s="189"/>
      <c r="I83" s="182">
        <f>ROUND(G83*(H83),2)</f>
        <v>0</v>
      </c>
      <c r="J83" s="184">
        <f>ROUND(G83*(N83),2)</f>
        <v>0</v>
      </c>
      <c r="K83" s="185">
        <f>ROUND(G83*(O83),2)</f>
        <v>0</v>
      </c>
      <c r="L83" s="185">
        <f>ROUND(G83*(H83),2)</f>
        <v>0</v>
      </c>
      <c r="M83" s="185"/>
      <c r="N83" s="185">
        <v>0</v>
      </c>
      <c r="O83" s="185"/>
      <c r="P83" s="190"/>
      <c r="Q83" s="190"/>
      <c r="R83" s="190"/>
      <c r="S83" s="186">
        <f>ROUND(G83*(P83),3)</f>
        <v>0</v>
      </c>
      <c r="T83" s="186"/>
      <c r="U83" s="186"/>
      <c r="V83" s="206"/>
      <c r="W83" s="59"/>
      <c r="Z83">
        <f>0.058844*POWER(I83,0.952797)</f>
        <v>0</v>
      </c>
    </row>
    <row r="84" spans="1:26" ht="24.95" customHeight="1" x14ac:dyDescent="0.25">
      <c r="A84" s="187"/>
      <c r="B84" s="222"/>
      <c r="C84" s="188" t="s">
        <v>3156</v>
      </c>
      <c r="D84" s="323" t="s">
        <v>3157</v>
      </c>
      <c r="E84" s="323"/>
      <c r="F84" s="182" t="s">
        <v>125</v>
      </c>
      <c r="G84" s="183">
        <v>2.2080000000000002</v>
      </c>
      <c r="H84" s="189"/>
      <c r="I84" s="182">
        <f>ROUND(G84*(H84),2)</f>
        <v>0</v>
      </c>
      <c r="J84" s="184">
        <f>ROUND(G84*(N84),2)</f>
        <v>0</v>
      </c>
      <c r="K84" s="185">
        <f>ROUND(G84*(O84),2)</f>
        <v>0</v>
      </c>
      <c r="L84" s="185">
        <f>ROUND(G84*(H84),2)</f>
        <v>0</v>
      </c>
      <c r="M84" s="185"/>
      <c r="N84" s="185">
        <v>0</v>
      </c>
      <c r="O84" s="185"/>
      <c r="P84" s="190"/>
      <c r="Q84" s="190"/>
      <c r="R84" s="190"/>
      <c r="S84" s="186">
        <f>ROUND(G84*(P84),3)</f>
        <v>0</v>
      </c>
      <c r="T84" s="186"/>
      <c r="U84" s="186"/>
      <c r="V84" s="206"/>
      <c r="W84" s="59"/>
      <c r="Z84">
        <f>0.058844*POWER(I84,0.952797)</f>
        <v>0</v>
      </c>
    </row>
    <row r="85" spans="1:26" ht="24.95" customHeight="1" x14ac:dyDescent="0.25">
      <c r="A85" s="187"/>
      <c r="B85" s="222"/>
      <c r="C85" s="188" t="s">
        <v>3158</v>
      </c>
      <c r="D85" s="323" t="s">
        <v>3159</v>
      </c>
      <c r="E85" s="323"/>
      <c r="F85" s="182" t="s">
        <v>125</v>
      </c>
      <c r="G85" s="183">
        <v>2.2080000000000002</v>
      </c>
      <c r="H85" s="189"/>
      <c r="I85" s="182">
        <f>ROUND(G85*(H85),2)</f>
        <v>0</v>
      </c>
      <c r="J85" s="184">
        <f>ROUND(G85*(N85),2)</f>
        <v>0</v>
      </c>
      <c r="K85" s="185">
        <f>ROUND(G85*(O85),2)</f>
        <v>0</v>
      </c>
      <c r="L85" s="185">
        <f>ROUND(G85*(H85),2)</f>
        <v>0</v>
      </c>
      <c r="M85" s="185"/>
      <c r="N85" s="185">
        <v>0</v>
      </c>
      <c r="O85" s="185"/>
      <c r="P85" s="190"/>
      <c r="Q85" s="190"/>
      <c r="R85" s="190"/>
      <c r="S85" s="186">
        <f>ROUND(G85*(P85),3)</f>
        <v>0</v>
      </c>
      <c r="T85" s="186"/>
      <c r="U85" s="186"/>
      <c r="V85" s="206"/>
      <c r="W85" s="59"/>
      <c r="Z85">
        <f>0.058844*POWER(I85,0.952797)</f>
        <v>0</v>
      </c>
    </row>
    <row r="86" spans="1:26" x14ac:dyDescent="0.25">
      <c r="A86" s="13"/>
      <c r="B86" s="221"/>
      <c r="C86" s="180">
        <v>1</v>
      </c>
      <c r="D86" s="322" t="s">
        <v>78</v>
      </c>
      <c r="E86" s="322"/>
      <c r="F86" s="146"/>
      <c r="G86" s="179"/>
      <c r="H86" s="146"/>
      <c r="I86" s="148">
        <f>ROUND((SUM(I80:I85))/1,2)</f>
        <v>0</v>
      </c>
      <c r="J86" s="147"/>
      <c r="K86" s="147"/>
      <c r="L86" s="147">
        <f>ROUND((SUM(L80:L85))/1,2)</f>
        <v>0</v>
      </c>
      <c r="M86" s="147">
        <f>ROUND((SUM(M80:M85))/1,2)</f>
        <v>0</v>
      </c>
      <c r="N86" s="147"/>
      <c r="O86" s="147"/>
      <c r="P86" s="147"/>
      <c r="Q86" s="13"/>
      <c r="R86" s="13"/>
      <c r="S86" s="13">
        <f>ROUND((SUM(S80:S85))/1,2)</f>
        <v>0</v>
      </c>
      <c r="T86" s="13"/>
      <c r="U86" s="13"/>
      <c r="V86" s="208">
        <f>ROUND((SUM(V80:V85))/1,2)</f>
        <v>0</v>
      </c>
      <c r="W86" s="226"/>
      <c r="X86" s="145"/>
      <c r="Y86" s="145"/>
      <c r="Z86" s="145"/>
    </row>
    <row r="87" spans="1:26" x14ac:dyDescent="0.25">
      <c r="A87" s="1"/>
      <c r="B87" s="217"/>
      <c r="C87" s="1"/>
      <c r="D87" s="1"/>
      <c r="E87" s="139"/>
      <c r="F87" s="139"/>
      <c r="G87" s="173"/>
      <c r="H87" s="139"/>
      <c r="I87" s="139"/>
      <c r="J87" s="140"/>
      <c r="K87" s="140"/>
      <c r="L87" s="140"/>
      <c r="M87" s="140"/>
      <c r="N87" s="140"/>
      <c r="O87" s="140"/>
      <c r="P87" s="140"/>
      <c r="Q87" s="1"/>
      <c r="R87" s="1"/>
      <c r="S87" s="1"/>
      <c r="T87" s="1"/>
      <c r="U87" s="1"/>
      <c r="V87" s="209"/>
      <c r="W87" s="59"/>
    </row>
    <row r="88" spans="1:26" x14ac:dyDescent="0.25">
      <c r="A88" s="13"/>
      <c r="B88" s="221"/>
      <c r="C88" s="180">
        <v>2</v>
      </c>
      <c r="D88" s="322" t="s">
        <v>79</v>
      </c>
      <c r="E88" s="322"/>
      <c r="F88" s="146"/>
      <c r="G88" s="179"/>
      <c r="H88" s="146"/>
      <c r="I88" s="146"/>
      <c r="J88" s="147"/>
      <c r="K88" s="147"/>
      <c r="L88" s="147"/>
      <c r="M88" s="147"/>
      <c r="N88" s="147"/>
      <c r="O88" s="147"/>
      <c r="P88" s="147"/>
      <c r="Q88" s="13"/>
      <c r="R88" s="13"/>
      <c r="S88" s="13"/>
      <c r="T88" s="13"/>
      <c r="U88" s="13"/>
      <c r="V88" s="205"/>
      <c r="W88" s="226"/>
      <c r="X88" s="145"/>
      <c r="Y88" s="145"/>
      <c r="Z88" s="145"/>
    </row>
    <row r="89" spans="1:26" ht="24.95" customHeight="1" x14ac:dyDescent="0.25">
      <c r="A89" s="187"/>
      <c r="B89" s="222"/>
      <c r="C89" s="188" t="s">
        <v>3160</v>
      </c>
      <c r="D89" s="323" t="s">
        <v>3161</v>
      </c>
      <c r="E89" s="323"/>
      <c r="F89" s="182" t="s">
        <v>125</v>
      </c>
      <c r="G89" s="183">
        <v>30.603000000000002</v>
      </c>
      <c r="H89" s="189"/>
      <c r="I89" s="182">
        <f t="shared" ref="I89:I94" si="0">ROUND(G89*(H89),2)</f>
        <v>0</v>
      </c>
      <c r="J89" s="184">
        <f t="shared" ref="J89:J94" si="1">ROUND(G89*(N89),2)</f>
        <v>0</v>
      </c>
      <c r="K89" s="185">
        <f t="shared" ref="K89:K94" si="2">ROUND(G89*(O89),2)</f>
        <v>0</v>
      </c>
      <c r="L89" s="185">
        <f t="shared" ref="L89:L94" si="3">ROUND(G89*(H89),2)</f>
        <v>0</v>
      </c>
      <c r="M89" s="185"/>
      <c r="N89" s="185">
        <v>0</v>
      </c>
      <c r="O89" s="185"/>
      <c r="P89" s="190"/>
      <c r="Q89" s="190"/>
      <c r="R89" s="190"/>
      <c r="S89" s="186">
        <f t="shared" ref="S89:S94" si="4">ROUND(G89*(P89),3)</f>
        <v>0</v>
      </c>
      <c r="T89" s="186"/>
      <c r="U89" s="186"/>
      <c r="V89" s="206"/>
      <c r="W89" s="59"/>
      <c r="Z89">
        <f t="shared" ref="Z89:Z94" si="5">0.058844*POWER(I89,0.952797)</f>
        <v>0</v>
      </c>
    </row>
    <row r="90" spans="1:26" ht="24.95" customHeight="1" x14ac:dyDescent="0.25">
      <c r="A90" s="187"/>
      <c r="B90" s="222"/>
      <c r="C90" s="188" t="s">
        <v>3162</v>
      </c>
      <c r="D90" s="323" t="s">
        <v>3163</v>
      </c>
      <c r="E90" s="323"/>
      <c r="F90" s="182" t="s">
        <v>125</v>
      </c>
      <c r="G90" s="183">
        <v>2.2080000000000002</v>
      </c>
      <c r="H90" s="189"/>
      <c r="I90" s="182">
        <f t="shared" si="0"/>
        <v>0</v>
      </c>
      <c r="J90" s="184">
        <f t="shared" si="1"/>
        <v>0</v>
      </c>
      <c r="K90" s="185">
        <f t="shared" si="2"/>
        <v>0</v>
      </c>
      <c r="L90" s="185">
        <f t="shared" si="3"/>
        <v>0</v>
      </c>
      <c r="M90" s="185"/>
      <c r="N90" s="185">
        <v>0</v>
      </c>
      <c r="O90" s="185"/>
      <c r="P90" s="190">
        <v>2.2252800000000001</v>
      </c>
      <c r="Q90" s="190"/>
      <c r="R90" s="190">
        <v>2.2252800000000001</v>
      </c>
      <c r="S90" s="186">
        <f t="shared" si="4"/>
        <v>4.9130000000000003</v>
      </c>
      <c r="T90" s="186"/>
      <c r="U90" s="186"/>
      <c r="V90" s="206"/>
      <c r="W90" s="59"/>
      <c r="Z90">
        <f t="shared" si="5"/>
        <v>0</v>
      </c>
    </row>
    <row r="91" spans="1:26" ht="24.95" customHeight="1" x14ac:dyDescent="0.25">
      <c r="A91" s="187"/>
      <c r="B91" s="222"/>
      <c r="C91" s="188" t="s">
        <v>3164</v>
      </c>
      <c r="D91" s="323" t="s">
        <v>3165</v>
      </c>
      <c r="E91" s="323"/>
      <c r="F91" s="182" t="s">
        <v>162</v>
      </c>
      <c r="G91" s="183">
        <v>102</v>
      </c>
      <c r="H91" s="189"/>
      <c r="I91" s="182">
        <f t="shared" si="0"/>
        <v>0</v>
      </c>
      <c r="J91" s="184">
        <f t="shared" si="1"/>
        <v>0</v>
      </c>
      <c r="K91" s="185">
        <f t="shared" si="2"/>
        <v>0</v>
      </c>
      <c r="L91" s="185">
        <f t="shared" si="3"/>
        <v>0</v>
      </c>
      <c r="M91" s="185"/>
      <c r="N91" s="185">
        <v>0</v>
      </c>
      <c r="O91" s="185"/>
      <c r="P91" s="190"/>
      <c r="Q91" s="190"/>
      <c r="R91" s="190"/>
      <c r="S91" s="186">
        <f t="shared" si="4"/>
        <v>0</v>
      </c>
      <c r="T91" s="186"/>
      <c r="U91" s="186"/>
      <c r="V91" s="206"/>
      <c r="W91" s="59"/>
      <c r="Z91">
        <f t="shared" si="5"/>
        <v>0</v>
      </c>
    </row>
    <row r="92" spans="1:26" ht="24.95" customHeight="1" x14ac:dyDescent="0.25">
      <c r="A92" s="187"/>
      <c r="B92" s="223"/>
      <c r="C92" s="197" t="s">
        <v>3166</v>
      </c>
      <c r="D92" s="326" t="s">
        <v>3167</v>
      </c>
      <c r="E92" s="326"/>
      <c r="F92" s="192" t="s">
        <v>162</v>
      </c>
      <c r="G92" s="193">
        <v>102</v>
      </c>
      <c r="H92" s="198"/>
      <c r="I92" s="192">
        <f t="shared" si="0"/>
        <v>0</v>
      </c>
      <c r="J92" s="194">
        <f t="shared" si="1"/>
        <v>0</v>
      </c>
      <c r="K92" s="195">
        <f t="shared" si="2"/>
        <v>0</v>
      </c>
      <c r="L92" s="195">
        <f t="shared" si="3"/>
        <v>0</v>
      </c>
      <c r="M92" s="195">
        <f>ROUND(G92*(H92),2)</f>
        <v>0</v>
      </c>
      <c r="N92" s="195">
        <v>0</v>
      </c>
      <c r="O92" s="195"/>
      <c r="P92" s="199">
        <v>4.0000000000000002E-4</v>
      </c>
      <c r="Q92" s="199"/>
      <c r="R92" s="199">
        <v>4.0000000000000002E-4</v>
      </c>
      <c r="S92" s="196">
        <f t="shared" si="4"/>
        <v>4.1000000000000002E-2</v>
      </c>
      <c r="T92" s="196"/>
      <c r="U92" s="196"/>
      <c r="V92" s="207"/>
      <c r="W92" s="59"/>
      <c r="Z92">
        <f t="shared" si="5"/>
        <v>0</v>
      </c>
    </row>
    <row r="93" spans="1:26" ht="24.95" customHeight="1" x14ac:dyDescent="0.25">
      <c r="A93" s="187"/>
      <c r="B93" s="222"/>
      <c r="C93" s="188" t="s">
        <v>206</v>
      </c>
      <c r="D93" s="323" t="s">
        <v>3118</v>
      </c>
      <c r="E93" s="323"/>
      <c r="F93" s="182" t="s">
        <v>162</v>
      </c>
      <c r="G93" s="183">
        <v>38.880000000000003</v>
      </c>
      <c r="H93" s="189"/>
      <c r="I93" s="182">
        <f t="shared" si="0"/>
        <v>0</v>
      </c>
      <c r="J93" s="184">
        <f t="shared" si="1"/>
        <v>0</v>
      </c>
      <c r="K93" s="185">
        <f t="shared" si="2"/>
        <v>0</v>
      </c>
      <c r="L93" s="185">
        <f t="shared" si="3"/>
        <v>0</v>
      </c>
      <c r="M93" s="185"/>
      <c r="N93" s="185">
        <v>0</v>
      </c>
      <c r="O93" s="185"/>
      <c r="P93" s="190"/>
      <c r="Q93" s="190"/>
      <c r="R93" s="190"/>
      <c r="S93" s="186">
        <f t="shared" si="4"/>
        <v>0</v>
      </c>
      <c r="T93" s="186"/>
      <c r="U93" s="186"/>
      <c r="V93" s="206"/>
      <c r="W93" s="59"/>
      <c r="Z93">
        <f t="shared" si="5"/>
        <v>0</v>
      </c>
    </row>
    <row r="94" spans="1:26" ht="24.95" customHeight="1" x14ac:dyDescent="0.25">
      <c r="A94" s="187"/>
      <c r="B94" s="222"/>
      <c r="C94" s="188" t="s">
        <v>204</v>
      </c>
      <c r="D94" s="323" t="s">
        <v>3117</v>
      </c>
      <c r="E94" s="323"/>
      <c r="F94" s="182" t="s">
        <v>162</v>
      </c>
      <c r="G94" s="183">
        <v>38.880000000000003</v>
      </c>
      <c r="H94" s="189"/>
      <c r="I94" s="182">
        <f t="shared" si="0"/>
        <v>0</v>
      </c>
      <c r="J94" s="184">
        <f t="shared" si="1"/>
        <v>0</v>
      </c>
      <c r="K94" s="185">
        <f t="shared" si="2"/>
        <v>0</v>
      </c>
      <c r="L94" s="185">
        <f t="shared" si="3"/>
        <v>0</v>
      </c>
      <c r="M94" s="185"/>
      <c r="N94" s="185">
        <v>0</v>
      </c>
      <c r="O94" s="185"/>
      <c r="P94" s="190">
        <v>6.7000000000000002E-4</v>
      </c>
      <c r="Q94" s="190"/>
      <c r="R94" s="190">
        <v>6.7000000000000002E-4</v>
      </c>
      <c r="S94" s="186">
        <f t="shared" si="4"/>
        <v>2.5999999999999999E-2</v>
      </c>
      <c r="T94" s="186"/>
      <c r="U94" s="186"/>
      <c r="V94" s="206"/>
      <c r="W94" s="59"/>
      <c r="Z94">
        <f t="shared" si="5"/>
        <v>0</v>
      </c>
    </row>
    <row r="95" spans="1:26" x14ac:dyDescent="0.25">
      <c r="A95" s="13"/>
      <c r="B95" s="221"/>
      <c r="C95" s="180">
        <v>2</v>
      </c>
      <c r="D95" s="322" t="s">
        <v>79</v>
      </c>
      <c r="E95" s="322"/>
      <c r="F95" s="146"/>
      <c r="G95" s="179"/>
      <c r="H95" s="146"/>
      <c r="I95" s="148">
        <f>ROUND((SUM(I88:I94))/1,2)</f>
        <v>0</v>
      </c>
      <c r="J95" s="147"/>
      <c r="K95" s="147"/>
      <c r="L95" s="147">
        <f>ROUND((SUM(L88:L94))/1,2)</f>
        <v>0</v>
      </c>
      <c r="M95" s="147">
        <f>ROUND((SUM(M88:M94))/1,2)</f>
        <v>0</v>
      </c>
      <c r="N95" s="147"/>
      <c r="O95" s="147"/>
      <c r="P95" s="147"/>
      <c r="Q95" s="13"/>
      <c r="R95" s="13"/>
      <c r="S95" s="13">
        <f>ROUND((SUM(S88:S94))/1,2)</f>
        <v>4.9800000000000004</v>
      </c>
      <c r="T95" s="13"/>
      <c r="U95" s="13"/>
      <c r="V95" s="208">
        <f>ROUND((SUM(V88:V94))/1,2)</f>
        <v>0</v>
      </c>
      <c r="W95" s="226"/>
      <c r="X95" s="145"/>
      <c r="Y95" s="145"/>
      <c r="Z95" s="145"/>
    </row>
    <row r="96" spans="1:26" x14ac:dyDescent="0.25">
      <c r="A96" s="1"/>
      <c r="B96" s="217"/>
      <c r="C96" s="1"/>
      <c r="D96" s="1"/>
      <c r="E96" s="139"/>
      <c r="F96" s="139"/>
      <c r="G96" s="173"/>
      <c r="H96" s="139"/>
      <c r="I96" s="139"/>
      <c r="J96" s="140"/>
      <c r="K96" s="140"/>
      <c r="L96" s="140"/>
      <c r="M96" s="140"/>
      <c r="N96" s="140"/>
      <c r="O96" s="140"/>
      <c r="P96" s="140"/>
      <c r="Q96" s="1"/>
      <c r="R96" s="1"/>
      <c r="S96" s="1"/>
      <c r="T96" s="1"/>
      <c r="U96" s="1"/>
      <c r="V96" s="209"/>
      <c r="W96" s="59"/>
    </row>
    <row r="97" spans="1:26" x14ac:dyDescent="0.25">
      <c r="A97" s="13"/>
      <c r="B97" s="221"/>
      <c r="C97" s="180">
        <v>3</v>
      </c>
      <c r="D97" s="322" t="s">
        <v>80</v>
      </c>
      <c r="E97" s="322"/>
      <c r="F97" s="146"/>
      <c r="G97" s="179"/>
      <c r="H97" s="146"/>
      <c r="I97" s="146"/>
      <c r="J97" s="147"/>
      <c r="K97" s="147"/>
      <c r="L97" s="147"/>
      <c r="M97" s="147"/>
      <c r="N97" s="147"/>
      <c r="O97" s="147"/>
      <c r="P97" s="147"/>
      <c r="Q97" s="13"/>
      <c r="R97" s="13"/>
      <c r="S97" s="13"/>
      <c r="T97" s="13"/>
      <c r="U97" s="13"/>
      <c r="V97" s="205"/>
      <c r="W97" s="226"/>
      <c r="X97" s="145"/>
      <c r="Y97" s="145"/>
      <c r="Z97" s="145"/>
    </row>
    <row r="98" spans="1:26" ht="24.95" customHeight="1" x14ac:dyDescent="0.25">
      <c r="A98" s="187"/>
      <c r="B98" s="222"/>
      <c r="C98" s="188" t="s">
        <v>3119</v>
      </c>
      <c r="D98" s="323" t="s">
        <v>3120</v>
      </c>
      <c r="E98" s="323"/>
      <c r="F98" s="182" t="s">
        <v>157</v>
      </c>
      <c r="G98" s="183">
        <v>0.1</v>
      </c>
      <c r="H98" s="189"/>
      <c r="I98" s="182">
        <f>ROUND(G98*(H98),2)</f>
        <v>0</v>
      </c>
      <c r="J98" s="184">
        <f>ROUND(G98*(N98),2)</f>
        <v>0</v>
      </c>
      <c r="K98" s="185">
        <f>ROUND(G98*(O98),2)</f>
        <v>0</v>
      </c>
      <c r="L98" s="185">
        <f>ROUND(G98*(H98),2)</f>
        <v>0</v>
      </c>
      <c r="M98" s="185"/>
      <c r="N98" s="185">
        <v>0</v>
      </c>
      <c r="O98" s="185"/>
      <c r="P98" s="190"/>
      <c r="Q98" s="190"/>
      <c r="R98" s="190"/>
      <c r="S98" s="186">
        <f>ROUND(G98*(P98),3)</f>
        <v>0</v>
      </c>
      <c r="T98" s="186"/>
      <c r="U98" s="186"/>
      <c r="V98" s="206"/>
      <c r="W98" s="59"/>
      <c r="Z98">
        <f>0.058844*POWER(I98,0.952797)</f>
        <v>0</v>
      </c>
    </row>
    <row r="99" spans="1:26" x14ac:dyDescent="0.25">
      <c r="A99" s="13"/>
      <c r="B99" s="221"/>
      <c r="C99" s="180">
        <v>3</v>
      </c>
      <c r="D99" s="322" t="s">
        <v>80</v>
      </c>
      <c r="E99" s="322"/>
      <c r="F99" s="146"/>
      <c r="G99" s="179"/>
      <c r="H99" s="146"/>
      <c r="I99" s="148">
        <f>ROUND((SUM(I97:I98))/1,2)</f>
        <v>0</v>
      </c>
      <c r="J99" s="147"/>
      <c r="K99" s="147"/>
      <c r="L99" s="147">
        <f>ROUND((SUM(L97:L98))/1,2)</f>
        <v>0</v>
      </c>
      <c r="M99" s="147">
        <f>ROUND((SUM(M97:M98))/1,2)</f>
        <v>0</v>
      </c>
      <c r="N99" s="147"/>
      <c r="O99" s="147"/>
      <c r="P99" s="147"/>
      <c r="Q99" s="13"/>
      <c r="R99" s="13"/>
      <c r="S99" s="13">
        <f>ROUND((SUM(S97:S98))/1,2)</f>
        <v>0</v>
      </c>
      <c r="T99" s="13"/>
      <c r="U99" s="13"/>
      <c r="V99" s="208">
        <f>ROUND((SUM(V97:V98))/1,2)</f>
        <v>0</v>
      </c>
      <c r="W99" s="226"/>
      <c r="X99" s="145"/>
      <c r="Y99" s="145"/>
      <c r="Z99" s="145"/>
    </row>
    <row r="100" spans="1:26" x14ac:dyDescent="0.25">
      <c r="A100" s="1"/>
      <c r="B100" s="217"/>
      <c r="C100" s="1"/>
      <c r="D100" s="1"/>
      <c r="E100" s="139"/>
      <c r="F100" s="139"/>
      <c r="G100" s="173"/>
      <c r="H100" s="139"/>
      <c r="I100" s="139"/>
      <c r="J100" s="140"/>
      <c r="K100" s="140"/>
      <c r="L100" s="140"/>
      <c r="M100" s="140"/>
      <c r="N100" s="140"/>
      <c r="O100" s="140"/>
      <c r="P100" s="140"/>
      <c r="Q100" s="1"/>
      <c r="R100" s="1"/>
      <c r="S100" s="1"/>
      <c r="T100" s="1"/>
      <c r="U100" s="1"/>
      <c r="V100" s="209"/>
      <c r="W100" s="59"/>
    </row>
    <row r="101" spans="1:26" x14ac:dyDescent="0.25">
      <c r="A101" s="13"/>
      <c r="B101" s="221"/>
      <c r="C101" s="180">
        <v>5</v>
      </c>
      <c r="D101" s="322" t="s">
        <v>2597</v>
      </c>
      <c r="E101" s="322"/>
      <c r="F101" s="146"/>
      <c r="G101" s="179"/>
      <c r="H101" s="146"/>
      <c r="I101" s="146"/>
      <c r="J101" s="147"/>
      <c r="K101" s="147"/>
      <c r="L101" s="147"/>
      <c r="M101" s="147"/>
      <c r="N101" s="147"/>
      <c r="O101" s="147"/>
      <c r="P101" s="147"/>
      <c r="Q101" s="13"/>
      <c r="R101" s="13"/>
      <c r="S101" s="13"/>
      <c r="T101" s="13"/>
      <c r="U101" s="13"/>
      <c r="V101" s="205"/>
      <c r="W101" s="226"/>
      <c r="X101" s="145"/>
      <c r="Y101" s="145"/>
      <c r="Z101" s="145"/>
    </row>
    <row r="102" spans="1:26" ht="35.1" customHeight="1" x14ac:dyDescent="0.25">
      <c r="A102" s="187"/>
      <c r="B102" s="222"/>
      <c r="C102" s="188" t="s">
        <v>3121</v>
      </c>
      <c r="D102" s="323" t="s">
        <v>3122</v>
      </c>
      <c r="E102" s="323"/>
      <c r="F102" s="182" t="s">
        <v>162</v>
      </c>
      <c r="G102" s="183">
        <v>102</v>
      </c>
      <c r="H102" s="189"/>
      <c r="I102" s="182">
        <f t="shared" ref="I102:I107" si="6">ROUND(G102*(H102),2)</f>
        <v>0</v>
      </c>
      <c r="J102" s="184">
        <f t="shared" ref="J102:J107" si="7">ROUND(G102*(N102),2)</f>
        <v>0</v>
      </c>
      <c r="K102" s="185">
        <f t="shared" ref="K102:K107" si="8">ROUND(G102*(O102),2)</f>
        <v>0</v>
      </c>
      <c r="L102" s="185">
        <f t="shared" ref="L102:L107" si="9">ROUND(G102*(H102),2)</f>
        <v>0</v>
      </c>
      <c r="M102" s="185"/>
      <c r="N102" s="185">
        <v>0</v>
      </c>
      <c r="O102" s="185"/>
      <c r="P102" s="190">
        <v>0.11913</v>
      </c>
      <c r="Q102" s="190"/>
      <c r="R102" s="190">
        <v>0.11913</v>
      </c>
      <c r="S102" s="186">
        <f t="shared" ref="S102:S107" si="10">ROUND(G102*(P102),3)</f>
        <v>12.151</v>
      </c>
      <c r="T102" s="186"/>
      <c r="U102" s="186"/>
      <c r="V102" s="206"/>
      <c r="W102" s="59"/>
      <c r="Z102">
        <f t="shared" ref="Z102:Z107" si="11">0.058844*POWER(I102,0.952797)</f>
        <v>0</v>
      </c>
    </row>
    <row r="103" spans="1:26" ht="35.1" customHeight="1" x14ac:dyDescent="0.25">
      <c r="A103" s="187"/>
      <c r="B103" s="222"/>
      <c r="C103" s="188" t="s">
        <v>3123</v>
      </c>
      <c r="D103" s="323" t="s">
        <v>3124</v>
      </c>
      <c r="E103" s="323"/>
      <c r="F103" s="182" t="s">
        <v>162</v>
      </c>
      <c r="G103" s="183">
        <v>102</v>
      </c>
      <c r="H103" s="189"/>
      <c r="I103" s="182">
        <f t="shared" si="6"/>
        <v>0</v>
      </c>
      <c r="J103" s="184">
        <f t="shared" si="7"/>
        <v>0</v>
      </c>
      <c r="K103" s="185">
        <f t="shared" si="8"/>
        <v>0</v>
      </c>
      <c r="L103" s="185">
        <f t="shared" si="9"/>
        <v>0</v>
      </c>
      <c r="M103" s="185"/>
      <c r="N103" s="185">
        <v>0</v>
      </c>
      <c r="O103" s="185"/>
      <c r="P103" s="190">
        <v>9.5310000000000006E-2</v>
      </c>
      <c r="Q103" s="190"/>
      <c r="R103" s="190">
        <v>9.5310000000000006E-2</v>
      </c>
      <c r="S103" s="186">
        <f t="shared" si="10"/>
        <v>9.7219999999999995</v>
      </c>
      <c r="T103" s="186"/>
      <c r="U103" s="186"/>
      <c r="V103" s="206"/>
      <c r="W103" s="59"/>
      <c r="Z103">
        <f t="shared" si="11"/>
        <v>0</v>
      </c>
    </row>
    <row r="104" spans="1:26" ht="24.95" customHeight="1" x14ac:dyDescent="0.25">
      <c r="A104" s="187"/>
      <c r="B104" s="222"/>
      <c r="C104" s="188" t="s">
        <v>3125</v>
      </c>
      <c r="D104" s="323" t="s">
        <v>3126</v>
      </c>
      <c r="E104" s="323"/>
      <c r="F104" s="182" t="s">
        <v>162</v>
      </c>
      <c r="G104" s="183">
        <v>102</v>
      </c>
      <c r="H104" s="189"/>
      <c r="I104" s="182">
        <f t="shared" si="6"/>
        <v>0</v>
      </c>
      <c r="J104" s="184">
        <f t="shared" si="7"/>
        <v>0</v>
      </c>
      <c r="K104" s="185">
        <f t="shared" si="8"/>
        <v>0</v>
      </c>
      <c r="L104" s="185">
        <f t="shared" si="9"/>
        <v>0</v>
      </c>
      <c r="M104" s="185"/>
      <c r="N104" s="185">
        <v>0</v>
      </c>
      <c r="O104" s="185"/>
      <c r="P104" s="190">
        <v>6.0999999999999997E-4</v>
      </c>
      <c r="Q104" s="190"/>
      <c r="R104" s="190">
        <v>6.0999999999999997E-4</v>
      </c>
      <c r="S104" s="186">
        <f t="shared" si="10"/>
        <v>6.2E-2</v>
      </c>
      <c r="T104" s="186"/>
      <c r="U104" s="186"/>
      <c r="V104" s="206"/>
      <c r="W104" s="59"/>
      <c r="Z104">
        <f t="shared" si="11"/>
        <v>0</v>
      </c>
    </row>
    <row r="105" spans="1:26" ht="24.95" customHeight="1" x14ac:dyDescent="0.25">
      <c r="A105" s="187"/>
      <c r="B105" s="222"/>
      <c r="C105" s="188" t="s">
        <v>3129</v>
      </c>
      <c r="D105" s="323" t="s">
        <v>3130</v>
      </c>
      <c r="E105" s="323"/>
      <c r="F105" s="182" t="s">
        <v>162</v>
      </c>
      <c r="G105" s="183">
        <v>800.91</v>
      </c>
      <c r="H105" s="189"/>
      <c r="I105" s="182">
        <f t="shared" si="6"/>
        <v>0</v>
      </c>
      <c r="J105" s="184">
        <f t="shared" si="7"/>
        <v>0</v>
      </c>
      <c r="K105" s="185">
        <f t="shared" si="8"/>
        <v>0</v>
      </c>
      <c r="L105" s="185">
        <f t="shared" si="9"/>
        <v>0</v>
      </c>
      <c r="M105" s="185"/>
      <c r="N105" s="185">
        <v>0</v>
      </c>
      <c r="O105" s="185"/>
      <c r="P105" s="190">
        <v>0.50880000000000003</v>
      </c>
      <c r="Q105" s="190"/>
      <c r="R105" s="190">
        <v>0.50880000000000003</v>
      </c>
      <c r="S105" s="186">
        <f t="shared" si="10"/>
        <v>407.50299999999999</v>
      </c>
      <c r="T105" s="186"/>
      <c r="U105" s="186"/>
      <c r="V105" s="206"/>
      <c r="W105" s="59"/>
      <c r="Z105">
        <f t="shared" si="11"/>
        <v>0</v>
      </c>
    </row>
    <row r="106" spans="1:26" ht="24.95" customHeight="1" x14ac:dyDescent="0.25">
      <c r="A106" s="187"/>
      <c r="B106" s="222"/>
      <c r="C106" s="188" t="s">
        <v>3127</v>
      </c>
      <c r="D106" s="323" t="s">
        <v>3128</v>
      </c>
      <c r="E106" s="323"/>
      <c r="F106" s="182" t="s">
        <v>162</v>
      </c>
      <c r="G106" s="183">
        <v>102</v>
      </c>
      <c r="H106" s="189"/>
      <c r="I106" s="182">
        <f t="shared" si="6"/>
        <v>0</v>
      </c>
      <c r="J106" s="184">
        <f t="shared" si="7"/>
        <v>0</v>
      </c>
      <c r="K106" s="185">
        <f t="shared" si="8"/>
        <v>0</v>
      </c>
      <c r="L106" s="185">
        <f t="shared" si="9"/>
        <v>0</v>
      </c>
      <c r="M106" s="185"/>
      <c r="N106" s="185">
        <v>0</v>
      </c>
      <c r="O106" s="185"/>
      <c r="P106" s="190"/>
      <c r="Q106" s="190"/>
      <c r="R106" s="190"/>
      <c r="S106" s="186">
        <f t="shared" si="10"/>
        <v>0</v>
      </c>
      <c r="T106" s="186"/>
      <c r="U106" s="186"/>
      <c r="V106" s="206"/>
      <c r="W106" s="59"/>
      <c r="Z106">
        <f t="shared" si="11"/>
        <v>0</v>
      </c>
    </row>
    <row r="107" spans="1:26" ht="24.95" customHeight="1" x14ac:dyDescent="0.25">
      <c r="A107" s="187"/>
      <c r="B107" s="222"/>
      <c r="C107" s="188" t="s">
        <v>3131</v>
      </c>
      <c r="D107" s="323" t="s">
        <v>3132</v>
      </c>
      <c r="E107" s="323"/>
      <c r="F107" s="182" t="s">
        <v>162</v>
      </c>
      <c r="G107" s="183">
        <v>102</v>
      </c>
      <c r="H107" s="189"/>
      <c r="I107" s="182">
        <f t="shared" si="6"/>
        <v>0</v>
      </c>
      <c r="J107" s="184">
        <f t="shared" si="7"/>
        <v>0</v>
      </c>
      <c r="K107" s="185">
        <f t="shared" si="8"/>
        <v>0</v>
      </c>
      <c r="L107" s="185">
        <f t="shared" si="9"/>
        <v>0</v>
      </c>
      <c r="M107" s="185"/>
      <c r="N107" s="185">
        <v>0</v>
      </c>
      <c r="O107" s="185"/>
      <c r="P107" s="190"/>
      <c r="Q107" s="190"/>
      <c r="R107" s="190"/>
      <c r="S107" s="186">
        <f t="shared" si="10"/>
        <v>0</v>
      </c>
      <c r="T107" s="186"/>
      <c r="U107" s="186"/>
      <c r="V107" s="206"/>
      <c r="W107" s="59"/>
      <c r="Z107">
        <f t="shared" si="11"/>
        <v>0</v>
      </c>
    </row>
    <row r="108" spans="1:26" x14ac:dyDescent="0.25">
      <c r="A108" s="13"/>
      <c r="B108" s="221"/>
      <c r="C108" s="180">
        <v>5</v>
      </c>
      <c r="D108" s="322" t="s">
        <v>2597</v>
      </c>
      <c r="E108" s="322"/>
      <c r="F108" s="146"/>
      <c r="G108" s="179"/>
      <c r="H108" s="146"/>
      <c r="I108" s="148">
        <f>ROUND((SUM(I101:I107))/1,2)</f>
        <v>0</v>
      </c>
      <c r="J108" s="147"/>
      <c r="K108" s="147"/>
      <c r="L108" s="147">
        <f>ROUND((SUM(L101:L107))/1,2)</f>
        <v>0</v>
      </c>
      <c r="M108" s="147">
        <f>ROUND((SUM(M101:M107))/1,2)</f>
        <v>0</v>
      </c>
      <c r="N108" s="147"/>
      <c r="O108" s="147"/>
      <c r="P108" s="147"/>
      <c r="Q108" s="13"/>
      <c r="R108" s="13"/>
      <c r="S108" s="13">
        <f>ROUND((SUM(S101:S107))/1,2)</f>
        <v>429.44</v>
      </c>
      <c r="T108" s="13"/>
      <c r="U108" s="13"/>
      <c r="V108" s="208">
        <f>ROUND((SUM(V101:V107))/1,2)</f>
        <v>0</v>
      </c>
      <c r="W108" s="226"/>
      <c r="X108" s="145"/>
      <c r="Y108" s="145"/>
      <c r="Z108" s="145"/>
    </row>
    <row r="109" spans="1:26" x14ac:dyDescent="0.25">
      <c r="A109" s="1"/>
      <c r="B109" s="217"/>
      <c r="C109" s="1"/>
      <c r="D109" s="1"/>
      <c r="E109" s="139"/>
      <c r="F109" s="139"/>
      <c r="G109" s="173"/>
      <c r="H109" s="139"/>
      <c r="I109" s="139"/>
      <c r="J109" s="140"/>
      <c r="K109" s="140"/>
      <c r="L109" s="140"/>
      <c r="M109" s="140"/>
      <c r="N109" s="140"/>
      <c r="O109" s="140"/>
      <c r="P109" s="140"/>
      <c r="Q109" s="1"/>
      <c r="R109" s="1"/>
      <c r="S109" s="1"/>
      <c r="T109" s="1"/>
      <c r="U109" s="1"/>
      <c r="V109" s="209"/>
      <c r="W109" s="59"/>
    </row>
    <row r="110" spans="1:26" x14ac:dyDescent="0.25">
      <c r="A110" s="13"/>
      <c r="B110" s="221"/>
      <c r="C110" s="180">
        <v>9</v>
      </c>
      <c r="D110" s="322" t="s">
        <v>83</v>
      </c>
      <c r="E110" s="322"/>
      <c r="F110" s="146"/>
      <c r="G110" s="179"/>
      <c r="H110" s="146"/>
      <c r="I110" s="146"/>
      <c r="J110" s="147"/>
      <c r="K110" s="147"/>
      <c r="L110" s="147"/>
      <c r="M110" s="147"/>
      <c r="N110" s="147"/>
      <c r="O110" s="147"/>
      <c r="P110" s="147"/>
      <c r="Q110" s="13"/>
      <c r="R110" s="13"/>
      <c r="S110" s="13"/>
      <c r="T110" s="13"/>
      <c r="U110" s="13"/>
      <c r="V110" s="205"/>
      <c r="W110" s="226"/>
      <c r="X110" s="145"/>
      <c r="Y110" s="145"/>
      <c r="Z110" s="145"/>
    </row>
    <row r="111" spans="1:26" ht="24.95" customHeight="1" x14ac:dyDescent="0.25">
      <c r="A111" s="187"/>
      <c r="B111" s="222"/>
      <c r="C111" s="188" t="s">
        <v>3168</v>
      </c>
      <c r="D111" s="323" t="s">
        <v>3169</v>
      </c>
      <c r="E111" s="323"/>
      <c r="F111" s="182" t="s">
        <v>178</v>
      </c>
      <c r="G111" s="183">
        <v>20.2</v>
      </c>
      <c r="H111" s="189"/>
      <c r="I111" s="182">
        <f t="shared" ref="I111:I121" si="12">ROUND(G111*(H111),2)</f>
        <v>0</v>
      </c>
      <c r="J111" s="184">
        <f t="shared" ref="J111:J121" si="13">ROUND(G111*(N111),2)</f>
        <v>0</v>
      </c>
      <c r="K111" s="185">
        <f t="shared" ref="K111:K121" si="14">ROUND(G111*(O111),2)</f>
        <v>0</v>
      </c>
      <c r="L111" s="185">
        <f t="shared" ref="L111:L121" si="15">ROUND(G111*(H111),2)</f>
        <v>0</v>
      </c>
      <c r="M111" s="185"/>
      <c r="N111" s="185">
        <v>0</v>
      </c>
      <c r="O111" s="185"/>
      <c r="P111" s="190">
        <v>9.7960000000000005E-2</v>
      </c>
      <c r="Q111" s="190"/>
      <c r="R111" s="190">
        <v>9.7960000000000005E-2</v>
      </c>
      <c r="S111" s="186">
        <f t="shared" ref="S111:S121" si="16">ROUND(G111*(P111),3)</f>
        <v>1.9790000000000001</v>
      </c>
      <c r="T111" s="186"/>
      <c r="U111" s="186"/>
      <c r="V111" s="206"/>
      <c r="W111" s="59"/>
      <c r="Z111">
        <f t="shared" ref="Z111:Z121" si="17">0.058844*POWER(I111,0.952797)</f>
        <v>0</v>
      </c>
    </row>
    <row r="112" spans="1:26" ht="24.95" customHeight="1" x14ac:dyDescent="0.25">
      <c r="A112" s="187"/>
      <c r="B112" s="223"/>
      <c r="C112" s="197" t="s">
        <v>2974</v>
      </c>
      <c r="D112" s="326" t="s">
        <v>3170</v>
      </c>
      <c r="E112" s="326"/>
      <c r="F112" s="192" t="s">
        <v>195</v>
      </c>
      <c r="G112" s="193">
        <v>40.4</v>
      </c>
      <c r="H112" s="198"/>
      <c r="I112" s="192">
        <f t="shared" si="12"/>
        <v>0</v>
      </c>
      <c r="J112" s="194">
        <f t="shared" si="13"/>
        <v>0</v>
      </c>
      <c r="K112" s="195">
        <f t="shared" si="14"/>
        <v>0</v>
      </c>
      <c r="L112" s="195">
        <f t="shared" si="15"/>
        <v>0</v>
      </c>
      <c r="M112" s="195">
        <f>ROUND(G112*(H112),2)</f>
        <v>0</v>
      </c>
      <c r="N112" s="195">
        <v>0</v>
      </c>
      <c r="O112" s="195"/>
      <c r="P112" s="199">
        <v>2.3E-2</v>
      </c>
      <c r="Q112" s="199"/>
      <c r="R112" s="199">
        <v>2.3E-2</v>
      </c>
      <c r="S112" s="196">
        <f t="shared" si="16"/>
        <v>0.92900000000000005</v>
      </c>
      <c r="T112" s="196"/>
      <c r="U112" s="196"/>
      <c r="V112" s="207"/>
      <c r="W112" s="59"/>
      <c r="Z112">
        <f t="shared" si="17"/>
        <v>0</v>
      </c>
    </row>
    <row r="113" spans="1:26" ht="24.95" customHeight="1" x14ac:dyDescent="0.25">
      <c r="A113" s="187"/>
      <c r="B113" s="222"/>
      <c r="C113" s="188" t="s">
        <v>3171</v>
      </c>
      <c r="D113" s="323" t="s">
        <v>3172</v>
      </c>
      <c r="E113" s="323"/>
      <c r="F113" s="182" t="s">
        <v>125</v>
      </c>
      <c r="G113" s="183">
        <v>0.60599999999999998</v>
      </c>
      <c r="H113" s="189"/>
      <c r="I113" s="182">
        <f t="shared" si="12"/>
        <v>0</v>
      </c>
      <c r="J113" s="184">
        <f t="shared" si="13"/>
        <v>0</v>
      </c>
      <c r="K113" s="185">
        <f t="shared" si="14"/>
        <v>0</v>
      </c>
      <c r="L113" s="185">
        <f t="shared" si="15"/>
        <v>0</v>
      </c>
      <c r="M113" s="185"/>
      <c r="N113" s="185">
        <v>0</v>
      </c>
      <c r="O113" s="185"/>
      <c r="P113" s="190">
        <v>2.2010900000000002</v>
      </c>
      <c r="Q113" s="190"/>
      <c r="R113" s="190">
        <v>2.2010900000000002</v>
      </c>
      <c r="S113" s="186">
        <f t="shared" si="16"/>
        <v>1.3340000000000001</v>
      </c>
      <c r="T113" s="186"/>
      <c r="U113" s="186"/>
      <c r="V113" s="206"/>
      <c r="W113" s="59"/>
      <c r="Z113">
        <f t="shared" si="17"/>
        <v>0</v>
      </c>
    </row>
    <row r="114" spans="1:26" ht="24.95" customHeight="1" x14ac:dyDescent="0.25">
      <c r="A114" s="187"/>
      <c r="B114" s="222"/>
      <c r="C114" s="188" t="s">
        <v>3173</v>
      </c>
      <c r="D114" s="323" t="s">
        <v>3174</v>
      </c>
      <c r="E114" s="323"/>
      <c r="F114" s="182" t="s">
        <v>195</v>
      </c>
      <c r="G114" s="183">
        <v>1</v>
      </c>
      <c r="H114" s="189"/>
      <c r="I114" s="182">
        <f t="shared" si="12"/>
        <v>0</v>
      </c>
      <c r="J114" s="184">
        <f t="shared" si="13"/>
        <v>0</v>
      </c>
      <c r="K114" s="185">
        <f t="shared" si="14"/>
        <v>0</v>
      </c>
      <c r="L114" s="185">
        <f t="shared" si="15"/>
        <v>0</v>
      </c>
      <c r="M114" s="185"/>
      <c r="N114" s="185">
        <v>0</v>
      </c>
      <c r="O114" s="185"/>
      <c r="P114" s="190"/>
      <c r="Q114" s="190"/>
      <c r="R114" s="190"/>
      <c r="S114" s="186">
        <f t="shared" si="16"/>
        <v>0</v>
      </c>
      <c r="T114" s="186"/>
      <c r="U114" s="186"/>
      <c r="V114" s="206"/>
      <c r="W114" s="59"/>
      <c r="Z114">
        <f t="shared" si="17"/>
        <v>0</v>
      </c>
    </row>
    <row r="115" spans="1:26" ht="24.95" customHeight="1" x14ac:dyDescent="0.25">
      <c r="A115" s="187"/>
      <c r="B115" s="222"/>
      <c r="C115" s="188" t="s">
        <v>3175</v>
      </c>
      <c r="D115" s="323" t="s">
        <v>3176</v>
      </c>
      <c r="E115" s="323"/>
      <c r="F115" s="182" t="s">
        <v>195</v>
      </c>
      <c r="G115" s="183">
        <v>1</v>
      </c>
      <c r="H115" s="189"/>
      <c r="I115" s="182">
        <f t="shared" si="12"/>
        <v>0</v>
      </c>
      <c r="J115" s="184">
        <f t="shared" si="13"/>
        <v>0</v>
      </c>
      <c r="K115" s="185">
        <f t="shared" si="14"/>
        <v>0</v>
      </c>
      <c r="L115" s="185">
        <f t="shared" si="15"/>
        <v>0</v>
      </c>
      <c r="M115" s="185"/>
      <c r="N115" s="185">
        <v>0</v>
      </c>
      <c r="O115" s="185"/>
      <c r="P115" s="190"/>
      <c r="Q115" s="190"/>
      <c r="R115" s="190"/>
      <c r="S115" s="186">
        <f t="shared" si="16"/>
        <v>0</v>
      </c>
      <c r="T115" s="186"/>
      <c r="U115" s="186"/>
      <c r="V115" s="206"/>
      <c r="W115" s="59"/>
      <c r="Z115">
        <f t="shared" si="17"/>
        <v>0</v>
      </c>
    </row>
    <row r="116" spans="1:26" ht="24.95" customHeight="1" x14ac:dyDescent="0.25">
      <c r="A116" s="187"/>
      <c r="B116" s="222"/>
      <c r="C116" s="188" t="s">
        <v>3177</v>
      </c>
      <c r="D116" s="323" t="s">
        <v>3178</v>
      </c>
      <c r="E116" s="323"/>
      <c r="F116" s="182" t="s">
        <v>195</v>
      </c>
      <c r="G116" s="183">
        <v>1</v>
      </c>
      <c r="H116" s="189"/>
      <c r="I116" s="182">
        <f t="shared" si="12"/>
        <v>0</v>
      </c>
      <c r="J116" s="184">
        <f t="shared" si="13"/>
        <v>0</v>
      </c>
      <c r="K116" s="185">
        <f t="shared" si="14"/>
        <v>0</v>
      </c>
      <c r="L116" s="185">
        <f t="shared" si="15"/>
        <v>0</v>
      </c>
      <c r="M116" s="185"/>
      <c r="N116" s="185">
        <v>0</v>
      </c>
      <c r="O116" s="185"/>
      <c r="P116" s="190"/>
      <c r="Q116" s="190"/>
      <c r="R116" s="190"/>
      <c r="S116" s="186">
        <f t="shared" si="16"/>
        <v>0</v>
      </c>
      <c r="T116" s="186"/>
      <c r="U116" s="186"/>
      <c r="V116" s="206"/>
      <c r="W116" s="59"/>
      <c r="Z116">
        <f t="shared" si="17"/>
        <v>0</v>
      </c>
    </row>
    <row r="117" spans="1:26" ht="24.95" customHeight="1" x14ac:dyDescent="0.25">
      <c r="A117" s="187"/>
      <c r="B117" s="222"/>
      <c r="C117" s="188" t="s">
        <v>3179</v>
      </c>
      <c r="D117" s="323" t="s">
        <v>3180</v>
      </c>
      <c r="E117" s="323"/>
      <c r="F117" s="182" t="s">
        <v>195</v>
      </c>
      <c r="G117" s="183">
        <v>3</v>
      </c>
      <c r="H117" s="189"/>
      <c r="I117" s="182">
        <f t="shared" si="12"/>
        <v>0</v>
      </c>
      <c r="J117" s="184">
        <f t="shared" si="13"/>
        <v>0</v>
      </c>
      <c r="K117" s="185">
        <f t="shared" si="14"/>
        <v>0</v>
      </c>
      <c r="L117" s="185">
        <f t="shared" si="15"/>
        <v>0</v>
      </c>
      <c r="M117" s="185"/>
      <c r="N117" s="185">
        <v>0</v>
      </c>
      <c r="O117" s="185"/>
      <c r="P117" s="190"/>
      <c r="Q117" s="190"/>
      <c r="R117" s="190"/>
      <c r="S117" s="186">
        <f t="shared" si="16"/>
        <v>0</v>
      </c>
      <c r="T117" s="186"/>
      <c r="U117" s="186"/>
      <c r="V117" s="206"/>
      <c r="W117" s="59"/>
      <c r="Z117">
        <f t="shared" si="17"/>
        <v>0</v>
      </c>
    </row>
    <row r="118" spans="1:26" ht="24.95" customHeight="1" x14ac:dyDescent="0.25">
      <c r="A118" s="187"/>
      <c r="B118" s="223"/>
      <c r="C118" s="197" t="s">
        <v>3181</v>
      </c>
      <c r="D118" s="326" t="s">
        <v>3182</v>
      </c>
      <c r="E118" s="326"/>
      <c r="F118" s="192" t="s">
        <v>195</v>
      </c>
      <c r="G118" s="193">
        <v>1</v>
      </c>
      <c r="H118" s="198"/>
      <c r="I118" s="192">
        <f t="shared" si="12"/>
        <v>0</v>
      </c>
      <c r="J118" s="194">
        <f t="shared" si="13"/>
        <v>0</v>
      </c>
      <c r="K118" s="195">
        <f t="shared" si="14"/>
        <v>0</v>
      </c>
      <c r="L118" s="195">
        <f t="shared" si="15"/>
        <v>0</v>
      </c>
      <c r="M118" s="195">
        <f>ROUND(G118*(H118),2)</f>
        <v>0</v>
      </c>
      <c r="N118" s="195">
        <v>0</v>
      </c>
      <c r="O118" s="195"/>
      <c r="P118" s="199"/>
      <c r="Q118" s="199"/>
      <c r="R118" s="199"/>
      <c r="S118" s="196">
        <f t="shared" si="16"/>
        <v>0</v>
      </c>
      <c r="T118" s="196"/>
      <c r="U118" s="196"/>
      <c r="V118" s="207"/>
      <c r="W118" s="59"/>
      <c r="Z118">
        <f t="shared" si="17"/>
        <v>0</v>
      </c>
    </row>
    <row r="119" spans="1:26" ht="24.95" customHeight="1" x14ac:dyDescent="0.25">
      <c r="A119" s="187"/>
      <c r="B119" s="223"/>
      <c r="C119" s="197" t="s">
        <v>3183</v>
      </c>
      <c r="D119" s="326" t="s">
        <v>3184</v>
      </c>
      <c r="E119" s="326"/>
      <c r="F119" s="192" t="s">
        <v>195</v>
      </c>
      <c r="G119" s="193">
        <v>1</v>
      </c>
      <c r="H119" s="198"/>
      <c r="I119" s="192">
        <f t="shared" si="12"/>
        <v>0</v>
      </c>
      <c r="J119" s="194">
        <f t="shared" si="13"/>
        <v>0</v>
      </c>
      <c r="K119" s="195">
        <f t="shared" si="14"/>
        <v>0</v>
      </c>
      <c r="L119" s="195">
        <f t="shared" si="15"/>
        <v>0</v>
      </c>
      <c r="M119" s="195">
        <f>ROUND(G119*(H119),2)</f>
        <v>0</v>
      </c>
      <c r="N119" s="195">
        <v>0</v>
      </c>
      <c r="O119" s="195"/>
      <c r="P119" s="199"/>
      <c r="Q119" s="199"/>
      <c r="R119" s="199"/>
      <c r="S119" s="196">
        <f t="shared" si="16"/>
        <v>0</v>
      </c>
      <c r="T119" s="196"/>
      <c r="U119" s="196"/>
      <c r="V119" s="207"/>
      <c r="W119" s="59"/>
      <c r="Z119">
        <f t="shared" si="17"/>
        <v>0</v>
      </c>
    </row>
    <row r="120" spans="1:26" ht="24.95" customHeight="1" x14ac:dyDescent="0.25">
      <c r="A120" s="187"/>
      <c r="B120" s="223"/>
      <c r="C120" s="197" t="s">
        <v>3185</v>
      </c>
      <c r="D120" s="326" t="s">
        <v>3186</v>
      </c>
      <c r="E120" s="326"/>
      <c r="F120" s="192" t="s">
        <v>195</v>
      </c>
      <c r="G120" s="193">
        <v>1</v>
      </c>
      <c r="H120" s="198"/>
      <c r="I120" s="192">
        <f t="shared" si="12"/>
        <v>0</v>
      </c>
      <c r="J120" s="194">
        <f t="shared" si="13"/>
        <v>0</v>
      </c>
      <c r="K120" s="195">
        <f t="shared" si="14"/>
        <v>0</v>
      </c>
      <c r="L120" s="195">
        <f t="shared" si="15"/>
        <v>0</v>
      </c>
      <c r="M120" s="195">
        <f>ROUND(G120*(H120),2)</f>
        <v>0</v>
      </c>
      <c r="N120" s="195">
        <v>0</v>
      </c>
      <c r="O120" s="195"/>
      <c r="P120" s="199"/>
      <c r="Q120" s="199"/>
      <c r="R120" s="199"/>
      <c r="S120" s="196">
        <f t="shared" si="16"/>
        <v>0</v>
      </c>
      <c r="T120" s="196"/>
      <c r="U120" s="196"/>
      <c r="V120" s="207"/>
      <c r="W120" s="59"/>
      <c r="Z120">
        <f t="shared" si="17"/>
        <v>0</v>
      </c>
    </row>
    <row r="121" spans="1:26" ht="24.95" customHeight="1" x14ac:dyDescent="0.25">
      <c r="A121" s="187"/>
      <c r="B121" s="223"/>
      <c r="C121" s="197" t="s">
        <v>3187</v>
      </c>
      <c r="D121" s="326" t="s">
        <v>3188</v>
      </c>
      <c r="E121" s="326"/>
      <c r="F121" s="192" t="s">
        <v>195</v>
      </c>
      <c r="G121" s="193">
        <v>3</v>
      </c>
      <c r="H121" s="198"/>
      <c r="I121" s="192">
        <f t="shared" si="12"/>
        <v>0</v>
      </c>
      <c r="J121" s="194">
        <f t="shared" si="13"/>
        <v>0</v>
      </c>
      <c r="K121" s="195">
        <f t="shared" si="14"/>
        <v>0</v>
      </c>
      <c r="L121" s="195">
        <f t="shared" si="15"/>
        <v>0</v>
      </c>
      <c r="M121" s="195">
        <f>ROUND(G121*(H121),2)</f>
        <v>0</v>
      </c>
      <c r="N121" s="195">
        <v>0</v>
      </c>
      <c r="O121" s="195"/>
      <c r="P121" s="199"/>
      <c r="Q121" s="199"/>
      <c r="R121" s="199"/>
      <c r="S121" s="196">
        <f t="shared" si="16"/>
        <v>0</v>
      </c>
      <c r="T121" s="196"/>
      <c r="U121" s="196"/>
      <c r="V121" s="207"/>
      <c r="W121" s="59"/>
      <c r="Z121">
        <f t="shared" si="17"/>
        <v>0</v>
      </c>
    </row>
    <row r="122" spans="1:26" x14ac:dyDescent="0.25">
      <c r="A122" s="13"/>
      <c r="B122" s="221"/>
      <c r="C122" s="180">
        <v>9</v>
      </c>
      <c r="D122" s="322" t="s">
        <v>83</v>
      </c>
      <c r="E122" s="322"/>
      <c r="F122" s="146"/>
      <c r="G122" s="179"/>
      <c r="H122" s="146"/>
      <c r="I122" s="148">
        <f>ROUND((SUM(I110:I121))/1,2)</f>
        <v>0</v>
      </c>
      <c r="J122" s="147"/>
      <c r="K122" s="147"/>
      <c r="L122" s="147">
        <f>ROUND((SUM(L110:L121))/1,2)</f>
        <v>0</v>
      </c>
      <c r="M122" s="147">
        <f>ROUND((SUM(M110:M121))/1,2)</f>
        <v>0</v>
      </c>
      <c r="N122" s="147"/>
      <c r="O122" s="147"/>
      <c r="P122" s="147"/>
      <c r="Q122" s="13"/>
      <c r="R122" s="13"/>
      <c r="S122" s="13">
        <f>ROUND((SUM(S110:S121))/1,2)</f>
        <v>4.24</v>
      </c>
      <c r="T122" s="13"/>
      <c r="U122" s="13"/>
      <c r="V122" s="208">
        <f>ROUND((SUM(V110:V121))/1,2)</f>
        <v>0</v>
      </c>
      <c r="W122" s="226"/>
      <c r="X122" s="145"/>
      <c r="Y122" s="145"/>
      <c r="Z122" s="145"/>
    </row>
    <row r="123" spans="1:26" x14ac:dyDescent="0.25">
      <c r="A123" s="1"/>
      <c r="B123" s="217"/>
      <c r="C123" s="1"/>
      <c r="D123" s="1"/>
      <c r="E123" s="139"/>
      <c r="F123" s="139"/>
      <c r="G123" s="173"/>
      <c r="H123" s="139"/>
      <c r="I123" s="139"/>
      <c r="J123" s="140"/>
      <c r="K123" s="140"/>
      <c r="L123" s="140"/>
      <c r="M123" s="140"/>
      <c r="N123" s="140"/>
      <c r="O123" s="140"/>
      <c r="P123" s="140"/>
      <c r="Q123" s="1"/>
      <c r="R123" s="1"/>
      <c r="S123" s="1"/>
      <c r="T123" s="1"/>
      <c r="U123" s="1"/>
      <c r="V123" s="209"/>
      <c r="W123" s="59"/>
    </row>
    <row r="124" spans="1:26" x14ac:dyDescent="0.25">
      <c r="A124" s="13"/>
      <c r="B124" s="221"/>
      <c r="C124" s="180">
        <v>99</v>
      </c>
      <c r="D124" s="322" t="s">
        <v>84</v>
      </c>
      <c r="E124" s="322"/>
      <c r="F124" s="146"/>
      <c r="G124" s="179"/>
      <c r="H124" s="146"/>
      <c r="I124" s="146"/>
      <c r="J124" s="147"/>
      <c r="K124" s="147"/>
      <c r="L124" s="147"/>
      <c r="M124" s="147"/>
      <c r="N124" s="147"/>
      <c r="O124" s="147"/>
      <c r="P124" s="147"/>
      <c r="Q124" s="13"/>
      <c r="R124" s="13"/>
      <c r="S124" s="13"/>
      <c r="T124" s="13"/>
      <c r="U124" s="13"/>
      <c r="V124" s="205"/>
      <c r="W124" s="226"/>
      <c r="X124" s="145"/>
      <c r="Y124" s="145"/>
      <c r="Z124" s="145"/>
    </row>
    <row r="125" spans="1:26" ht="24.95" customHeight="1" x14ac:dyDescent="0.25">
      <c r="A125" s="187"/>
      <c r="B125" s="222"/>
      <c r="C125" s="188" t="s">
        <v>3189</v>
      </c>
      <c r="D125" s="323" t="s">
        <v>3190</v>
      </c>
      <c r="E125" s="323"/>
      <c r="F125" s="182" t="s">
        <v>157</v>
      </c>
      <c r="G125" s="183">
        <v>20.552</v>
      </c>
      <c r="H125" s="189"/>
      <c r="I125" s="182">
        <f>ROUND(G125*(H125),2)</f>
        <v>0</v>
      </c>
      <c r="J125" s="184">
        <f>ROUND(G125*(N125),2)</f>
        <v>0</v>
      </c>
      <c r="K125" s="185">
        <f>ROUND(G125*(O125),2)</f>
        <v>0</v>
      </c>
      <c r="L125" s="185">
        <f>ROUND(G125*(H125),2)</f>
        <v>0</v>
      </c>
      <c r="M125" s="185"/>
      <c r="N125" s="185">
        <v>0</v>
      </c>
      <c r="O125" s="185"/>
      <c r="P125" s="190"/>
      <c r="Q125" s="190"/>
      <c r="R125" s="190"/>
      <c r="S125" s="186">
        <f>ROUND(G125*(P125),3)</f>
        <v>0</v>
      </c>
      <c r="T125" s="186"/>
      <c r="U125" s="186"/>
      <c r="V125" s="206"/>
      <c r="W125" s="59"/>
      <c r="Z125">
        <f>0.058844*POWER(I125,0.952797)</f>
        <v>0</v>
      </c>
    </row>
    <row r="126" spans="1:26" ht="24.95" customHeight="1" x14ac:dyDescent="0.25">
      <c r="A126" s="187"/>
      <c r="B126" s="222"/>
      <c r="C126" s="188" t="s">
        <v>2984</v>
      </c>
      <c r="D126" s="323" t="s">
        <v>3136</v>
      </c>
      <c r="E126" s="323"/>
      <c r="F126" s="182" t="s">
        <v>157</v>
      </c>
      <c r="G126" s="183">
        <v>615.99770541999999</v>
      </c>
      <c r="H126" s="189"/>
      <c r="I126" s="182">
        <f>ROUND(G126*(H126),2)</f>
        <v>0</v>
      </c>
      <c r="J126" s="184">
        <f>ROUND(G126*(N126),2)</f>
        <v>0</v>
      </c>
      <c r="K126" s="185">
        <f>ROUND(G126*(O126),2)</f>
        <v>0</v>
      </c>
      <c r="L126" s="185">
        <f>ROUND(G126*(H126),2)</f>
        <v>0</v>
      </c>
      <c r="M126" s="185"/>
      <c r="N126" s="185">
        <v>0</v>
      </c>
      <c r="O126" s="185"/>
      <c r="P126" s="190"/>
      <c r="Q126" s="190"/>
      <c r="R126" s="190"/>
      <c r="S126" s="186">
        <f>ROUND(G126*(P126),3)</f>
        <v>0</v>
      </c>
      <c r="T126" s="186"/>
      <c r="U126" s="186"/>
      <c r="V126" s="206"/>
      <c r="W126" s="59"/>
      <c r="Z126">
        <f>0.058844*POWER(I126,0.952797)</f>
        <v>0</v>
      </c>
    </row>
    <row r="127" spans="1:26" ht="35.1" customHeight="1" x14ac:dyDescent="0.25">
      <c r="A127" s="187"/>
      <c r="B127" s="222"/>
      <c r="C127" s="188" t="s">
        <v>3137</v>
      </c>
      <c r="D127" s="323" t="s">
        <v>3138</v>
      </c>
      <c r="E127" s="323"/>
      <c r="F127" s="182" t="s">
        <v>162</v>
      </c>
      <c r="G127" s="183">
        <v>102</v>
      </c>
      <c r="H127" s="189"/>
      <c r="I127" s="182">
        <f>ROUND(G127*(H127),2)</f>
        <v>0</v>
      </c>
      <c r="J127" s="184">
        <f>ROUND(G127*(N127),2)</f>
        <v>0</v>
      </c>
      <c r="K127" s="185">
        <f>ROUND(G127*(O127),2)</f>
        <v>0</v>
      </c>
      <c r="L127" s="185">
        <f>ROUND(G127*(H127),2)</f>
        <v>0</v>
      </c>
      <c r="M127" s="185"/>
      <c r="N127" s="185">
        <v>0</v>
      </c>
      <c r="O127" s="185"/>
      <c r="P127" s="190"/>
      <c r="Q127" s="190"/>
      <c r="R127" s="190"/>
      <c r="S127" s="186">
        <f>ROUND(G127*(P127),3)</f>
        <v>0</v>
      </c>
      <c r="T127" s="186"/>
      <c r="U127" s="186"/>
      <c r="V127" s="206"/>
      <c r="W127" s="59"/>
      <c r="Z127">
        <f>0.058844*POWER(I127,0.952797)</f>
        <v>0</v>
      </c>
    </row>
    <row r="128" spans="1:26" x14ac:dyDescent="0.25">
      <c r="A128" s="13"/>
      <c r="B128" s="221"/>
      <c r="C128" s="180">
        <v>99</v>
      </c>
      <c r="D128" s="322" t="s">
        <v>84</v>
      </c>
      <c r="E128" s="322"/>
      <c r="F128" s="146"/>
      <c r="G128" s="179"/>
      <c r="H128" s="146"/>
      <c r="I128" s="148">
        <f>ROUND((SUM(I124:I127))/1,2)</f>
        <v>0</v>
      </c>
      <c r="J128" s="147"/>
      <c r="K128" s="147"/>
      <c r="L128" s="147">
        <f>ROUND((SUM(L124:L127))/1,2)</f>
        <v>0</v>
      </c>
      <c r="M128" s="147">
        <f>ROUND((SUM(M124:M127))/1,2)</f>
        <v>0</v>
      </c>
      <c r="N128" s="147"/>
      <c r="O128" s="147"/>
      <c r="P128" s="200"/>
      <c r="Q128" s="1"/>
      <c r="R128" s="1"/>
      <c r="S128" s="200">
        <f>ROUND((SUM(S124:S127))/1,2)</f>
        <v>0</v>
      </c>
      <c r="T128" s="2"/>
      <c r="U128" s="2"/>
      <c r="V128" s="208">
        <f>ROUND((SUM(V124:V127))/1,2)</f>
        <v>0</v>
      </c>
      <c r="W128" s="59"/>
    </row>
    <row r="129" spans="1:26" x14ac:dyDescent="0.25">
      <c r="A129" s="1"/>
      <c r="B129" s="217"/>
      <c r="C129" s="1"/>
      <c r="D129" s="1"/>
      <c r="E129" s="139"/>
      <c r="F129" s="139"/>
      <c r="G129" s="173"/>
      <c r="H129" s="139"/>
      <c r="I129" s="139"/>
      <c r="J129" s="140"/>
      <c r="K129" s="140"/>
      <c r="L129" s="140"/>
      <c r="M129" s="140"/>
      <c r="N129" s="140"/>
      <c r="O129" s="140"/>
      <c r="P129" s="140"/>
      <c r="Q129" s="1"/>
      <c r="R129" s="1"/>
      <c r="S129" s="1"/>
      <c r="T129" s="1"/>
      <c r="U129" s="1"/>
      <c r="V129" s="209"/>
      <c r="W129" s="59"/>
    </row>
    <row r="130" spans="1:26" x14ac:dyDescent="0.25">
      <c r="A130" s="13"/>
      <c r="B130" s="221"/>
      <c r="C130" s="13"/>
      <c r="D130" s="324" t="s">
        <v>77</v>
      </c>
      <c r="E130" s="324"/>
      <c r="F130" s="146"/>
      <c r="G130" s="179"/>
      <c r="H130" s="146"/>
      <c r="I130" s="148">
        <f>ROUND((SUM(I79:I129))/2,2)</f>
        <v>0</v>
      </c>
      <c r="J130" s="147"/>
      <c r="K130" s="147"/>
      <c r="L130" s="147">
        <f>ROUND((SUM(L79:L129))/2,2)</f>
        <v>0</v>
      </c>
      <c r="M130" s="147">
        <f>ROUND((SUM(M79:M129))/2,2)</f>
        <v>0</v>
      </c>
      <c r="N130" s="147"/>
      <c r="O130" s="147"/>
      <c r="P130" s="200"/>
      <c r="Q130" s="1"/>
      <c r="R130" s="1"/>
      <c r="S130" s="200">
        <f>ROUND((SUM(S79:S129))/2,2)</f>
        <v>438.66</v>
      </c>
      <c r="T130" s="1"/>
      <c r="U130" s="1"/>
      <c r="V130" s="208">
        <f>ROUND((SUM(V79:V129))/2,2)</f>
        <v>0</v>
      </c>
      <c r="W130" s="59"/>
    </row>
    <row r="131" spans="1:26" x14ac:dyDescent="0.25">
      <c r="A131" s="1"/>
      <c r="B131" s="224"/>
      <c r="C131" s="201"/>
      <c r="D131" s="325" t="s">
        <v>107</v>
      </c>
      <c r="E131" s="325"/>
      <c r="F131" s="203"/>
      <c r="G131" s="202"/>
      <c r="H131" s="203"/>
      <c r="I131" s="203">
        <f>ROUND((SUM(I79:I130))/3,2)</f>
        <v>0</v>
      </c>
      <c r="J131" s="228"/>
      <c r="K131" s="228">
        <f>ROUND((SUM(K79:K130))/3,2)</f>
        <v>0</v>
      </c>
      <c r="L131" s="228">
        <f>ROUND((SUM(L79:L130))/3,2)</f>
        <v>0</v>
      </c>
      <c r="M131" s="228">
        <f>ROUND((SUM(M79:M130))/3,2)</f>
        <v>0</v>
      </c>
      <c r="N131" s="228"/>
      <c r="O131" s="228"/>
      <c r="P131" s="202"/>
      <c r="Q131" s="201"/>
      <c r="R131" s="201"/>
      <c r="S131" s="202">
        <f>ROUND((SUM(S79:S130))/3,2)</f>
        <v>438.66</v>
      </c>
      <c r="T131" s="201"/>
      <c r="U131" s="201"/>
      <c r="V131" s="210">
        <f>ROUND((SUM(V79:V130))/3,2)</f>
        <v>0</v>
      </c>
      <c r="W131" s="59"/>
      <c r="Z131">
        <f>(SUM(Z79:Z130))</f>
        <v>0</v>
      </c>
    </row>
  </sheetData>
  <mergeCells count="96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48:H48"/>
    <mergeCell ref="B49:I49"/>
    <mergeCell ref="F25:H25"/>
    <mergeCell ref="F26:H26"/>
    <mergeCell ref="F27:H27"/>
    <mergeCell ref="F28:G28"/>
    <mergeCell ref="F29:G29"/>
    <mergeCell ref="F30:G30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D81:E81"/>
    <mergeCell ref="B61:D61"/>
    <mergeCell ref="B62:D62"/>
    <mergeCell ref="B64:D64"/>
    <mergeCell ref="B68:V68"/>
    <mergeCell ref="B71:E71"/>
    <mergeCell ref="B72:E72"/>
    <mergeCell ref="I70:P70"/>
    <mergeCell ref="D79:E79"/>
    <mergeCell ref="D80:E80"/>
    <mergeCell ref="D94:E94"/>
    <mergeCell ref="D82:E82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3:E93"/>
    <mergeCell ref="D108:E108"/>
    <mergeCell ref="D95:E95"/>
    <mergeCell ref="D97:E97"/>
    <mergeCell ref="D98:E98"/>
    <mergeCell ref="D99:E99"/>
    <mergeCell ref="D101:E101"/>
    <mergeCell ref="D102:E102"/>
    <mergeCell ref="D103:E103"/>
    <mergeCell ref="D104:E104"/>
    <mergeCell ref="D105:E105"/>
    <mergeCell ref="D106:E106"/>
    <mergeCell ref="D107:E107"/>
    <mergeCell ref="D121:E121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30:E130"/>
    <mergeCell ref="D131:E131"/>
    <mergeCell ref="D122:E122"/>
    <mergeCell ref="D124:E124"/>
    <mergeCell ref="D125:E125"/>
    <mergeCell ref="D126:E126"/>
    <mergeCell ref="D127:E127"/>
    <mergeCell ref="D128:E128"/>
  </mergeCells>
  <hyperlinks>
    <hyperlink ref="B1:C1" location="A2:A2" tooltip="Klikni na prechod ku Kryciemu listu..." display="Krycí list rozpočtu" xr:uid="{C9B1F0AF-2B4C-4F22-8DCF-E0D4267ABECF}"/>
    <hyperlink ref="E1:F1" location="A54:A54" tooltip="Klikni na prechod ku rekapitulácii..." display="Rekapitulácia rozpočtu" xr:uid="{8DBDB1DE-EA98-4796-9ECB-AFE5007A512B}"/>
    <hyperlink ref="H1:I1" location="B78:B78" tooltip="Klikni na prechod ku Rozpočet..." display="Rozpočet" xr:uid="{8019355E-DE0A-43E0-B39A-3C19A48C9D3C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ZŠ Ostredkova aktualizácia 06.2021v2 f28072021 / SO 07 - Sadové úpravy _ detské ihrisko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17</vt:i4>
      </vt:variant>
    </vt:vector>
  </HeadingPairs>
  <TitlesOfParts>
    <vt:vector size="36" baseType="lpstr">
      <vt:lpstr>Rekapitulácia</vt:lpstr>
      <vt:lpstr>Krycí list stavby</vt:lpstr>
      <vt:lpstr>SO 7896</vt:lpstr>
      <vt:lpstr>SO 7897</vt:lpstr>
      <vt:lpstr>SO 7898</vt:lpstr>
      <vt:lpstr>SO 7899</vt:lpstr>
      <vt:lpstr>SO 7900</vt:lpstr>
      <vt:lpstr>SO 7902</vt:lpstr>
      <vt:lpstr>SO 7903</vt:lpstr>
      <vt:lpstr>SO 7930</vt:lpstr>
      <vt:lpstr>SO 7931</vt:lpstr>
      <vt:lpstr>SO 7944</vt:lpstr>
      <vt:lpstr>SO 7951</vt:lpstr>
      <vt:lpstr>SO 7952</vt:lpstr>
      <vt:lpstr>SO 7953</vt:lpstr>
      <vt:lpstr>SO 7954</vt:lpstr>
      <vt:lpstr>SO 7955</vt:lpstr>
      <vt:lpstr>SO 7956</vt:lpstr>
      <vt:lpstr>SO 7957</vt:lpstr>
      <vt:lpstr>'SO 7896'!Oblasť_tlače</vt:lpstr>
      <vt:lpstr>'SO 7897'!Oblasť_tlače</vt:lpstr>
      <vt:lpstr>'SO 7898'!Oblasť_tlače</vt:lpstr>
      <vt:lpstr>'SO 7899'!Oblasť_tlače</vt:lpstr>
      <vt:lpstr>'SO 7900'!Oblasť_tlače</vt:lpstr>
      <vt:lpstr>'SO 7902'!Oblasť_tlače</vt:lpstr>
      <vt:lpstr>'SO 7903'!Oblasť_tlače</vt:lpstr>
      <vt:lpstr>'SO 7930'!Oblasť_tlače</vt:lpstr>
      <vt:lpstr>'SO 7931'!Oblasť_tlače</vt:lpstr>
      <vt:lpstr>'SO 7944'!Oblasť_tlače</vt:lpstr>
      <vt:lpstr>'SO 7951'!Oblasť_tlače</vt:lpstr>
      <vt:lpstr>'SO 7952'!Oblasť_tlače</vt:lpstr>
      <vt:lpstr>'SO 7953'!Oblasť_tlače</vt:lpstr>
      <vt:lpstr>'SO 7954'!Oblasť_tlače</vt:lpstr>
      <vt:lpstr>'SO 7955'!Oblasť_tlače</vt:lpstr>
      <vt:lpstr>'SO 7956'!Oblasť_tlače</vt:lpstr>
      <vt:lpstr>'SO 7957'!Oblasť_tlače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PeO_Ryzen</dc:creator>
  <cp:lastModifiedBy>autor</cp:lastModifiedBy>
  <dcterms:created xsi:type="dcterms:W3CDTF">2021-11-02T06:37:21Z</dcterms:created>
  <dcterms:modified xsi:type="dcterms:W3CDTF">2021-11-30T13:06:38Z</dcterms:modified>
</cp:coreProperties>
</file>