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680" yWindow="0" windowWidth="15345" windowHeight="6105" tabRatio="937" activeTab="6"/>
  </bookViews>
  <sheets>
    <sheet name="Rekapitulácia stavby" sheetId="1" r:id="rId1"/>
    <sheet name="1 - Stavebná časť" sheetId="2" r:id="rId2"/>
    <sheet name="2 - Fotovoltaika" sheetId="3" r:id="rId3"/>
    <sheet name="3 - Výmena svietidiel za LED" sheetId="4" r:id="rId4"/>
    <sheet name="4 - Vykurovanie - Hydraul..." sheetId="5" r:id="rId5"/>
    <sheet name="1 - Elektro časť - Blesko..." sheetId="6" r:id="rId6"/>
    <sheet name="2 - Elektro časť -  Prepo..." sheetId="7" r:id="rId7"/>
  </sheets>
  <definedNames>
    <definedName name="_xlnm.Print_Titles" localSheetId="5">'1 - Elektro časť - Blesko...'!$115:$115</definedName>
    <definedName name="_xlnm.Print_Titles" localSheetId="1">'1 - Stavebná časť'!$132:$132</definedName>
    <definedName name="_xlnm.Print_Titles" localSheetId="6">'2 - Elektro časť -  Prepo...'!$115:$115</definedName>
    <definedName name="_xlnm.Print_Titles" localSheetId="2">'2 - Fotovoltaika'!$122:$122</definedName>
    <definedName name="_xlnm.Print_Titles" localSheetId="3">'3 - Výmena svietidiel za LED'!$114:$114</definedName>
    <definedName name="_xlnm.Print_Titles" localSheetId="4">'4 - Vykurovanie - Hydraul...'!$117:$117</definedName>
    <definedName name="_xlnm.Print_Titles" localSheetId="0">'Rekapitulácia stavby'!$85:$85</definedName>
    <definedName name="_xlnm.Print_Area" localSheetId="5">'1 - Elektro časť - Blesko...'!$C$4:$Q$70,'1 - Elektro časť - Blesko...'!$C$76:$Q$98,'1 - Elektro časť - Blesko...'!$C$104:$Q$155</definedName>
    <definedName name="_xlnm.Print_Area" localSheetId="1">'1 - Stavebná časť'!$C$4:$Q$70,'1 - Stavebná časť'!$C$76:$Q$115,'1 - Stavebná časť'!$C$121:$Q$315</definedName>
    <definedName name="_xlnm.Print_Area" localSheetId="6">'2 - Elektro časť -  Prepo...'!$C$4:$Q$70,'2 - Elektro časť -  Prepo...'!$C$76:$Q$98,'2 - Elektro časť -  Prepo...'!$C$104:$Q$149</definedName>
    <definedName name="_xlnm.Print_Area" localSheetId="2">'2 - Fotovoltaika'!$C$4:$Q$70,'2 - Fotovoltaika'!$C$76:$Q$105,'2 - Fotovoltaika'!$C$111:$Q$171</definedName>
    <definedName name="_xlnm.Print_Area" localSheetId="3">'3 - Výmena svietidiel za LED'!$C$4:$Q$70,'3 - Výmena svietidiel za LED'!$C$76:$Q$97,'3 - Výmena svietidiel za LED'!$C$103:$Q$142</definedName>
    <definedName name="_xlnm.Print_Area" localSheetId="4">'4 - Vykurovanie - Hydraul...'!$C$4:$Q$70,'4 - Vykurovanie - Hydraul...'!$C$76:$Q$100,'4 - Vykurovanie - Hydraul...'!$C$106:$Q$143</definedName>
    <definedName name="_xlnm.Print_Area" localSheetId="0">'Rekapitulácia stavby'!$C$4:$AP$70,'Rekapitulácia stavby'!$C$76:$AP$100</definedName>
  </definedNames>
  <calcPr calcId="145621" iterateCount="1"/>
</workbook>
</file>

<file path=xl/calcChain.xml><?xml version="1.0" encoding="utf-8"?>
<calcChain xmlns="http://schemas.openxmlformats.org/spreadsheetml/2006/main">
  <c r="AY95" i="1" l="1"/>
  <c r="AX95" i="1"/>
  <c r="BI149" i="7"/>
  <c r="BH149" i="7"/>
  <c r="BG149" i="7"/>
  <c r="BE149" i="7"/>
  <c r="AA149" i="7"/>
  <c r="Y149" i="7"/>
  <c r="W149" i="7"/>
  <c r="BK149" i="7"/>
  <c r="BF149" i="7"/>
  <c r="BI148" i="7"/>
  <c r="BH148" i="7"/>
  <c r="BG148" i="7"/>
  <c r="BE148" i="7"/>
  <c r="AA148" i="7"/>
  <c r="Y148" i="7"/>
  <c r="W148" i="7"/>
  <c r="BK148" i="7"/>
  <c r="BF148" i="7"/>
  <c r="BI147" i="7"/>
  <c r="BH147" i="7"/>
  <c r="BG147" i="7"/>
  <c r="BE147" i="7"/>
  <c r="AA147" i="7"/>
  <c r="Y147" i="7"/>
  <c r="W147" i="7"/>
  <c r="BK147" i="7"/>
  <c r="BF147" i="7"/>
  <c r="BI146" i="7"/>
  <c r="BH146" i="7"/>
  <c r="BG146" i="7"/>
  <c r="BE146" i="7"/>
  <c r="AA146" i="7"/>
  <c r="Y146" i="7"/>
  <c r="W146" i="7"/>
  <c r="BK146" i="7"/>
  <c r="BF146" i="7"/>
  <c r="BI145" i="7"/>
  <c r="BH145" i="7"/>
  <c r="BG145" i="7"/>
  <c r="BE145" i="7"/>
  <c r="AA145" i="7"/>
  <c r="Y145" i="7"/>
  <c r="W145" i="7"/>
  <c r="BK145" i="7"/>
  <c r="BF145" i="7"/>
  <c r="BI144" i="7"/>
  <c r="BH144" i="7"/>
  <c r="BG144" i="7"/>
  <c r="BE144" i="7"/>
  <c r="AA144" i="7"/>
  <c r="Y144" i="7"/>
  <c r="W144" i="7"/>
  <c r="BK144" i="7"/>
  <c r="BF144" i="7"/>
  <c r="BI143" i="7"/>
  <c r="BH143" i="7"/>
  <c r="BG143" i="7"/>
  <c r="BE143" i="7"/>
  <c r="AA143" i="7"/>
  <c r="Y143" i="7"/>
  <c r="W143" i="7"/>
  <c r="BK143" i="7"/>
  <c r="BF143" i="7"/>
  <c r="BI142" i="7"/>
  <c r="BH142" i="7"/>
  <c r="BG142" i="7"/>
  <c r="BE142" i="7"/>
  <c r="AA142" i="7"/>
  <c r="Y142" i="7"/>
  <c r="W142" i="7"/>
  <c r="BK142" i="7"/>
  <c r="BF142" i="7"/>
  <c r="BI141" i="7"/>
  <c r="BH141" i="7"/>
  <c r="BG141" i="7"/>
  <c r="BE141" i="7"/>
  <c r="AA141" i="7"/>
  <c r="Y141" i="7"/>
  <c r="W141" i="7"/>
  <c r="BK141" i="7"/>
  <c r="BF141" i="7"/>
  <c r="BI140" i="7"/>
  <c r="BH140" i="7"/>
  <c r="BG140" i="7"/>
  <c r="BE140" i="7"/>
  <c r="AA140" i="7"/>
  <c r="Y140" i="7"/>
  <c r="W140" i="7"/>
  <c r="BK140" i="7"/>
  <c r="BF140" i="7"/>
  <c r="BI139" i="7"/>
  <c r="BH139" i="7"/>
  <c r="BG139" i="7"/>
  <c r="BE139" i="7"/>
  <c r="AA139" i="7"/>
  <c r="Y139" i="7"/>
  <c r="W139" i="7"/>
  <c r="BK139" i="7"/>
  <c r="BF139" i="7"/>
  <c r="BI138" i="7"/>
  <c r="BH138" i="7"/>
  <c r="BG138" i="7"/>
  <c r="BE138" i="7"/>
  <c r="AA138" i="7"/>
  <c r="Y138" i="7"/>
  <c r="W138" i="7"/>
  <c r="BK138" i="7"/>
  <c r="BF138" i="7"/>
  <c r="BI137" i="7"/>
  <c r="BH137" i="7"/>
  <c r="BG137" i="7"/>
  <c r="BE137" i="7"/>
  <c r="AA137" i="7"/>
  <c r="AA136" i="7" s="1"/>
  <c r="Y137" i="7"/>
  <c r="Y136" i="7" s="1"/>
  <c r="W137" i="7"/>
  <c r="W136" i="7" s="1"/>
  <c r="BK137" i="7"/>
  <c r="BF137" i="7"/>
  <c r="BI135" i="7"/>
  <c r="BH135" i="7"/>
  <c r="BG135" i="7"/>
  <c r="BE135" i="7"/>
  <c r="AA135" i="7"/>
  <c r="Y135" i="7"/>
  <c r="W135" i="7"/>
  <c r="BK135" i="7"/>
  <c r="BF135" i="7"/>
  <c r="BI134" i="7"/>
  <c r="BH134" i="7"/>
  <c r="BG134" i="7"/>
  <c r="BE134" i="7"/>
  <c r="AA134" i="7"/>
  <c r="Y134" i="7"/>
  <c r="W134" i="7"/>
  <c r="BK134" i="7"/>
  <c r="BF134" i="7"/>
  <c r="BI133" i="7"/>
  <c r="BH133" i="7"/>
  <c r="BG133" i="7"/>
  <c r="BE133" i="7"/>
  <c r="AA133" i="7"/>
  <c r="AA132" i="7" s="1"/>
  <c r="Y133" i="7"/>
  <c r="Y132" i="7" s="1"/>
  <c r="W133" i="7"/>
  <c r="W132" i="7" s="1"/>
  <c r="BK133" i="7"/>
  <c r="BF133" i="7"/>
  <c r="BI131" i="7"/>
  <c r="BH131" i="7"/>
  <c r="BG131" i="7"/>
  <c r="BE131" i="7"/>
  <c r="AA131" i="7"/>
  <c r="Y131" i="7"/>
  <c r="W131" i="7"/>
  <c r="BK131" i="7"/>
  <c r="BF131" i="7"/>
  <c r="BI130" i="7"/>
  <c r="BH130" i="7"/>
  <c r="BG130" i="7"/>
  <c r="BE130" i="7"/>
  <c r="AA130" i="7"/>
  <c r="AA129" i="7" s="1"/>
  <c r="Y130" i="7"/>
  <c r="Y129" i="7" s="1"/>
  <c r="W130" i="7"/>
  <c r="W129" i="7" s="1"/>
  <c r="BK130" i="7"/>
  <c r="BK129" i="7" s="1"/>
  <c r="BF130" i="7"/>
  <c r="BI128" i="7"/>
  <c r="BH128" i="7"/>
  <c r="BG128" i="7"/>
  <c r="BE128" i="7"/>
  <c r="AA128" i="7"/>
  <c r="Y128" i="7"/>
  <c r="W128" i="7"/>
  <c r="BK128" i="7"/>
  <c r="BF128" i="7"/>
  <c r="BI127" i="7"/>
  <c r="BH127" i="7"/>
  <c r="BG127" i="7"/>
  <c r="BE127" i="7"/>
  <c r="AA127" i="7"/>
  <c r="Y127" i="7"/>
  <c r="W127" i="7"/>
  <c r="BK127" i="7"/>
  <c r="BF127" i="7"/>
  <c r="BI126" i="7"/>
  <c r="BH126" i="7"/>
  <c r="BG126" i="7"/>
  <c r="BE126" i="7"/>
  <c r="AA126" i="7"/>
  <c r="Y126" i="7"/>
  <c r="W126" i="7"/>
  <c r="BK126" i="7"/>
  <c r="BF126" i="7"/>
  <c r="BI125" i="7"/>
  <c r="BH125" i="7"/>
  <c r="BG125" i="7"/>
  <c r="BE125" i="7"/>
  <c r="AA125" i="7"/>
  <c r="Y125" i="7"/>
  <c r="W125" i="7"/>
  <c r="BK125" i="7"/>
  <c r="BF125" i="7"/>
  <c r="BI124" i="7"/>
  <c r="BH124" i="7"/>
  <c r="BG124" i="7"/>
  <c r="BE124" i="7"/>
  <c r="AA124" i="7"/>
  <c r="Y124" i="7"/>
  <c r="W124" i="7"/>
  <c r="BK124" i="7"/>
  <c r="BF124" i="7"/>
  <c r="BI123" i="7"/>
  <c r="BH123" i="7"/>
  <c r="BG123" i="7"/>
  <c r="BE123" i="7"/>
  <c r="AA123" i="7"/>
  <c r="Y123" i="7"/>
  <c r="W123" i="7"/>
  <c r="BK123" i="7"/>
  <c r="BF123" i="7"/>
  <c r="BI122" i="7"/>
  <c r="BH122" i="7"/>
  <c r="BG122" i="7"/>
  <c r="BE122" i="7"/>
  <c r="AA122" i="7"/>
  <c r="Y122" i="7"/>
  <c r="W122" i="7"/>
  <c r="BK122" i="7"/>
  <c r="BF122" i="7"/>
  <c r="BI121" i="7"/>
  <c r="BH121" i="7"/>
  <c r="BG121" i="7"/>
  <c r="BE121" i="7"/>
  <c r="AA121" i="7"/>
  <c r="Y121" i="7"/>
  <c r="W121" i="7"/>
  <c r="BK121" i="7"/>
  <c r="BF121" i="7"/>
  <c r="BI120" i="7"/>
  <c r="BH120" i="7"/>
  <c r="BG120" i="7"/>
  <c r="BE120" i="7"/>
  <c r="AA120" i="7"/>
  <c r="Y120" i="7"/>
  <c r="W120" i="7"/>
  <c r="BK120" i="7"/>
  <c r="BF120" i="7"/>
  <c r="BI119" i="7"/>
  <c r="BH119" i="7"/>
  <c r="BG119" i="7"/>
  <c r="BE119" i="7"/>
  <c r="AA119" i="7"/>
  <c r="AA118" i="7" s="1"/>
  <c r="AA117" i="7" s="1"/>
  <c r="AA116" i="7" s="1"/>
  <c r="Y119" i="7"/>
  <c r="W119" i="7"/>
  <c r="W118" i="7" s="1"/>
  <c r="W117" i="7" s="1"/>
  <c r="W116" i="7" s="1"/>
  <c r="AU95" i="1" s="1"/>
  <c r="BK119" i="7"/>
  <c r="BF119" i="7"/>
  <c r="M113" i="7"/>
  <c r="M112" i="7"/>
  <c r="F112" i="7"/>
  <c r="F110" i="7"/>
  <c r="F108" i="7"/>
  <c r="AS95" i="1"/>
  <c r="F85" i="7"/>
  <c r="M84" i="7"/>
  <c r="F84" i="7"/>
  <c r="F82" i="7"/>
  <c r="F80" i="7"/>
  <c r="F78" i="7"/>
  <c r="O22" i="7"/>
  <c r="E22" i="7"/>
  <c r="M85" i="7" s="1"/>
  <c r="O21" i="7"/>
  <c r="E16" i="7"/>
  <c r="F113" i="7" s="1"/>
  <c r="M82" i="7"/>
  <c r="F6" i="7"/>
  <c r="F106" i="7" s="1"/>
  <c r="Y144" i="6"/>
  <c r="AA140" i="6"/>
  <c r="W140" i="6"/>
  <c r="Y138" i="6"/>
  <c r="AY94" i="1"/>
  <c r="AX94" i="1"/>
  <c r="BI155" i="6"/>
  <c r="BH155" i="6"/>
  <c r="BG155" i="6"/>
  <c r="BE155" i="6"/>
  <c r="AA155" i="6"/>
  <c r="Y155" i="6"/>
  <c r="W155" i="6"/>
  <c r="BK155" i="6"/>
  <c r="BF155" i="6"/>
  <c r="BI154" i="6"/>
  <c r="BH154" i="6"/>
  <c r="BG154" i="6"/>
  <c r="BE154" i="6"/>
  <c r="AA154" i="6"/>
  <c r="Y154" i="6"/>
  <c r="W154" i="6"/>
  <c r="BK154" i="6"/>
  <c r="BF154" i="6"/>
  <c r="BI153" i="6"/>
  <c r="BH153" i="6"/>
  <c r="BG153" i="6"/>
  <c r="BE153" i="6"/>
  <c r="AA153" i="6"/>
  <c r="Y153" i="6"/>
  <c r="W153" i="6"/>
  <c r="BK153" i="6"/>
  <c r="BF153" i="6"/>
  <c r="BI152" i="6"/>
  <c r="BH152" i="6"/>
  <c r="BG152" i="6"/>
  <c r="BE152" i="6"/>
  <c r="AA152" i="6"/>
  <c r="Y152" i="6"/>
  <c r="W152" i="6"/>
  <c r="BK152" i="6"/>
  <c r="BF152" i="6"/>
  <c r="BI151" i="6"/>
  <c r="BH151" i="6"/>
  <c r="BG151" i="6"/>
  <c r="BE151" i="6"/>
  <c r="AA151" i="6"/>
  <c r="Y151" i="6"/>
  <c r="W151" i="6"/>
  <c r="BK151" i="6"/>
  <c r="BF151" i="6"/>
  <c r="BI150" i="6"/>
  <c r="BH150" i="6"/>
  <c r="BG150" i="6"/>
  <c r="BE150" i="6"/>
  <c r="AA150" i="6"/>
  <c r="Y150" i="6"/>
  <c r="W150" i="6"/>
  <c r="BK150" i="6"/>
  <c r="BF150" i="6"/>
  <c r="BI149" i="6"/>
  <c r="BH149" i="6"/>
  <c r="BG149" i="6"/>
  <c r="BE149" i="6"/>
  <c r="AA149" i="6"/>
  <c r="Y149" i="6"/>
  <c r="W149" i="6"/>
  <c r="BK149" i="6"/>
  <c r="BF149" i="6"/>
  <c r="BI148" i="6"/>
  <c r="BH148" i="6"/>
  <c r="BG148" i="6"/>
  <c r="BE148" i="6"/>
  <c r="AA148" i="6"/>
  <c r="Y148" i="6"/>
  <c r="W148" i="6"/>
  <c r="BK148" i="6"/>
  <c r="BF148" i="6"/>
  <c r="BI147" i="6"/>
  <c r="BH147" i="6"/>
  <c r="BG147" i="6"/>
  <c r="BE147" i="6"/>
  <c r="AA147" i="6"/>
  <c r="Y147" i="6"/>
  <c r="W147" i="6"/>
  <c r="BK147" i="6"/>
  <c r="BF147" i="6"/>
  <c r="BI146" i="6"/>
  <c r="BH146" i="6"/>
  <c r="BG146" i="6"/>
  <c r="BE146" i="6"/>
  <c r="AA146" i="6"/>
  <c r="Y146" i="6"/>
  <c r="W146" i="6"/>
  <c r="BK146" i="6"/>
  <c r="BF146" i="6"/>
  <c r="BI145" i="6"/>
  <c r="BH145" i="6"/>
  <c r="BG145" i="6"/>
  <c r="BE145" i="6"/>
  <c r="AA145" i="6"/>
  <c r="AA144" i="6" s="1"/>
  <c r="Y145" i="6"/>
  <c r="W145" i="6"/>
  <c r="W144" i="6" s="1"/>
  <c r="BK145" i="6"/>
  <c r="BF145" i="6"/>
  <c r="BI143" i="6"/>
  <c r="BH143" i="6"/>
  <c r="BG143" i="6"/>
  <c r="BE143" i="6"/>
  <c r="AA143" i="6"/>
  <c r="Y143" i="6"/>
  <c r="W143" i="6"/>
  <c r="BK143" i="6"/>
  <c r="BF143" i="6"/>
  <c r="BI142" i="6"/>
  <c r="BH142" i="6"/>
  <c r="BG142" i="6"/>
  <c r="BE142" i="6"/>
  <c r="AA142" i="6"/>
  <c r="Y142" i="6"/>
  <c r="W142" i="6"/>
  <c r="BK142" i="6"/>
  <c r="BF142" i="6"/>
  <c r="BI141" i="6"/>
  <c r="BH141" i="6"/>
  <c r="BG141" i="6"/>
  <c r="BE141" i="6"/>
  <c r="AA141" i="6"/>
  <c r="Y141" i="6"/>
  <c r="W141" i="6"/>
  <c r="BK141" i="6"/>
  <c r="BF141" i="6"/>
  <c r="BI139" i="6"/>
  <c r="BH139" i="6"/>
  <c r="BG139" i="6"/>
  <c r="BE139" i="6"/>
  <c r="AA139" i="6"/>
  <c r="AA138" i="6" s="1"/>
  <c r="Y139" i="6"/>
  <c r="W139" i="6"/>
  <c r="W138" i="6" s="1"/>
  <c r="BK139" i="6"/>
  <c r="BK138" i="6" s="1"/>
  <c r="BF139" i="6"/>
  <c r="BI137" i="6"/>
  <c r="BH137" i="6"/>
  <c r="BG137" i="6"/>
  <c r="BE137" i="6"/>
  <c r="AA137" i="6"/>
  <c r="Y137" i="6"/>
  <c r="W137" i="6"/>
  <c r="BK137" i="6"/>
  <c r="BF137" i="6"/>
  <c r="BI136" i="6"/>
  <c r="BH136" i="6"/>
  <c r="BG136" i="6"/>
  <c r="BE136" i="6"/>
  <c r="AA136" i="6"/>
  <c r="Y136" i="6"/>
  <c r="W136" i="6"/>
  <c r="BK136" i="6"/>
  <c r="BF136" i="6"/>
  <c r="BI135" i="6"/>
  <c r="BH135" i="6"/>
  <c r="BG135" i="6"/>
  <c r="BE135" i="6"/>
  <c r="AA135" i="6"/>
  <c r="Y135" i="6"/>
  <c r="W135" i="6"/>
  <c r="BK135" i="6"/>
  <c r="BF135" i="6"/>
  <c r="BI134" i="6"/>
  <c r="BH134" i="6"/>
  <c r="BG134" i="6"/>
  <c r="BE134" i="6"/>
  <c r="AA134" i="6"/>
  <c r="Y134" i="6"/>
  <c r="W134" i="6"/>
  <c r="BK134" i="6"/>
  <c r="BF134" i="6"/>
  <c r="BI133" i="6"/>
  <c r="BH133" i="6"/>
  <c r="BG133" i="6"/>
  <c r="BE133" i="6"/>
  <c r="AA133" i="6"/>
  <c r="Y133" i="6"/>
  <c r="W133" i="6"/>
  <c r="BK133" i="6"/>
  <c r="BF133" i="6"/>
  <c r="BI132" i="6"/>
  <c r="BH132" i="6"/>
  <c r="BG132" i="6"/>
  <c r="BE132" i="6"/>
  <c r="AA132" i="6"/>
  <c r="Y132" i="6"/>
  <c r="W132" i="6"/>
  <c r="BK132" i="6"/>
  <c r="BF132" i="6"/>
  <c r="BI131" i="6"/>
  <c r="BH131" i="6"/>
  <c r="BG131" i="6"/>
  <c r="BE131" i="6"/>
  <c r="AA131" i="6"/>
  <c r="Y131" i="6"/>
  <c r="W131" i="6"/>
  <c r="BK131" i="6"/>
  <c r="BF131" i="6"/>
  <c r="BI130" i="6"/>
  <c r="BH130" i="6"/>
  <c r="BG130" i="6"/>
  <c r="BE130" i="6"/>
  <c r="AA130" i="6"/>
  <c r="Y130" i="6"/>
  <c r="W130" i="6"/>
  <c r="BK130" i="6"/>
  <c r="BF130" i="6"/>
  <c r="BI129" i="6"/>
  <c r="BH129" i="6"/>
  <c r="BG129" i="6"/>
  <c r="BE129" i="6"/>
  <c r="AA129" i="6"/>
  <c r="Y129" i="6"/>
  <c r="W129" i="6"/>
  <c r="BK129" i="6"/>
  <c r="BF129" i="6"/>
  <c r="BI128" i="6"/>
  <c r="BH128" i="6"/>
  <c r="BG128" i="6"/>
  <c r="BE128" i="6"/>
  <c r="AA128" i="6"/>
  <c r="Y128" i="6"/>
  <c r="W128" i="6"/>
  <c r="BK128" i="6"/>
  <c r="BF128" i="6"/>
  <c r="BI127" i="6"/>
  <c r="BH127" i="6"/>
  <c r="BG127" i="6"/>
  <c r="BE127" i="6"/>
  <c r="AA127" i="6"/>
  <c r="Y127" i="6"/>
  <c r="W127" i="6"/>
  <c r="BK127" i="6"/>
  <c r="BF127" i="6"/>
  <c r="BI126" i="6"/>
  <c r="BH126" i="6"/>
  <c r="BG126" i="6"/>
  <c r="BE126" i="6"/>
  <c r="AA126" i="6"/>
  <c r="Y126" i="6"/>
  <c r="W126" i="6"/>
  <c r="BK126" i="6"/>
  <c r="BF126" i="6"/>
  <c r="BI125" i="6"/>
  <c r="BH125" i="6"/>
  <c r="BG125" i="6"/>
  <c r="BE125" i="6"/>
  <c r="AA125" i="6"/>
  <c r="Y125" i="6"/>
  <c r="W125" i="6"/>
  <c r="BK125" i="6"/>
  <c r="BF125" i="6"/>
  <c r="BI124" i="6"/>
  <c r="BH124" i="6"/>
  <c r="BG124" i="6"/>
  <c r="BE124" i="6"/>
  <c r="AA124" i="6"/>
  <c r="Y124" i="6"/>
  <c r="W124" i="6"/>
  <c r="BK124" i="6"/>
  <c r="BF124" i="6"/>
  <c r="BI123" i="6"/>
  <c r="BH123" i="6"/>
  <c r="BG123" i="6"/>
  <c r="BE123" i="6"/>
  <c r="AA123" i="6"/>
  <c r="Y123" i="6"/>
  <c r="W123" i="6"/>
  <c r="BK123" i="6"/>
  <c r="BF123" i="6"/>
  <c r="BI122" i="6"/>
  <c r="BH122" i="6"/>
  <c r="BG122" i="6"/>
  <c r="BE122" i="6"/>
  <c r="AA122" i="6"/>
  <c r="Y122" i="6"/>
  <c r="W122" i="6"/>
  <c r="BK122" i="6"/>
  <c r="BF122" i="6"/>
  <c r="BI121" i="6"/>
  <c r="BH121" i="6"/>
  <c r="BG121" i="6"/>
  <c r="BE121" i="6"/>
  <c r="AA121" i="6"/>
  <c r="Y121" i="6"/>
  <c r="W121" i="6"/>
  <c r="BK121" i="6"/>
  <c r="BF121" i="6"/>
  <c r="BI120" i="6"/>
  <c r="BH120" i="6"/>
  <c r="BG120" i="6"/>
  <c r="BE120" i="6"/>
  <c r="AA120" i="6"/>
  <c r="Y120" i="6"/>
  <c r="W120" i="6"/>
  <c r="BK120" i="6"/>
  <c r="BF120" i="6"/>
  <c r="BI119" i="6"/>
  <c r="BH119" i="6"/>
  <c r="BG119" i="6"/>
  <c r="BE119" i="6"/>
  <c r="AA119" i="6"/>
  <c r="AA118" i="6" s="1"/>
  <c r="AA117" i="6" s="1"/>
  <c r="AA116" i="6" s="1"/>
  <c r="Y119" i="6"/>
  <c r="W119" i="6"/>
  <c r="W118" i="6" s="1"/>
  <c r="W117" i="6" s="1"/>
  <c r="W116" i="6" s="1"/>
  <c r="AU94" i="1" s="1"/>
  <c r="AU93" i="1" s="1"/>
  <c r="BK119" i="6"/>
  <c r="BF119" i="6"/>
  <c r="M112" i="6"/>
  <c r="F112" i="6"/>
  <c r="F110" i="6"/>
  <c r="F108" i="6"/>
  <c r="F106" i="6"/>
  <c r="AS94" i="1"/>
  <c r="M85" i="6"/>
  <c r="M84" i="6"/>
  <c r="F84" i="6"/>
  <c r="F82" i="6"/>
  <c r="F80" i="6"/>
  <c r="O22" i="6"/>
  <c r="E22" i="6"/>
  <c r="M113" i="6" s="1"/>
  <c r="O21" i="6"/>
  <c r="E16" i="6"/>
  <c r="F85" i="6" s="1"/>
  <c r="M110" i="6"/>
  <c r="F6" i="6"/>
  <c r="F78" i="6" s="1"/>
  <c r="AA142" i="5"/>
  <c r="AA141" i="5" s="1"/>
  <c r="W142" i="5"/>
  <c r="W141" i="5" s="1"/>
  <c r="AA133" i="5"/>
  <c r="W133" i="5"/>
  <c r="Y123" i="5"/>
  <c r="AA121" i="5"/>
  <c r="W121" i="5"/>
  <c r="AY92" i="1"/>
  <c r="AX92" i="1"/>
  <c r="BI143" i="5"/>
  <c r="BH143" i="5"/>
  <c r="BG143" i="5"/>
  <c r="BE143" i="5"/>
  <c r="AA143" i="5"/>
  <c r="Y143" i="5"/>
  <c r="Y142" i="5" s="1"/>
  <c r="Y141" i="5" s="1"/>
  <c r="W143" i="5"/>
  <c r="BK143" i="5"/>
  <c r="BK142" i="5" s="1"/>
  <c r="BF143" i="5"/>
  <c r="BI140" i="5"/>
  <c r="BH140" i="5"/>
  <c r="BG140" i="5"/>
  <c r="BE140" i="5"/>
  <c r="AA140" i="5"/>
  <c r="Y140" i="5"/>
  <c r="W140" i="5"/>
  <c r="BK140" i="5"/>
  <c r="BF140" i="5"/>
  <c r="BI139" i="5"/>
  <c r="BH139" i="5"/>
  <c r="BG139" i="5"/>
  <c r="BE139" i="5"/>
  <c r="AA139" i="5"/>
  <c r="Y139" i="5"/>
  <c r="W139" i="5"/>
  <c r="BK139" i="5"/>
  <c r="BF139" i="5"/>
  <c r="BI138" i="5"/>
  <c r="BH138" i="5"/>
  <c r="BG138" i="5"/>
  <c r="BE138" i="5"/>
  <c r="AA138" i="5"/>
  <c r="Y138" i="5"/>
  <c r="W138" i="5"/>
  <c r="BK138" i="5"/>
  <c r="BF138" i="5"/>
  <c r="BI137" i="5"/>
  <c r="BH137" i="5"/>
  <c r="BG137" i="5"/>
  <c r="BE137" i="5"/>
  <c r="AA137" i="5"/>
  <c r="Y137" i="5"/>
  <c r="W137" i="5"/>
  <c r="BK137" i="5"/>
  <c r="BF137" i="5"/>
  <c r="BI136" i="5"/>
  <c r="BH136" i="5"/>
  <c r="BG136" i="5"/>
  <c r="BE136" i="5"/>
  <c r="AA136" i="5"/>
  <c r="Y136" i="5"/>
  <c r="W136" i="5"/>
  <c r="BK136" i="5"/>
  <c r="BF136" i="5"/>
  <c r="BI135" i="5"/>
  <c r="BH135" i="5"/>
  <c r="BG135" i="5"/>
  <c r="BE135" i="5"/>
  <c r="AA135" i="5"/>
  <c r="Y135" i="5"/>
  <c r="W135" i="5"/>
  <c r="BK135" i="5"/>
  <c r="BF135" i="5"/>
  <c r="BI134" i="5"/>
  <c r="BH134" i="5"/>
  <c r="BG134" i="5"/>
  <c r="BE134" i="5"/>
  <c r="AA134" i="5"/>
  <c r="Y134" i="5"/>
  <c r="Y133" i="5" s="1"/>
  <c r="W134" i="5"/>
  <c r="BK134" i="5"/>
  <c r="BF134" i="5"/>
  <c r="BI132" i="5"/>
  <c r="BH132" i="5"/>
  <c r="BG132" i="5"/>
  <c r="BE132" i="5"/>
  <c r="AA132" i="5"/>
  <c r="Y132" i="5"/>
  <c r="W132" i="5"/>
  <c r="BK132" i="5"/>
  <c r="BF132" i="5"/>
  <c r="BI131" i="5"/>
  <c r="BH131" i="5"/>
  <c r="BG131" i="5"/>
  <c r="BE131" i="5"/>
  <c r="AA131" i="5"/>
  <c r="Y131" i="5"/>
  <c r="W131" i="5"/>
  <c r="BK131" i="5"/>
  <c r="BF131" i="5"/>
  <c r="BI130" i="5"/>
  <c r="BH130" i="5"/>
  <c r="BG130" i="5"/>
  <c r="BE130" i="5"/>
  <c r="AA130" i="5"/>
  <c r="Y130" i="5"/>
  <c r="W130" i="5"/>
  <c r="BK130" i="5"/>
  <c r="BF130" i="5"/>
  <c r="BI129" i="5"/>
  <c r="BH129" i="5"/>
  <c r="BG129" i="5"/>
  <c r="BE129" i="5"/>
  <c r="AA129" i="5"/>
  <c r="Y129" i="5"/>
  <c r="W129" i="5"/>
  <c r="BK129" i="5"/>
  <c r="BF129" i="5"/>
  <c r="BI128" i="5"/>
  <c r="BH128" i="5"/>
  <c r="BG128" i="5"/>
  <c r="BE128" i="5"/>
  <c r="AA128" i="5"/>
  <c r="Y128" i="5"/>
  <c r="W128" i="5"/>
  <c r="BK128" i="5"/>
  <c r="BF128" i="5"/>
  <c r="BI127" i="5"/>
  <c r="BH127" i="5"/>
  <c r="BG127" i="5"/>
  <c r="BE127" i="5"/>
  <c r="AA127" i="5"/>
  <c r="Y127" i="5"/>
  <c r="W127" i="5"/>
  <c r="BK127" i="5"/>
  <c r="BF127" i="5"/>
  <c r="BI126" i="5"/>
  <c r="BH126" i="5"/>
  <c r="BG126" i="5"/>
  <c r="BE126" i="5"/>
  <c r="AA126" i="5"/>
  <c r="Y126" i="5"/>
  <c r="W126" i="5"/>
  <c r="BK126" i="5"/>
  <c r="BF126" i="5"/>
  <c r="BI125" i="5"/>
  <c r="BH125" i="5"/>
  <c r="BG125" i="5"/>
  <c r="BE125" i="5"/>
  <c r="AA125" i="5"/>
  <c r="Y125" i="5"/>
  <c r="W125" i="5"/>
  <c r="BK125" i="5"/>
  <c r="BF125" i="5"/>
  <c r="BI124" i="5"/>
  <c r="BH124" i="5"/>
  <c r="BG124" i="5"/>
  <c r="BE124" i="5"/>
  <c r="AA124" i="5"/>
  <c r="AA123" i="5" s="1"/>
  <c r="Y124" i="5"/>
  <c r="W124" i="5"/>
  <c r="W123" i="5" s="1"/>
  <c r="BK124" i="5"/>
  <c r="BF124" i="5"/>
  <c r="BI122" i="5"/>
  <c r="BH122" i="5"/>
  <c r="BG122" i="5"/>
  <c r="BE122" i="5"/>
  <c r="AA122" i="5"/>
  <c r="Y122" i="5"/>
  <c r="Y121" i="5" s="1"/>
  <c r="W122" i="5"/>
  <c r="BK122" i="5"/>
  <c r="BK121" i="5" s="1"/>
  <c r="BF122" i="5"/>
  <c r="F115" i="5"/>
  <c r="M114" i="5"/>
  <c r="F114" i="5"/>
  <c r="F112" i="5"/>
  <c r="F110" i="5"/>
  <c r="F108" i="5"/>
  <c r="AS92" i="1"/>
  <c r="M85" i="5"/>
  <c r="M84" i="5"/>
  <c r="F84" i="5"/>
  <c r="F82" i="5"/>
  <c r="F80" i="5"/>
  <c r="O22" i="5"/>
  <c r="E22" i="5"/>
  <c r="M115" i="5" s="1"/>
  <c r="O21" i="5"/>
  <c r="E16" i="5"/>
  <c r="F85" i="5" s="1"/>
  <c r="M112" i="5"/>
  <c r="F6" i="5"/>
  <c r="F78" i="5" s="1"/>
  <c r="AA141" i="4"/>
  <c r="AY91" i="1"/>
  <c r="AX91" i="1"/>
  <c r="BI142" i="4"/>
  <c r="BH142" i="4"/>
  <c r="BG142" i="4"/>
  <c r="BE142" i="4"/>
  <c r="AA142" i="4"/>
  <c r="Y142" i="4"/>
  <c r="Y141" i="4" s="1"/>
  <c r="W142" i="4"/>
  <c r="W141" i="4" s="1"/>
  <c r="BK142" i="4"/>
  <c r="BK141" i="4" s="1"/>
  <c r="BF142" i="4"/>
  <c r="BI140" i="4"/>
  <c r="BH140" i="4"/>
  <c r="BG140" i="4"/>
  <c r="BE140" i="4"/>
  <c r="AA140" i="4"/>
  <c r="Y140" i="4"/>
  <c r="W140" i="4"/>
  <c r="BK140" i="4"/>
  <c r="BF140" i="4"/>
  <c r="BI139" i="4"/>
  <c r="BH139" i="4"/>
  <c r="BG139" i="4"/>
  <c r="BE139" i="4"/>
  <c r="AA139" i="4"/>
  <c r="Y139" i="4"/>
  <c r="W139" i="4"/>
  <c r="BK139" i="4"/>
  <c r="BF139" i="4"/>
  <c r="BI138" i="4"/>
  <c r="BH138" i="4"/>
  <c r="BG138" i="4"/>
  <c r="BE138" i="4"/>
  <c r="AA138" i="4"/>
  <c r="AA137" i="4" s="1"/>
  <c r="Y138" i="4"/>
  <c r="W138" i="4"/>
  <c r="W137" i="4" s="1"/>
  <c r="BK138" i="4"/>
  <c r="BF138" i="4"/>
  <c r="BI136" i="4"/>
  <c r="BH136" i="4"/>
  <c r="BG136" i="4"/>
  <c r="BE136" i="4"/>
  <c r="AA136" i="4"/>
  <c r="Y136" i="4"/>
  <c r="W136" i="4"/>
  <c r="BK136" i="4"/>
  <c r="BF136" i="4"/>
  <c r="BI135" i="4"/>
  <c r="BH135" i="4"/>
  <c r="BG135" i="4"/>
  <c r="BE135" i="4"/>
  <c r="AA135" i="4"/>
  <c r="Y135" i="4"/>
  <c r="W135" i="4"/>
  <c r="BK135" i="4"/>
  <c r="BF135" i="4"/>
  <c r="BI134" i="4"/>
  <c r="BH134" i="4"/>
  <c r="BG134" i="4"/>
  <c r="BE134" i="4"/>
  <c r="AA134" i="4"/>
  <c r="Y134" i="4"/>
  <c r="W134" i="4"/>
  <c r="BK134" i="4"/>
  <c r="BF134" i="4"/>
  <c r="BI133" i="4"/>
  <c r="BH133" i="4"/>
  <c r="BG133" i="4"/>
  <c r="BE133" i="4"/>
  <c r="AA133" i="4"/>
  <c r="Y133" i="4"/>
  <c r="W133" i="4"/>
  <c r="BK133" i="4"/>
  <c r="BF133" i="4"/>
  <c r="BI132" i="4"/>
  <c r="BH132" i="4"/>
  <c r="BG132" i="4"/>
  <c r="BE132" i="4"/>
  <c r="AA132" i="4"/>
  <c r="Y132" i="4"/>
  <c r="W132" i="4"/>
  <c r="BK132" i="4"/>
  <c r="BF132" i="4"/>
  <c r="BI131" i="4"/>
  <c r="BH131" i="4"/>
  <c r="BG131" i="4"/>
  <c r="BE131" i="4"/>
  <c r="AA131" i="4"/>
  <c r="Y131" i="4"/>
  <c r="W131" i="4"/>
  <c r="BK131" i="4"/>
  <c r="BF131" i="4"/>
  <c r="BI130" i="4"/>
  <c r="BH130" i="4"/>
  <c r="BG130" i="4"/>
  <c r="BE130" i="4"/>
  <c r="AA130" i="4"/>
  <c r="Y130" i="4"/>
  <c r="W130" i="4"/>
  <c r="BK130" i="4"/>
  <c r="BF130" i="4"/>
  <c r="BI129" i="4"/>
  <c r="BH129" i="4"/>
  <c r="BG129" i="4"/>
  <c r="BE129" i="4"/>
  <c r="AA129" i="4"/>
  <c r="Y129" i="4"/>
  <c r="W129" i="4"/>
  <c r="BK129" i="4"/>
  <c r="BF129" i="4"/>
  <c r="BI128" i="4"/>
  <c r="BH128" i="4"/>
  <c r="BG128" i="4"/>
  <c r="BE128" i="4"/>
  <c r="AA128" i="4"/>
  <c r="Y128" i="4"/>
  <c r="W128" i="4"/>
  <c r="BK128" i="4"/>
  <c r="BF128" i="4"/>
  <c r="BI127" i="4"/>
  <c r="BH127" i="4"/>
  <c r="BG127" i="4"/>
  <c r="BE127" i="4"/>
  <c r="AA127" i="4"/>
  <c r="Y127" i="4"/>
  <c r="W127" i="4"/>
  <c r="BK127" i="4"/>
  <c r="BF127" i="4"/>
  <c r="BI126" i="4"/>
  <c r="BH126" i="4"/>
  <c r="BG126" i="4"/>
  <c r="BE126" i="4"/>
  <c r="AA126" i="4"/>
  <c r="Y126" i="4"/>
  <c r="W126" i="4"/>
  <c r="BK126" i="4"/>
  <c r="BF126" i="4"/>
  <c r="BI125" i="4"/>
  <c r="BH125" i="4"/>
  <c r="BG125" i="4"/>
  <c r="BE125" i="4"/>
  <c r="AA125" i="4"/>
  <c r="Y125" i="4"/>
  <c r="W125" i="4"/>
  <c r="BK125" i="4"/>
  <c r="BF125" i="4"/>
  <c r="BI124" i="4"/>
  <c r="BH124" i="4"/>
  <c r="BG124" i="4"/>
  <c r="BE124" i="4"/>
  <c r="AA124" i="4"/>
  <c r="Y124" i="4"/>
  <c r="W124" i="4"/>
  <c r="BK124" i="4"/>
  <c r="BF124" i="4"/>
  <c r="BI123" i="4"/>
  <c r="BH123" i="4"/>
  <c r="BG123" i="4"/>
  <c r="BE123" i="4"/>
  <c r="AA123" i="4"/>
  <c r="Y123" i="4"/>
  <c r="W123" i="4"/>
  <c r="BK123" i="4"/>
  <c r="BF123" i="4"/>
  <c r="BI122" i="4"/>
  <c r="BH122" i="4"/>
  <c r="BG122" i="4"/>
  <c r="BE122" i="4"/>
  <c r="AA122" i="4"/>
  <c r="Y122" i="4"/>
  <c r="W122" i="4"/>
  <c r="BK122" i="4"/>
  <c r="BF122" i="4"/>
  <c r="BI121" i="4"/>
  <c r="BH121" i="4"/>
  <c r="BG121" i="4"/>
  <c r="BE121" i="4"/>
  <c r="AA121" i="4"/>
  <c r="Y121" i="4"/>
  <c r="W121" i="4"/>
  <c r="BK121" i="4"/>
  <c r="BF121" i="4"/>
  <c r="BI120" i="4"/>
  <c r="BH120" i="4"/>
  <c r="BG120" i="4"/>
  <c r="BE120" i="4"/>
  <c r="AA120" i="4"/>
  <c r="Y120" i="4"/>
  <c r="W120" i="4"/>
  <c r="BK120" i="4"/>
  <c r="BF120" i="4"/>
  <c r="BI119" i="4"/>
  <c r="BH119" i="4"/>
  <c r="BG119" i="4"/>
  <c r="BE119" i="4"/>
  <c r="AA119" i="4"/>
  <c r="Y119" i="4"/>
  <c r="W119" i="4"/>
  <c r="BK119" i="4"/>
  <c r="BF119" i="4"/>
  <c r="BI118" i="4"/>
  <c r="BH118" i="4"/>
  <c r="BG118" i="4"/>
  <c r="BE118" i="4"/>
  <c r="AA118" i="4"/>
  <c r="AA117" i="4" s="1"/>
  <c r="Y118" i="4"/>
  <c r="Y117" i="4" s="1"/>
  <c r="W118" i="4"/>
  <c r="W117" i="4" s="1"/>
  <c r="BK118" i="4"/>
  <c r="BF118" i="4"/>
  <c r="M111" i="4"/>
  <c r="F111" i="4"/>
  <c r="F109" i="4"/>
  <c r="F107" i="4"/>
  <c r="F105" i="4"/>
  <c r="AS91" i="1"/>
  <c r="M85" i="4"/>
  <c r="M84" i="4"/>
  <c r="F84" i="4"/>
  <c r="F82" i="4"/>
  <c r="F80" i="4"/>
  <c r="O22" i="4"/>
  <c r="E22" i="4"/>
  <c r="M112" i="4" s="1"/>
  <c r="O21" i="4"/>
  <c r="E16" i="4"/>
  <c r="F85" i="4" s="1"/>
  <c r="M109" i="4"/>
  <c r="F6" i="4"/>
  <c r="F78" i="4" s="1"/>
  <c r="BK170" i="3"/>
  <c r="AA164" i="3"/>
  <c r="AA131" i="3"/>
  <c r="AA130" i="3" s="1"/>
  <c r="BK125" i="3"/>
  <c r="AY90" i="1"/>
  <c r="AX90" i="1"/>
  <c r="AS90" i="1"/>
  <c r="AS88" i="1" s="1"/>
  <c r="BI171" i="3"/>
  <c r="BH171" i="3"/>
  <c r="BG171" i="3"/>
  <c r="BE171" i="3"/>
  <c r="AA171" i="3"/>
  <c r="AA170" i="3" s="1"/>
  <c r="Y171" i="3"/>
  <c r="Y170" i="3" s="1"/>
  <c r="W171" i="3"/>
  <c r="W170" i="3" s="1"/>
  <c r="BK171" i="3"/>
  <c r="BF171" i="3"/>
  <c r="BI169" i="3"/>
  <c r="BH169" i="3"/>
  <c r="BG169" i="3"/>
  <c r="BE169" i="3"/>
  <c r="AA169" i="3"/>
  <c r="Y169" i="3"/>
  <c r="W169" i="3"/>
  <c r="BK169" i="3"/>
  <c r="BF169" i="3"/>
  <c r="BI168" i="3"/>
  <c r="BH168" i="3"/>
  <c r="BG168" i="3"/>
  <c r="BE168" i="3"/>
  <c r="AA168" i="3"/>
  <c r="AA167" i="3" s="1"/>
  <c r="Y168" i="3"/>
  <c r="Y167" i="3" s="1"/>
  <c r="W168" i="3"/>
  <c r="W167" i="3" s="1"/>
  <c r="BK168" i="3"/>
  <c r="BF168" i="3"/>
  <c r="BI166" i="3"/>
  <c r="BH166" i="3"/>
  <c r="BG166" i="3"/>
  <c r="BE166" i="3"/>
  <c r="AA166" i="3"/>
  <c r="Y166" i="3"/>
  <c r="W166" i="3"/>
  <c r="BK166" i="3"/>
  <c r="BF166" i="3"/>
  <c r="BI165" i="3"/>
  <c r="BH165" i="3"/>
  <c r="BG165" i="3"/>
  <c r="BE165" i="3"/>
  <c r="AA165" i="3"/>
  <c r="Y165" i="3"/>
  <c r="Y164" i="3" s="1"/>
  <c r="W165" i="3"/>
  <c r="W164" i="3" s="1"/>
  <c r="BK165" i="3"/>
  <c r="BK164" i="3" s="1"/>
  <c r="BF165" i="3"/>
  <c r="BI163" i="3"/>
  <c r="BH163" i="3"/>
  <c r="BG163" i="3"/>
  <c r="BE163" i="3"/>
  <c r="AA163" i="3"/>
  <c r="Y163" i="3"/>
  <c r="W163" i="3"/>
  <c r="BK163" i="3"/>
  <c r="BF163" i="3"/>
  <c r="BI162" i="3"/>
  <c r="BH162" i="3"/>
  <c r="BG162" i="3"/>
  <c r="BE162" i="3"/>
  <c r="AA162" i="3"/>
  <c r="AA161" i="3" s="1"/>
  <c r="Y162" i="3"/>
  <c r="Y161" i="3" s="1"/>
  <c r="W162" i="3"/>
  <c r="W161" i="3" s="1"/>
  <c r="BK162" i="3"/>
  <c r="BK161" i="3" s="1"/>
  <c r="BF162" i="3"/>
  <c r="BI160" i="3"/>
  <c r="BH160" i="3"/>
  <c r="BG160" i="3"/>
  <c r="BE160" i="3"/>
  <c r="AA160" i="3"/>
  <c r="Y160" i="3"/>
  <c r="W160" i="3"/>
  <c r="BK160" i="3"/>
  <c r="BF160" i="3"/>
  <c r="BI159" i="3"/>
  <c r="BH159" i="3"/>
  <c r="BG159" i="3"/>
  <c r="BE159" i="3"/>
  <c r="AA159" i="3"/>
  <c r="Y159" i="3"/>
  <c r="W159" i="3"/>
  <c r="BK159" i="3"/>
  <c r="BF159" i="3"/>
  <c r="BI158" i="3"/>
  <c r="BH158" i="3"/>
  <c r="BG158" i="3"/>
  <c r="BE158" i="3"/>
  <c r="AA158" i="3"/>
  <c r="Y158" i="3"/>
  <c r="W158" i="3"/>
  <c r="BK158" i="3"/>
  <c r="BF158" i="3"/>
  <c r="BI157" i="3"/>
  <c r="BH157" i="3"/>
  <c r="BG157" i="3"/>
  <c r="BE157" i="3"/>
  <c r="AA157" i="3"/>
  <c r="Y157" i="3"/>
  <c r="W157" i="3"/>
  <c r="BK157" i="3"/>
  <c r="BF157" i="3"/>
  <c r="BI156" i="3"/>
  <c r="BH156" i="3"/>
  <c r="BG156" i="3"/>
  <c r="BE156" i="3"/>
  <c r="AA156" i="3"/>
  <c r="Y156" i="3"/>
  <c r="W156" i="3"/>
  <c r="BK156" i="3"/>
  <c r="BF156" i="3"/>
  <c r="BI155" i="3"/>
  <c r="BH155" i="3"/>
  <c r="BG155" i="3"/>
  <c r="BE155" i="3"/>
  <c r="AA155" i="3"/>
  <c r="Y155" i="3"/>
  <c r="W155" i="3"/>
  <c r="BK155" i="3"/>
  <c r="BF155" i="3"/>
  <c r="BI154" i="3"/>
  <c r="BH154" i="3"/>
  <c r="BG154" i="3"/>
  <c r="BE154" i="3"/>
  <c r="AA154" i="3"/>
  <c r="Y154" i="3"/>
  <c r="W154" i="3"/>
  <c r="BK154" i="3"/>
  <c r="BF154" i="3"/>
  <c r="BI153" i="3"/>
  <c r="BH153" i="3"/>
  <c r="BG153" i="3"/>
  <c r="BE153" i="3"/>
  <c r="AA153" i="3"/>
  <c r="Y153" i="3"/>
  <c r="W153" i="3"/>
  <c r="BK153" i="3"/>
  <c r="BF153" i="3"/>
  <c r="BI152" i="3"/>
  <c r="BH152" i="3"/>
  <c r="BG152" i="3"/>
  <c r="BE152" i="3"/>
  <c r="AA152" i="3"/>
  <c r="Y152" i="3"/>
  <c r="W152" i="3"/>
  <c r="BK152" i="3"/>
  <c r="BF152" i="3"/>
  <c r="BI151" i="3"/>
  <c r="BH151" i="3"/>
  <c r="BG151" i="3"/>
  <c r="BE151" i="3"/>
  <c r="AA151" i="3"/>
  <c r="Y151" i="3"/>
  <c r="W151" i="3"/>
  <c r="BK151" i="3"/>
  <c r="BF151" i="3"/>
  <c r="BI150" i="3"/>
  <c r="BH150" i="3"/>
  <c r="BG150" i="3"/>
  <c r="BE150" i="3"/>
  <c r="AA150" i="3"/>
  <c r="Y150" i="3"/>
  <c r="W150" i="3"/>
  <c r="BK150" i="3"/>
  <c r="BF150" i="3"/>
  <c r="BI149" i="3"/>
  <c r="BH149" i="3"/>
  <c r="BG149" i="3"/>
  <c r="BE149" i="3"/>
  <c r="AA149" i="3"/>
  <c r="Y149" i="3"/>
  <c r="W149" i="3"/>
  <c r="BK149" i="3"/>
  <c r="BF149" i="3"/>
  <c r="BI148" i="3"/>
  <c r="BH148" i="3"/>
  <c r="BG148" i="3"/>
  <c r="BE148" i="3"/>
  <c r="AA148" i="3"/>
  <c r="Y148" i="3"/>
  <c r="W148" i="3"/>
  <c r="BK148" i="3"/>
  <c r="BF148" i="3"/>
  <c r="BI147" i="3"/>
  <c r="BH147" i="3"/>
  <c r="BG147" i="3"/>
  <c r="BE147" i="3"/>
  <c r="AA147" i="3"/>
  <c r="Y147" i="3"/>
  <c r="W147" i="3"/>
  <c r="BK147" i="3"/>
  <c r="BF147" i="3"/>
  <c r="BI146" i="3"/>
  <c r="BH146" i="3"/>
  <c r="BG146" i="3"/>
  <c r="BE146" i="3"/>
  <c r="AA146" i="3"/>
  <c r="Y146" i="3"/>
  <c r="W146" i="3"/>
  <c r="BK146" i="3"/>
  <c r="BF146" i="3"/>
  <c r="BI145" i="3"/>
  <c r="BH145" i="3"/>
  <c r="BG145" i="3"/>
  <c r="BE145" i="3"/>
  <c r="AA145" i="3"/>
  <c r="Y145" i="3"/>
  <c r="W145" i="3"/>
  <c r="BK145" i="3"/>
  <c r="BF145" i="3"/>
  <c r="BI144" i="3"/>
  <c r="BH144" i="3"/>
  <c r="BG144" i="3"/>
  <c r="BE144" i="3"/>
  <c r="AA144" i="3"/>
  <c r="Y144" i="3"/>
  <c r="W144" i="3"/>
  <c r="BK144" i="3"/>
  <c r="BF144" i="3"/>
  <c r="BI143" i="3"/>
  <c r="BH143" i="3"/>
  <c r="BG143" i="3"/>
  <c r="BE143" i="3"/>
  <c r="AA143" i="3"/>
  <c r="Y143" i="3"/>
  <c r="W143" i="3"/>
  <c r="BK143" i="3"/>
  <c r="BF143" i="3"/>
  <c r="BI142" i="3"/>
  <c r="BH142" i="3"/>
  <c r="BG142" i="3"/>
  <c r="BE142" i="3"/>
  <c r="AA142" i="3"/>
  <c r="AA141" i="3" s="1"/>
  <c r="AA140" i="3" s="1"/>
  <c r="Y142" i="3"/>
  <c r="Y141" i="3" s="1"/>
  <c r="W142" i="3"/>
  <c r="W141" i="3" s="1"/>
  <c r="W140" i="3" s="1"/>
  <c r="BK142" i="3"/>
  <c r="BK141" i="3" s="1"/>
  <c r="BF142" i="3"/>
  <c r="BI139" i="3"/>
  <c r="BH139" i="3"/>
  <c r="BG139" i="3"/>
  <c r="BE139" i="3"/>
  <c r="AA139" i="3"/>
  <c r="Y139" i="3"/>
  <c r="W139" i="3"/>
  <c r="BK139" i="3"/>
  <c r="BF139" i="3"/>
  <c r="BI138" i="3"/>
  <c r="BH138" i="3"/>
  <c r="BG138" i="3"/>
  <c r="BE138" i="3"/>
  <c r="AA138" i="3"/>
  <c r="Y138" i="3"/>
  <c r="W138" i="3"/>
  <c r="BK138" i="3"/>
  <c r="BF138" i="3"/>
  <c r="BI137" i="3"/>
  <c r="BH137" i="3"/>
  <c r="BG137" i="3"/>
  <c r="BE137" i="3"/>
  <c r="AA137" i="3"/>
  <c r="Y137" i="3"/>
  <c r="W137" i="3"/>
  <c r="BK137" i="3"/>
  <c r="BF137" i="3"/>
  <c r="BI136" i="3"/>
  <c r="BH136" i="3"/>
  <c r="BG136" i="3"/>
  <c r="BE136" i="3"/>
  <c r="AA136" i="3"/>
  <c r="Y136" i="3"/>
  <c r="W136" i="3"/>
  <c r="BK136" i="3"/>
  <c r="BF136" i="3"/>
  <c r="BI135" i="3"/>
  <c r="BH135" i="3"/>
  <c r="BG135" i="3"/>
  <c r="BE135" i="3"/>
  <c r="AA135" i="3"/>
  <c r="Y135" i="3"/>
  <c r="W135" i="3"/>
  <c r="BK135" i="3"/>
  <c r="BF135" i="3"/>
  <c r="BI134" i="3"/>
  <c r="BH134" i="3"/>
  <c r="BG134" i="3"/>
  <c r="BE134" i="3"/>
  <c r="AA134" i="3"/>
  <c r="Y134" i="3"/>
  <c r="W134" i="3"/>
  <c r="BK134" i="3"/>
  <c r="BF134" i="3"/>
  <c r="BI133" i="3"/>
  <c r="BH133" i="3"/>
  <c r="BG133" i="3"/>
  <c r="BE133" i="3"/>
  <c r="AA133" i="3"/>
  <c r="Y133" i="3"/>
  <c r="W133" i="3"/>
  <c r="BK133" i="3"/>
  <c r="BF133" i="3"/>
  <c r="BI132" i="3"/>
  <c r="BH132" i="3"/>
  <c r="BG132" i="3"/>
  <c r="BE132" i="3"/>
  <c r="AA132" i="3"/>
  <c r="Y132" i="3"/>
  <c r="Y131" i="3" s="1"/>
  <c r="Y130" i="3" s="1"/>
  <c r="W132" i="3"/>
  <c r="W131" i="3" s="1"/>
  <c r="W130" i="3" s="1"/>
  <c r="BK132" i="3"/>
  <c r="BK131" i="3" s="1"/>
  <c r="BF132" i="3"/>
  <c r="BI129" i="3"/>
  <c r="BH129" i="3"/>
  <c r="BG129" i="3"/>
  <c r="BE129" i="3"/>
  <c r="AA129" i="3"/>
  <c r="AA128" i="3" s="1"/>
  <c r="Y129" i="3"/>
  <c r="Y128" i="3" s="1"/>
  <c r="W129" i="3"/>
  <c r="W128" i="3" s="1"/>
  <c r="BK129" i="3"/>
  <c r="BK128" i="3" s="1"/>
  <c r="BF129" i="3"/>
  <c r="BI127" i="3"/>
  <c r="BH127" i="3"/>
  <c r="BG127" i="3"/>
  <c r="BE127" i="3"/>
  <c r="AA127" i="3"/>
  <c r="AA126" i="3" s="1"/>
  <c r="AA125" i="3" s="1"/>
  <c r="AA124" i="3" s="1"/>
  <c r="AA123" i="3" s="1"/>
  <c r="Y127" i="3"/>
  <c r="Y126" i="3" s="1"/>
  <c r="Y125" i="3" s="1"/>
  <c r="Y124" i="3" s="1"/>
  <c r="W127" i="3"/>
  <c r="W126" i="3" s="1"/>
  <c r="W125" i="3" s="1"/>
  <c r="BK127" i="3"/>
  <c r="BK126" i="3" s="1"/>
  <c r="BF127" i="3"/>
  <c r="M119" i="3"/>
  <c r="F119" i="3"/>
  <c r="M117" i="3"/>
  <c r="F117" i="3"/>
  <c r="F115" i="3"/>
  <c r="F85" i="3"/>
  <c r="M84" i="3"/>
  <c r="F84" i="3"/>
  <c r="F82" i="3"/>
  <c r="F80" i="3"/>
  <c r="O22" i="3"/>
  <c r="E22" i="3"/>
  <c r="M85" i="3" s="1"/>
  <c r="O21" i="3"/>
  <c r="E16" i="3"/>
  <c r="F120" i="3" s="1"/>
  <c r="M82" i="3"/>
  <c r="F6" i="3"/>
  <c r="F113" i="3" s="1"/>
  <c r="AY89" i="1"/>
  <c r="AX89" i="1"/>
  <c r="BI315" i="2"/>
  <c r="BH315" i="2"/>
  <c r="BG315" i="2"/>
  <c r="BE315" i="2"/>
  <c r="AA315" i="2"/>
  <c r="Y315" i="2"/>
  <c r="W315" i="2"/>
  <c r="BK315" i="2"/>
  <c r="BF315" i="2"/>
  <c r="BI314" i="2"/>
  <c r="BH314" i="2"/>
  <c r="BG314" i="2"/>
  <c r="BE314" i="2"/>
  <c r="AA314" i="2"/>
  <c r="Y314" i="2"/>
  <c r="W314" i="2"/>
  <c r="BK314" i="2"/>
  <c r="BF314" i="2"/>
  <c r="BI313" i="2"/>
  <c r="BH313" i="2"/>
  <c r="BG313" i="2"/>
  <c r="BE313" i="2"/>
  <c r="AA313" i="2"/>
  <c r="Y313" i="2"/>
  <c r="W313" i="2"/>
  <c r="BK313" i="2"/>
  <c r="BF313" i="2"/>
  <c r="BI312" i="2"/>
  <c r="BH312" i="2"/>
  <c r="BG312" i="2"/>
  <c r="BE312" i="2"/>
  <c r="AA312" i="2"/>
  <c r="Y312" i="2"/>
  <c r="W312" i="2"/>
  <c r="BK312" i="2"/>
  <c r="BF312" i="2"/>
  <c r="BI311" i="2"/>
  <c r="BH311" i="2"/>
  <c r="BG311" i="2"/>
  <c r="BE311" i="2"/>
  <c r="AA311" i="2"/>
  <c r="Y311" i="2"/>
  <c r="W311" i="2"/>
  <c r="BK311" i="2"/>
  <c r="BF311" i="2"/>
  <c r="BI310" i="2"/>
  <c r="BH310" i="2"/>
  <c r="BG310" i="2"/>
  <c r="BE310" i="2"/>
  <c r="AA310" i="2"/>
  <c r="Y310" i="2"/>
  <c r="W310" i="2"/>
  <c r="BK310" i="2"/>
  <c r="BF310" i="2"/>
  <c r="BI309" i="2"/>
  <c r="BH309" i="2"/>
  <c r="BG309" i="2"/>
  <c r="BE309" i="2"/>
  <c r="AA309" i="2"/>
  <c r="Y309" i="2"/>
  <c r="W309" i="2"/>
  <c r="BK309" i="2"/>
  <c r="BF309" i="2"/>
  <c r="BI308" i="2"/>
  <c r="BH308" i="2"/>
  <c r="BG308" i="2"/>
  <c r="BE308" i="2"/>
  <c r="AA308" i="2"/>
  <c r="Y308" i="2"/>
  <c r="W308" i="2"/>
  <c r="BK308" i="2"/>
  <c r="BF308" i="2"/>
  <c r="BI307" i="2"/>
  <c r="BH307" i="2"/>
  <c r="BG307" i="2"/>
  <c r="BE307" i="2"/>
  <c r="AA307" i="2"/>
  <c r="Y307" i="2"/>
  <c r="W307" i="2"/>
  <c r="BK307" i="2"/>
  <c r="BF307" i="2"/>
  <c r="BI306" i="2"/>
  <c r="BH306" i="2"/>
  <c r="BG306" i="2"/>
  <c r="BE306" i="2"/>
  <c r="AA306" i="2"/>
  <c r="Y306" i="2"/>
  <c r="W306" i="2"/>
  <c r="BK306" i="2"/>
  <c r="BF306" i="2"/>
  <c r="BI305" i="2"/>
  <c r="BH305" i="2"/>
  <c r="BG305" i="2"/>
  <c r="BE305" i="2"/>
  <c r="AA305" i="2"/>
  <c r="Y305" i="2"/>
  <c r="W305" i="2"/>
  <c r="BK305" i="2"/>
  <c r="BF305" i="2"/>
  <c r="BI304" i="2"/>
  <c r="BH304" i="2"/>
  <c r="BG304" i="2"/>
  <c r="BE304" i="2"/>
  <c r="AA304" i="2"/>
  <c r="Y304" i="2"/>
  <c r="W304" i="2"/>
  <c r="BK304" i="2"/>
  <c r="BF304" i="2"/>
  <c r="BI303" i="2"/>
  <c r="BH303" i="2"/>
  <c r="BG303" i="2"/>
  <c r="BE303" i="2"/>
  <c r="AA303" i="2"/>
  <c r="AA302" i="2" s="1"/>
  <c r="Y303" i="2"/>
  <c r="W303" i="2"/>
  <c r="BK303" i="2"/>
  <c r="BF303" i="2"/>
  <c r="BI301" i="2"/>
  <c r="BH301" i="2"/>
  <c r="BG301" i="2"/>
  <c r="BE301" i="2"/>
  <c r="AA301" i="2"/>
  <c r="Y301" i="2"/>
  <c r="W301" i="2"/>
  <c r="BK301" i="2"/>
  <c r="BF301" i="2"/>
  <c r="BI300" i="2"/>
  <c r="BH300" i="2"/>
  <c r="BG300" i="2"/>
  <c r="BE300" i="2"/>
  <c r="AA300" i="2"/>
  <c r="Y300" i="2"/>
  <c r="W300" i="2"/>
  <c r="BK300" i="2"/>
  <c r="BF300" i="2"/>
  <c r="BI299" i="2"/>
  <c r="BH299" i="2"/>
  <c r="BG299" i="2"/>
  <c r="BE299" i="2"/>
  <c r="AA299" i="2"/>
  <c r="Y299" i="2"/>
  <c r="W299" i="2"/>
  <c r="BK299" i="2"/>
  <c r="BF299" i="2"/>
  <c r="BI298" i="2"/>
  <c r="BH298" i="2"/>
  <c r="BG298" i="2"/>
  <c r="BE298" i="2"/>
  <c r="AA298" i="2"/>
  <c r="Y298" i="2"/>
  <c r="W298" i="2"/>
  <c r="BK298" i="2"/>
  <c r="BF298" i="2"/>
  <c r="BI297" i="2"/>
  <c r="BH297" i="2"/>
  <c r="BG297" i="2"/>
  <c r="BE297" i="2"/>
  <c r="AA297" i="2"/>
  <c r="Y297" i="2"/>
  <c r="W297" i="2"/>
  <c r="BK297" i="2"/>
  <c r="BK295" i="2" s="1"/>
  <c r="BF297" i="2"/>
  <c r="BI296" i="2"/>
  <c r="BH296" i="2"/>
  <c r="BG296" i="2"/>
  <c r="BE296" i="2"/>
  <c r="AA296" i="2"/>
  <c r="Y296" i="2"/>
  <c r="W296" i="2"/>
  <c r="W295" i="2" s="1"/>
  <c r="BK296" i="2"/>
  <c r="BF296" i="2"/>
  <c r="BI293" i="2"/>
  <c r="BH293" i="2"/>
  <c r="BG293" i="2"/>
  <c r="BE293" i="2"/>
  <c r="AA293" i="2"/>
  <c r="Y293" i="2"/>
  <c r="W293" i="2"/>
  <c r="BK293" i="2"/>
  <c r="BF293" i="2"/>
  <c r="BI292" i="2"/>
  <c r="BH292" i="2"/>
  <c r="BG292" i="2"/>
  <c r="BE292" i="2"/>
  <c r="AA292" i="2"/>
  <c r="Y292" i="2"/>
  <c r="W292" i="2"/>
  <c r="BK292" i="2"/>
  <c r="BK291" i="2" s="1"/>
  <c r="BF292" i="2"/>
  <c r="BI290" i="2"/>
  <c r="BH290" i="2"/>
  <c r="BG290" i="2"/>
  <c r="BE290" i="2"/>
  <c r="AA290" i="2"/>
  <c r="AA289" i="2" s="1"/>
  <c r="Y290" i="2"/>
  <c r="Y289" i="2" s="1"/>
  <c r="W290" i="2"/>
  <c r="W289" i="2" s="1"/>
  <c r="BK290" i="2"/>
  <c r="BK289" i="2" s="1"/>
  <c r="BF290" i="2"/>
  <c r="BI288" i="2"/>
  <c r="BH288" i="2"/>
  <c r="BG288" i="2"/>
  <c r="BE288" i="2"/>
  <c r="AA288" i="2"/>
  <c r="AA287" i="2" s="1"/>
  <c r="Y288" i="2"/>
  <c r="Y287" i="2" s="1"/>
  <c r="W288" i="2"/>
  <c r="W287" i="2" s="1"/>
  <c r="BK288" i="2"/>
  <c r="BK287" i="2" s="1"/>
  <c r="BF288" i="2"/>
  <c r="BI286" i="2"/>
  <c r="BH286" i="2"/>
  <c r="BG286" i="2"/>
  <c r="BE286" i="2"/>
  <c r="AA286" i="2"/>
  <c r="Y286" i="2"/>
  <c r="W286" i="2"/>
  <c r="BK286" i="2"/>
  <c r="BF286" i="2"/>
  <c r="BI285" i="2"/>
  <c r="BH285" i="2"/>
  <c r="BG285" i="2"/>
  <c r="BE285" i="2"/>
  <c r="AA285" i="2"/>
  <c r="Y285" i="2"/>
  <c r="W285" i="2"/>
  <c r="BK285" i="2"/>
  <c r="BF285" i="2"/>
  <c r="BI284" i="2"/>
  <c r="BH284" i="2"/>
  <c r="BG284" i="2"/>
  <c r="BE284" i="2"/>
  <c r="AA284" i="2"/>
  <c r="Y284" i="2"/>
  <c r="W284" i="2"/>
  <c r="BK284" i="2"/>
  <c r="BF284" i="2"/>
  <c r="BI283" i="2"/>
  <c r="BH283" i="2"/>
  <c r="BG283" i="2"/>
  <c r="BE283" i="2"/>
  <c r="AA283" i="2"/>
  <c r="Y283" i="2"/>
  <c r="W283" i="2"/>
  <c r="BK283" i="2"/>
  <c r="BF283" i="2"/>
  <c r="BI282" i="2"/>
  <c r="BH282" i="2"/>
  <c r="BG282" i="2"/>
  <c r="BE282" i="2"/>
  <c r="AA282" i="2"/>
  <c r="Y282" i="2"/>
  <c r="W282" i="2"/>
  <c r="BK282" i="2"/>
  <c r="BF282" i="2"/>
  <c r="BI281" i="2"/>
  <c r="BH281" i="2"/>
  <c r="BG281" i="2"/>
  <c r="BE281" i="2"/>
  <c r="AA281" i="2"/>
  <c r="Y281" i="2"/>
  <c r="W281" i="2"/>
  <c r="BK281" i="2"/>
  <c r="BF281" i="2"/>
  <c r="BI280" i="2"/>
  <c r="BH280" i="2"/>
  <c r="BG280" i="2"/>
  <c r="BE280" i="2"/>
  <c r="AA280" i="2"/>
  <c r="Y280" i="2"/>
  <c r="W280" i="2"/>
  <c r="BK280" i="2"/>
  <c r="BF280" i="2"/>
  <c r="BI279" i="2"/>
  <c r="BH279" i="2"/>
  <c r="BG279" i="2"/>
  <c r="BE279" i="2"/>
  <c r="AA279" i="2"/>
  <c r="Y279" i="2"/>
  <c r="W279" i="2"/>
  <c r="BK279" i="2"/>
  <c r="BF279" i="2"/>
  <c r="BI278" i="2"/>
  <c r="BH278" i="2"/>
  <c r="BG278" i="2"/>
  <c r="BE278" i="2"/>
  <c r="AA278" i="2"/>
  <c r="Y278" i="2"/>
  <c r="W278" i="2"/>
  <c r="BK278" i="2"/>
  <c r="BF278" i="2"/>
  <c r="BI277" i="2"/>
  <c r="BH277" i="2"/>
  <c r="BG277" i="2"/>
  <c r="BE277" i="2"/>
  <c r="AA277" i="2"/>
  <c r="Y277" i="2"/>
  <c r="W277" i="2"/>
  <c r="BK277" i="2"/>
  <c r="BF277" i="2"/>
  <c r="BI276" i="2"/>
  <c r="BH276" i="2"/>
  <c r="BG276" i="2"/>
  <c r="BE276" i="2"/>
  <c r="AA276" i="2"/>
  <c r="Y276" i="2"/>
  <c r="W276" i="2"/>
  <c r="BK276" i="2"/>
  <c r="BF276" i="2"/>
  <c r="BI275" i="2"/>
  <c r="BH275" i="2"/>
  <c r="BG275" i="2"/>
  <c r="BE275" i="2"/>
  <c r="AA275" i="2"/>
  <c r="Y275" i="2"/>
  <c r="W275" i="2"/>
  <c r="BK275" i="2"/>
  <c r="BF275" i="2"/>
  <c r="BI274" i="2"/>
  <c r="BH274" i="2"/>
  <c r="BG274" i="2"/>
  <c r="BE274" i="2"/>
  <c r="AA274" i="2"/>
  <c r="Y274" i="2"/>
  <c r="W274" i="2"/>
  <c r="BK274" i="2"/>
  <c r="BF274" i="2"/>
  <c r="BI273" i="2"/>
  <c r="BH273" i="2"/>
  <c r="BG273" i="2"/>
  <c r="BE273" i="2"/>
  <c r="AA273" i="2"/>
  <c r="Y273" i="2"/>
  <c r="W273" i="2"/>
  <c r="BK273" i="2"/>
  <c r="BF273" i="2"/>
  <c r="BI272" i="2"/>
  <c r="BH272" i="2"/>
  <c r="BG272" i="2"/>
  <c r="BE272" i="2"/>
  <c r="AA272" i="2"/>
  <c r="Y272" i="2"/>
  <c r="W272" i="2"/>
  <c r="BK272" i="2"/>
  <c r="BF272" i="2"/>
  <c r="BI271" i="2"/>
  <c r="BH271" i="2"/>
  <c r="BG271" i="2"/>
  <c r="BE271" i="2"/>
  <c r="AA271" i="2"/>
  <c r="Y271" i="2"/>
  <c r="W271" i="2"/>
  <c r="BK271" i="2"/>
  <c r="BF271" i="2"/>
  <c r="BI270" i="2"/>
  <c r="BH270" i="2"/>
  <c r="BG270" i="2"/>
  <c r="BE270" i="2"/>
  <c r="AA270" i="2"/>
  <c r="Y270" i="2"/>
  <c r="W270" i="2"/>
  <c r="BK270" i="2"/>
  <c r="BF270" i="2"/>
  <c r="BI269" i="2"/>
  <c r="BH269" i="2"/>
  <c r="BG269" i="2"/>
  <c r="BE269" i="2"/>
  <c r="AA269" i="2"/>
  <c r="Y269" i="2"/>
  <c r="W269" i="2"/>
  <c r="BK269" i="2"/>
  <c r="BF269" i="2"/>
  <c r="BI268" i="2"/>
  <c r="BH268" i="2"/>
  <c r="BG268" i="2"/>
  <c r="BE268" i="2"/>
  <c r="AA268" i="2"/>
  <c r="Y268" i="2"/>
  <c r="W268" i="2"/>
  <c r="BK268" i="2"/>
  <c r="BF268" i="2"/>
  <c r="BI267" i="2"/>
  <c r="BH267" i="2"/>
  <c r="BG267" i="2"/>
  <c r="BE267" i="2"/>
  <c r="AA267" i="2"/>
  <c r="Y267" i="2"/>
  <c r="W267" i="2"/>
  <c r="BK267" i="2"/>
  <c r="BF267" i="2"/>
  <c r="BI266" i="2"/>
  <c r="BH266" i="2"/>
  <c r="BG266" i="2"/>
  <c r="BE266" i="2"/>
  <c r="AA266" i="2"/>
  <c r="Y266" i="2"/>
  <c r="W266" i="2"/>
  <c r="BK266" i="2"/>
  <c r="BF266" i="2"/>
  <c r="BI265" i="2"/>
  <c r="BH265" i="2"/>
  <c r="BG265" i="2"/>
  <c r="BE265" i="2"/>
  <c r="AA265" i="2"/>
  <c r="AA264" i="2" s="1"/>
  <c r="Y265" i="2"/>
  <c r="W265" i="2"/>
  <c r="BK265" i="2"/>
  <c r="BF265" i="2"/>
  <c r="BI262" i="2"/>
  <c r="BH262" i="2"/>
  <c r="BG262" i="2"/>
  <c r="BE262" i="2"/>
  <c r="AA262" i="2"/>
  <c r="Y262" i="2"/>
  <c r="W262" i="2"/>
  <c r="BK262" i="2"/>
  <c r="BF262" i="2"/>
  <c r="BI261" i="2"/>
  <c r="BH261" i="2"/>
  <c r="BG261" i="2"/>
  <c r="BE261" i="2"/>
  <c r="AA261" i="2"/>
  <c r="Y261" i="2"/>
  <c r="W261" i="2"/>
  <c r="BK261" i="2"/>
  <c r="BF261" i="2"/>
  <c r="BI260" i="2"/>
  <c r="BH260" i="2"/>
  <c r="BG260" i="2"/>
  <c r="BE260" i="2"/>
  <c r="AA260" i="2"/>
  <c r="Y260" i="2"/>
  <c r="W260" i="2"/>
  <c r="BK260" i="2"/>
  <c r="BF260" i="2"/>
  <c r="BI259" i="2"/>
  <c r="BH259" i="2"/>
  <c r="BG259" i="2"/>
  <c r="BE259" i="2"/>
  <c r="AA259" i="2"/>
  <c r="Y259" i="2"/>
  <c r="W259" i="2"/>
  <c r="BK259" i="2"/>
  <c r="BF259" i="2"/>
  <c r="BI258" i="2"/>
  <c r="BH258" i="2"/>
  <c r="BG258" i="2"/>
  <c r="BE258" i="2"/>
  <c r="AA258" i="2"/>
  <c r="Y258" i="2"/>
  <c r="W258" i="2"/>
  <c r="BK258" i="2"/>
  <c r="BF258" i="2"/>
  <c r="BI257" i="2"/>
  <c r="BH257" i="2"/>
  <c r="BG257" i="2"/>
  <c r="BE257" i="2"/>
  <c r="AA257" i="2"/>
  <c r="Y257" i="2"/>
  <c r="W257" i="2"/>
  <c r="BK257" i="2"/>
  <c r="BF257" i="2"/>
  <c r="BI256" i="2"/>
  <c r="BH256" i="2"/>
  <c r="BG256" i="2"/>
  <c r="BE256" i="2"/>
  <c r="AA256" i="2"/>
  <c r="Y256" i="2"/>
  <c r="W256" i="2"/>
  <c r="BK256" i="2"/>
  <c r="BF256" i="2"/>
  <c r="BI255" i="2"/>
  <c r="BH255" i="2"/>
  <c r="BG255" i="2"/>
  <c r="BE255" i="2"/>
  <c r="AA255" i="2"/>
  <c r="Y255" i="2"/>
  <c r="W255" i="2"/>
  <c r="BK255" i="2"/>
  <c r="BF255" i="2"/>
  <c r="BI254" i="2"/>
  <c r="BH254" i="2"/>
  <c r="BG254" i="2"/>
  <c r="BE254" i="2"/>
  <c r="AA254" i="2"/>
  <c r="Y254" i="2"/>
  <c r="W254" i="2"/>
  <c r="BK254" i="2"/>
  <c r="BF254" i="2"/>
  <c r="BI253" i="2"/>
  <c r="BH253" i="2"/>
  <c r="BG253" i="2"/>
  <c r="BE253" i="2"/>
  <c r="AA253" i="2"/>
  <c r="Y253" i="2"/>
  <c r="W253" i="2"/>
  <c r="BK253" i="2"/>
  <c r="BF253" i="2"/>
  <c r="BI252" i="2"/>
  <c r="BH252" i="2"/>
  <c r="BG252" i="2"/>
  <c r="BE252" i="2"/>
  <c r="AA252" i="2"/>
  <c r="Y252" i="2"/>
  <c r="W252" i="2"/>
  <c r="BK252" i="2"/>
  <c r="BF252" i="2"/>
  <c r="BI251" i="2"/>
  <c r="BH251" i="2"/>
  <c r="BG251" i="2"/>
  <c r="BE251" i="2"/>
  <c r="AA251" i="2"/>
  <c r="Y251" i="2"/>
  <c r="W251" i="2"/>
  <c r="BK251" i="2"/>
  <c r="BF251" i="2"/>
  <c r="BI250" i="2"/>
  <c r="BH250" i="2"/>
  <c r="BG250" i="2"/>
  <c r="BE250" i="2"/>
  <c r="AA250" i="2"/>
  <c r="Y250" i="2"/>
  <c r="W250" i="2"/>
  <c r="BK250" i="2"/>
  <c r="BF250" i="2"/>
  <c r="BI249" i="2"/>
  <c r="BH249" i="2"/>
  <c r="BG249" i="2"/>
  <c r="BE249" i="2"/>
  <c r="AA249" i="2"/>
  <c r="Y249" i="2"/>
  <c r="W249" i="2"/>
  <c r="BK249" i="2"/>
  <c r="BF249" i="2"/>
  <c r="BI248" i="2"/>
  <c r="BH248" i="2"/>
  <c r="BG248" i="2"/>
  <c r="BE248" i="2"/>
  <c r="AA248" i="2"/>
  <c r="Y248" i="2"/>
  <c r="W248" i="2"/>
  <c r="BK248" i="2"/>
  <c r="BF248" i="2"/>
  <c r="BI247" i="2"/>
  <c r="BH247" i="2"/>
  <c r="BG247" i="2"/>
  <c r="BE247" i="2"/>
  <c r="AA247" i="2"/>
  <c r="Y247" i="2"/>
  <c r="W247" i="2"/>
  <c r="BK247" i="2"/>
  <c r="BF247" i="2"/>
  <c r="BI246" i="2"/>
  <c r="BH246" i="2"/>
  <c r="BG246" i="2"/>
  <c r="BE246" i="2"/>
  <c r="AA246" i="2"/>
  <c r="Y246" i="2"/>
  <c r="W246" i="2"/>
  <c r="BK246" i="2"/>
  <c r="BF246" i="2"/>
  <c r="BI245" i="2"/>
  <c r="BH245" i="2"/>
  <c r="BG245" i="2"/>
  <c r="BE245" i="2"/>
  <c r="AA245" i="2"/>
  <c r="Y245" i="2"/>
  <c r="W245" i="2"/>
  <c r="BK245" i="2"/>
  <c r="BF245" i="2"/>
  <c r="BI244" i="2"/>
  <c r="BH244" i="2"/>
  <c r="BG244" i="2"/>
  <c r="BE244" i="2"/>
  <c r="AA244" i="2"/>
  <c r="Y244" i="2"/>
  <c r="W244" i="2"/>
  <c r="BK244" i="2"/>
  <c r="BF244" i="2"/>
  <c r="BI243" i="2"/>
  <c r="BH243" i="2"/>
  <c r="BG243" i="2"/>
  <c r="BE243" i="2"/>
  <c r="AA243" i="2"/>
  <c r="Y243" i="2"/>
  <c r="W243" i="2"/>
  <c r="BK243" i="2"/>
  <c r="BF243" i="2"/>
  <c r="BI242" i="2"/>
  <c r="BH242" i="2"/>
  <c r="BG242" i="2"/>
  <c r="BE242" i="2"/>
  <c r="AA242" i="2"/>
  <c r="Y242" i="2"/>
  <c r="W242" i="2"/>
  <c r="BK242" i="2"/>
  <c r="BF242" i="2"/>
  <c r="BI241" i="2"/>
  <c r="BH241" i="2"/>
  <c r="BG241" i="2"/>
  <c r="BE241" i="2"/>
  <c r="AA241" i="2"/>
  <c r="Y241" i="2"/>
  <c r="W241" i="2"/>
  <c r="BK241" i="2"/>
  <c r="BF241" i="2"/>
  <c r="BI240" i="2"/>
  <c r="BH240" i="2"/>
  <c r="BG240" i="2"/>
  <c r="BE240" i="2"/>
  <c r="AA240" i="2"/>
  <c r="Y240" i="2"/>
  <c r="W240" i="2"/>
  <c r="BK240" i="2"/>
  <c r="BF240" i="2"/>
  <c r="BI239" i="2"/>
  <c r="BH239" i="2"/>
  <c r="BG239" i="2"/>
  <c r="BE239" i="2"/>
  <c r="AA239" i="2"/>
  <c r="AA238" i="2" s="1"/>
  <c r="Y239" i="2"/>
  <c r="W239" i="2"/>
  <c r="BK239" i="2"/>
  <c r="BF239" i="2"/>
  <c r="BI237" i="2"/>
  <c r="BH237" i="2"/>
  <c r="BG237" i="2"/>
  <c r="BE237" i="2"/>
  <c r="AA237" i="2"/>
  <c r="Y237" i="2"/>
  <c r="W237" i="2"/>
  <c r="BK237" i="2"/>
  <c r="BF237" i="2"/>
  <c r="BI236" i="2"/>
  <c r="BH236" i="2"/>
  <c r="BG236" i="2"/>
  <c r="BE236" i="2"/>
  <c r="AA236" i="2"/>
  <c r="Y236" i="2"/>
  <c r="W236" i="2"/>
  <c r="BK236" i="2"/>
  <c r="BF236" i="2"/>
  <c r="BI235" i="2"/>
  <c r="BH235" i="2"/>
  <c r="BG235" i="2"/>
  <c r="BE235" i="2"/>
  <c r="AA235" i="2"/>
  <c r="Y235" i="2"/>
  <c r="W235" i="2"/>
  <c r="BK235" i="2"/>
  <c r="BF235" i="2"/>
  <c r="BI234" i="2"/>
  <c r="BH234" i="2"/>
  <c r="BG234" i="2"/>
  <c r="BE234" i="2"/>
  <c r="AA234" i="2"/>
  <c r="Y234" i="2"/>
  <c r="W234" i="2"/>
  <c r="BK234" i="2"/>
  <c r="BF234" i="2"/>
  <c r="BI233" i="2"/>
  <c r="BH233" i="2"/>
  <c r="BG233" i="2"/>
  <c r="BE233" i="2"/>
  <c r="AA233" i="2"/>
  <c r="Y233" i="2"/>
  <c r="W233" i="2"/>
  <c r="BK233" i="2"/>
  <c r="BF233" i="2"/>
  <c r="BI232" i="2"/>
  <c r="BH232" i="2"/>
  <c r="BG232" i="2"/>
  <c r="BE232" i="2"/>
  <c r="AA232" i="2"/>
  <c r="Y232" i="2"/>
  <c r="W232" i="2"/>
  <c r="BK232" i="2"/>
  <c r="BF232" i="2"/>
  <c r="BI231" i="2"/>
  <c r="BH231" i="2"/>
  <c r="BG231" i="2"/>
  <c r="BE231" i="2"/>
  <c r="AA231" i="2"/>
  <c r="Y231" i="2"/>
  <c r="W231" i="2"/>
  <c r="BK231" i="2"/>
  <c r="BF231" i="2"/>
  <c r="BI230" i="2"/>
  <c r="BH230" i="2"/>
  <c r="BG230" i="2"/>
  <c r="BE230" i="2"/>
  <c r="AA230" i="2"/>
  <c r="AA229" i="2" s="1"/>
  <c r="Y230" i="2"/>
  <c r="W230" i="2"/>
  <c r="BK230" i="2"/>
  <c r="BF230" i="2"/>
  <c r="BI228" i="2"/>
  <c r="BH228" i="2"/>
  <c r="BG228" i="2"/>
  <c r="BE228" i="2"/>
  <c r="AA228" i="2"/>
  <c r="Y228" i="2"/>
  <c r="W228" i="2"/>
  <c r="BK228" i="2"/>
  <c r="BF228" i="2"/>
  <c r="BI227" i="2"/>
  <c r="BH227" i="2"/>
  <c r="BG227" i="2"/>
  <c r="BE227" i="2"/>
  <c r="AA227" i="2"/>
  <c r="Y227" i="2"/>
  <c r="W227" i="2"/>
  <c r="BK227" i="2"/>
  <c r="BF227" i="2"/>
  <c r="BI226" i="2"/>
  <c r="BH226" i="2"/>
  <c r="BG226" i="2"/>
  <c r="BE226" i="2"/>
  <c r="AA226" i="2"/>
  <c r="Y226" i="2"/>
  <c r="W226" i="2"/>
  <c r="BK226" i="2"/>
  <c r="BF226" i="2"/>
  <c r="BI225" i="2"/>
  <c r="BH225" i="2"/>
  <c r="BG225" i="2"/>
  <c r="BE225" i="2"/>
  <c r="AA225" i="2"/>
  <c r="Y225" i="2"/>
  <c r="W225" i="2"/>
  <c r="BK225" i="2"/>
  <c r="BF225" i="2"/>
  <c r="BI224" i="2"/>
  <c r="BH224" i="2"/>
  <c r="BG224" i="2"/>
  <c r="BE224" i="2"/>
  <c r="AA224" i="2"/>
  <c r="Y224" i="2"/>
  <c r="W224" i="2"/>
  <c r="BK224" i="2"/>
  <c r="BF224" i="2"/>
  <c r="BI223" i="2"/>
  <c r="BH223" i="2"/>
  <c r="BG223" i="2"/>
  <c r="BE223" i="2"/>
  <c r="AA223" i="2"/>
  <c r="Y223" i="2"/>
  <c r="W223" i="2"/>
  <c r="BK223" i="2"/>
  <c r="BF223" i="2"/>
  <c r="BI222" i="2"/>
  <c r="BH222" i="2"/>
  <c r="BG222" i="2"/>
  <c r="BE222" i="2"/>
  <c r="AA222" i="2"/>
  <c r="Y222" i="2"/>
  <c r="W222" i="2"/>
  <c r="BK222" i="2"/>
  <c r="BF222" i="2"/>
  <c r="BI221" i="2"/>
  <c r="BH221" i="2"/>
  <c r="BG221" i="2"/>
  <c r="BE221" i="2"/>
  <c r="AA221" i="2"/>
  <c r="Y221" i="2"/>
  <c r="W221" i="2"/>
  <c r="BK221" i="2"/>
  <c r="BF221" i="2"/>
  <c r="BI218" i="2"/>
  <c r="BH218" i="2"/>
  <c r="BG218" i="2"/>
  <c r="BE218" i="2"/>
  <c r="AA218" i="2"/>
  <c r="Y218" i="2"/>
  <c r="W218" i="2"/>
  <c r="BK218" i="2"/>
  <c r="BF218" i="2"/>
  <c r="BI217" i="2"/>
  <c r="BH217" i="2"/>
  <c r="BG217" i="2"/>
  <c r="BE217" i="2"/>
  <c r="AA217" i="2"/>
  <c r="Y217" i="2"/>
  <c r="W217" i="2"/>
  <c r="BK217" i="2"/>
  <c r="BF217" i="2"/>
  <c r="BI216" i="2"/>
  <c r="BH216" i="2"/>
  <c r="BG216" i="2"/>
  <c r="BE216" i="2"/>
  <c r="AA216" i="2"/>
  <c r="Y216" i="2"/>
  <c r="W216" i="2"/>
  <c r="BK216" i="2"/>
  <c r="BF216" i="2"/>
  <c r="BI215" i="2"/>
  <c r="BH215" i="2"/>
  <c r="BG215" i="2"/>
  <c r="BE215" i="2"/>
  <c r="AA215" i="2"/>
  <c r="AA214" i="2" s="1"/>
  <c r="Y215" i="2"/>
  <c r="W215" i="2"/>
  <c r="BK215" i="2"/>
  <c r="BF215" i="2"/>
  <c r="BI213" i="2"/>
  <c r="BH213" i="2"/>
  <c r="BG213" i="2"/>
  <c r="BE213" i="2"/>
  <c r="AA213" i="2"/>
  <c r="Y213" i="2"/>
  <c r="W213" i="2"/>
  <c r="BK213" i="2"/>
  <c r="BF213" i="2"/>
  <c r="BI212" i="2"/>
  <c r="BH212" i="2"/>
  <c r="BG212" i="2"/>
  <c r="BE212" i="2"/>
  <c r="AA212" i="2"/>
  <c r="Y212" i="2"/>
  <c r="W212" i="2"/>
  <c r="BK212" i="2"/>
  <c r="BF212" i="2"/>
  <c r="BI211" i="2"/>
  <c r="BH211" i="2"/>
  <c r="BG211" i="2"/>
  <c r="BE211" i="2"/>
  <c r="AA211" i="2"/>
  <c r="Y211" i="2"/>
  <c r="W211" i="2"/>
  <c r="BK211" i="2"/>
  <c r="BF211" i="2"/>
  <c r="BI210" i="2"/>
  <c r="BH210" i="2"/>
  <c r="BG210" i="2"/>
  <c r="BE210" i="2"/>
  <c r="AA210" i="2"/>
  <c r="Y210" i="2"/>
  <c r="W210" i="2"/>
  <c r="BK210" i="2"/>
  <c r="BF210" i="2"/>
  <c r="BI209" i="2"/>
  <c r="BH209" i="2"/>
  <c r="BG209" i="2"/>
  <c r="BE209" i="2"/>
  <c r="AA209" i="2"/>
  <c r="Y209" i="2"/>
  <c r="W209" i="2"/>
  <c r="BK209" i="2"/>
  <c r="BF209" i="2"/>
  <c r="BI208" i="2"/>
  <c r="BH208" i="2"/>
  <c r="BG208" i="2"/>
  <c r="BE208" i="2"/>
  <c r="AA208" i="2"/>
  <c r="Y208" i="2"/>
  <c r="W208" i="2"/>
  <c r="BK208" i="2"/>
  <c r="BF208" i="2"/>
  <c r="BI207" i="2"/>
  <c r="BH207" i="2"/>
  <c r="BG207" i="2"/>
  <c r="BE207" i="2"/>
  <c r="AA207" i="2"/>
  <c r="Y207" i="2"/>
  <c r="W207" i="2"/>
  <c r="BK207" i="2"/>
  <c r="BF207" i="2"/>
  <c r="BI206" i="2"/>
  <c r="BH206" i="2"/>
  <c r="BG206" i="2"/>
  <c r="BE206" i="2"/>
  <c r="AA206" i="2"/>
  <c r="AA205" i="2" s="1"/>
  <c r="Y206" i="2"/>
  <c r="W206" i="2"/>
  <c r="BK206" i="2"/>
  <c r="BF206" i="2"/>
  <c r="BI204" i="2"/>
  <c r="BH204" i="2"/>
  <c r="BG204" i="2"/>
  <c r="BE204" i="2"/>
  <c r="AA204" i="2"/>
  <c r="Y204" i="2"/>
  <c r="W204" i="2"/>
  <c r="BK204" i="2"/>
  <c r="BF204" i="2"/>
  <c r="BI203" i="2"/>
  <c r="BH203" i="2"/>
  <c r="BG203" i="2"/>
  <c r="BE203" i="2"/>
  <c r="AA203" i="2"/>
  <c r="AA202" i="2" s="1"/>
  <c r="Y203" i="2"/>
  <c r="Y202" i="2" s="1"/>
  <c r="W203" i="2"/>
  <c r="W202" i="2" s="1"/>
  <c r="BK203" i="2"/>
  <c r="BF203" i="2"/>
  <c r="BI199" i="2"/>
  <c r="BH199" i="2"/>
  <c r="BG199" i="2"/>
  <c r="BE199" i="2"/>
  <c r="AA199" i="2"/>
  <c r="Y199" i="2"/>
  <c r="W199" i="2"/>
  <c r="BK199" i="2"/>
  <c r="BF199" i="2"/>
  <c r="BI198" i="2"/>
  <c r="BH198" i="2"/>
  <c r="BG198" i="2"/>
  <c r="BE198" i="2"/>
  <c r="AA198" i="2"/>
  <c r="Y198" i="2"/>
  <c r="W198" i="2"/>
  <c r="BK198" i="2"/>
  <c r="BF198" i="2"/>
  <c r="BI197" i="2"/>
  <c r="BH197" i="2"/>
  <c r="BG197" i="2"/>
  <c r="BE197" i="2"/>
  <c r="AA197" i="2"/>
  <c r="Y197" i="2"/>
  <c r="W197" i="2"/>
  <c r="BK197" i="2"/>
  <c r="BF197" i="2"/>
  <c r="BI196" i="2"/>
  <c r="BH196" i="2"/>
  <c r="BG196" i="2"/>
  <c r="BE196" i="2"/>
  <c r="AA196" i="2"/>
  <c r="Y196" i="2"/>
  <c r="W196" i="2"/>
  <c r="BK196" i="2"/>
  <c r="BF196" i="2"/>
  <c r="BI195" i="2"/>
  <c r="BH195" i="2"/>
  <c r="BG195" i="2"/>
  <c r="BE195" i="2"/>
  <c r="AA195" i="2"/>
  <c r="Y195" i="2"/>
  <c r="W195" i="2"/>
  <c r="BK195" i="2"/>
  <c r="BF195" i="2"/>
  <c r="BI194" i="2"/>
  <c r="BH194" i="2"/>
  <c r="BG194" i="2"/>
  <c r="BE194" i="2"/>
  <c r="AA194" i="2"/>
  <c r="Y194" i="2"/>
  <c r="W194" i="2"/>
  <c r="BK194" i="2"/>
  <c r="BF194" i="2"/>
  <c r="BI193" i="2"/>
  <c r="BH193" i="2"/>
  <c r="BG193" i="2"/>
  <c r="BE193" i="2"/>
  <c r="AA193" i="2"/>
  <c r="Y193" i="2"/>
  <c r="W193" i="2"/>
  <c r="BK193" i="2"/>
  <c r="BF193" i="2"/>
  <c r="BI192" i="2"/>
  <c r="BH192" i="2"/>
  <c r="BG192" i="2"/>
  <c r="BE192" i="2"/>
  <c r="AA192" i="2"/>
  <c r="Y192" i="2"/>
  <c r="W192" i="2"/>
  <c r="BK192" i="2"/>
  <c r="BF192" i="2"/>
  <c r="BI191" i="2"/>
  <c r="BH191" i="2"/>
  <c r="BG191" i="2"/>
  <c r="BE191" i="2"/>
  <c r="AA191" i="2"/>
  <c r="Y191" i="2"/>
  <c r="W191" i="2"/>
  <c r="BK191" i="2"/>
  <c r="BF191" i="2"/>
  <c r="BI190" i="2"/>
  <c r="BH190" i="2"/>
  <c r="BG190" i="2"/>
  <c r="BE190" i="2"/>
  <c r="AA190" i="2"/>
  <c r="Y190" i="2"/>
  <c r="W190" i="2"/>
  <c r="BK190" i="2"/>
  <c r="BF190" i="2"/>
  <c r="BI189" i="2"/>
  <c r="BH189" i="2"/>
  <c r="BG189" i="2"/>
  <c r="BE189" i="2"/>
  <c r="AA189" i="2"/>
  <c r="Y189" i="2"/>
  <c r="W189" i="2"/>
  <c r="BK189" i="2"/>
  <c r="BF189" i="2"/>
  <c r="BI188" i="2"/>
  <c r="BH188" i="2"/>
  <c r="BG188" i="2"/>
  <c r="BE188" i="2"/>
  <c r="AA188" i="2"/>
  <c r="Y188" i="2"/>
  <c r="W188" i="2"/>
  <c r="BK188" i="2"/>
  <c r="BF188" i="2"/>
  <c r="BI187" i="2"/>
  <c r="BH187" i="2"/>
  <c r="BG187" i="2"/>
  <c r="BE187" i="2"/>
  <c r="AA187" i="2"/>
  <c r="Y187" i="2"/>
  <c r="W187" i="2"/>
  <c r="BK187" i="2"/>
  <c r="BF187" i="2"/>
  <c r="BI186" i="2"/>
  <c r="BH186" i="2"/>
  <c r="BG186" i="2"/>
  <c r="BE186" i="2"/>
  <c r="AA186" i="2"/>
  <c r="Y186" i="2"/>
  <c r="W186" i="2"/>
  <c r="BK186" i="2"/>
  <c r="BF186" i="2"/>
  <c r="BI185" i="2"/>
  <c r="BH185" i="2"/>
  <c r="BG185" i="2"/>
  <c r="BE185" i="2"/>
  <c r="AA185" i="2"/>
  <c r="Y185" i="2"/>
  <c r="W185" i="2"/>
  <c r="BK185" i="2"/>
  <c r="BF185" i="2"/>
  <c r="BI184" i="2"/>
  <c r="BH184" i="2"/>
  <c r="BG184" i="2"/>
  <c r="BE184" i="2"/>
  <c r="AA184" i="2"/>
  <c r="Y184" i="2"/>
  <c r="W184" i="2"/>
  <c r="BK184" i="2"/>
  <c r="BF184" i="2"/>
  <c r="BI183" i="2"/>
  <c r="BH183" i="2"/>
  <c r="BG183" i="2"/>
  <c r="BE183" i="2"/>
  <c r="AA183" i="2"/>
  <c r="Y183" i="2"/>
  <c r="W183" i="2"/>
  <c r="BK183" i="2"/>
  <c r="BF183" i="2"/>
  <c r="BI181" i="2"/>
  <c r="BH181" i="2"/>
  <c r="BG181" i="2"/>
  <c r="BE181" i="2"/>
  <c r="AA181" i="2"/>
  <c r="Y181" i="2"/>
  <c r="W181" i="2"/>
  <c r="BK181" i="2"/>
  <c r="BF181" i="2"/>
  <c r="BI180" i="2"/>
  <c r="BH180" i="2"/>
  <c r="BG180" i="2"/>
  <c r="BE180" i="2"/>
  <c r="AA180" i="2"/>
  <c r="Y180" i="2"/>
  <c r="W180" i="2"/>
  <c r="BK180" i="2"/>
  <c r="BF180" i="2"/>
  <c r="BI179" i="2"/>
  <c r="BH179" i="2"/>
  <c r="BG179" i="2"/>
  <c r="BE179" i="2"/>
  <c r="AA179" i="2"/>
  <c r="Y179" i="2"/>
  <c r="W179" i="2"/>
  <c r="BK179" i="2"/>
  <c r="BF179" i="2"/>
  <c r="BI178" i="2"/>
  <c r="BH178" i="2"/>
  <c r="BG178" i="2"/>
  <c r="BE178" i="2"/>
  <c r="AA178" i="2"/>
  <c r="Y178" i="2"/>
  <c r="W178" i="2"/>
  <c r="BK178" i="2"/>
  <c r="BF178" i="2"/>
  <c r="BI177" i="2"/>
  <c r="BH177" i="2"/>
  <c r="BG177" i="2"/>
  <c r="BE177" i="2"/>
  <c r="AA177" i="2"/>
  <c r="Y177" i="2"/>
  <c r="W177" i="2"/>
  <c r="BK177" i="2"/>
  <c r="BF177" i="2"/>
  <c r="BI176" i="2"/>
  <c r="BH176" i="2"/>
  <c r="BG176" i="2"/>
  <c r="BE176" i="2"/>
  <c r="AA176" i="2"/>
  <c r="Y176" i="2"/>
  <c r="W176" i="2"/>
  <c r="BK176" i="2"/>
  <c r="BF176" i="2"/>
  <c r="BI175" i="2"/>
  <c r="BH175" i="2"/>
  <c r="BG175" i="2"/>
  <c r="BE175" i="2"/>
  <c r="AA175" i="2"/>
  <c r="Y175" i="2"/>
  <c r="W175" i="2"/>
  <c r="BK175" i="2"/>
  <c r="BF175" i="2"/>
  <c r="BI174" i="2"/>
  <c r="BH174" i="2"/>
  <c r="BG174" i="2"/>
  <c r="BE174" i="2"/>
  <c r="AA174" i="2"/>
  <c r="Y174" i="2"/>
  <c r="W174" i="2"/>
  <c r="BK174" i="2"/>
  <c r="BF174" i="2"/>
  <c r="BI173" i="2"/>
  <c r="BH173" i="2"/>
  <c r="BG173" i="2"/>
  <c r="BE173" i="2"/>
  <c r="AA173" i="2"/>
  <c r="Y173" i="2"/>
  <c r="W173" i="2"/>
  <c r="BK173" i="2"/>
  <c r="BF173" i="2"/>
  <c r="BI172" i="2"/>
  <c r="BH172" i="2"/>
  <c r="BG172" i="2"/>
  <c r="BE172" i="2"/>
  <c r="AA172" i="2"/>
  <c r="Y172" i="2"/>
  <c r="W172" i="2"/>
  <c r="BK172" i="2"/>
  <c r="BF172" i="2"/>
  <c r="BI171" i="2"/>
  <c r="BH171" i="2"/>
  <c r="BG171" i="2"/>
  <c r="BE171" i="2"/>
  <c r="AA171" i="2"/>
  <c r="Y171" i="2"/>
  <c r="W171" i="2"/>
  <c r="BK171" i="2"/>
  <c r="BF171" i="2"/>
  <c r="BI170" i="2"/>
  <c r="BH170" i="2"/>
  <c r="BG170" i="2"/>
  <c r="BE170" i="2"/>
  <c r="AA170" i="2"/>
  <c r="Y170" i="2"/>
  <c r="W170" i="2"/>
  <c r="BK170" i="2"/>
  <c r="BF170" i="2"/>
  <c r="BI169" i="2"/>
  <c r="BH169" i="2"/>
  <c r="BG169" i="2"/>
  <c r="BE169" i="2"/>
  <c r="AA169" i="2"/>
  <c r="Y169" i="2"/>
  <c r="W169" i="2"/>
  <c r="BK169" i="2"/>
  <c r="BF169" i="2"/>
  <c r="BI168" i="2"/>
  <c r="BH168" i="2"/>
  <c r="BG168" i="2"/>
  <c r="BE168" i="2"/>
  <c r="AA168" i="2"/>
  <c r="Y168" i="2"/>
  <c r="W168" i="2"/>
  <c r="BK168" i="2"/>
  <c r="BF168" i="2"/>
  <c r="BI167" i="2"/>
  <c r="BH167" i="2"/>
  <c r="BG167" i="2"/>
  <c r="BE167" i="2"/>
  <c r="AA167" i="2"/>
  <c r="Y167" i="2"/>
  <c r="W167" i="2"/>
  <c r="BK167" i="2"/>
  <c r="BF167" i="2"/>
  <c r="BI166" i="2"/>
  <c r="BH166" i="2"/>
  <c r="BG166" i="2"/>
  <c r="BE166" i="2"/>
  <c r="AA166" i="2"/>
  <c r="Y166" i="2"/>
  <c r="W166" i="2"/>
  <c r="BK166" i="2"/>
  <c r="BF166" i="2"/>
  <c r="BI165" i="2"/>
  <c r="BH165" i="2"/>
  <c r="BG165" i="2"/>
  <c r="BE165" i="2"/>
  <c r="AA165" i="2"/>
  <c r="Y165" i="2"/>
  <c r="W165" i="2"/>
  <c r="BK165" i="2"/>
  <c r="BF165" i="2"/>
  <c r="BI164" i="2"/>
  <c r="BH164" i="2"/>
  <c r="BG164" i="2"/>
  <c r="BE164" i="2"/>
  <c r="AA164" i="2"/>
  <c r="Y164" i="2"/>
  <c r="W164" i="2"/>
  <c r="BK164" i="2"/>
  <c r="BF164" i="2"/>
  <c r="BI163" i="2"/>
  <c r="BH163" i="2"/>
  <c r="BG163" i="2"/>
  <c r="BE163" i="2"/>
  <c r="AA163" i="2"/>
  <c r="Y163" i="2"/>
  <c r="W163" i="2"/>
  <c r="BK163" i="2"/>
  <c r="BF163" i="2"/>
  <c r="BI162" i="2"/>
  <c r="BH162" i="2"/>
  <c r="BG162" i="2"/>
  <c r="BE162" i="2"/>
  <c r="AA162" i="2"/>
  <c r="Y162" i="2"/>
  <c r="W162" i="2"/>
  <c r="BK162" i="2"/>
  <c r="BF162" i="2"/>
  <c r="BI161" i="2"/>
  <c r="BH161" i="2"/>
  <c r="BG161" i="2"/>
  <c r="BE161" i="2"/>
  <c r="AA161" i="2"/>
  <c r="Y161" i="2"/>
  <c r="W161" i="2"/>
  <c r="BK161" i="2"/>
  <c r="BF161" i="2"/>
  <c r="BI160" i="2"/>
  <c r="BH160" i="2"/>
  <c r="BG160" i="2"/>
  <c r="BE160" i="2"/>
  <c r="AA160" i="2"/>
  <c r="Y160" i="2"/>
  <c r="W160" i="2"/>
  <c r="BK160" i="2"/>
  <c r="BF160" i="2"/>
  <c r="BI159" i="2"/>
  <c r="BH159" i="2"/>
  <c r="BG159" i="2"/>
  <c r="BE159" i="2"/>
  <c r="AA159" i="2"/>
  <c r="Y159" i="2"/>
  <c r="W159" i="2"/>
  <c r="BK159" i="2"/>
  <c r="BF159" i="2"/>
  <c r="BI158" i="2"/>
  <c r="BH158" i="2"/>
  <c r="BG158" i="2"/>
  <c r="BE158" i="2"/>
  <c r="AA158" i="2"/>
  <c r="Y158" i="2"/>
  <c r="W158" i="2"/>
  <c r="BK158" i="2"/>
  <c r="BF158" i="2"/>
  <c r="BI157" i="2"/>
  <c r="BH157" i="2"/>
  <c r="BG157" i="2"/>
  <c r="BE157" i="2"/>
  <c r="AA157" i="2"/>
  <c r="Y157" i="2"/>
  <c r="W157" i="2"/>
  <c r="BK157" i="2"/>
  <c r="BF157" i="2"/>
  <c r="BI156" i="2"/>
  <c r="BH156" i="2"/>
  <c r="BG156" i="2"/>
  <c r="BE156" i="2"/>
  <c r="AA156" i="2"/>
  <c r="Y156" i="2"/>
  <c r="W156" i="2"/>
  <c r="BK156" i="2"/>
  <c r="BF156" i="2"/>
  <c r="BI155" i="2"/>
  <c r="BH155" i="2"/>
  <c r="BG155" i="2"/>
  <c r="BE155" i="2"/>
  <c r="AA155" i="2"/>
  <c r="Y155" i="2"/>
  <c r="W155" i="2"/>
  <c r="BK155" i="2"/>
  <c r="BF155" i="2"/>
  <c r="BI154" i="2"/>
  <c r="BH154" i="2"/>
  <c r="BG154" i="2"/>
  <c r="BE154" i="2"/>
  <c r="AA154" i="2"/>
  <c r="Y154" i="2"/>
  <c r="W154" i="2"/>
  <c r="BK154" i="2"/>
  <c r="BF154" i="2"/>
  <c r="BI153" i="2"/>
  <c r="BH153" i="2"/>
  <c r="BG153" i="2"/>
  <c r="BE153" i="2"/>
  <c r="AA153" i="2"/>
  <c r="Y153" i="2"/>
  <c r="W153" i="2"/>
  <c r="BK153" i="2"/>
  <c r="BF153" i="2"/>
  <c r="BI152" i="2"/>
  <c r="BH152" i="2"/>
  <c r="BG152" i="2"/>
  <c r="BE152" i="2"/>
  <c r="AA152" i="2"/>
  <c r="Y152" i="2"/>
  <c r="W152" i="2"/>
  <c r="BK152" i="2"/>
  <c r="BF152" i="2"/>
  <c r="BI151" i="2"/>
  <c r="BH151" i="2"/>
  <c r="BG151" i="2"/>
  <c r="BE151" i="2"/>
  <c r="AA151" i="2"/>
  <c r="Y151" i="2"/>
  <c r="W151" i="2"/>
  <c r="BK151" i="2"/>
  <c r="BF151" i="2"/>
  <c r="BI150" i="2"/>
  <c r="BH150" i="2"/>
  <c r="BG150" i="2"/>
  <c r="BE150" i="2"/>
  <c r="AA150" i="2"/>
  <c r="Y150" i="2"/>
  <c r="W150" i="2"/>
  <c r="BK150" i="2"/>
  <c r="BF150" i="2"/>
  <c r="BI149" i="2"/>
  <c r="BH149" i="2"/>
  <c r="BG149" i="2"/>
  <c r="BE149" i="2"/>
  <c r="AA149" i="2"/>
  <c r="Y149" i="2"/>
  <c r="W149" i="2"/>
  <c r="BK149" i="2"/>
  <c r="BF149" i="2"/>
  <c r="BI148" i="2"/>
  <c r="BH148" i="2"/>
  <c r="BG148" i="2"/>
  <c r="BE148" i="2"/>
  <c r="AA148" i="2"/>
  <c r="Y148" i="2"/>
  <c r="W148" i="2"/>
  <c r="BK148" i="2"/>
  <c r="BF148" i="2"/>
  <c r="BI147" i="2"/>
  <c r="BH147" i="2"/>
  <c r="BG147" i="2"/>
  <c r="BE147" i="2"/>
  <c r="AA147" i="2"/>
  <c r="Y147" i="2"/>
  <c r="W147" i="2"/>
  <c r="BK147" i="2"/>
  <c r="BF147" i="2"/>
  <c r="BI146" i="2"/>
  <c r="BH146" i="2"/>
  <c r="BG146" i="2"/>
  <c r="BE146" i="2"/>
  <c r="AA146" i="2"/>
  <c r="Y146" i="2"/>
  <c r="W146" i="2"/>
  <c r="BK146" i="2"/>
  <c r="BF146" i="2"/>
  <c r="BI145" i="2"/>
  <c r="BH145" i="2"/>
  <c r="BG145" i="2"/>
  <c r="BE145" i="2"/>
  <c r="AA145" i="2"/>
  <c r="Y145" i="2"/>
  <c r="W145" i="2"/>
  <c r="BK145" i="2"/>
  <c r="BF145" i="2"/>
  <c r="BI144" i="2"/>
  <c r="BH144" i="2"/>
  <c r="BG144" i="2"/>
  <c r="BE144" i="2"/>
  <c r="AA144" i="2"/>
  <c r="Y144" i="2"/>
  <c r="W144" i="2"/>
  <c r="BK144" i="2"/>
  <c r="BF144" i="2"/>
  <c r="BI142" i="2"/>
  <c r="BH142" i="2"/>
  <c r="BG142" i="2"/>
  <c r="BE142" i="2"/>
  <c r="AA142" i="2"/>
  <c r="Y142" i="2"/>
  <c r="W142" i="2"/>
  <c r="BK142" i="2"/>
  <c r="BF142" i="2"/>
  <c r="BI141" i="2"/>
  <c r="BH141" i="2"/>
  <c r="BG141" i="2"/>
  <c r="BE141" i="2"/>
  <c r="AA141" i="2"/>
  <c r="Y141" i="2"/>
  <c r="W141" i="2"/>
  <c r="BK141" i="2"/>
  <c r="BF141" i="2"/>
  <c r="BI140" i="2"/>
  <c r="BH140" i="2"/>
  <c r="BG140" i="2"/>
  <c r="BE140" i="2"/>
  <c r="AA140" i="2"/>
  <c r="Y140" i="2"/>
  <c r="W140" i="2"/>
  <c r="BK140" i="2"/>
  <c r="BF140" i="2"/>
  <c r="BI139" i="2"/>
  <c r="BH139" i="2"/>
  <c r="BG139" i="2"/>
  <c r="BE139" i="2"/>
  <c r="AA139" i="2"/>
  <c r="Y139" i="2"/>
  <c r="W139" i="2"/>
  <c r="BK139" i="2"/>
  <c r="BK138" i="2" s="1"/>
  <c r="BF139" i="2"/>
  <c r="BI137" i="2"/>
  <c r="BH137" i="2"/>
  <c r="BG137" i="2"/>
  <c r="BE137" i="2"/>
  <c r="AA137" i="2"/>
  <c r="Y137" i="2"/>
  <c r="W137" i="2"/>
  <c r="BK137" i="2"/>
  <c r="BF137" i="2"/>
  <c r="BI136" i="2"/>
  <c r="BH136" i="2"/>
  <c r="BG136" i="2"/>
  <c r="BE136" i="2"/>
  <c r="AA136" i="2"/>
  <c r="Y136" i="2"/>
  <c r="Y135" i="2" s="1"/>
  <c r="W136" i="2"/>
  <c r="BK136" i="2"/>
  <c r="BK135" i="2" s="1"/>
  <c r="BF136" i="2"/>
  <c r="M129" i="2"/>
  <c r="F129" i="2"/>
  <c r="F127" i="2"/>
  <c r="F125" i="2"/>
  <c r="AS89" i="1"/>
  <c r="M84" i="2"/>
  <c r="F84" i="2"/>
  <c r="F82" i="2"/>
  <c r="F80" i="2"/>
  <c r="O22" i="2"/>
  <c r="E22" i="2"/>
  <c r="M85" i="2" s="1"/>
  <c r="O21" i="2"/>
  <c r="E16" i="2"/>
  <c r="F130" i="2" s="1"/>
  <c r="M82" i="2"/>
  <c r="F6" i="2"/>
  <c r="F123" i="2" s="1"/>
  <c r="CK98" i="1"/>
  <c r="CH98" i="1"/>
  <c r="CG98" i="1"/>
  <c r="CF98" i="1"/>
  <c r="BY98" i="1"/>
  <c r="CD98" i="1"/>
  <c r="AS93" i="1"/>
  <c r="AM83" i="1"/>
  <c r="L83" i="1"/>
  <c r="AM82" i="1"/>
  <c r="L82" i="1"/>
  <c r="AM80" i="1"/>
  <c r="L80" i="1"/>
  <c r="L78" i="1"/>
  <c r="L77" i="1"/>
  <c r="AA291" i="2" l="1"/>
  <c r="AA263" i="2" s="1"/>
  <c r="W291" i="2"/>
  <c r="Y182" i="2"/>
  <c r="BK182" i="2"/>
  <c r="AA135" i="2"/>
  <c r="AS87" i="1"/>
  <c r="H33" i="5"/>
  <c r="AZ92" i="1" s="1"/>
  <c r="H36" i="5"/>
  <c r="BC92" i="1" s="1"/>
  <c r="BK136" i="7"/>
  <c r="H37" i="7"/>
  <c r="BD95" i="1" s="1"/>
  <c r="H35" i="7"/>
  <c r="BB95" i="1" s="1"/>
  <c r="BK132" i="7"/>
  <c r="H36" i="6"/>
  <c r="BC94" i="1" s="1"/>
  <c r="BK140" i="6"/>
  <c r="H37" i="6"/>
  <c r="BD94" i="1" s="1"/>
  <c r="BK144" i="6"/>
  <c r="BK123" i="5"/>
  <c r="BK133" i="5"/>
  <c r="H37" i="4"/>
  <c r="BD91" i="1" s="1"/>
  <c r="H36" i="4"/>
  <c r="BC91" i="1" s="1"/>
  <c r="H34" i="4"/>
  <c r="BA91" i="1" s="1"/>
  <c r="H33" i="3"/>
  <c r="AZ90" i="1" s="1"/>
  <c r="H37" i="3"/>
  <c r="BD90" i="1" s="1"/>
  <c r="H35" i="3"/>
  <c r="BB90" i="1" s="1"/>
  <c r="H36" i="3"/>
  <c r="BC90" i="1" s="1"/>
  <c r="BK205" i="2"/>
  <c r="BK229" i="2"/>
  <c r="AA220" i="2"/>
  <c r="AA219" i="2" s="1"/>
  <c r="BK117" i="4"/>
  <c r="AV91" i="1"/>
  <c r="H35" i="4"/>
  <c r="BB91" i="1" s="1"/>
  <c r="M110" i="7"/>
  <c r="M82" i="5"/>
  <c r="W138" i="2"/>
  <c r="W143" i="2"/>
  <c r="AA182" i="2"/>
  <c r="BK214" i="2"/>
  <c r="BK220" i="2"/>
  <c r="BK302" i="2"/>
  <c r="F85" i="2"/>
  <c r="M127" i="2"/>
  <c r="Y138" i="2"/>
  <c r="H36" i="2"/>
  <c r="BC89" i="1" s="1"/>
  <c r="AA201" i="2"/>
  <c r="W205" i="2"/>
  <c r="W214" i="2"/>
  <c r="W220" i="2"/>
  <c r="W229" i="2"/>
  <c r="W238" i="2"/>
  <c r="W264" i="2"/>
  <c r="AA295" i="2"/>
  <c r="AA294" i="2" s="1"/>
  <c r="W302" i="2"/>
  <c r="W294" i="2" s="1"/>
  <c r="W201" i="2"/>
  <c r="BK238" i="2"/>
  <c r="BK264" i="2"/>
  <c r="Y295" i="2"/>
  <c r="W135" i="2"/>
  <c r="AA138" i="2"/>
  <c r="AA143" i="2"/>
  <c r="W182" i="2"/>
  <c r="W134" i="2" s="1"/>
  <c r="BK202" i="2"/>
  <c r="Y205" i="2"/>
  <c r="Y201" i="2" s="1"/>
  <c r="Y214" i="2"/>
  <c r="Y220" i="2"/>
  <c r="Y229" i="2"/>
  <c r="Y238" i="2"/>
  <c r="Y264" i="2"/>
  <c r="Y291" i="2"/>
  <c r="Y302" i="2"/>
  <c r="F78" i="2"/>
  <c r="M130" i="2"/>
  <c r="H34" i="2"/>
  <c r="BA89" i="1" s="1"/>
  <c r="AW89" i="1"/>
  <c r="H35" i="2"/>
  <c r="BB89" i="1" s="1"/>
  <c r="H37" i="2"/>
  <c r="BD89" i="1" s="1"/>
  <c r="BK143" i="2"/>
  <c r="Y143" i="2"/>
  <c r="W263" i="2"/>
  <c r="AW90" i="1"/>
  <c r="H34" i="3"/>
  <c r="BA90" i="1" s="1"/>
  <c r="W124" i="3"/>
  <c r="W123" i="3" s="1"/>
  <c r="AU90" i="1" s="1"/>
  <c r="AW94" i="1"/>
  <c r="H34" i="6"/>
  <c r="BA94" i="1" s="1"/>
  <c r="H33" i="2"/>
  <c r="AZ89" i="1" s="1"/>
  <c r="AV89" i="1"/>
  <c r="Y140" i="3"/>
  <c r="Y123" i="3" s="1"/>
  <c r="BK120" i="5"/>
  <c r="F78" i="3"/>
  <c r="M120" i="3"/>
  <c r="W116" i="4"/>
  <c r="W115" i="4" s="1"/>
  <c r="AU91" i="1" s="1"/>
  <c r="BK141" i="5"/>
  <c r="AV90" i="1"/>
  <c r="AT90" i="1" s="1"/>
  <c r="BK167" i="3"/>
  <c r="BK130" i="3"/>
  <c r="AW91" i="1"/>
  <c r="AA116" i="4"/>
  <c r="AA115" i="4" s="1"/>
  <c r="Y137" i="4"/>
  <c r="Y116" i="4" s="1"/>
  <c r="Y115" i="4" s="1"/>
  <c r="H33" i="4"/>
  <c r="AZ91" i="1" s="1"/>
  <c r="Y120" i="5"/>
  <c r="Y119" i="5" s="1"/>
  <c r="Y118" i="5" s="1"/>
  <c r="AV92" i="1"/>
  <c r="AA120" i="5"/>
  <c r="AA119" i="5" s="1"/>
  <c r="AA118" i="5" s="1"/>
  <c r="M82" i="6"/>
  <c r="F113" i="6"/>
  <c r="BK140" i="3"/>
  <c r="M82" i="4"/>
  <c r="F112" i="4"/>
  <c r="BK137" i="4"/>
  <c r="BK116" i="4"/>
  <c r="H34" i="5"/>
  <c r="BA92" i="1" s="1"/>
  <c r="H35" i="5"/>
  <c r="BB92" i="1" s="1"/>
  <c r="H37" i="5"/>
  <c r="BD92" i="1" s="1"/>
  <c r="AW92" i="1"/>
  <c r="W120" i="5"/>
  <c r="W119" i="5" s="1"/>
  <c r="W118" i="5" s="1"/>
  <c r="AU92" i="1" s="1"/>
  <c r="BK118" i="6"/>
  <c r="H35" i="6"/>
  <c r="BB94" i="1" s="1"/>
  <c r="BB93" i="1" s="1"/>
  <c r="AX93" i="1" s="1"/>
  <c r="AW95" i="1"/>
  <c r="H34" i="7"/>
  <c r="BA95" i="1" s="1"/>
  <c r="Y118" i="6"/>
  <c r="AV94" i="1"/>
  <c r="AT94" i="1" s="1"/>
  <c r="Y140" i="6"/>
  <c r="H33" i="6"/>
  <c r="AZ94" i="1" s="1"/>
  <c r="BK118" i="7"/>
  <c r="Y118" i="7"/>
  <c r="Y117" i="7" s="1"/>
  <c r="Y116" i="7" s="1"/>
  <c r="AV95" i="1"/>
  <c r="AT95" i="1" s="1"/>
  <c r="H33" i="7"/>
  <c r="AZ95" i="1" s="1"/>
  <c r="H36" i="7"/>
  <c r="BC95" i="1" s="1"/>
  <c r="Y263" i="2" l="1"/>
  <c r="Y134" i="2"/>
  <c r="AA134" i="2"/>
  <c r="BD93" i="1"/>
  <c r="BC93" i="1"/>
  <c r="AY93" i="1" s="1"/>
  <c r="AT91" i="1"/>
  <c r="BC88" i="1"/>
  <c r="AY88" i="1" s="1"/>
  <c r="BK219" i="2"/>
  <c r="AT89" i="1"/>
  <c r="BB88" i="1"/>
  <c r="BB87" i="1" s="1"/>
  <c r="W219" i="2"/>
  <c r="W200" i="2" s="1"/>
  <c r="W133" i="2" s="1"/>
  <c r="AU89" i="1" s="1"/>
  <c r="AU88" i="1" s="1"/>
  <c r="AU87" i="1" s="1"/>
  <c r="BK294" i="2"/>
  <c r="AA200" i="2"/>
  <c r="BK263" i="2"/>
  <c r="BK201" i="2"/>
  <c r="Y219" i="2"/>
  <c r="Y294" i="2"/>
  <c r="AZ93" i="1"/>
  <c r="AV93" i="1" s="1"/>
  <c r="BK119" i="5"/>
  <c r="BA93" i="1"/>
  <c r="AW93" i="1" s="1"/>
  <c r="BA88" i="1"/>
  <c r="BK117" i="7"/>
  <c r="Y117" i="6"/>
  <c r="Y116" i="6" s="1"/>
  <c r="BK117" i="6"/>
  <c r="BK115" i="4"/>
  <c r="AT92" i="1"/>
  <c r="BK124" i="3"/>
  <c r="AZ88" i="1"/>
  <c r="BK134" i="2"/>
  <c r="BD88" i="1"/>
  <c r="Y200" i="2" l="1"/>
  <c r="Y133" i="2" s="1"/>
  <c r="BK200" i="2"/>
  <c r="AA133" i="2"/>
  <c r="BD87" i="1"/>
  <c r="W35" i="1" s="1"/>
  <c r="BC87" i="1"/>
  <c r="AX88" i="1"/>
  <c r="AV88" i="1"/>
  <c r="AZ87" i="1"/>
  <c r="BK116" i="7"/>
  <c r="BA87" i="1"/>
  <c r="AW88" i="1"/>
  <c r="W33" i="1"/>
  <c r="AX87" i="1"/>
  <c r="BK118" i="5"/>
  <c r="AY87" i="1"/>
  <c r="W34" i="1"/>
  <c r="BK133" i="2"/>
  <c r="BK123" i="3"/>
  <c r="BK116" i="6"/>
  <c r="AT93" i="1"/>
  <c r="W31" i="1" l="1"/>
  <c r="AV87" i="1"/>
  <c r="AW87" i="1"/>
  <c r="AT88" i="1"/>
  <c r="AT87" i="1" l="1"/>
  <c r="AV98" i="1" l="1"/>
  <c r="CE98" i="1"/>
  <c r="W32" i="1" s="1"/>
  <c r="BZ98" i="1" l="1"/>
</calcChain>
</file>

<file path=xl/sharedStrings.xml><?xml version="1.0" encoding="utf-8"?>
<sst xmlns="http://schemas.openxmlformats.org/spreadsheetml/2006/main" count="5416" uniqueCount="1105">
  <si>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</si>
  <si>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</si>
  <si>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</si>
  <si>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</si>
  <si>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</si>
  <si>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</si>
  <si>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</si>
  <si>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</si>
  <si>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</si>
  <si>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</si>
  <si>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</si>
  <si>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</si>
  <si>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96</t>
  </si>
  <si>
    <t>Stavba:</t>
  </si>
  <si>
    <t>Obvodné oddelenie PZ, Prešov -  Sever - rekonštrukcia a modernizácia objektu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</si>
  <si>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</si>
  <si>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</si>
  <si>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</si>
  <si>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</si>
  <si>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</si>
  <si>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</si>
  <si>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</si>
  <si>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Ministerstvo vnútra SR</t>
  </si>
  <si>
    <t>IČO DPH:</t>
  </si>
  <si>
    <t>Zhotoviteľ:</t>
  </si>
  <si>
    <t>Projektant:</t>
  </si>
  <si>
    <t>Cobra Bauart s.r.o.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</si>
  <si>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</si>
  <si>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</si>
  <si>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</si>
  <si>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</si>
  <si>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</si>
  <si>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</si>
  <si>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</si>
  <si>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</si>
  <si>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</si>
  <si>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</si>
  <si>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</si>
  <si>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</si>
  <si>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</si>
  <si>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</si>
  <si>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</si>
  <si>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</si>
  <si>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</si>
  <si>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</si>
  <si>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</si>
  <si>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</si>
  <si>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</si>
  <si>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</si>
  <si>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</si>
  <si>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</si>
  <si>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</si>
  <si>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</si>
  <si>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</si>
  <si>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</si>
  <si>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</si>
  <si>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</si>
  <si>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</si>
  <si>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</si>
  <si>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</si>
  <si>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</si>
  <si>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</si>
  <si>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</si>
  <si>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</si>
  <si>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</si>
  <si>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</si>
  <si>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</si>
  <si>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</si>
  <si>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</si>
  <si>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</si>
  <si>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</si>
  <si>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</si>
  <si>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</si>
  <si>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{9092d00a-7157-40fe-8f03-314654a537ad}</t>
  </si>
  <si>
    <t>{00000000-0000-0000-0000-000000000000}</t>
  </si>
  <si>
    <t>1 - SO-01</t>
  </si>
  <si>
    <t>Zníženie energetickej náročnosti budovy</t>
  </si>
  <si>
    <t>1</t>
  </si>
  <si>
    <t>{97312b65-4120-4810-8a54-90e48d30cd40}</t>
  </si>
  <si>
    <t>Stavebná časť</t>
  </si>
  <si>
    <t>2</t>
  </si>
  <si>
    <t>{19a88eba-3849-453b-a919-ba046c68bf58}</t>
  </si>
  <si>
    <t>Fotovoltaika</t>
  </si>
  <si>
    <t>{b1f66cb7-c391-4828-9bf2-eafa8ace84c9}</t>
  </si>
  <si>
    <t>3</t>
  </si>
  <si>
    <t>Výmena svietidiel za LED</t>
  </si>
  <si>
    <t>{90652624-7324-40c2-8502-791f74304770}</t>
  </si>
  <si>
    <t>4</t>
  </si>
  <si>
    <t>{455680bb-fbbd-4cf1-b709-4cba370dc732}</t>
  </si>
  <si>
    <t>2 - SO-02</t>
  </si>
  <si>
    <t>Ostatné stavebné práce</t>
  </si>
  <si>
    <t>{a91ffe2d-b3a0-48d3-818c-228f002d9553}</t>
  </si>
  <si>
    <t>Elektro časť - Bleskozvod</t>
  </si>
  <si>
    <t>{6244f322-b705-4079-859b-10117a3f1046}</t>
  </si>
  <si>
    <t>{1bc461a0-3199-4bc7-904c-2f4e0f6c561c}</t>
  </si>
  <si>
    <t>2) Ostatné náklady zo súhrnného listu</t>
  </si>
  <si>
    <t>Percent. zadanie_x000D_
[% nákladov rozpočtu]</t>
  </si>
  <si>
    <t>Zaradenie nákladov</t>
  </si>
  <si>
    <t>stavebná časť</t>
  </si>
  <si>
    <t>OSTATNENAKLADY</t>
  </si>
  <si>
    <t>Celkové náklady za stavbu 1) + 2)</t>
  </si>
  <si>
    <t>Späť na hárok:</t>
  </si>
  <si>
    <t>KRYCÍ LIST ROZPOČTU</t>
  </si>
  <si>
    <t>Objekt:</t>
  </si>
  <si>
    <t>1 - SO-01 - Zníženie energetickej náročnosti budovy</t>
  </si>
  <si>
    <t>Časť:</t>
  </si>
  <si>
    <t>1 - Stavebná časť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</si>
  <si>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</si>
  <si>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</si>
  <si>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</si>
  <si>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</si>
  <si>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</si>
  <si>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</si>
  <si>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</si>
  <si>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</si>
  <si>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</si>
  <si>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</si>
  <si>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výplne</t>
  </si>
  <si>
    <t xml:space="preserve">    9 - Ostatné konštrukcie a práce</t>
  </si>
  <si>
    <t>PSV - Práce a dodávky PSV</t>
  </si>
  <si>
    <t xml:space="preserve">    71 - Izolácie</t>
  </si>
  <si>
    <t xml:space="preserve">      711 - Izolácie proti vode a vlhkosti</t>
  </si>
  <si>
    <t xml:space="preserve">      712 -  Povlakové krytiny_x000D_
</t>
  </si>
  <si>
    <t xml:space="preserve">    713 - Izolácie tepelné</t>
  </si>
  <si>
    <t xml:space="preserve">    76 - Konštrukcie</t>
  </si>
  <si>
    <t xml:space="preserve">      764 - Konštrukcie klampiarske</t>
  </si>
  <si>
    <t xml:space="preserve">      766 - Konštrukcie stolárske</t>
  </si>
  <si>
    <t xml:space="preserve">      767 - Konštrukcie doplnkové kovové</t>
  </si>
  <si>
    <t xml:space="preserve">    78 - Dokončovacie práce</t>
  </si>
  <si>
    <t xml:space="preserve">      783 - Nátery</t>
  </si>
  <si>
    <t xml:space="preserve">      784 - Maľby</t>
  </si>
  <si>
    <t xml:space="preserve">      786 - Dokončovacie práce - čalúnnicke</t>
  </si>
  <si>
    <t xml:space="preserve">      787 - Zasklievanie</t>
  </si>
  <si>
    <t>M - Práce a dodávky M</t>
  </si>
  <si>
    <t xml:space="preserve">    21-M - Elektromontáže</t>
  </si>
  <si>
    <t xml:space="preserve">    22-M - Montáže oznam. a zabezp. zariadení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</si>
  <si>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</si>
  <si>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</si>
  <si>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</si>
  <si>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</si>
  <si>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</si>
  <si>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</si>
  <si>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</si>
  <si>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</si>
  <si>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</si>
  <si>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</si>
  <si>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</si>
  <si>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</si>
  <si>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</si>
  <si>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</si>
  <si>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</si>
  <si>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</si>
  <si>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</si>
  <si>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345321313</t>
  </si>
  <si>
    <t>Nadbetonávka atiky z betónu tr. C 16/20, hr. 200mm</t>
  </si>
  <si>
    <t>m3</t>
  </si>
  <si>
    <t>-924736214</t>
  </si>
  <si>
    <t>345321313-1</t>
  </si>
  <si>
    <t>Nadbetonávka strešných výlezov z betónu tr. C 16/20, hr. 200mm</t>
  </si>
  <si>
    <t>-1985696528</t>
  </si>
  <si>
    <t>41732-1313</t>
  </si>
  <si>
    <t>Stužujúce pásy a vence zo železobetónu tr. B 20</t>
  </si>
  <si>
    <t>41735-1115</t>
  </si>
  <si>
    <t>Debnenie stužujúcich pásov a vencov zhotovenie</t>
  </si>
  <si>
    <t>m2</t>
  </si>
  <si>
    <t>5</t>
  </si>
  <si>
    <t>41735-1116</t>
  </si>
  <si>
    <t>Debnenie stužujúcich pásov a vencov odstránenie</t>
  </si>
  <si>
    <t>6</t>
  </si>
  <si>
    <t>41736-1821</t>
  </si>
  <si>
    <t>Výstuž stužujúcich pásov, vencov BSt 500 (10505)</t>
  </si>
  <si>
    <t>t</t>
  </si>
  <si>
    <t>7</t>
  </si>
  <si>
    <t>61242-5921</t>
  </si>
  <si>
    <t>8</t>
  </si>
  <si>
    <t>622451075</t>
  </si>
  <si>
    <t>Vyrovnanie podkladu sokla pod KZS - , nanesením lepiacej malty v dvoch vrstvách na sklotextilnú výstužnú sieťku, hr. 3-4 mm</t>
  </si>
  <si>
    <t>-1708734178</t>
  </si>
  <si>
    <t>9</t>
  </si>
  <si>
    <t>622465111_x000D_
-1</t>
  </si>
  <si>
    <t xml:space="preserve">Stierková malta v dvoch vrstvách na sklotextilnú výstužnú sieťku, hr. 3-4 mm; na sokel </t>
  </si>
  <si>
    <t>1098040979</t>
  </si>
  <si>
    <t>10</t>
  </si>
  <si>
    <t>622466117</t>
  </si>
  <si>
    <t>Príprava vonkajšieho podkladu sokla - penetračný náter</t>
  </si>
  <si>
    <t>-329560225</t>
  </si>
  <si>
    <t>11</t>
  </si>
  <si>
    <t>625250581</t>
  </si>
  <si>
    <t xml:space="preserve">Stierková hydroizolácia sokla - flexibilný izolačný náter v dvoch vrstvách + výstužná sieťka odolná voči alkáliám, s plošnou hmotnosťou 145 g/m2; </t>
  </si>
  <si>
    <t>1655053702</t>
  </si>
  <si>
    <t>12</t>
  </si>
  <si>
    <t>62515-7110</t>
  </si>
  <si>
    <t>Zateplenie sokla na báze extrudovaného polystyrénu XPS, 50mm_x000D_
- omietka silokónová vysoko hydrofobizovaná, hr.2mm , množstvo zvýšené o 2 m2 na stratu zatepľovacieho materiálu</t>
  </si>
  <si>
    <t>13</t>
  </si>
  <si>
    <t>622451073</t>
  </si>
  <si>
    <t>1379432518</t>
  </si>
  <si>
    <t>14</t>
  </si>
  <si>
    <t>62515-7112</t>
  </si>
  <si>
    <t>15</t>
  </si>
  <si>
    <t>62515-7107</t>
  </si>
  <si>
    <t>Zateplenie stien, podhľadov na báze polystyrénu EPS-F 80 hr. 40 mm - omietka silikátová, hr. 2 mm</t>
  </si>
  <si>
    <t>16</t>
  </si>
  <si>
    <t>62515-7108</t>
  </si>
  <si>
    <t>17</t>
  </si>
  <si>
    <t>625251400</t>
  </si>
  <si>
    <t>-1013701493</t>
  </si>
  <si>
    <t>18</t>
  </si>
  <si>
    <t>63157-1009</t>
  </si>
  <si>
    <t>Vyrovnanie nerovností na streche so štrkopieskom 0-4</t>
  </si>
  <si>
    <t>19</t>
  </si>
  <si>
    <t>625250090</t>
  </si>
  <si>
    <t>1881903840</t>
  </si>
  <si>
    <t xml:space="preserve">Osekanie vrstiev opadávajúceho betónu z betónového ochranného múru okolo budovy </t>
  </si>
  <si>
    <t>-1520314912</t>
  </si>
  <si>
    <t>21</t>
  </si>
  <si>
    <t xml:space="preserve">622472013
_x000D_
</t>
  </si>
  <si>
    <t>Vyrovnanie podkladu - vysprávka  betónového ochranného múru, nalepením sklotextilnej armovacej sieťky 165g/m2</t>
  </si>
  <si>
    <t>-694184435</t>
  </si>
  <si>
    <t>22</t>
  </si>
  <si>
    <t>622464255</t>
  </si>
  <si>
    <t>Vonkajšia silokónová vysoko hydrofobizovaná omietka, hr.2mm - omietnutie betónového ochranného múru</t>
  </si>
  <si>
    <t>791370431</t>
  </si>
  <si>
    <t>23</t>
  </si>
  <si>
    <t>M</t>
  </si>
  <si>
    <t>5535040880</t>
  </si>
  <si>
    <t xml:space="preserve">Tmel tesniaci na utesnenie škár atikového plechu </t>
  </si>
  <si>
    <t>kus</t>
  </si>
  <si>
    <t>711450767</t>
  </si>
  <si>
    <t>24</t>
  </si>
  <si>
    <t>627991026</t>
  </si>
  <si>
    <t>Tesnenie škár atikového plechu tesniacim tmelom</t>
  </si>
  <si>
    <t>m</t>
  </si>
  <si>
    <t>-893165086</t>
  </si>
  <si>
    <t>25</t>
  </si>
  <si>
    <t>62999-1310</t>
  </si>
  <si>
    <t>Soklový profil zakladací pre 12 cm hr. fasádne izol.dosky</t>
  </si>
  <si>
    <t>26</t>
  </si>
  <si>
    <t>553 553483981</t>
  </si>
  <si>
    <t>1160729547</t>
  </si>
  <si>
    <t>27</t>
  </si>
  <si>
    <t>605 6054201601</t>
  </si>
  <si>
    <t>-1876403497</t>
  </si>
  <si>
    <t>28</t>
  </si>
  <si>
    <t>R585 5859325171</t>
  </si>
  <si>
    <t>55663078</t>
  </si>
  <si>
    <t>29</t>
  </si>
  <si>
    <t>MAT 611 4B1706</t>
  </si>
  <si>
    <t>30</t>
  </si>
  <si>
    <t>MAT 611 4B1706.1</t>
  </si>
  <si>
    <t>147560194</t>
  </si>
  <si>
    <t>31</t>
  </si>
  <si>
    <t>011 64199-1611</t>
  </si>
  <si>
    <t>32</t>
  </si>
  <si>
    <t>MAT 611 4B1709</t>
  </si>
  <si>
    <t>Okno plastové jednokrídlové OS - výš.1500mm, šír.850 mm</t>
  </si>
  <si>
    <t>33</t>
  </si>
  <si>
    <t>MAT 611 4B1709.1</t>
  </si>
  <si>
    <t>Okno plastové jednokrídlové OS - výš.1500mm, šír.850 mm, zasklenie nepriehľadným sklom</t>
  </si>
  <si>
    <t>-1052749078</t>
  </si>
  <si>
    <t>34</t>
  </si>
  <si>
    <t>MAT 611 4B1790</t>
  </si>
  <si>
    <t>Okno plastové jednokrídlové OS - výš.1150mm, šír.1200 mm</t>
  </si>
  <si>
    <t>35</t>
  </si>
  <si>
    <t>011 64199-1721</t>
  </si>
  <si>
    <t>408260329</t>
  </si>
  <si>
    <t>36</t>
  </si>
  <si>
    <t>6312901277</t>
  </si>
  <si>
    <t>Sieť na okno zo skleného vlákna potiahnutého plastom, rám siete z extrudovaného hliníka, vrátane montáže</t>
  </si>
  <si>
    <t>1456322831</t>
  </si>
  <si>
    <t>37</t>
  </si>
  <si>
    <t>MAT 553 350410</t>
  </si>
  <si>
    <t>Dvere vchodové hliníkové jednokrídlové - O - výš.2050mm, šír. 850 mm</t>
  </si>
  <si>
    <t>38</t>
  </si>
  <si>
    <t>MAT 553 350413</t>
  </si>
  <si>
    <t>Dvere vchodové hliníkové jednokrídlové - O - výš.2050mm, šír. 900 mm</t>
  </si>
  <si>
    <t>618022125</t>
  </si>
  <si>
    <t>39</t>
  </si>
  <si>
    <t>MAT 553 406100</t>
  </si>
  <si>
    <t>Dvere vchodové hliníkové 2-krídlové - O - výš. 2050 mm, šír.1560mm</t>
  </si>
  <si>
    <t>40</t>
  </si>
  <si>
    <t>MAT 553 446810</t>
  </si>
  <si>
    <t>41</t>
  </si>
  <si>
    <t>011 64299-2940</t>
  </si>
  <si>
    <t>42</t>
  </si>
  <si>
    <t>011 64899-1111</t>
  </si>
  <si>
    <t>Osadenie parapetných dosák vnútorných z plastických hmôt</t>
  </si>
  <si>
    <t>43</t>
  </si>
  <si>
    <t>MAT 611 9A0201</t>
  </si>
  <si>
    <t>Parapeta vnútorná komôrková plastová</t>
  </si>
  <si>
    <t>44</t>
  </si>
  <si>
    <t>MAT 611 9A0206</t>
  </si>
  <si>
    <t>Parapeta vnútorná - koncovka plastová biela</t>
  </si>
  <si>
    <t>pár</t>
  </si>
  <si>
    <t>45</t>
  </si>
  <si>
    <t>003 94194-1042</t>
  </si>
  <si>
    <t>Montáž lešenia ľahk. radového s podlahami š. do 1,2 m v. do 30 m</t>
  </si>
  <si>
    <t>46</t>
  </si>
  <si>
    <t>003 94194-1292</t>
  </si>
  <si>
    <t>Príplatok za prvý a každý ďalší mesiac použitia lešenia k pol. -1042</t>
  </si>
  <si>
    <t>47</t>
  </si>
  <si>
    <t>003 94194-1842</t>
  </si>
  <si>
    <t>Demontáž lešenia ľahk. radového s podlahami š. do 1,2 m v. do 30 m</t>
  </si>
  <si>
    <t>48</t>
  </si>
  <si>
    <t>709 7092911450</t>
  </si>
  <si>
    <t>Ochranná sieť na boku lešenia - dodávka</t>
  </si>
  <si>
    <t>-292537933</t>
  </si>
  <si>
    <t>49</t>
  </si>
  <si>
    <t>944944103</t>
  </si>
  <si>
    <t>Ochranná sieť na boku lešenia - montáž</t>
  </si>
  <si>
    <t>745008686</t>
  </si>
  <si>
    <t>50</t>
  </si>
  <si>
    <t>944944803</t>
  </si>
  <si>
    <t>Ochranná sieť na boku lešenia - demontáž</t>
  </si>
  <si>
    <t>1318341477</t>
  </si>
  <si>
    <t>51</t>
  </si>
  <si>
    <t xml:space="preserve">607 6072623500_x000D_
</t>
  </si>
  <si>
    <t>OSB dosky 125x250 cm - dodávka , ochrana vstupu</t>
  </si>
  <si>
    <t>303396225</t>
  </si>
  <si>
    <t>52</t>
  </si>
  <si>
    <t>Ochrana vstupu OSB doskami 125x250cm - montáž</t>
  </si>
  <si>
    <t>-778166252</t>
  </si>
  <si>
    <t>53</t>
  </si>
  <si>
    <t>Ochrana vstupu OSB doskami  125x250cm - demontáž</t>
  </si>
  <si>
    <t>-1080165569</t>
  </si>
  <si>
    <t>54</t>
  </si>
  <si>
    <t>014 95290-1110</t>
  </si>
  <si>
    <t>Očistenie okien, dverí  a rámov otvorov umytím po tepel. izoláciou</t>
  </si>
  <si>
    <t>55</t>
  </si>
  <si>
    <t>013 97901-1111</t>
  </si>
  <si>
    <t>Zvislá doprava sute a vybúr. hmôt za prvé podlažie</t>
  </si>
  <si>
    <t>56</t>
  </si>
  <si>
    <t>013 97908-1111</t>
  </si>
  <si>
    <t>Odvoz sute a vybúraných hmôt na skládku odpadov</t>
  </si>
  <si>
    <t>57</t>
  </si>
  <si>
    <t>013 97908-2111</t>
  </si>
  <si>
    <t>Vnútrostavenisková doprava sute a vybúraných hmôt do 10 m</t>
  </si>
  <si>
    <t>58</t>
  </si>
  <si>
    <t>013 97908-2121</t>
  </si>
  <si>
    <t>Vnútrost. doprava sute a vybúraných hmôt každých ďalších 5 m</t>
  </si>
  <si>
    <t>59</t>
  </si>
  <si>
    <t>272 97908-7212</t>
  </si>
  <si>
    <t>Nakladanie sute na dopravný prostriedok</t>
  </si>
  <si>
    <t>60</t>
  </si>
  <si>
    <t>013 97913-1409</t>
  </si>
  <si>
    <t>Poplatok za ulož.a znešk.staveb.sute na vymedzených skládkach "O"-ostatný odpad</t>
  </si>
  <si>
    <t>61</t>
  </si>
  <si>
    <t>014 99899-1111</t>
  </si>
  <si>
    <t>Presun hmôt pre opravy v objektoch výšky do 25 m</t>
  </si>
  <si>
    <t>62</t>
  </si>
  <si>
    <t>628 6288001165</t>
  </si>
  <si>
    <t>274187324</t>
  </si>
  <si>
    <t>63</t>
  </si>
  <si>
    <t>712 712370020</t>
  </si>
  <si>
    <t>2131393344</t>
  </si>
  <si>
    <t>64</t>
  </si>
  <si>
    <t>712 71239-1171</t>
  </si>
  <si>
    <t>65</t>
  </si>
  <si>
    <t>712 71296002</t>
  </si>
  <si>
    <t>Demontáž jestvujúcich vetracích komínkov do sute</t>
  </si>
  <si>
    <t>-770494764</t>
  </si>
  <si>
    <t>66</t>
  </si>
  <si>
    <t>6317141011</t>
  </si>
  <si>
    <t xml:space="preserve">Komínček odvetrávací strešný - dodávka </t>
  </si>
  <si>
    <t>-769943710</t>
  </si>
  <si>
    <t>67</t>
  </si>
  <si>
    <t>712 712960013</t>
  </si>
  <si>
    <t>Osadenie vetracích komínkov do jestvujúcich prestupov a vyvýšenie nad úroveň povlakovej krytiny</t>
  </si>
  <si>
    <t>-1449766058</t>
  </si>
  <si>
    <t>68</t>
  </si>
  <si>
    <t>712 71296111</t>
  </si>
  <si>
    <t>Demontáž jestvujúcich strešných vpustí do sute</t>
  </si>
  <si>
    <t>1529059057</t>
  </si>
  <si>
    <t>69</t>
  </si>
  <si>
    <t>5624811200</t>
  </si>
  <si>
    <t>Vpusť strešná D 125 mm - dodávka</t>
  </si>
  <si>
    <t>441696128</t>
  </si>
  <si>
    <t>70</t>
  </si>
  <si>
    <t>712973330</t>
  </si>
  <si>
    <t>Osadenie strešných vpustí do jestvujúcich prestupov a vyvýšenie nad úroveň povlakovej krytiny</t>
  </si>
  <si>
    <t>2093484649</t>
  </si>
  <si>
    <t>71</t>
  </si>
  <si>
    <t>712 99871-2102</t>
  </si>
  <si>
    <t>Presun hmôt pre izolácie povlakové v objektoch výšky do 12 m</t>
  </si>
  <si>
    <t>72</t>
  </si>
  <si>
    <t xml:space="preserve">2830010400
_x000D_
</t>
  </si>
  <si>
    <t>Parotesná páska inter. šírka 50mm</t>
  </si>
  <si>
    <t>2133453978</t>
  </si>
  <si>
    <t>73</t>
  </si>
  <si>
    <t>713 713131143</t>
  </si>
  <si>
    <t>Montáž parotesnej pásky inter. šírka 50mm - okolo otvorov</t>
  </si>
  <si>
    <t>1904203914</t>
  </si>
  <si>
    <t>74</t>
  </si>
  <si>
    <t>2838003570
_x000D_
.1</t>
  </si>
  <si>
    <t>Paropriepustná páska exter.komprimovaná - šírka 70mm</t>
  </si>
  <si>
    <t>-1092097324</t>
  </si>
  <si>
    <t>75</t>
  </si>
  <si>
    <t>713 7313131144</t>
  </si>
  <si>
    <t>Montáž paropriepustnej pásky exter.komprim. šírka 70mm - okolo otvorov</t>
  </si>
  <si>
    <t>-533717302</t>
  </si>
  <si>
    <t>76</t>
  </si>
  <si>
    <t>764 76499-19</t>
  </si>
  <si>
    <t>Demontáž jestvujúcich žĺabov polkruhových na streche do sute</t>
  </si>
  <si>
    <t>-1428213516</t>
  </si>
  <si>
    <t>77</t>
  </si>
  <si>
    <t>764 76441-0850</t>
  </si>
  <si>
    <t>Demontáž jestvujúceho oplechovania parapetov</t>
  </si>
  <si>
    <t>78</t>
  </si>
  <si>
    <t>764 76441-0340</t>
  </si>
  <si>
    <t>79</t>
  </si>
  <si>
    <t>MAT 553 4C2512</t>
  </si>
  <si>
    <t>Parapeta vonkajšia hliníková - koncovka plastová</t>
  </si>
  <si>
    <t>80</t>
  </si>
  <si>
    <t>764430840</t>
  </si>
  <si>
    <t>Demontáž jestvujúceho oplechovania atiky -0,00230t</t>
  </si>
  <si>
    <t>-84567901</t>
  </si>
  <si>
    <t>81</t>
  </si>
  <si>
    <t>764430240</t>
  </si>
  <si>
    <t>-462928374</t>
  </si>
  <si>
    <t>82</t>
  </si>
  <si>
    <t>764430241</t>
  </si>
  <si>
    <t>251169172</t>
  </si>
  <si>
    <t>83</t>
  </si>
  <si>
    <t>764 99876-4102</t>
  </si>
  <si>
    <t>Presun hmôt pre klampiarske konštr. v objektoch  výšky do 12 m</t>
  </si>
  <si>
    <t>84</t>
  </si>
  <si>
    <t>766 76644-1811</t>
  </si>
  <si>
    <t>Demontáž parapetných dosiek vnútorných plastových</t>
  </si>
  <si>
    <t>85</t>
  </si>
  <si>
    <t>766 76662-1831</t>
  </si>
  <si>
    <t>86</t>
  </si>
  <si>
    <t>766 76662-1832</t>
  </si>
  <si>
    <t>87</t>
  </si>
  <si>
    <t>766 76668-1821</t>
  </si>
  <si>
    <t>88</t>
  </si>
  <si>
    <t>766 76668-1822</t>
  </si>
  <si>
    <t>1685420951</t>
  </si>
  <si>
    <t>89</t>
  </si>
  <si>
    <t>766 99876-6102</t>
  </si>
  <si>
    <t>Presun hmôt pre konštr. stolárske v objektoch výšky do 12 m</t>
  </si>
  <si>
    <t>90</t>
  </si>
  <si>
    <t>6113902631</t>
  </si>
  <si>
    <t>ks</t>
  </si>
  <si>
    <t>1953285825</t>
  </si>
  <si>
    <t>91</t>
  </si>
  <si>
    <t>766671001</t>
  </si>
  <si>
    <t>-1013559225</t>
  </si>
  <si>
    <t>92</t>
  </si>
  <si>
    <t xml:space="preserve">767 767662130-2
_x000D_
</t>
  </si>
  <si>
    <t>Demontáž otvorových mreží I. ( 2 kusy) z obvodového plášťa na ďalšie použitie</t>
  </si>
  <si>
    <t>1589329456</t>
  </si>
  <si>
    <t>93</t>
  </si>
  <si>
    <t xml:space="preserve">767 767662130-3
_x000D_
</t>
  </si>
  <si>
    <t>Demontáž otvorových mreží II.(1 kus) z obvodového plášťa na ďalšie použitie</t>
  </si>
  <si>
    <t>781362</t>
  </si>
  <si>
    <t>94</t>
  </si>
  <si>
    <t xml:space="preserve">767 767662130-4
_x000D_
</t>
  </si>
  <si>
    <t>Demontáž otvorových mreží III.1 kus) z obvodového plášťa na ďalšie použitie</t>
  </si>
  <si>
    <t>889983846</t>
  </si>
  <si>
    <t>95</t>
  </si>
  <si>
    <t xml:space="preserve">767 767662130-5
_x000D_
</t>
  </si>
  <si>
    <t>Demontáž otvorových mreží IV. ( 2 kusy) z obvodového plášťa na ďalšie použitie)</t>
  </si>
  <si>
    <t>-2005652338</t>
  </si>
  <si>
    <t>767 767662130-6</t>
  </si>
  <si>
    <t>Demontáž otvorových mreží V.(1 kus) z obvodového plášťa na ďalšie použitie</t>
  </si>
  <si>
    <t>-1383616342</t>
  </si>
  <si>
    <t>97</t>
  </si>
  <si>
    <t>767 767662130-7</t>
  </si>
  <si>
    <t>Demontáž otvorových mreží VI.( 1 kus) z obvodového plášťa na ďalšie použitie</t>
  </si>
  <si>
    <t>1236746018</t>
  </si>
  <si>
    <t>98</t>
  </si>
  <si>
    <t xml:space="preserve">767 767991911-1
_x000D_
</t>
  </si>
  <si>
    <t>1329120034</t>
  </si>
  <si>
    <t>99</t>
  </si>
  <si>
    <t xml:space="preserve">767 767991911-2
_x000D_
</t>
  </si>
  <si>
    <t>-991838484</t>
  </si>
  <si>
    <t>100</t>
  </si>
  <si>
    <t xml:space="preserve">767 767991911-3
_x000D_
</t>
  </si>
  <si>
    <t>-156934098</t>
  </si>
  <si>
    <t>101</t>
  </si>
  <si>
    <t>767 767991911-4</t>
  </si>
  <si>
    <t>-1774299801</t>
  </si>
  <si>
    <t>102</t>
  </si>
  <si>
    <t>767 767991911-5</t>
  </si>
  <si>
    <t>-487064018</t>
  </si>
  <si>
    <t>103</t>
  </si>
  <si>
    <t>767 767991911-6</t>
  </si>
  <si>
    <t>-434718420</t>
  </si>
  <si>
    <t>104</t>
  </si>
  <si>
    <t xml:space="preserve">767 767662120-1
_x000D_
</t>
  </si>
  <si>
    <t>1129946845</t>
  </si>
  <si>
    <t>105</t>
  </si>
  <si>
    <t>767 767662120-2</t>
  </si>
  <si>
    <t>-203214937</t>
  </si>
  <si>
    <t>106</t>
  </si>
  <si>
    <t xml:space="preserve">767 767662120-3
_x000D_
</t>
  </si>
  <si>
    <t>-1539428074</t>
  </si>
  <si>
    <t>107</t>
  </si>
  <si>
    <t>767 767662120-4</t>
  </si>
  <si>
    <t>-1475757600</t>
  </si>
  <si>
    <t>108</t>
  </si>
  <si>
    <t>767 767662120-5</t>
  </si>
  <si>
    <t>2001250054</t>
  </si>
  <si>
    <t>109</t>
  </si>
  <si>
    <t>767 76766212- 6</t>
  </si>
  <si>
    <t>-1711284693</t>
  </si>
  <si>
    <t>110</t>
  </si>
  <si>
    <t xml:space="preserve">767 767082405
_x000D_
</t>
  </si>
  <si>
    <t>Demontáž vlajkonosičov na ďalšie použitie</t>
  </si>
  <si>
    <t>-1090607523</t>
  </si>
  <si>
    <t>111</t>
  </si>
  <si>
    <t xml:space="preserve">767 767991991-5
_x000D_
</t>
  </si>
  <si>
    <t>-450369089</t>
  </si>
  <si>
    <t>112</t>
  </si>
  <si>
    <t xml:space="preserve">767 767662120-4
_x000D_
</t>
  </si>
  <si>
    <t>-1488067401</t>
  </si>
  <si>
    <t>113</t>
  </si>
  <si>
    <t xml:space="preserve">767 7670011_x000D_
</t>
  </si>
  <si>
    <t>Demontáž železných dvier vyklápacích 90x130 cm zo strešného výlezu do zberu</t>
  </si>
  <si>
    <t>114</t>
  </si>
  <si>
    <t xml:space="preserve">5535534041300_x000D_
</t>
  </si>
  <si>
    <t>Oceľové dvere vyklápacie 90x130 cm - na strešný výlez  - dodávka</t>
  </si>
  <si>
    <t>-355291853</t>
  </si>
  <si>
    <t>115</t>
  </si>
  <si>
    <t xml:space="preserve">767 7670011-1_x000D_
</t>
  </si>
  <si>
    <t>Montáž nových oceľových dverí vyklápacích 90x130 cm - na strešný výlez</t>
  </si>
  <si>
    <t>116</t>
  </si>
  <si>
    <t xml:space="preserve">783 783101811-1
_x000D_
</t>
  </si>
  <si>
    <t>Odhrdzovanie otvorových mreží I. (2 kusy)</t>
  </si>
  <si>
    <t>1060203924</t>
  </si>
  <si>
    <t>117</t>
  </si>
  <si>
    <t xml:space="preserve">783 783101811-2
_x000D_
</t>
  </si>
  <si>
    <t>Odhrdzovanie otvorových mreží II. (1 kus)</t>
  </si>
  <si>
    <t>684929372</t>
  </si>
  <si>
    <t>118</t>
  </si>
  <si>
    <t xml:space="preserve">783 783101811-3
_x000D_
</t>
  </si>
  <si>
    <t>Odhrdzovanie otvorových mreží III. (1 kus)</t>
  </si>
  <si>
    <t>540325561</t>
  </si>
  <si>
    <t>119</t>
  </si>
  <si>
    <t>783 783101811-4</t>
  </si>
  <si>
    <t>Odhrdzovanie otvorových mreží IV. (2 kusy)</t>
  </si>
  <si>
    <t>2124434228</t>
  </si>
  <si>
    <t>120</t>
  </si>
  <si>
    <t>783 783101811-5</t>
  </si>
  <si>
    <t>Odhrdzovanie otvorových mreží V. (1 kus)</t>
  </si>
  <si>
    <t>-1965650033</t>
  </si>
  <si>
    <t>121</t>
  </si>
  <si>
    <t>783 783101811-6</t>
  </si>
  <si>
    <t>Odhrdzovanie otvorových mreží VI. (1 kus)</t>
  </si>
  <si>
    <t>997539005</t>
  </si>
  <si>
    <t>122</t>
  </si>
  <si>
    <t xml:space="preserve">783 783112110-1
_x000D_
</t>
  </si>
  <si>
    <t>Nátery otvorových mreží I. ( 2 kusy)  -  olejové dvojnás. +1x email</t>
  </si>
  <si>
    <t>-873024720</t>
  </si>
  <si>
    <t>123</t>
  </si>
  <si>
    <t xml:space="preserve">783 783112110-2
_x000D_
</t>
  </si>
  <si>
    <t xml:space="preserve">Nátery otvorových mreží II. ( 1 kus) -  olejové dvojnás. +1x email </t>
  </si>
  <si>
    <t>-2084818264</t>
  </si>
  <si>
    <t>124</t>
  </si>
  <si>
    <t>783 783112110-3</t>
  </si>
  <si>
    <t>Nátery otvorových mreží III. ( 1 kus) - olejové dvojnás. +1x email</t>
  </si>
  <si>
    <t>-1566113846</t>
  </si>
  <si>
    <t>125</t>
  </si>
  <si>
    <t xml:space="preserve">783 783112110-4_x000D_
</t>
  </si>
  <si>
    <t xml:space="preserve">Nátery otvorových mreží IV.  (2 kusy) olejové dvojnás. +1x email </t>
  </si>
  <si>
    <t>396996162</t>
  </si>
  <si>
    <t>126</t>
  </si>
  <si>
    <t>783 783112110-5</t>
  </si>
  <si>
    <t xml:space="preserve">Nátery otvorových mreží V. ( 1 kus) - olejové dvojnás. +1x email  </t>
  </si>
  <si>
    <t>767982383</t>
  </si>
  <si>
    <t>127</t>
  </si>
  <si>
    <t>783 783112110-6</t>
  </si>
  <si>
    <t xml:space="preserve">Nátery otvorových mreží VI. (1 kus)  olejové dvojnás. +1x email   </t>
  </si>
  <si>
    <t>819310180</t>
  </si>
  <si>
    <t>128</t>
  </si>
  <si>
    <t xml:space="preserve">783 783101813
_x000D_
</t>
  </si>
  <si>
    <t>Odhrdzovanie stožiara</t>
  </si>
  <si>
    <t>612560434</t>
  </si>
  <si>
    <t>129</t>
  </si>
  <si>
    <t xml:space="preserve">783 783114133
_x000D_
</t>
  </si>
  <si>
    <t xml:space="preserve">Nátery stožiara - olejové dvojnás. +1x email </t>
  </si>
  <si>
    <t>1772948751</t>
  </si>
  <si>
    <t>130</t>
  </si>
  <si>
    <t xml:space="preserve">783 783101811-5
_x000D_
</t>
  </si>
  <si>
    <t>Odhrdzovanie vlajkonosičov</t>
  </si>
  <si>
    <t>1628843300</t>
  </si>
  <si>
    <t>131</t>
  </si>
  <si>
    <t xml:space="preserve">783 783112110-3
_x000D_
</t>
  </si>
  <si>
    <t xml:space="preserve">Nátery vlajkonosičov - olejové dvojnás. +1x email </t>
  </si>
  <si>
    <t>666600550</t>
  </si>
  <si>
    <t>132</t>
  </si>
  <si>
    <t xml:space="preserve">783 783103814
-1_x000D_
</t>
  </si>
  <si>
    <t>Odhrdzovanie zábradlia kovov.exter. pri mostíku - pred hlavným vstupom</t>
  </si>
  <si>
    <t>-247058356</t>
  </si>
  <si>
    <t>133</t>
  </si>
  <si>
    <t xml:space="preserve">783 7833114134-1_x000D_
</t>
  </si>
  <si>
    <t>Nátery zábradlia kovov. exter. pri mostíku -  pred hlavným vstupom - olejové dvojnás. + 1x email</t>
  </si>
  <si>
    <t>1245333754</t>
  </si>
  <si>
    <t>134</t>
  </si>
  <si>
    <t xml:space="preserve">783 783103819
_x000D_
</t>
  </si>
  <si>
    <t>Odhrdzovanie elektroskrine</t>
  </si>
  <si>
    <t>-1510914484</t>
  </si>
  <si>
    <t>135</t>
  </si>
  <si>
    <t xml:space="preserve">783 783114139
_x000D_
</t>
  </si>
  <si>
    <t xml:space="preserve">Nátery elektroskrine - olejové dvojnás. +1x email </t>
  </si>
  <si>
    <t>-1928809599</t>
  </si>
  <si>
    <t>136</t>
  </si>
  <si>
    <t xml:space="preserve">783 783103820
_x000D_
</t>
  </si>
  <si>
    <t xml:space="preserve">Odhrdzovanie konzoly satelitného zariadenia_x000D_
</t>
  </si>
  <si>
    <t>-1275986243</t>
  </si>
  <si>
    <t>137</t>
  </si>
  <si>
    <t xml:space="preserve">783 783114140
_x000D_
</t>
  </si>
  <si>
    <t xml:space="preserve">Nátery konzoly satelitného zariadenia - olejové dvojnás. +1x email </t>
  </si>
  <si>
    <t>-1654544599</t>
  </si>
  <si>
    <t>138</t>
  </si>
  <si>
    <t>784 78442-2921</t>
  </si>
  <si>
    <t>Opr. maľba váp. 1 farebná dvojnás. s oškrab. v miest. do3,8m - vnút. ostenia</t>
  </si>
  <si>
    <t>139</t>
  </si>
  <si>
    <t>786622111</t>
  </si>
  <si>
    <t>Lamelové žalúzie vnútorné dodávka a montáž</t>
  </si>
  <si>
    <t>618487454</t>
  </si>
  <si>
    <t>140</t>
  </si>
  <si>
    <t>787 78760-0802</t>
  </si>
  <si>
    <t>Demontáž zasklenej steny a strešných svätlíkov do sute</t>
  </si>
  <si>
    <t>141</t>
  </si>
  <si>
    <t>787 78731-7128</t>
  </si>
  <si>
    <t>Zasklenie stien a strešného svetlíka (podľa výpisu okien pol. F), do hliníkových rámov, izolačným trojsklom, protislnečným, napr. SGG CLIMATOP, vrátane osadenia vchodových dverí do hliníkových rámov</t>
  </si>
  <si>
    <t>146</t>
  </si>
  <si>
    <t>210 210999</t>
  </si>
  <si>
    <t>Napojenie automatických okien na elektriku - otvárateľné okná v hliníkovej zasklenej strešnej konštrukcii</t>
  </si>
  <si>
    <t>-1916461880</t>
  </si>
  <si>
    <t>147</t>
  </si>
  <si>
    <t xml:space="preserve">210 21062612
_x000D_
</t>
  </si>
  <si>
    <t>Demontáž elektroskrine</t>
  </si>
  <si>
    <t>2069665284</t>
  </si>
  <si>
    <t>148</t>
  </si>
  <si>
    <t xml:space="preserve">210 21062612
_x000D_3
_x000D_
</t>
  </si>
  <si>
    <t>Spätná montáž elektroskrine</t>
  </si>
  <si>
    <t>1257852858</t>
  </si>
  <si>
    <t>149</t>
  </si>
  <si>
    <t xml:space="preserve">210 21009625
_x000D_
</t>
  </si>
  <si>
    <t>Demontáž vonkajšieho osvetlenia</t>
  </si>
  <si>
    <t>1799657354</t>
  </si>
  <si>
    <t>150</t>
  </si>
  <si>
    <t xml:space="preserve">210 21009620
_x000D_
</t>
  </si>
  <si>
    <t>Spätná montáž vonkajšieho osvetlenia</t>
  </si>
  <si>
    <t>1567319226</t>
  </si>
  <si>
    <t>151</t>
  </si>
  <si>
    <t xml:space="preserve">210 210411191
_x000D_
</t>
  </si>
  <si>
    <t>Predĺženie káblov</t>
  </si>
  <si>
    <t>947280002</t>
  </si>
  <si>
    <t>152</t>
  </si>
  <si>
    <t xml:space="preserve">229 229730261
_x000D_
</t>
  </si>
  <si>
    <t>Odstránenie nefunkčnej kabeláže</t>
  </si>
  <si>
    <t>845140859</t>
  </si>
  <si>
    <t>153</t>
  </si>
  <si>
    <t xml:space="preserve">229 22973102-3
_x000D_
</t>
  </si>
  <si>
    <t>Demontáž kamerových zariadení</t>
  </si>
  <si>
    <t>-922898439</t>
  </si>
  <si>
    <t>154</t>
  </si>
  <si>
    <t xml:space="preserve">229 229731024
_x000D_
</t>
  </si>
  <si>
    <t>Spätná montáž kamerových zariadení</t>
  </si>
  <si>
    <t>23240880</t>
  </si>
  <si>
    <t>155</t>
  </si>
  <si>
    <t xml:space="preserve">229 22973105-0
_x000D_
</t>
  </si>
  <si>
    <t>Demontáž videovrátnika na ďalšie použitie</t>
  </si>
  <si>
    <t>-987377946</t>
  </si>
  <si>
    <t>156</t>
  </si>
  <si>
    <t xml:space="preserve">229 22973105-1
_x000D_
</t>
  </si>
  <si>
    <t>Spätná montáž videovrátnika</t>
  </si>
  <si>
    <t>-805059432</t>
  </si>
  <si>
    <t>157</t>
  </si>
  <si>
    <t xml:space="preserve">922 229730154
_x000D_
</t>
  </si>
  <si>
    <t>Demontáž antén</t>
  </si>
  <si>
    <t>1352311819</t>
  </si>
  <si>
    <t>158</t>
  </si>
  <si>
    <t xml:space="preserve">922 229730154-1
_x000D_
</t>
  </si>
  <si>
    <t>Spätná montáž antén</t>
  </si>
  <si>
    <t>-1980585682</t>
  </si>
  <si>
    <t>159</t>
  </si>
  <si>
    <t xml:space="preserve">229 22973015-7
_x000D_
</t>
  </si>
  <si>
    <t>Demontáž satelitného zariadenia</t>
  </si>
  <si>
    <t>2132936531</t>
  </si>
  <si>
    <t>160</t>
  </si>
  <si>
    <t xml:space="preserve">229 22973015-8
_x000D_
</t>
  </si>
  <si>
    <t>Spätná montáž satelitného zariadenia</t>
  </si>
  <si>
    <t>-1401870419</t>
  </si>
  <si>
    <t>161</t>
  </si>
  <si>
    <t xml:space="preserve">229 229730061
_x000D_
</t>
  </si>
  <si>
    <t>Demontáž stožiara na ďalšie použitie</t>
  </si>
  <si>
    <t>-612163455</t>
  </si>
  <si>
    <t>162</t>
  </si>
  <si>
    <t xml:space="preserve">229 220960002
_x000D_
</t>
  </si>
  <si>
    <t>Spätná montáž stožiara</t>
  </si>
  <si>
    <t>-448628220</t>
  </si>
  <si>
    <t>163</t>
  </si>
  <si>
    <t xml:space="preserve">220 220320391-1
_x000D_
</t>
  </si>
  <si>
    <t>Demontáž informačných tabúľ z fasády</t>
  </si>
  <si>
    <t>144405754</t>
  </si>
  <si>
    <t>164</t>
  </si>
  <si>
    <t xml:space="preserve">220 220320391
_x000D_
</t>
  </si>
  <si>
    <t xml:space="preserve">Spätná montáž demontovaných informačných tabúľ na zavesené závitové tyče - kotvené do pôvodnej steny chemickou kotvou			_x000D_
</t>
  </si>
  <si>
    <t>-186493517</t>
  </si>
  <si>
    <t>2 - Fotovoltaika</t>
  </si>
  <si>
    <t xml:space="preserve">      712 - Povlakové krytiny</t>
  </si>
  <si>
    <t xml:space="preserve">      769 - Montáž vzduchotechnických zariadení</t>
  </si>
  <si>
    <t xml:space="preserve">    24-M - Montáže vzduchotechnických zariad.</t>
  </si>
  <si>
    <t xml:space="preserve">    25-M - Povrch. úprava strojov a zariadení</t>
  </si>
  <si>
    <t xml:space="preserve">    26-M - Montáže zariadení pre poľnohospod.</t>
  </si>
  <si>
    <t xml:space="preserve">    HZS - Hodinové zúčtovacie sadzby</t>
  </si>
  <si>
    <t>712 71236-3122</t>
  </si>
  <si>
    <t>Vytvorenie prestupov na streche povl. krytiny pre káblové vedenie, 6 kus solárnych káblov</t>
  </si>
  <si>
    <t>-2009185490</t>
  </si>
  <si>
    <t>713531005</t>
  </si>
  <si>
    <t>Tesnenie prestupov káblov, plocha otvoru 0,005-0,01 m2, zaplnenie 30%, protipožiarnou penou El60-120</t>
  </si>
  <si>
    <t>-1787112811</t>
  </si>
  <si>
    <t>4290055100</t>
  </si>
  <si>
    <t>-109017059</t>
  </si>
  <si>
    <t>769060263</t>
  </si>
  <si>
    <t>Montáž klimatizačnej jednotky vonkajšej, jednofázové napájanie  ( s 1 vnútornou jednotkou)</t>
  </si>
  <si>
    <t>-508151045</t>
  </si>
  <si>
    <t>4290055077</t>
  </si>
  <si>
    <t>-118297200</t>
  </si>
  <si>
    <t>769060015</t>
  </si>
  <si>
    <t>Montáž klimatizačnej jednotky vnútornej pre objem miestnosti 90 m3</t>
  </si>
  <si>
    <t>1088379755</t>
  </si>
  <si>
    <t>4290055127</t>
  </si>
  <si>
    <t>Cu potrubie predizolované 6 (1/4" x 0,8) 50m- prívod</t>
  </si>
  <si>
    <t>1972523969</t>
  </si>
  <si>
    <t>769060500</t>
  </si>
  <si>
    <t>Montáž medeného potrubia predizolovaného 6 (1/4" x 0,8)</t>
  </si>
  <si>
    <t>-1845467789</t>
  </si>
  <si>
    <t>42900551200</t>
  </si>
  <si>
    <t>Cu potrubie predizolované 10 ((3/8" x 0,8 mm) - spiatočka</t>
  </si>
  <si>
    <t>-567633867</t>
  </si>
  <si>
    <t>769060444</t>
  </si>
  <si>
    <t>Montáž medeného potrubia predizolovaného 10 (3/8" x 0,8)</t>
  </si>
  <si>
    <t>-1492737436</t>
  </si>
  <si>
    <t xml:space="preserve">2625106
_x000D_
</t>
  </si>
  <si>
    <t>Valcová poistka 10 x38_x000D_
 -CH 10 PV 12A 1000V</t>
  </si>
  <si>
    <t>453672136</t>
  </si>
  <si>
    <t xml:space="preserve">2550203_x000D_
</t>
  </si>
  <si>
    <t>Poistkový odpínač pre 10x38_x000D_
 - PCF 10 DC, 2 pólový</t>
  </si>
  <si>
    <t>-1914603179</t>
  </si>
  <si>
    <t xml:space="preserve">2637115_x000D_
</t>
  </si>
  <si>
    <t>Valcová poistka 14 x51 - _x000D_
CH 14x51 gPV 36A 1000V</t>
  </si>
  <si>
    <t>1218617586</t>
  </si>
  <si>
    <t xml:space="preserve">2560203_x000D_
</t>
  </si>
  <si>
    <t>Poistkový odpínač pre 14x51_x000D_
 - EFH 14 DC, 2 pólový</t>
  </si>
  <si>
    <t>1740278288</t>
  </si>
  <si>
    <t xml:space="preserve">2445203_x000D_
</t>
  </si>
  <si>
    <t>Zvodič prepätia pre DC_x000D_
 - ETITEC B-PV 1000/12,5 (10/350)</t>
  </si>
  <si>
    <t>1210742002</t>
  </si>
  <si>
    <t xml:space="preserve">2440151_x000D_
</t>
  </si>
  <si>
    <t>Zvodič prepätia pre AC_x000D_
 - ETITEC B 275/12,5 F 4+0</t>
  </si>
  <si>
    <t>1684583448</t>
  </si>
  <si>
    <t xml:space="preserve">2101316_x000D_
</t>
  </si>
  <si>
    <t>Istič 3 fázový-podľa meniča_x000D_
 - ETIMAT COLOUR C 3p 16A 10kA_x000D_
   (alt.ekvivalent)</t>
  </si>
  <si>
    <t>-1622164035</t>
  </si>
  <si>
    <t xml:space="preserve">1101063_x000D_
</t>
  </si>
  <si>
    <t>Rozvodnica, 24 modulov_x000D_
 - IP 65 ECH-24PT</t>
  </si>
  <si>
    <t>960570467</t>
  </si>
  <si>
    <t>Elektromer 3 fázový</t>
  </si>
  <si>
    <t>-1415971647</t>
  </si>
  <si>
    <t>921 21013-17</t>
  </si>
  <si>
    <t>Istič ETIMAT COLOUR 16C/3	   (alt.ekvivalent)</t>
  </si>
  <si>
    <t>-1031384247</t>
  </si>
  <si>
    <t>Monitorovacie relé: VMD 423H-D-3</t>
  </si>
  <si>
    <t>1191811568</t>
  </si>
  <si>
    <t>385 3850008350-1_x000D_</t>
  </si>
  <si>
    <t>Časové relé</t>
  </si>
  <si>
    <t>816289167</t>
  </si>
  <si>
    <t>341 3410360640-2_x000D_</t>
  </si>
  <si>
    <t>3 fázový stykač typu ETICON R40-40, 400V, 230V   (alt.ekvivalent)</t>
  </si>
  <si>
    <t>-83473838</t>
  </si>
  <si>
    <t>921 21001-00322</t>
  </si>
  <si>
    <t>921 21001-00333</t>
  </si>
  <si>
    <t>FV panely napr. Kyocera 250 W vrátane montáže   (alt.ekvivalent)</t>
  </si>
  <si>
    <t>921 21001-00342</t>
  </si>
  <si>
    <t>921 21001-00512</t>
  </si>
  <si>
    <t>921 21001-00541</t>
  </si>
  <si>
    <t>921 11010-63</t>
  </si>
  <si>
    <t>Rozvodnica, 24 modulov, IP 65 ECH-24PT</t>
  </si>
  <si>
    <t>921 24401-51</t>
  </si>
  <si>
    <t>Zvodič prepätia pre AC, ETITEC B 275/12,5 F 4+0   (alt.ekvivalent)</t>
  </si>
  <si>
    <t>921 24452-03</t>
  </si>
  <si>
    <t>Zvodič prepätia pre DC, ETITEC B-PV 1000/12,5 (10/350)   (alt.ekvivalent)</t>
  </si>
  <si>
    <t>921 25502-03</t>
  </si>
  <si>
    <t>Poistkový odpínač pre 10x38, PCF 10 DC, 2 pólový</t>
  </si>
  <si>
    <t>921 25602-03</t>
  </si>
  <si>
    <t>Poistkový odpínač pre 14x51, EFH 14 DC, 2 pólový</t>
  </si>
  <si>
    <t>921 26251-06</t>
  </si>
  <si>
    <t>Valcová poistka 10 x38, CH 10 PV 12A 1000V</t>
  </si>
  <si>
    <t>921 26371-15</t>
  </si>
  <si>
    <t>Valcová poistka 14 x51, CH 14x51 gPV 36A 1000V</t>
  </si>
  <si>
    <t>HZS-1</t>
  </si>
  <si>
    <t>hod</t>
  </si>
  <si>
    <t>3 - Výmena svietidiel za LED</t>
  </si>
  <si>
    <t xml:space="preserve">    95-M - Revízie</t>
  </si>
  <si>
    <t xml:space="preserve">21348057136-1_x000D_
</t>
  </si>
  <si>
    <t>256</t>
  </si>
  <si>
    <t>213480571361_x000D_-2</t>
  </si>
  <si>
    <t>SZL000000198-3</t>
  </si>
  <si>
    <t>SZL000000198-4</t>
  </si>
  <si>
    <t xml:space="preserve">21348057136-3_x000D_
</t>
  </si>
  <si>
    <t>21348057136-4</t>
  </si>
  <si>
    <t>21348057136-5</t>
  </si>
  <si>
    <t>21348057136-6</t>
  </si>
  <si>
    <t>21348057136-7</t>
  </si>
  <si>
    <t>21348057136-8</t>
  </si>
  <si>
    <t>21348057136-9</t>
  </si>
  <si>
    <t>SZL000000198-2</t>
  </si>
  <si>
    <t>-1028100067</t>
  </si>
  <si>
    <t>210203040_x000D_
-1</t>
  </si>
  <si>
    <t>Montáž svítidel se zapojením vodičů bytových nebo do spol.místností stropních vestavných -  1 zdroj</t>
  </si>
  <si>
    <t>-1216846718</t>
  </si>
  <si>
    <t xml:space="preserve">210203040_x000D_
</t>
  </si>
  <si>
    <t>Montáž svítidel se zapojením vodičů bytových nebo do spol.místností stropních přisazených-  1 zdroj bez krytu</t>
  </si>
  <si>
    <t>-1234231006</t>
  </si>
  <si>
    <t>SZL000000198-1</t>
  </si>
  <si>
    <t>ŽÁROVKY LED/ E27-SMD/A120-40W_x000D_
 - SMD/A120-40W</t>
  </si>
  <si>
    <t>-114361582</t>
  </si>
  <si>
    <t xml:space="preserve">210812011_x000D_
</t>
  </si>
  <si>
    <t>KABEL SILOVÝ,IZOLACE PVC_x000D_
 - CYKY-J 3x1.5 , pevne</t>
  </si>
  <si>
    <t>1817828048</t>
  </si>
  <si>
    <t xml:space="preserve">213410300264_x000D_
</t>
  </si>
  <si>
    <t>1176241458</t>
  </si>
  <si>
    <t xml:space="preserve">213450662001_x000D_
</t>
  </si>
  <si>
    <t>SVORKOVNICE KRABICOVÁ_x000D_
 - 273-104 3x1-2,5mm2</t>
  </si>
  <si>
    <t>-1118311493</t>
  </si>
  <si>
    <t xml:space="preserve">210203544
_x000D_
</t>
  </si>
  <si>
    <t xml:space="preserve">95-M-1_x000D_
</t>
  </si>
  <si>
    <t xml:space="preserve">95-M-2_x000D_
</t>
  </si>
  <si>
    <t>Spolupráce s revizním technikem</t>
  </si>
  <si>
    <t xml:space="preserve">9999000001
_x000D_
</t>
  </si>
  <si>
    <t>Podružný materiál</t>
  </si>
  <si>
    <t>-817776724</t>
  </si>
  <si>
    <t xml:space="preserve">    73 - Ústredné vykurovanie</t>
  </si>
  <si>
    <t xml:space="preserve">      731 - Kotolne</t>
  </si>
  <si>
    <t xml:space="preserve">      734 - Armatúry</t>
  </si>
  <si>
    <t xml:space="preserve">      735 - Vykurovacie telesá</t>
  </si>
  <si>
    <t>731 73199-9905</t>
  </si>
  <si>
    <t>Kotolne, HZS T5 Prevádzková skúška</t>
  </si>
  <si>
    <t>731 73420-0821</t>
  </si>
  <si>
    <t>731 73420-9112</t>
  </si>
  <si>
    <t>Montáž armatúr s dvoma závitmi G 3/8</t>
  </si>
  <si>
    <t>MAT 551 2G3381</t>
  </si>
  <si>
    <t>Priamy spiatočkový  ventil uzavierací OVENTROP Combi 4 (1090762) 3/8“ (alt.ekvivalent)</t>
  </si>
  <si>
    <t>MAT 551 2G3382</t>
  </si>
  <si>
    <t>Priamy spiatočkový  ventil uzavierací OVENTROP Combi 4 (1090762) 1/2“ (alt.ekvivalent)</t>
  </si>
  <si>
    <t>731 73420-9113</t>
  </si>
  <si>
    <t>Montáž armatúr s dvoma závitmi G 1/2</t>
  </si>
  <si>
    <t>MAT 551 2D2603</t>
  </si>
  <si>
    <t>Priamy regulačný ventil OVENTROP AV 6  (1183864)  3/8" ( alt.ekvivalent)</t>
  </si>
  <si>
    <t>MAT 551 2D3055</t>
  </si>
  <si>
    <t>Priamy regulačný ventil OVENTROP AV 6  (1183864)  1/2" ( alt.ekvivalent)</t>
  </si>
  <si>
    <t>734223208</t>
  </si>
  <si>
    <t>Montáž termostatickej hlavice kvapalinovej pre ventil OVENTROP Uni XH</t>
  </si>
  <si>
    <t>-1922155958</t>
  </si>
  <si>
    <t>MAT 551 2D0452</t>
  </si>
  <si>
    <t>Termostatická hlavica pre ventil OVENTROP Uni XH (1011365)  ( alt.ekvivalent)</t>
  </si>
  <si>
    <t>731 73500-0912</t>
  </si>
  <si>
    <t>Vyregulovanie ventilov a kohútov s termost. ovlád. pri oprav</t>
  </si>
  <si>
    <t>731 73511-1810</t>
  </si>
  <si>
    <t>Demontáž vykurovacích telies liatinových článkových</t>
  </si>
  <si>
    <t>731 73511-9140</t>
  </si>
  <si>
    <t>Montáž vykurovacích telies liat. článkových</t>
  </si>
  <si>
    <t>731 73515-8120</t>
  </si>
  <si>
    <t>Vykur. telesá liatinové článkové, tlak. skúšky telies vodou</t>
  </si>
  <si>
    <t>731 73519-0913</t>
  </si>
  <si>
    <t>Opr. vykur. telies, vŕtaná ružica</t>
  </si>
  <si>
    <t>731 73519-1904</t>
  </si>
  <si>
    <t>Opr. vykur. telies, vyčistenie prepláchnutím telies liatin.</t>
  </si>
  <si>
    <t>731 73519-1905</t>
  </si>
  <si>
    <t>Opr. vykur. telies, odvzdušnenie telesa</t>
  </si>
  <si>
    <t>783 78342-4340</t>
  </si>
  <si>
    <t>Nátery synt. potrubia do DN 50mm dvojnás. 1x email +zákl.</t>
  </si>
  <si>
    <t>bm</t>
  </si>
  <si>
    <t>2 - SO-02 - Ostatné stavebné práce</t>
  </si>
  <si>
    <t>1 - Elektro časť - Bleskozvod</t>
  </si>
  <si>
    <t xml:space="preserve">    46-M - Zemné práce </t>
  </si>
  <si>
    <t>2144216651
_x000D_
-1</t>
  </si>
  <si>
    <t>213544216651
_x000D_
-1</t>
  </si>
  <si>
    <t xml:space="preserve">213450728400
_x000D_
</t>
  </si>
  <si>
    <t xml:space="preserve">213451100701
_x000D_
</t>
  </si>
  <si>
    <t xml:space="preserve">213410300258
_x000D_
</t>
  </si>
  <si>
    <t xml:space="preserve">213544216201-2
_x000D_
</t>
  </si>
  <si>
    <t>213544216201
_x000D_
-3</t>
  </si>
  <si>
    <t>344 3444236350
_x000D_</t>
  </si>
  <si>
    <t xml:space="preserve">21210220246
_x000D_
</t>
  </si>
  <si>
    <t>354 3544247911
_x000D_</t>
  </si>
  <si>
    <t>354 3544205001
_x000D_</t>
  </si>
  <si>
    <t>354 3544220651
_x000D_</t>
  </si>
  <si>
    <t xml:space="preserve">354 3544206
_x000D_
</t>
  </si>
  <si>
    <t xml:space="preserve">156 1561152501
_x000D_
</t>
  </si>
  <si>
    <t xml:space="preserve">345 345641707
_x000D_
</t>
  </si>
  <si>
    <t xml:space="preserve">313 3132392001
_x000D_
</t>
  </si>
  <si>
    <t xml:space="preserve">460 460700028
_x000D_
</t>
  </si>
  <si>
    <t>921 210220050</t>
  </si>
  <si>
    <t>210 210221060</t>
  </si>
  <si>
    <t>Tvarování mont.dílu - montáž</t>
  </si>
  <si>
    <t>95-M-1</t>
  </si>
  <si>
    <t>95-M-2</t>
  </si>
  <si>
    <t>546588133</t>
  </si>
  <si>
    <t>46-M-1</t>
  </si>
  <si>
    <t>46-M-2</t>
  </si>
  <si>
    <t>46-M-3</t>
  </si>
  <si>
    <t>HLOUBENÍ RÝHY_x000D_
 - Zemina třídy 3, šíře 500mm,hloubka 600mm</t>
  </si>
  <si>
    <t>46-M-4</t>
  </si>
  <si>
    <t>ZÁHOZ RÝHY_x000D_
 - Zemina třídy 3, šíře 500mm,hloubka 600mm</t>
  </si>
  <si>
    <t>46-M-5</t>
  </si>
  <si>
    <t>ÚPRAVA POVRCHU_x000D_
 - Provizorní úprava terénu v zemina třídy 3</t>
  </si>
  <si>
    <t>46-M-6</t>
  </si>
  <si>
    <t>46-M-7</t>
  </si>
  <si>
    <t>46-M-8</t>
  </si>
  <si>
    <t>ÚPRAVA POVRCHU_x000D_
 - Osetí povrchu travou</t>
  </si>
  <si>
    <t>46-M-9</t>
  </si>
  <si>
    <t>ŘEZÁNÍ SPÁRY_x000D_
 - V asfaltu nebo betonu</t>
  </si>
  <si>
    <t>46-M-10</t>
  </si>
  <si>
    <t>46-M-11</t>
  </si>
  <si>
    <t xml:space="preserve">ERO000000033-1_x000D_
</t>
  </si>
  <si>
    <t>-437952932</t>
  </si>
  <si>
    <t xml:space="preserve">358 3580760823_x000D_
</t>
  </si>
  <si>
    <t>308726535</t>
  </si>
  <si>
    <t>358 3580761026-1_x000D_</t>
  </si>
  <si>
    <t>541450650</t>
  </si>
  <si>
    <t>345 3450112200-1_x000D_</t>
  </si>
  <si>
    <t>2055668879</t>
  </si>
  <si>
    <t xml:space="preserve">358 3580760284_x000D_
</t>
  </si>
  <si>
    <t>556487342</t>
  </si>
  <si>
    <t>922 2200300924-1_x000D_</t>
  </si>
  <si>
    <t>-985971612</t>
  </si>
  <si>
    <t>341 3410350022-1_x000D_</t>
  </si>
  <si>
    <t>-113528738</t>
  </si>
  <si>
    <t>341 3410350021-1_x000D_</t>
  </si>
  <si>
    <t>-1211231281</t>
  </si>
  <si>
    <t>345 3450728400-1_x000D_</t>
  </si>
  <si>
    <t>1823880441</t>
  </si>
  <si>
    <t>345 3450728400-2_x000D_</t>
  </si>
  <si>
    <t>1034665946</t>
  </si>
  <si>
    <t>-1679751740</t>
  </si>
  <si>
    <t>HZS-2</t>
  </si>
  <si>
    <t>Zabezpeceni pracoviste</t>
  </si>
  <si>
    <t>1001201435</t>
  </si>
  <si>
    <t xml:space="preserve">95-M-1
_x000D_
</t>
  </si>
  <si>
    <t>1540271743</t>
  </si>
  <si>
    <t xml:space="preserve">95-M-2
_x000D_
</t>
  </si>
  <si>
    <t>-300738478</t>
  </si>
  <si>
    <t xml:space="preserve">219999000001
_x000D_
</t>
  </si>
  <si>
    <t>Podružný matariál</t>
  </si>
  <si>
    <t>-2020701146</t>
  </si>
  <si>
    <t xml:space="preserve">A02 18310431-1_x000D_
</t>
  </si>
  <si>
    <t>HLOUBENÍ RÝHY_x000D_
 - Zemina třídy 3, šíře 600mm,hloubka 600mm</t>
  </si>
  <si>
    <t>-615585146</t>
  </si>
  <si>
    <t xml:space="preserve">460 460560001_x000D_
</t>
  </si>
  <si>
    <t>ZÁHOZ RÝHY_x000D_
 -  Zemina třídy 3, šíře 600mm,hloubka 600mm</t>
  </si>
  <si>
    <t>473817338</t>
  </si>
  <si>
    <t xml:space="preserve">460 460620013_x000D_
</t>
  </si>
  <si>
    <t>ÚPRAVA POVRCHU_x000D_
 -  Provizorní úprava terénu v zemina třídy 3</t>
  </si>
  <si>
    <t>1848513344</t>
  </si>
  <si>
    <t>922 220260351</t>
  </si>
  <si>
    <t>6063547</t>
  </si>
  <si>
    <t xml:space="preserve">A01 634920005_x000D_
</t>
  </si>
  <si>
    <t>ŘEZÁNÍ SPÁRY_x000D_
 V asfaltu nebo betonu</t>
  </si>
  <si>
    <t>-528669442</t>
  </si>
  <si>
    <t xml:space="preserve">A01 122201401_x000D_
</t>
  </si>
  <si>
    <t>1014434223</t>
  </si>
  <si>
    <t xml:space="preserve">B01 113106229_x000D_
</t>
  </si>
  <si>
    <t>-1378916819</t>
  </si>
  <si>
    <t>013 974029133</t>
  </si>
  <si>
    <t>-1655349917</t>
  </si>
  <si>
    <t>956 460510042</t>
  </si>
  <si>
    <t>466876778</t>
  </si>
  <si>
    <t>013 974029132</t>
  </si>
  <si>
    <t>-1013479348</t>
  </si>
  <si>
    <t>014 612403399</t>
  </si>
  <si>
    <t>-1723923411</t>
  </si>
  <si>
    <t>014 612453651</t>
  </si>
  <si>
    <t>-573926500</t>
  </si>
  <si>
    <t>014 952902110</t>
  </si>
  <si>
    <t xml:space="preserve">CISTENI BUDOV ZAMETANIM_x000D_
</t>
  </si>
  <si>
    <t>1223729222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</si>
  <si>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</si>
  <si>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</si>
  <si>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</si>
  <si>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</si>
  <si>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</si>
  <si>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</si>
  <si>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</si>
  <si>
    <t>KRABICE ODBOČNÁ POD OMÍTKU BEZ SVORKOVNICE_x000D_ - KU68-1902 73x42</t>
  </si>
  <si>
    <t>Vykurovanie - Hydraulické vyregulovanie objektu</t>
  </si>
  <si>
    <t>D+M Elektroměrové rozvaděče typu ER P.V-F 663 80A 100/5A P2
 (rozvaděč pro 4 Q měření)</t>
  </si>
  <si>
    <t>D+M Odpínače válcových pojistek velikosti 10x38
 - OPV10/3  Odpínač válcových pojistek</t>
  </si>
  <si>
    <t>D+M Pojistkové odpínače
 - MTP 100/5A Měřící transformátor proudu TI</t>
  </si>
  <si>
    <t>D+M POJISTKOVÁ PATRONA VÁLCOVÁ
 - PV10 /2A Gg</t>
  </si>
  <si>
    <t>D+M JISTIČ 3-PÓL DO 125A
 - LST-80B-3 -80A</t>
  </si>
  <si>
    <t>D+M KABEL SILOVÝ,IZOLACE PVC,1kV
 - AYKY-J 4x70 , pevne</t>
  </si>
  <si>
    <t>D+M KABEL SILOVÝ,IZOLACE PVC,1kV
 - AYKY-J 4x50 , pevne</t>
  </si>
  <si>
    <t>D+M TRUBKA
 - FXKVR63 Trubka FXKVR 63,PE,-40-¸ 100-C"</t>
  </si>
  <si>
    <t>D+M POJISTKOVÁ PATRONA PN_x000D_
 PH01 /125A</t>
  </si>
  <si>
    <t>D+M PODPĚRA VEDENÍ_x000D_
 - PV21d na ploché střechy, plast s betonovou kostkou</t>
  </si>
  <si>
    <t>D+M Podpěra na plechové střechy_x000D_
 - PV23</t>
  </si>
  <si>
    <t>D+M TRUBKA_x000D_
 - FXP32 Trubka FXP 32</t>
  </si>
  <si>
    <t>D+M PRISLUSENSTVI_x000D_
 - HFS32 Příchytka HFS 32</t>
  </si>
  <si>
    <t>D+M KRABICE ODBOČNÁ POD OMÍTKU BEZ SVORKOVNICE_x000D_
 - KO125E 150x150x77</t>
  </si>
  <si>
    <t>D+M SVORKA HROMOSVODNÍ, UZEMŇOVACÍ_x000D_
 - SZa zkušební</t>
  </si>
  <si>
    <t>D+M SVORKA HROMOSVODNÍ, UZEMŇOVACÍ_x000D_
 - SS spojovací</t>
  </si>
  <si>
    <t>D+M SVORKA HROMOSVODNÍ, UZEMŇOVACÍ_x000D_
 - SK křížová</t>
  </si>
  <si>
    <t>D+M SVORKA HROMOSVODNÍ, UZEMŇOVACÍ_x000D_
 - SOa na okapové žlaby</t>
  </si>
  <si>
    <t>D+M SVORKA HROMOSVODNÍ, UZEMŇOVACÍ_x000D_
 - SR 3a svorka páska-drát</t>
  </si>
  <si>
    <t>D+M SVORKA HROMOSVODNÍ, UZEMŇOVACÍ_x000D_
 - SJ2 k zemnící tyči,D=28</t>
  </si>
  <si>
    <t>D+M SVORKA HROMOSVODNÍ, UZEMŇOVACÍ_x000D_
 - ST3 na potrubí D=1</t>
  </si>
  <si>
    <t>D+M ZEMNIČE_x000D_
 - ZT 2,0 zemnící tyč o 25mm, L 2000mm</t>
  </si>
  <si>
    <t>D+M NEREZOVÉ PROVEDENÍ_x000D_
 - Drát 8 AlMgSi T/2 drát o 8mm AlMgSi T/2 (0,135kg/m) polotvrdý</t>
  </si>
  <si>
    <t>D+M OCELOVÝ DRÁT POZINKOVANÝ_x000D_
 - FeZn-D10 (0,62kg/m), pevne</t>
  </si>
  <si>
    <t>D+M OCELOVÝ PÁSEK POZINKOVANÝ_x000D_
 - FeZn30x4 (1.0 kg/m), pevne</t>
  </si>
  <si>
    <t>D+M OSAZENÍ HMOŽDINKY DO BETONU_x000D_
 - HM8</t>
  </si>
  <si>
    <t>4 - Vykurovanie - Hydraulické vyregulovanie objektu</t>
  </si>
  <si>
    <t xml:space="preserve">9449194-17_x000D_
</t>
  </si>
  <si>
    <t xml:space="preserve">9449194-18_x000D_
</t>
  </si>
  <si>
    <t xml:space="preserve">613451106_x000D_
</t>
  </si>
  <si>
    <t>2 - Elektro časť -  Prepojenie rozvádzačov + prípojka NN</t>
  </si>
  <si>
    <t>Elektro časť -  Prepojenie rozvádzačov + prípojka NN</t>
  </si>
  <si>
    <t>D+M svorkovnic do rozváděčů, se zapojením vodičů-zkušebních
 - ZS 1b</t>
  </si>
  <si>
    <t>Demontáže, vr. likvidácie odpadu na riadenej skládke</t>
  </si>
  <si>
    <t>Revizní technik, vr. vypracovania revíznej správy</t>
  </si>
  <si>
    <t xml:space="preserve">D+M Štítek pro označení svodu </t>
  </si>
  <si>
    <t>Demontáže, vrátane likvidácie odpadu na riadenej skládke</t>
  </si>
  <si>
    <t>ZAZDĚNÍ A ZAČIŠTĚNÍ SKŘÍNĚ_x000D_
 S KONCOVÝM DÍLEM-  v 105cm x š 150cm (D+M)</t>
  </si>
  <si>
    <t>BOURANÍ ŽIVIČNÝCH POVRCHŮ_x000D_, vr. likvidácie odpadu na riadej skládke
 - Síla vrstvy 3-5cm</t>
  </si>
  <si>
    <t>VYTRHÁNÍ DLAŽBY_x000D_, vr. spätnej montáže
 - Kostky velké,spáry zalité</t>
  </si>
  <si>
    <t>PRŮRAZ CIHLOVÝM ZDIVEM_x000D_, vr. likvidácie odpadu na riadenej skládke
 - O tloušťce 45cm</t>
  </si>
  <si>
    <t>VYBOURÁNÍ ZDI (vr. likvidácie odpadu na riadej skládke) A OSAZ.TVÁRNICE_x000D_ (D+M)
 - Čtyřotvorové</t>
  </si>
  <si>
    <t>VYSEKANI RYH VE ZDIVU_x000D_
 CIHELNEM - HLOUBKA 50mm_x000D_, vr. likvidácie odpadu na riadenej skládke
 - šírka 50 mm</t>
  </si>
  <si>
    <t>HRUBA VYPLN RYH MALTOU_x000D_ (D+M)
 - akákoľvek šírka</t>
  </si>
  <si>
    <t>OMITKA RYH VE STENACH MALTOU_x000D_ (D+M)
 - Sire do 300 mm</t>
  </si>
  <si>
    <t>BOURANÍ ŽIVIČNÝCH POVRCHŮ_x000D_ (vr. likvidácie odpadu na riadenej skládke)
 - Síla vrstvy 3-5cm</t>
  </si>
  <si>
    <t>KŘIŽOVATKA SE SILOVÝM KABELEM_x000D_
- Položení bet.žlabu vč.zakrytí (D+M)</t>
  </si>
  <si>
    <t>KABEL.PROSTUP Z BETON. TRUBKY_x000D_
 - s obetonováním do d-15 cm (D+M)</t>
  </si>
  <si>
    <t>PODKLADOVÁ VRSTVA_x000D_
 - Ze štěrku vrstva 10cm (D+M)</t>
  </si>
  <si>
    <t>JEDNOVRSTVOVÁ VOZOVKA Z BETONU_x000D_
 - Vrstva betonu 10cm (D+M)</t>
  </si>
  <si>
    <t>Demontáž armatúr s dvoma závitmi do G 1/2, vr. likvidácie odpadu na riadenej skládke</t>
  </si>
  <si>
    <t>Likvidácia odpadového materiálu R4,
Likvidácia demontovaných svietidiel, vr. odvozu na riadenú skládku</t>
  </si>
  <si>
    <t>Demontáže, vr. kompletnej úpravy podkladu po demontáži svietidiel (omietky, maľby....)</t>
  </si>
  <si>
    <t>D+M Ochranné pospojkovanie s vodičom H 07 V-K 16mm2 vrátane napojenia na uzem. sústa</t>
  </si>
  <si>
    <t>D+M Solár kábel napr. FLEX-SOL 6,0 mm2   (alt.ekvivalent)</t>
  </si>
  <si>
    <t>D+M Inverter napr. Fronius SYMO 7.0-3-M   (alt.ekvivalent)</t>
  </si>
  <si>
    <t>D+M Podperná konštrukcia FV panelov napr. Schletter ALU GRID</t>
  </si>
  <si>
    <t>Elektro - montáže, vr. revíznej správy</t>
  </si>
  <si>
    <t>EMT000000336-1</t>
  </si>
  <si>
    <t>111760-3_x000D_</t>
  </si>
  <si>
    <t>Oprava omietky vnút. ostenia a nadpražia s vystužením rohov s lištami vrátane opráv poškodeného muriva, doplnenia omietky a vysužnej sieťky po búraní okenných konštrukcií</t>
  </si>
  <si>
    <t>Vyrovnanie podkladu pod KZS - obvodové steny- nanesením lepiacej malty v dvoch vrstvách na sklotextilnú výstužnú sieťku, hr. 3-4 mm (vrátane vyčistenia fasády a nevyhnutnej opravy omietky)</t>
  </si>
  <si>
    <t>Zateplenie obvodových stien, vrátane nosných pilierov na báze polystyrénu EPS-F 80 a minerálnej vlny pod 8 ks zvodov bleskozvodu - hr.120 mm - omietka silikátová vrátane penetračného náteru, stierkovacej malty v dvoch vrstách a sklotextilnej výstužnej sieťky hr. 3-4 mm, množstvo zvýšené o 20m2 na stratu zatepľovacieho materiálu</t>
  </si>
  <si>
    <t>Zateplenie ostení a nadpraží na báze polystyrénu EPS-F 80 hr. 40 mm - omietka silikátová, hr. 2 mm vrátane opráv poškodeného muriva, doplnenia omietky a výstužnej sieťky povybúraní okenných konštrukcií</t>
  </si>
  <si>
    <t>Zateplenie plochej strechy polystyrénom EPS 200 S, dvojvrstvovo, hr. 2x150 mm, množstvo zvýšené o15 m2 na stratu zatepľovacieho materiálu vrátane ukotvenia (D+M)</t>
  </si>
  <si>
    <t>Zateplenie atiky polystyrénom extrudovaným XPS, hr. 40 mm, množstvo zvýšené o 2,4 m2 na stratu zatepľovacieho materiálu vrátane ukotvenia (D+M)</t>
  </si>
  <si>
    <t>D + M Rohová lišta s AL 10x10 -2,5m</t>
  </si>
  <si>
    <t>D + M Okapová lišta s nosom 10x10 PVC</t>
  </si>
  <si>
    <t>D + M Okený a dverový plastový profil</t>
  </si>
  <si>
    <t>Okno plastové jednokrídlové OS - výš.1150mm, šír.850 mm, otváranie v zmysle PD, zasklenie nepriehľadným bezpečnostným sklom</t>
  </si>
  <si>
    <t xml:space="preserve">Okno plastové jednokrídlové OS - výš.1150mm, šír.850 mm, otváranie v zmysle PD , 4 ks okien zasklené nepriehľadným sklom </t>
  </si>
  <si>
    <t>Osadenie rámov okien z plastov do 1 m2 s montážnou penou vrátane D + M ochrannej fólie pri zatepľovacích prácach na fasáde a osteniach</t>
  </si>
  <si>
    <t>Osadenie rámov okien z plastov do 4 m2 s montážnou penou vrátane D + M ochrannej fólie pri zatepľovacích prácach na fasáde a osteniach</t>
  </si>
  <si>
    <t>Vráta garážové hliníkové s tepelnou izoláciou, s diaľkovým ovládaním,  výš. 2050 mm, šír.2550mm, vrátane napojenia na el. rozvodnú skriňu so samostatným istením</t>
  </si>
  <si>
    <t>Osadenie garážových vrát do 10 m2 s mont. Penou vrátane D + M  ochrannej fólie pri zatepľovacích prácach na fasáde a osteniach</t>
  </si>
  <si>
    <t>Zhotovenie povlakovej krytiny striech plochých do 10° PVC-P fóliou FATRAFOL 810 S HR. 1,5 mm, celoplošne lepenou s lepením spoju, vrátane vytiahnutia na atiku, (bude sa počítať s voľným uložením a kotvením spojov, vrátane D + M kotviaceho systému)</t>
  </si>
  <si>
    <t>Zhotovenie povlakovej krytiny striech do 10° položenie podkladnej geotextílie 300g/m2 (D + M)</t>
  </si>
  <si>
    <t>Oplechovanie parapetov vonkajších z ťahaného hliníka r.š. 400 mm  (D + M)</t>
  </si>
  <si>
    <t>Oplechovanie atík z pozinkovaného - poplastovaného  plechu, vrátane rohov r.š. 330 mm (D + M)</t>
  </si>
  <si>
    <t>Oplechovanie atík z pozinkovaného - poplastovaného  plechu, vrátane rohov r.š. 340 mm (D + M)</t>
  </si>
  <si>
    <t>Demontáž rámov jednoduchých okien vrátane krídiel  do 1m2 vrátane úpravy vnútor. a vonk. ostenia</t>
  </si>
  <si>
    <t>Demontáž rámov jednoduchých okien vrátane krídiel  do 2m2 vrátane úpravy vnútor. a vonk. ostenia</t>
  </si>
  <si>
    <t>Demontáž rámov garážových dverí vrátane krídiel do10 m2 vrátane úpravy vnútor. a vonk. ostenia</t>
  </si>
  <si>
    <t>Strešné vetracie okno 700x1000mm, elektronicky ovládateľné, so zasklením izolačným trojsklom, protislnečným, napr. SGG CLIMATOP, do zasklenej časti strechy (umiestnenie podľa výkresu č. A-07a - farebné riešenie)</t>
  </si>
  <si>
    <t>Prispôsobenie otvorových mreží I. (2 kusy) na spätnú montáž vrátane dodávky potrebného materiálu</t>
  </si>
  <si>
    <t xml:space="preserve">Prispôsobenie otvorových mreží II. (1 kus)  na spätnú montáž vrátane dodávky potrebného materiálu </t>
  </si>
  <si>
    <t xml:space="preserve">Prispôsobenie otvorových mreží III. ( 1 kus)  na spätnú montáž vrátane dodávky potrebného materiálu </t>
  </si>
  <si>
    <t>Prispôsobenie otvorových mreží IV. (2 kusy) na spätnú montáž vrátane dodávky potrebného materiálu</t>
  </si>
  <si>
    <t xml:space="preserve">Prispôsobenie otvorových mreží V. (1 kus) na spätnú montáž vrátane dodávky potrebného materiálu </t>
  </si>
  <si>
    <t xml:space="preserve">Prispôsobenie otvorových mreží VI. (1 kus) na spätnú montáž vrátane dodávky potrebného materiálu </t>
  </si>
  <si>
    <t>Spätná montáž otvorových mreží I. ( 2 kusy) vrátane kotviaceho materiálu</t>
  </si>
  <si>
    <t>Spätná montáž otvorových mreží II. (1 kus) vrátane kotviaceho materiálu</t>
  </si>
  <si>
    <t>Spätná montáž otvorových mreží III. (1 kus) vrátane kotviaceho materiálu</t>
  </si>
  <si>
    <t>Spätná montáž otvorových mreží IV. (2 kusy) vrátane kotviaceho materiálu</t>
  </si>
  <si>
    <t>Spätná montáž otvorových mreží V. (1 kus) vrátane kotviaceho materiálu</t>
  </si>
  <si>
    <t>Spätná montáž otvorových mreží VI. ( 1 kus) vrátane kotviaceho materiálu</t>
  </si>
  <si>
    <t>Spätná montáž vlajkonosičov vrátane kotviaceho materiálu</t>
  </si>
  <si>
    <t xml:space="preserve">Úprava vlajkonosičov pred spätnou montážou vrátane dodávky potrebného materiálu </t>
  </si>
  <si>
    <t>Demontáž rámov dverí vrátane krídiel  do 4 m2 vrátane úpravy vonk. a vnútor. ostenia</t>
  </si>
  <si>
    <t xml:space="preserve">Montáž okna strešného vetracieho 700x1000mm so zatepľovacou sadou, parozábranou a lemovaním  </t>
  </si>
  <si>
    <t xml:space="preserve">Hydroizolačná PVC fólia FATRAFOL 810 S HR. 1,5 mm vrátane stratného a D + M rohových a kútových líšt prikotvením, al. ekvivalent </t>
  </si>
  <si>
    <t xml:space="preserve">Klimatizačná jednotka vonkajšia FM56AH U33, al. ekvivalent </t>
  </si>
  <si>
    <t xml:space="preserve">Klimatizačná jednotka vnútorná  LG Econo E12EM.NSH, al. ekvivalent </t>
  </si>
  <si>
    <t xml:space="preserve">LED Svítidla přisazená_x000D_
 - ZCLED48L840/ZK-MIKRO-IP40, al. ekvivalent </t>
  </si>
  <si>
    <t xml:space="preserve">LED Svítidla přisazená_x000D_
 - ZCLED63L840/ZK-MIKRO-IP40, al. ekvivalent </t>
  </si>
  <si>
    <t xml:space="preserve">LED Svítidla přisazená_x000D_
  - ZCLED21L830/ZK-OPAL-IP40, al. ekvivalent </t>
  </si>
  <si>
    <t xml:space="preserve">LED kazetového podhledu M600 a do sádrokartonu_x000D_
 - ZCLED48L840/M600-MIKRO-IP40, al. ekvivalent </t>
  </si>
  <si>
    <t xml:space="preserve">LED kazetového podhledu M600 a do sádrokartonu_x000D_
 - ZCLED39L830/M600-OPAL-IP40, al. ekvivalent </t>
  </si>
  <si>
    <t xml:space="preserve">LED Svítidla přisazená_x000D_
 - ZCLED79L840/ZK-MIKRO-IP40, al. ekvivalent </t>
  </si>
  <si>
    <t xml:space="preserve">LED Svítidla přisazená_x000D_
 - ZCLED33L830/ZK-OPAL-IP40, al. ekvivalent </t>
  </si>
  <si>
    <t xml:space="preserve">LED Svítidla přisazená_x000D_
 - ZCLED21L840/A190-OPAL-IP54, al. ekvivalent </t>
  </si>
  <si>
    <t xml:space="preserve">LED Svítidla přisazená_x000D_
 - ZCLED39L840/A190-OPAL-IP54, al. ekvivalent </t>
  </si>
  <si>
    <t xml:space="preserve">LED Svítidla přisazená_x000D_
 - ZCLED48L830/ZK-OPAL-IP40, al. ekvivalent </t>
  </si>
  <si>
    <t xml:space="preserve">LED Svítidla přisazená_x000D_
 - ZCLED33L840/ZK-MIKRO-IP40, al. ekvivalent </t>
  </si>
  <si>
    <t xml:space="preserve">LED kazetového podhledu M600 a do sádrokartonu_x000D_
 - ZCLED39L840/M600-MIKRO-IP40, al. ekvivalent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</si>
</sst>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family val="2"/>
      <charset val="238"/>
    </font>
    <font>
      <b/>
      <sz val="12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>
      <alignment horizontal="left"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0" fillId="0" borderId="6" xfId="0" applyBorder="1"/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7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7" fillId="0" borderId="16" xfId="0" applyNumberFormat="1" applyFont="1" applyBorder="1" applyAlignment="1">
      <alignment vertical="center"/>
    </xf>
    <xf numFmtId="4" fontId="17" fillId="0" borderId="17" xfId="0" applyNumberFormat="1" applyFont="1" applyBorder="1" applyAlignment="1">
      <alignment vertical="center"/>
    </xf>
    <xf numFmtId="166" fontId="17" fillId="0" borderId="17" xfId="0" applyNumberFormat="1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" fontId="17" fillId="0" borderId="2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33" fillId="0" borderId="0" xfId="1" applyFont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</xf>
    <xf numFmtId="0" fontId="35" fillId="2" borderId="0" xfId="0" applyFont="1" applyFill="1" applyAlignment="1" applyProtection="1">
      <alignment vertical="center"/>
    </xf>
    <xf numFmtId="0" fontId="34" fillId="2" borderId="0" xfId="0" applyFont="1" applyFill="1" applyAlignment="1" applyProtection="1">
      <alignment horizontal="left" vertical="center"/>
    </xf>
    <xf numFmtId="0" fontId="36" fillId="2" borderId="0" xfId="1" applyFont="1" applyFill="1" applyAlignment="1" applyProtection="1">
      <alignment vertical="center"/>
    </xf>
    <xf numFmtId="0" fontId="0" fillId="2" borderId="0" xfId="0" applyFill="1" applyProtection="1"/>
    <xf numFmtId="49" fontId="31" fillId="0" borderId="25" xfId="0" applyNumberFormat="1" applyFont="1" applyBorder="1" applyAlignment="1" applyProtection="1">
      <alignment horizontal="left" vertical="top" wrapText="1"/>
      <protection locked="0"/>
    </xf>
    <xf numFmtId="49" fontId="0" fillId="0" borderId="25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0" fillId="0" borderId="20" xfId="0" applyFont="1" applyBorder="1" applyAlignment="1">
      <alignment vertical="top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49" fontId="37" fillId="0" borderId="25" xfId="0" applyNumberFormat="1" applyFont="1" applyBorder="1" applyAlignment="1" applyProtection="1">
      <alignment horizontal="left" vertical="top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31" fillId="0" borderId="25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horizontal="left"/>
    </xf>
    <xf numFmtId="4" fontId="0" fillId="0" borderId="20" xfId="0" applyNumberFormat="1" applyFont="1" applyBorder="1" applyAlignment="1">
      <alignment vertical="center"/>
    </xf>
    <xf numFmtId="4" fontId="0" fillId="0" borderId="0" xfId="0" applyNumberFormat="1"/>
    <xf numFmtId="4" fontId="37" fillId="0" borderId="25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horizontal="left"/>
    </xf>
    <xf numFmtId="4" fontId="20" fillId="5" borderId="0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0" fillId="0" borderId="0" xfId="0" applyBorder="1"/>
    <xf numFmtId="4" fontId="14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6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vertical="top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0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4" fontId="7" fillId="0" borderId="0" xfId="0" applyNumberFormat="1" applyFont="1" applyBorder="1" applyAlignment="1"/>
    <xf numFmtId="4" fontId="7" fillId="0" borderId="12" xfId="0" applyNumberFormat="1" applyFont="1" applyBorder="1" applyAlignment="1"/>
    <xf numFmtId="4" fontId="7" fillId="0" borderId="12" xfId="0" applyNumberFormat="1" applyFont="1" applyBorder="1" applyAlignment="1">
      <alignment vertical="center"/>
    </xf>
    <xf numFmtId="0" fontId="31" fillId="0" borderId="25" xfId="0" applyFont="1" applyBorder="1" applyAlignment="1" applyProtection="1">
      <alignment horizontal="left" vertical="top" wrapText="1"/>
      <protection locked="0"/>
    </xf>
    <xf numFmtId="0" fontId="31" fillId="0" borderId="25" xfId="0" applyFont="1" applyBorder="1" applyAlignment="1" applyProtection="1">
      <alignment vertical="top"/>
      <protection locked="0"/>
    </xf>
    <xf numFmtId="4" fontId="31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vertical="center"/>
      <protection locked="0"/>
    </xf>
    <xf numFmtId="4" fontId="37" fillId="0" borderId="25" xfId="0" applyNumberFormat="1" applyFont="1" applyBorder="1" applyAlignment="1" applyProtection="1">
      <alignment vertical="center"/>
      <protection locked="0"/>
    </xf>
    <xf numFmtId="0" fontId="38" fillId="0" borderId="0" xfId="0" applyFont="1" applyBorder="1" applyAlignment="1">
      <alignment horizontal="left" vertical="top" wrapText="1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vertical="top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56FF5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F5224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www.kros.sk/11138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A5984.tmp" TargetMode="External"/><Relationship Id="rId2" Type="http://schemas.openxmlformats.org/officeDocument/2006/relationships/image" Target="../media/image3.tmp"/><Relationship Id="rId1" Type="http://schemas.openxmlformats.org/officeDocument/2006/relationships/hyperlink" Target="http://www.kros.sk/11138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4B55A.tmp" TargetMode="External"/><Relationship Id="rId2" Type="http://schemas.openxmlformats.org/officeDocument/2006/relationships/image" Target="../media/image3.tmp"/><Relationship Id="rId1" Type="http://schemas.openxmlformats.org/officeDocument/2006/relationships/hyperlink" Target="http://www.kros.sk/11138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BB9C2.tmp" TargetMode="External"/><Relationship Id="rId2" Type="http://schemas.openxmlformats.org/officeDocument/2006/relationships/image" Target="../media/image3.tmp"/><Relationship Id="rId1" Type="http://schemas.openxmlformats.org/officeDocument/2006/relationships/hyperlink" Target="http://www.kros.sk/11138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3F58C.tmp" TargetMode="External"/><Relationship Id="rId2" Type="http://schemas.openxmlformats.org/officeDocument/2006/relationships/image" Target="../media/image3.tmp"/><Relationship Id="rId1" Type="http://schemas.openxmlformats.org/officeDocument/2006/relationships/hyperlink" Target="http://www.kros.sk/11138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2D86F.tmp" TargetMode="External"/><Relationship Id="rId2" Type="http://schemas.openxmlformats.org/officeDocument/2006/relationships/image" Target="../media/image3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Kép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1"/>
  <sheetViews>
    <sheetView showGridLines="0" zoomScaleNormal="100" workbookViewId="0">
      <pane ySplit="1" topLeftCell="A2" activePane="bottomLeft" state="frozen"/>
      <selection pane="bottomLeft" activeCell="AK37" sqref="AK37:AO3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59" t="s">
        <v>0</v>
      </c>
      <c r="B1" s="160"/>
      <c r="C1" s="160"/>
      <c r="D1" s="161" t="s">
        <v>1</v>
      </c>
      <c r="E1" s="160"/>
      <c r="F1" s="160"/>
      <c r="G1" s="160"/>
      <c r="H1" s="160"/>
      <c r="I1" s="160"/>
      <c r="J1" s="160"/>
      <c r="K1" s="162" t="s">
        <v>981</v>
      </c>
      <c r="L1" s="162"/>
      <c r="M1" s="162"/>
      <c r="N1" s="162"/>
      <c r="O1" s="162"/>
      <c r="P1" s="162"/>
      <c r="Q1" s="162"/>
      <c r="R1" s="162"/>
      <c r="S1" s="162"/>
      <c r="T1" s="160"/>
      <c r="U1" s="160"/>
      <c r="V1" s="160"/>
      <c r="W1" s="162" t="s">
        <v>982</v>
      </c>
      <c r="X1" s="162"/>
      <c r="Y1" s="162"/>
      <c r="Z1" s="162"/>
      <c r="AA1" s="162"/>
      <c r="AB1" s="162"/>
      <c r="AC1" s="162"/>
      <c r="AD1" s="162"/>
      <c r="AE1" s="162"/>
      <c r="AF1" s="162"/>
      <c r="AG1" s="160"/>
      <c r="AH1" s="160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1" t="s">
        <v>2</v>
      </c>
      <c r="BB1" s="11" t="s">
        <v>3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T1" s="13" t="s">
        <v>4</v>
      </c>
      <c r="BU1" s="13" t="s">
        <v>4</v>
      </c>
    </row>
    <row r="2" spans="1:73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R2" s="181" t="s">
        <v>6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4" t="s">
        <v>7</v>
      </c>
      <c r="BT2" s="14" t="s">
        <v>8</v>
      </c>
    </row>
    <row r="3" spans="1:73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7"/>
      <c r="BS3" s="14" t="s">
        <v>7</v>
      </c>
      <c r="BT3" s="14" t="s">
        <v>8</v>
      </c>
    </row>
    <row r="4" spans="1:73" ht="36.950000000000003" customHeight="1" x14ac:dyDescent="0.3">
      <c r="B4" s="18"/>
      <c r="C4" s="205" t="s">
        <v>9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0"/>
      <c r="AS4" s="21" t="s">
        <v>10</v>
      </c>
      <c r="BS4" s="14" t="s">
        <v>7</v>
      </c>
    </row>
    <row r="5" spans="1:73" ht="14.45" customHeight="1" x14ac:dyDescent="0.3">
      <c r="B5" s="18"/>
      <c r="C5" s="19"/>
      <c r="D5" s="22" t="s">
        <v>11</v>
      </c>
      <c r="E5" s="19"/>
      <c r="F5" s="19"/>
      <c r="G5" s="19"/>
      <c r="H5" s="19"/>
      <c r="I5" s="19"/>
      <c r="J5" s="19"/>
      <c r="K5" s="216" t="s">
        <v>12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19"/>
      <c r="AQ5" s="20"/>
      <c r="BS5" s="14" t="s">
        <v>7</v>
      </c>
    </row>
    <row r="6" spans="1:73" ht="36.950000000000003" customHeight="1" x14ac:dyDescent="0.3">
      <c r="B6" s="18"/>
      <c r="C6" s="19"/>
      <c r="D6" s="24" t="s">
        <v>13</v>
      </c>
      <c r="E6" s="19"/>
      <c r="F6" s="19"/>
      <c r="G6" s="19"/>
      <c r="H6" s="19"/>
      <c r="I6" s="19"/>
      <c r="J6" s="19"/>
      <c r="K6" s="217" t="s">
        <v>14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19"/>
      <c r="AQ6" s="20"/>
      <c r="BS6" s="14" t="s">
        <v>7</v>
      </c>
    </row>
    <row r="7" spans="1:73" ht="14.45" customHeight="1" x14ac:dyDescent="0.3">
      <c r="B7" s="18"/>
      <c r="C7" s="19"/>
      <c r="D7" s="25" t="s">
        <v>15</v>
      </c>
      <c r="E7" s="19"/>
      <c r="F7" s="19"/>
      <c r="G7" s="19"/>
      <c r="H7" s="19"/>
      <c r="I7" s="19"/>
      <c r="J7" s="19"/>
      <c r="K7" s="23" t="s">
        <v>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5" t="s">
        <v>16</v>
      </c>
      <c r="AL7" s="19"/>
      <c r="AM7" s="19"/>
      <c r="AN7" s="23" t="s">
        <v>3</v>
      </c>
      <c r="AO7" s="19"/>
      <c r="AP7" s="19"/>
      <c r="AQ7" s="20"/>
      <c r="BS7" s="14" t="s">
        <v>7</v>
      </c>
    </row>
    <row r="8" spans="1:73" ht="14.45" customHeight="1" x14ac:dyDescent="0.3">
      <c r="B8" s="18"/>
      <c r="C8" s="19"/>
      <c r="D8" s="25" t="s">
        <v>17</v>
      </c>
      <c r="E8" s="19"/>
      <c r="F8" s="19"/>
      <c r="G8" s="19"/>
      <c r="H8" s="19"/>
      <c r="I8" s="19"/>
      <c r="J8" s="19"/>
      <c r="K8" s="23" t="s">
        <v>18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5" t="s">
        <v>19</v>
      </c>
      <c r="AL8" s="19"/>
      <c r="AM8" s="19"/>
      <c r="AN8" s="23"/>
      <c r="AO8" s="19"/>
      <c r="AP8" s="19"/>
      <c r="AQ8" s="20"/>
      <c r="BS8" s="14" t="s">
        <v>7</v>
      </c>
    </row>
    <row r="9" spans="1:73" ht="14.45" customHeight="1" x14ac:dyDescent="0.3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20"/>
      <c r="BS9" s="14" t="s">
        <v>7</v>
      </c>
    </row>
    <row r="10" spans="1:73" ht="14.45" customHeight="1" x14ac:dyDescent="0.3">
      <c r="B10" s="18"/>
      <c r="C10" s="19"/>
      <c r="D10" s="25" t="s">
        <v>20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5" t="s">
        <v>21</v>
      </c>
      <c r="AL10" s="19"/>
      <c r="AM10" s="19"/>
      <c r="AN10" s="23"/>
      <c r="AO10" s="19"/>
      <c r="AP10" s="19"/>
      <c r="AQ10" s="20"/>
      <c r="BS10" s="14" t="s">
        <v>7</v>
      </c>
    </row>
    <row r="11" spans="1:73" ht="18.399999999999999" customHeight="1" x14ac:dyDescent="0.3">
      <c r="B11" s="18"/>
      <c r="C11" s="19"/>
      <c r="D11" s="19"/>
      <c r="E11" s="23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23</v>
      </c>
      <c r="AL11" s="19"/>
      <c r="AM11" s="19"/>
      <c r="AN11" s="23"/>
      <c r="AO11" s="19"/>
      <c r="AP11" s="19"/>
      <c r="AQ11" s="20"/>
      <c r="BS11" s="14" t="s">
        <v>7</v>
      </c>
    </row>
    <row r="12" spans="1:73" ht="6.95" customHeight="1" x14ac:dyDescent="0.3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/>
      <c r="BS12" s="14" t="s">
        <v>7</v>
      </c>
    </row>
    <row r="13" spans="1:73" ht="14.45" customHeight="1" x14ac:dyDescent="0.3">
      <c r="B13" s="18"/>
      <c r="C13" s="19"/>
      <c r="D13" s="25" t="s">
        <v>24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5" t="s">
        <v>21</v>
      </c>
      <c r="AL13" s="19"/>
      <c r="AM13" s="19"/>
      <c r="AN13" s="23"/>
      <c r="AO13" s="19"/>
      <c r="AP13" s="19"/>
      <c r="AQ13" s="20"/>
      <c r="BS13" s="14" t="s">
        <v>7</v>
      </c>
    </row>
    <row r="14" spans="1:73" ht="15" x14ac:dyDescent="0.3">
      <c r="B14" s="18"/>
      <c r="C14" s="19"/>
      <c r="D14" s="19"/>
      <c r="E14" s="23" t="s">
        <v>18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5" t="s">
        <v>23</v>
      </c>
      <c r="AL14" s="19"/>
      <c r="AM14" s="19"/>
      <c r="AN14" s="23"/>
      <c r="AO14" s="19"/>
      <c r="AP14" s="19"/>
      <c r="AQ14" s="20"/>
      <c r="BS14" s="14" t="s">
        <v>7</v>
      </c>
    </row>
    <row r="15" spans="1:73" ht="6.95" customHeigh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0"/>
      <c r="BS15" s="14" t="s">
        <v>4</v>
      </c>
    </row>
    <row r="16" spans="1:73" ht="14.45" customHeight="1" x14ac:dyDescent="0.3">
      <c r="B16" s="18"/>
      <c r="C16" s="19"/>
      <c r="D16" s="25" t="s">
        <v>25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5" t="s">
        <v>21</v>
      </c>
      <c r="AL16" s="19"/>
      <c r="AM16" s="19"/>
      <c r="AN16" s="23"/>
      <c r="AO16" s="19"/>
      <c r="AP16" s="19"/>
      <c r="AQ16" s="20"/>
      <c r="BS16" s="14" t="s">
        <v>4</v>
      </c>
    </row>
    <row r="17" spans="2:71" ht="18.399999999999999" customHeight="1" x14ac:dyDescent="0.3">
      <c r="B17" s="18"/>
      <c r="C17" s="19"/>
      <c r="D17" s="19"/>
      <c r="E17" s="23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5" t="s">
        <v>23</v>
      </c>
      <c r="AL17" s="19"/>
      <c r="AM17" s="19"/>
      <c r="AN17" s="23"/>
      <c r="AO17" s="19"/>
      <c r="AP17" s="19"/>
      <c r="AQ17" s="20"/>
      <c r="BS17" s="14" t="s">
        <v>27</v>
      </c>
    </row>
    <row r="18" spans="2:71" ht="6.95" customHeight="1" x14ac:dyDescent="0.3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  <c r="BS18" s="14" t="s">
        <v>28</v>
      </c>
    </row>
    <row r="19" spans="2:71" ht="14.45" customHeight="1" x14ac:dyDescent="0.3">
      <c r="B19" s="18"/>
      <c r="C19" s="19"/>
      <c r="D19" s="25" t="s">
        <v>29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5" t="s">
        <v>21</v>
      </c>
      <c r="AL19" s="19"/>
      <c r="AM19" s="19"/>
      <c r="AN19" s="23" t="s">
        <v>3</v>
      </c>
      <c r="AO19" s="19"/>
      <c r="AP19" s="19"/>
      <c r="AQ19" s="20"/>
      <c r="BS19" s="14" t="s">
        <v>28</v>
      </c>
    </row>
    <row r="20" spans="2:71" ht="18.399999999999999" customHeight="1" x14ac:dyDescent="0.3">
      <c r="B20" s="18"/>
      <c r="C20" s="19"/>
      <c r="D20" s="19"/>
      <c r="E20" s="23" t="s">
        <v>18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5" t="s">
        <v>23</v>
      </c>
      <c r="AL20" s="19"/>
      <c r="AM20" s="19"/>
      <c r="AN20" s="23" t="s">
        <v>3</v>
      </c>
      <c r="AO20" s="19"/>
      <c r="AP20" s="19"/>
      <c r="AQ20" s="20"/>
    </row>
    <row r="21" spans="2:71" ht="6.95" customHeight="1" x14ac:dyDescent="0.3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20"/>
    </row>
    <row r="22" spans="2:71" ht="15" x14ac:dyDescent="0.3">
      <c r="B22" s="18"/>
      <c r="C22" s="19"/>
      <c r="D22" s="25" t="s">
        <v>30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/>
    </row>
    <row r="23" spans="2:71" ht="22.5" customHeight="1" x14ac:dyDescent="0.3">
      <c r="B23" s="18"/>
      <c r="C23" s="19"/>
      <c r="D23" s="19"/>
      <c r="E23" s="218" t="s">
        <v>3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19"/>
      <c r="AP23" s="19"/>
      <c r="AQ23" s="20"/>
    </row>
    <row r="24" spans="2:71" ht="6.95" customHeight="1" x14ac:dyDescent="0.3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0"/>
    </row>
    <row r="25" spans="2:71" ht="6.95" customHeight="1" x14ac:dyDescent="0.3">
      <c r="B25" s="18"/>
      <c r="C25" s="1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19"/>
      <c r="AQ25" s="20"/>
    </row>
    <row r="26" spans="2:71" ht="14.45" customHeight="1" x14ac:dyDescent="0.3">
      <c r="B26" s="18"/>
      <c r="C26" s="19"/>
      <c r="D26" s="27" t="s">
        <v>31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11"/>
      <c r="AL26" s="212"/>
      <c r="AM26" s="212"/>
      <c r="AN26" s="212"/>
      <c r="AO26" s="212"/>
      <c r="AP26" s="19"/>
      <c r="AQ26" s="20"/>
    </row>
    <row r="27" spans="2:71" ht="14.45" customHeight="1" x14ac:dyDescent="0.3">
      <c r="B27" s="18"/>
      <c r="C27" s="19"/>
      <c r="D27" s="27" t="s">
        <v>32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11"/>
      <c r="AL27" s="212"/>
      <c r="AM27" s="212"/>
      <c r="AN27" s="212"/>
      <c r="AO27" s="212"/>
      <c r="AP27" s="19"/>
      <c r="AQ27" s="20"/>
    </row>
    <row r="28" spans="2:71" s="1" customFormat="1" ht="6.95" customHeight="1" x14ac:dyDescent="0.3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30"/>
    </row>
    <row r="29" spans="2:71" s="1" customFormat="1" ht="25.9" customHeight="1" x14ac:dyDescent="0.3">
      <c r="B29" s="28"/>
      <c r="C29" s="29"/>
      <c r="D29" s="31" t="s">
        <v>33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3"/>
      <c r="AL29" s="214"/>
      <c r="AM29" s="214"/>
      <c r="AN29" s="214"/>
      <c r="AO29" s="214"/>
      <c r="AP29" s="29"/>
      <c r="AQ29" s="30"/>
    </row>
    <row r="30" spans="2:71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30"/>
    </row>
    <row r="31" spans="2:71" s="2" customFormat="1" ht="14.45" customHeight="1" x14ac:dyDescent="0.3">
      <c r="B31" s="33"/>
      <c r="C31" s="34"/>
      <c r="D31" s="35" t="s">
        <v>34</v>
      </c>
      <c r="E31" s="34"/>
      <c r="F31" s="35" t="s">
        <v>35</v>
      </c>
      <c r="G31" s="34"/>
      <c r="H31" s="34"/>
      <c r="I31" s="34"/>
      <c r="J31" s="34"/>
      <c r="K31" s="34"/>
      <c r="L31" s="208">
        <v>0.2</v>
      </c>
      <c r="M31" s="209"/>
      <c r="N31" s="209"/>
      <c r="O31" s="209"/>
      <c r="P31" s="34"/>
      <c r="Q31" s="34"/>
      <c r="R31" s="34"/>
      <c r="S31" s="34"/>
      <c r="T31" s="37" t="s">
        <v>36</v>
      </c>
      <c r="U31" s="34"/>
      <c r="V31" s="34"/>
      <c r="W31" s="210">
        <f>ROUND(AZ87+SUM(CD98:CD99),2)</f>
        <v>0</v>
      </c>
      <c r="X31" s="209"/>
      <c r="Y31" s="209"/>
      <c r="Z31" s="209"/>
      <c r="AA31" s="209"/>
      <c r="AB31" s="209"/>
      <c r="AC31" s="209"/>
      <c r="AD31" s="209"/>
      <c r="AE31" s="209"/>
      <c r="AF31" s="34"/>
      <c r="AG31" s="34"/>
      <c r="AH31" s="34"/>
      <c r="AI31" s="34"/>
      <c r="AJ31" s="34"/>
      <c r="AK31" s="210"/>
      <c r="AL31" s="209"/>
      <c r="AM31" s="209"/>
      <c r="AN31" s="209"/>
      <c r="AO31" s="209"/>
      <c r="AP31" s="34"/>
      <c r="AQ31" s="38"/>
    </row>
    <row r="32" spans="2:71" s="2" customFormat="1" ht="14.45" customHeight="1" x14ac:dyDescent="0.3">
      <c r="B32" s="33"/>
      <c r="C32" s="34"/>
      <c r="D32" s="34"/>
      <c r="E32" s="34"/>
      <c r="F32" s="35" t="s">
        <v>37</v>
      </c>
      <c r="G32" s="34"/>
      <c r="H32" s="34"/>
      <c r="I32" s="34"/>
      <c r="J32" s="34"/>
      <c r="K32" s="34"/>
      <c r="L32" s="208">
        <v>0.2</v>
      </c>
      <c r="M32" s="209"/>
      <c r="N32" s="209"/>
      <c r="O32" s="209"/>
      <c r="P32" s="34"/>
      <c r="Q32" s="34"/>
      <c r="R32" s="34"/>
      <c r="S32" s="34"/>
      <c r="T32" s="37" t="s">
        <v>36</v>
      </c>
      <c r="U32" s="34"/>
      <c r="V32" s="34"/>
      <c r="W32" s="210">
        <f>ROUND(BA87+SUM(CE98:CE99),2)</f>
        <v>0</v>
      </c>
      <c r="X32" s="209"/>
      <c r="Y32" s="209"/>
      <c r="Z32" s="209"/>
      <c r="AA32" s="209"/>
      <c r="AB32" s="209"/>
      <c r="AC32" s="209"/>
      <c r="AD32" s="209"/>
      <c r="AE32" s="209"/>
      <c r="AF32" s="34"/>
      <c r="AG32" s="34"/>
      <c r="AH32" s="34"/>
      <c r="AI32" s="34"/>
      <c r="AJ32" s="34"/>
      <c r="AK32" s="210"/>
      <c r="AL32" s="209"/>
      <c r="AM32" s="209"/>
      <c r="AN32" s="209"/>
      <c r="AO32" s="209"/>
      <c r="AP32" s="34"/>
      <c r="AQ32" s="38"/>
    </row>
    <row r="33" spans="2:43" s="2" customFormat="1" ht="14.45" hidden="1" customHeight="1" x14ac:dyDescent="0.3">
      <c r="B33" s="33"/>
      <c r="C33" s="34"/>
      <c r="D33" s="34"/>
      <c r="E33" s="34"/>
      <c r="F33" s="35" t="s">
        <v>38</v>
      </c>
      <c r="G33" s="34"/>
      <c r="H33" s="34"/>
      <c r="I33" s="34"/>
      <c r="J33" s="34"/>
      <c r="K33" s="34"/>
      <c r="L33" s="208">
        <v>0.2</v>
      </c>
      <c r="M33" s="209"/>
      <c r="N33" s="209"/>
      <c r="O33" s="209"/>
      <c r="P33" s="34"/>
      <c r="Q33" s="34"/>
      <c r="R33" s="34"/>
      <c r="S33" s="34"/>
      <c r="T33" s="37" t="s">
        <v>36</v>
      </c>
      <c r="U33" s="34"/>
      <c r="V33" s="34"/>
      <c r="W33" s="210">
        <f>ROUND(BB87+SUM(CF98:CF99),2)</f>
        <v>0</v>
      </c>
      <c r="X33" s="209"/>
      <c r="Y33" s="209"/>
      <c r="Z33" s="209"/>
      <c r="AA33" s="209"/>
      <c r="AB33" s="209"/>
      <c r="AC33" s="209"/>
      <c r="AD33" s="209"/>
      <c r="AE33" s="209"/>
      <c r="AF33" s="34"/>
      <c r="AG33" s="34"/>
      <c r="AH33" s="34"/>
      <c r="AI33" s="34"/>
      <c r="AJ33" s="34"/>
      <c r="AK33" s="210"/>
      <c r="AL33" s="209"/>
      <c r="AM33" s="209"/>
      <c r="AN33" s="209"/>
      <c r="AO33" s="209"/>
      <c r="AP33" s="34"/>
      <c r="AQ33" s="38"/>
    </row>
    <row r="34" spans="2:43" s="2" customFormat="1" ht="14.45" hidden="1" customHeight="1" x14ac:dyDescent="0.3">
      <c r="B34" s="33"/>
      <c r="C34" s="34"/>
      <c r="D34" s="34"/>
      <c r="E34" s="34"/>
      <c r="F34" s="35" t="s">
        <v>39</v>
      </c>
      <c r="G34" s="34"/>
      <c r="H34" s="34"/>
      <c r="I34" s="34"/>
      <c r="J34" s="34"/>
      <c r="K34" s="34"/>
      <c r="L34" s="208">
        <v>0.2</v>
      </c>
      <c r="M34" s="209"/>
      <c r="N34" s="209"/>
      <c r="O34" s="209"/>
      <c r="P34" s="34"/>
      <c r="Q34" s="34"/>
      <c r="R34" s="34"/>
      <c r="S34" s="34"/>
      <c r="T34" s="37" t="s">
        <v>36</v>
      </c>
      <c r="U34" s="34"/>
      <c r="V34" s="34"/>
      <c r="W34" s="210">
        <f>ROUND(BC87+SUM(CG98:CG99),2)</f>
        <v>0</v>
      </c>
      <c r="X34" s="209"/>
      <c r="Y34" s="209"/>
      <c r="Z34" s="209"/>
      <c r="AA34" s="209"/>
      <c r="AB34" s="209"/>
      <c r="AC34" s="209"/>
      <c r="AD34" s="209"/>
      <c r="AE34" s="209"/>
      <c r="AF34" s="34"/>
      <c r="AG34" s="34"/>
      <c r="AH34" s="34"/>
      <c r="AI34" s="34"/>
      <c r="AJ34" s="34"/>
      <c r="AK34" s="210"/>
      <c r="AL34" s="209"/>
      <c r="AM34" s="209"/>
      <c r="AN34" s="209"/>
      <c r="AO34" s="209"/>
      <c r="AP34" s="34"/>
      <c r="AQ34" s="38"/>
    </row>
    <row r="35" spans="2:43" s="2" customFormat="1" ht="14.45" hidden="1" customHeight="1" x14ac:dyDescent="0.3">
      <c r="B35" s="33"/>
      <c r="C35" s="34"/>
      <c r="D35" s="34"/>
      <c r="E35" s="34"/>
      <c r="F35" s="35" t="s">
        <v>40</v>
      </c>
      <c r="G35" s="34"/>
      <c r="H35" s="34"/>
      <c r="I35" s="34"/>
      <c r="J35" s="34"/>
      <c r="K35" s="34"/>
      <c r="L35" s="208">
        <v>0</v>
      </c>
      <c r="M35" s="209"/>
      <c r="N35" s="209"/>
      <c r="O35" s="209"/>
      <c r="P35" s="34"/>
      <c r="Q35" s="34"/>
      <c r="R35" s="34"/>
      <c r="S35" s="34"/>
      <c r="T35" s="37" t="s">
        <v>36</v>
      </c>
      <c r="U35" s="34"/>
      <c r="V35" s="34"/>
      <c r="W35" s="210">
        <f>ROUND(BD87+SUM(CH98:CH99),2)</f>
        <v>0</v>
      </c>
      <c r="X35" s="209"/>
      <c r="Y35" s="209"/>
      <c r="Z35" s="209"/>
      <c r="AA35" s="209"/>
      <c r="AB35" s="209"/>
      <c r="AC35" s="209"/>
      <c r="AD35" s="209"/>
      <c r="AE35" s="209"/>
      <c r="AF35" s="34"/>
      <c r="AG35" s="34"/>
      <c r="AH35" s="34"/>
      <c r="AI35" s="34"/>
      <c r="AJ35" s="34"/>
      <c r="AK35" s="210"/>
      <c r="AL35" s="209"/>
      <c r="AM35" s="209"/>
      <c r="AN35" s="209"/>
      <c r="AO35" s="209"/>
      <c r="AP35" s="34"/>
      <c r="AQ35" s="38"/>
    </row>
    <row r="36" spans="2:43" s="1" customFormat="1" ht="6.95" customHeight="1" x14ac:dyDescent="0.3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0"/>
    </row>
    <row r="37" spans="2:43" s="1" customFormat="1" ht="25.9" customHeight="1" x14ac:dyDescent="0.3">
      <c r="B37" s="28"/>
      <c r="C37" s="39"/>
      <c r="D37" s="40" t="s">
        <v>41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42</v>
      </c>
      <c r="U37" s="41"/>
      <c r="V37" s="41"/>
      <c r="W37" s="41"/>
      <c r="X37" s="201" t="s">
        <v>43</v>
      </c>
      <c r="Y37" s="202"/>
      <c r="Z37" s="202"/>
      <c r="AA37" s="202"/>
      <c r="AB37" s="202"/>
      <c r="AC37" s="41"/>
      <c r="AD37" s="41"/>
      <c r="AE37" s="41"/>
      <c r="AF37" s="41"/>
      <c r="AG37" s="41"/>
      <c r="AH37" s="41"/>
      <c r="AI37" s="41"/>
      <c r="AJ37" s="41"/>
      <c r="AK37" s="203"/>
      <c r="AL37" s="202"/>
      <c r="AM37" s="202"/>
      <c r="AN37" s="202"/>
      <c r="AO37" s="204"/>
      <c r="AP37" s="39"/>
      <c r="AQ37" s="30"/>
    </row>
    <row r="38" spans="2:43" s="1" customFormat="1" ht="14.4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0"/>
    </row>
    <row r="39" spans="2:43" x14ac:dyDescent="0.3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0"/>
    </row>
    <row r="40" spans="2:43" x14ac:dyDescent="0.3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</row>
    <row r="41" spans="2:43" x14ac:dyDescent="0.3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0"/>
    </row>
    <row r="42" spans="2:43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/>
    </row>
    <row r="43" spans="2:43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/>
    </row>
    <row r="44" spans="2:43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0"/>
    </row>
    <row r="45" spans="2:43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/>
    </row>
    <row r="46" spans="2:43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</row>
    <row r="47" spans="2:43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</row>
    <row r="48" spans="2:43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0"/>
    </row>
    <row r="49" spans="2:43" s="1" customFormat="1" ht="15" x14ac:dyDescent="0.3">
      <c r="B49" s="28"/>
      <c r="C49" s="29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29"/>
      <c r="AB49" s="29"/>
      <c r="AC49" s="43" t="s">
        <v>45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5"/>
      <c r="AP49" s="29"/>
      <c r="AQ49" s="30"/>
    </row>
    <row r="50" spans="2:43" x14ac:dyDescent="0.3">
      <c r="B50" s="18"/>
      <c r="C50" s="19"/>
      <c r="D50" s="4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47"/>
      <c r="AA50" s="19"/>
      <c r="AB50" s="19"/>
      <c r="AC50" s="46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47"/>
      <c r="AP50" s="19"/>
      <c r="AQ50" s="20"/>
    </row>
    <row r="51" spans="2:43" x14ac:dyDescent="0.3">
      <c r="B51" s="18"/>
      <c r="C51" s="19"/>
      <c r="D51" s="46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47"/>
      <c r="AA51" s="19"/>
      <c r="AB51" s="19"/>
      <c r="AC51" s="46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47"/>
      <c r="AP51" s="19"/>
      <c r="AQ51" s="20"/>
    </row>
    <row r="52" spans="2:43" x14ac:dyDescent="0.3">
      <c r="B52" s="18"/>
      <c r="C52" s="19"/>
      <c r="D52" s="46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47"/>
      <c r="AA52" s="19"/>
      <c r="AB52" s="19"/>
      <c r="AC52" s="46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47"/>
      <c r="AP52" s="19"/>
      <c r="AQ52" s="20"/>
    </row>
    <row r="53" spans="2:43" x14ac:dyDescent="0.3">
      <c r="B53" s="18"/>
      <c r="C53" s="19"/>
      <c r="D53" s="46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47"/>
      <c r="AA53" s="19"/>
      <c r="AB53" s="19"/>
      <c r="AC53" s="46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47"/>
      <c r="AP53" s="19"/>
      <c r="AQ53" s="20"/>
    </row>
    <row r="54" spans="2:43" x14ac:dyDescent="0.3">
      <c r="B54" s="18"/>
      <c r="C54" s="19"/>
      <c r="D54" s="46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47"/>
      <c r="AA54" s="19"/>
      <c r="AB54" s="19"/>
      <c r="AC54" s="46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47"/>
      <c r="AP54" s="19"/>
      <c r="AQ54" s="20"/>
    </row>
    <row r="55" spans="2:43" x14ac:dyDescent="0.3">
      <c r="B55" s="18"/>
      <c r="C55" s="19"/>
      <c r="D55" s="46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47"/>
      <c r="AA55" s="19"/>
      <c r="AB55" s="19"/>
      <c r="AC55" s="46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47"/>
      <c r="AP55" s="19"/>
      <c r="AQ55" s="20"/>
    </row>
    <row r="56" spans="2:43" x14ac:dyDescent="0.3">
      <c r="B56" s="18"/>
      <c r="C56" s="19"/>
      <c r="D56" s="46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47"/>
      <c r="AA56" s="19"/>
      <c r="AB56" s="19"/>
      <c r="AC56" s="46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47"/>
      <c r="AP56" s="19"/>
      <c r="AQ56" s="20"/>
    </row>
    <row r="57" spans="2:43" x14ac:dyDescent="0.3">
      <c r="B57" s="18"/>
      <c r="C57" s="19"/>
      <c r="D57" s="46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47"/>
      <c r="AA57" s="19"/>
      <c r="AB57" s="19"/>
      <c r="AC57" s="46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47"/>
      <c r="AP57" s="19"/>
      <c r="AQ57" s="20"/>
    </row>
    <row r="58" spans="2:43" s="1" customFormat="1" ht="15" x14ac:dyDescent="0.3">
      <c r="B58" s="28"/>
      <c r="C58" s="29"/>
      <c r="D58" s="48" t="s">
        <v>46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0" t="s">
        <v>47</v>
      </c>
      <c r="S58" s="49"/>
      <c r="T58" s="49"/>
      <c r="U58" s="49"/>
      <c r="V58" s="49"/>
      <c r="W58" s="49"/>
      <c r="X58" s="49"/>
      <c r="Y58" s="49"/>
      <c r="Z58" s="51"/>
      <c r="AA58" s="29"/>
      <c r="AB58" s="29"/>
      <c r="AC58" s="48" t="s">
        <v>46</v>
      </c>
      <c r="AD58" s="49"/>
      <c r="AE58" s="49"/>
      <c r="AF58" s="49"/>
      <c r="AG58" s="49"/>
      <c r="AH58" s="49"/>
      <c r="AI58" s="49"/>
      <c r="AJ58" s="49"/>
      <c r="AK58" s="49"/>
      <c r="AL58" s="49"/>
      <c r="AM58" s="50" t="s">
        <v>47</v>
      </c>
      <c r="AN58" s="49"/>
      <c r="AO58" s="51"/>
      <c r="AP58" s="29"/>
      <c r="AQ58" s="30"/>
    </row>
    <row r="59" spans="2:43" x14ac:dyDescent="0.3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0"/>
    </row>
    <row r="60" spans="2:43" s="1" customFormat="1" ht="15" x14ac:dyDescent="0.3">
      <c r="B60" s="28"/>
      <c r="C60" s="29"/>
      <c r="D60" s="43" t="s">
        <v>48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29"/>
      <c r="AB60" s="29"/>
      <c r="AC60" s="43" t="s">
        <v>49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P60" s="29"/>
      <c r="AQ60" s="30"/>
    </row>
    <row r="61" spans="2:43" x14ac:dyDescent="0.3">
      <c r="B61" s="18"/>
      <c r="C61" s="19"/>
      <c r="D61" s="46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47"/>
      <c r="AA61" s="19"/>
      <c r="AB61" s="19"/>
      <c r="AC61" s="46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47"/>
      <c r="AP61" s="19"/>
      <c r="AQ61" s="20"/>
    </row>
    <row r="62" spans="2:43" x14ac:dyDescent="0.3">
      <c r="B62" s="18"/>
      <c r="C62" s="19"/>
      <c r="D62" s="46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47"/>
      <c r="AA62" s="19"/>
      <c r="AB62" s="19"/>
      <c r="AC62" s="46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47"/>
      <c r="AP62" s="19"/>
      <c r="AQ62" s="20"/>
    </row>
    <row r="63" spans="2:43" x14ac:dyDescent="0.3">
      <c r="B63" s="18"/>
      <c r="C63" s="19"/>
      <c r="D63" s="46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47"/>
      <c r="AA63" s="19"/>
      <c r="AB63" s="19"/>
      <c r="AC63" s="46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47"/>
      <c r="AP63" s="19"/>
      <c r="AQ63" s="20"/>
    </row>
    <row r="64" spans="2:43" x14ac:dyDescent="0.3">
      <c r="B64" s="18"/>
      <c r="C64" s="19"/>
      <c r="D64" s="46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47"/>
      <c r="AA64" s="19"/>
      <c r="AB64" s="19"/>
      <c r="AC64" s="46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47"/>
      <c r="AP64" s="19"/>
      <c r="AQ64" s="20"/>
    </row>
    <row r="65" spans="2:43" x14ac:dyDescent="0.3">
      <c r="B65" s="18"/>
      <c r="C65" s="19"/>
      <c r="D65" s="46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47"/>
      <c r="AA65" s="19"/>
      <c r="AB65" s="19"/>
      <c r="AC65" s="46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47"/>
      <c r="AP65" s="19"/>
      <c r="AQ65" s="20"/>
    </row>
    <row r="66" spans="2:43" x14ac:dyDescent="0.3">
      <c r="B66" s="18"/>
      <c r="C66" s="19"/>
      <c r="D66" s="46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47"/>
      <c r="AA66" s="19"/>
      <c r="AB66" s="19"/>
      <c r="AC66" s="46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47"/>
      <c r="AP66" s="19"/>
      <c r="AQ66" s="20"/>
    </row>
    <row r="67" spans="2:43" x14ac:dyDescent="0.3">
      <c r="B67" s="18"/>
      <c r="C67" s="19"/>
      <c r="D67" s="46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47"/>
      <c r="AA67" s="19"/>
      <c r="AB67" s="19"/>
      <c r="AC67" s="46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47"/>
      <c r="AP67" s="19"/>
      <c r="AQ67" s="20"/>
    </row>
    <row r="68" spans="2:43" x14ac:dyDescent="0.3">
      <c r="B68" s="18"/>
      <c r="C68" s="19"/>
      <c r="D68" s="46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47"/>
      <c r="AA68" s="19"/>
      <c r="AB68" s="19"/>
      <c r="AC68" s="46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47"/>
      <c r="AP68" s="19"/>
      <c r="AQ68" s="20"/>
    </row>
    <row r="69" spans="2:43" s="1" customFormat="1" ht="15" x14ac:dyDescent="0.3">
      <c r="B69" s="28"/>
      <c r="C69" s="29"/>
      <c r="D69" s="48" t="s">
        <v>46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47</v>
      </c>
      <c r="S69" s="49"/>
      <c r="T69" s="49"/>
      <c r="U69" s="49"/>
      <c r="V69" s="49"/>
      <c r="W69" s="49"/>
      <c r="X69" s="49"/>
      <c r="Y69" s="49"/>
      <c r="Z69" s="51"/>
      <c r="AA69" s="29"/>
      <c r="AB69" s="29"/>
      <c r="AC69" s="48" t="s">
        <v>46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47</v>
      </c>
      <c r="AN69" s="49"/>
      <c r="AO69" s="51"/>
      <c r="AP69" s="29"/>
      <c r="AQ69" s="30"/>
    </row>
    <row r="70" spans="2:43" s="1" customFormat="1" ht="6.95" customHeight="1" x14ac:dyDescent="0.3"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30"/>
    </row>
    <row r="71" spans="2:43" s="1" customFormat="1" ht="6.9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1" customFormat="1" ht="36.950000000000003" customHeight="1" x14ac:dyDescent="0.3">
      <c r="B76" s="28"/>
      <c r="C76" s="205" t="s">
        <v>50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30"/>
    </row>
    <row r="77" spans="2:43" s="3" customFormat="1" ht="14.45" customHeight="1" x14ac:dyDescent="0.3">
      <c r="B77" s="58"/>
      <c r="C77" s="25" t="s">
        <v>11</v>
      </c>
      <c r="D77" s="59"/>
      <c r="E77" s="59"/>
      <c r="F77" s="59"/>
      <c r="G77" s="59"/>
      <c r="H77" s="59"/>
      <c r="I77" s="59"/>
      <c r="J77" s="59"/>
      <c r="K77" s="59"/>
      <c r="L77" s="59" t="str">
        <f>K5</f>
        <v>96</v>
      </c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60"/>
    </row>
    <row r="78" spans="2:43" s="4" customFormat="1" ht="36.950000000000003" customHeight="1" x14ac:dyDescent="0.3">
      <c r="B78" s="61"/>
      <c r="C78" s="62" t="s">
        <v>13</v>
      </c>
      <c r="D78" s="63"/>
      <c r="E78" s="63"/>
      <c r="F78" s="63"/>
      <c r="G78" s="63"/>
      <c r="H78" s="63"/>
      <c r="I78" s="63"/>
      <c r="J78" s="63"/>
      <c r="K78" s="63"/>
      <c r="L78" s="206" t="str">
        <f>K6</f>
        <v>Obvodné oddelenie PZ, Prešov -  Sever - rekonštrukcia a modernizácia objektu</v>
      </c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63"/>
      <c r="AQ78" s="64"/>
    </row>
    <row r="79" spans="2:43" s="1" customFormat="1" ht="6.95" customHeight="1" x14ac:dyDescent="0.3"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30"/>
    </row>
    <row r="80" spans="2:43" s="1" customFormat="1" ht="15" x14ac:dyDescent="0.3">
      <c r="B80" s="28"/>
      <c r="C80" s="25" t="s">
        <v>17</v>
      </c>
      <c r="D80" s="29"/>
      <c r="E80" s="29"/>
      <c r="F80" s="29"/>
      <c r="G80" s="29"/>
      <c r="H80" s="29"/>
      <c r="I80" s="29"/>
      <c r="J80" s="29"/>
      <c r="K80" s="29"/>
      <c r="L80" s="65" t="str">
        <f>IF(K8="","",K8)</f>
        <v xml:space="preserve"> </v>
      </c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5" t="s">
        <v>19</v>
      </c>
      <c r="AJ80" s="29"/>
      <c r="AK80" s="29"/>
      <c r="AL80" s="29"/>
      <c r="AM80" s="66" t="str">
        <f>IF(AN8= "","",AN8)</f>
        <v/>
      </c>
      <c r="AN80" s="29"/>
      <c r="AO80" s="29"/>
      <c r="AP80" s="29"/>
      <c r="AQ80" s="30"/>
    </row>
    <row r="81" spans="1:76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30"/>
    </row>
    <row r="82" spans="1:76" s="1" customFormat="1" ht="15" x14ac:dyDescent="0.3">
      <c r="B82" s="28"/>
      <c r="C82" s="25" t="s">
        <v>20</v>
      </c>
      <c r="D82" s="29"/>
      <c r="E82" s="29"/>
      <c r="F82" s="29"/>
      <c r="G82" s="29"/>
      <c r="H82" s="29"/>
      <c r="I82" s="29"/>
      <c r="J82" s="29"/>
      <c r="K82" s="29"/>
      <c r="L82" s="59" t="str">
        <f>IF(E11= "","",E11)</f>
        <v>Ministerstvo vnútra SR</v>
      </c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5" t="s">
        <v>25</v>
      </c>
      <c r="AJ82" s="29"/>
      <c r="AK82" s="29"/>
      <c r="AL82" s="29"/>
      <c r="AM82" s="196" t="str">
        <f>IF(E17="","",E17)</f>
        <v>Cobra Bauart s.r.o.</v>
      </c>
      <c r="AN82" s="184"/>
      <c r="AO82" s="184"/>
      <c r="AP82" s="184"/>
      <c r="AQ82" s="30"/>
      <c r="AS82" s="193" t="s">
        <v>51</v>
      </c>
      <c r="AT82" s="194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76" s="1" customFormat="1" ht="15" x14ac:dyDescent="0.3">
      <c r="B83" s="28"/>
      <c r="C83" s="25" t="s">
        <v>24</v>
      </c>
      <c r="D83" s="29"/>
      <c r="E83" s="29"/>
      <c r="F83" s="29"/>
      <c r="G83" s="29"/>
      <c r="H83" s="29"/>
      <c r="I83" s="29"/>
      <c r="J83" s="29"/>
      <c r="K83" s="29"/>
      <c r="L83" s="59" t="str">
        <f>IF(E14="","",E14)</f>
        <v xml:space="preserve"> </v>
      </c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5" t="s">
        <v>29</v>
      </c>
      <c r="AJ83" s="29"/>
      <c r="AK83" s="29"/>
      <c r="AL83" s="29"/>
      <c r="AM83" s="196" t="str">
        <f>IF(E20="","",E20)</f>
        <v xml:space="preserve"> </v>
      </c>
      <c r="AN83" s="184"/>
      <c r="AO83" s="184"/>
      <c r="AP83" s="184"/>
      <c r="AQ83" s="30"/>
      <c r="AS83" s="195"/>
      <c r="AT83" s="184"/>
      <c r="AU83" s="29"/>
      <c r="AV83" s="29"/>
      <c r="AW83" s="29"/>
      <c r="AX83" s="29"/>
      <c r="AY83" s="29"/>
      <c r="AZ83" s="29"/>
      <c r="BA83" s="29"/>
      <c r="BB83" s="29"/>
      <c r="BC83" s="29"/>
      <c r="BD83" s="67"/>
    </row>
    <row r="84" spans="1:76" s="1" customFormat="1" ht="10.9" customHeight="1" x14ac:dyDescent="0.3"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30"/>
      <c r="AS84" s="195"/>
      <c r="AT84" s="184"/>
      <c r="AU84" s="29"/>
      <c r="AV84" s="29"/>
      <c r="AW84" s="29"/>
      <c r="AX84" s="29"/>
      <c r="AY84" s="29"/>
      <c r="AZ84" s="29"/>
      <c r="BA84" s="29"/>
      <c r="BB84" s="29"/>
      <c r="BC84" s="29"/>
      <c r="BD84" s="67"/>
    </row>
    <row r="85" spans="1:76" s="1" customFormat="1" ht="29.25" customHeight="1" x14ac:dyDescent="0.3">
      <c r="B85" s="28"/>
      <c r="C85" s="197" t="s">
        <v>52</v>
      </c>
      <c r="D85" s="198"/>
      <c r="E85" s="198"/>
      <c r="F85" s="198"/>
      <c r="G85" s="198"/>
      <c r="H85" s="68"/>
      <c r="I85" s="199" t="s">
        <v>53</v>
      </c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9" t="s">
        <v>54</v>
      </c>
      <c r="AH85" s="198"/>
      <c r="AI85" s="198"/>
      <c r="AJ85" s="198"/>
      <c r="AK85" s="198"/>
      <c r="AL85" s="198"/>
      <c r="AM85" s="198"/>
      <c r="AN85" s="199" t="s">
        <v>55</v>
      </c>
      <c r="AO85" s="198"/>
      <c r="AP85" s="200"/>
      <c r="AQ85" s="30"/>
      <c r="AS85" s="69" t="s">
        <v>56</v>
      </c>
      <c r="AT85" s="70" t="s">
        <v>57</v>
      </c>
      <c r="AU85" s="70" t="s">
        <v>58</v>
      </c>
      <c r="AV85" s="70" t="s">
        <v>59</v>
      </c>
      <c r="AW85" s="70" t="s">
        <v>60</v>
      </c>
      <c r="AX85" s="70" t="s">
        <v>61</v>
      </c>
      <c r="AY85" s="70" t="s">
        <v>62</v>
      </c>
      <c r="AZ85" s="70" t="s">
        <v>63</v>
      </c>
      <c r="BA85" s="70" t="s">
        <v>64</v>
      </c>
      <c r="BB85" s="70" t="s">
        <v>65</v>
      </c>
      <c r="BC85" s="70" t="s">
        <v>66</v>
      </c>
      <c r="BD85" s="71" t="s">
        <v>67</v>
      </c>
    </row>
    <row r="86" spans="1:76" s="1" customFormat="1" ht="10.9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30"/>
      <c r="AS86" s="72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76" s="4" customFormat="1" ht="32.450000000000003" customHeight="1" x14ac:dyDescent="0.3">
      <c r="B87" s="61"/>
      <c r="C87" s="73" t="s">
        <v>68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185"/>
      <c r="AH87" s="185"/>
      <c r="AI87" s="185"/>
      <c r="AJ87" s="185"/>
      <c r="AK87" s="185"/>
      <c r="AL87" s="185"/>
      <c r="AM87" s="185"/>
      <c r="AN87" s="186"/>
      <c r="AO87" s="186"/>
      <c r="AP87" s="186"/>
      <c r="AQ87" s="64"/>
      <c r="AS87" s="75">
        <f>ROUND(AS88+AS93,2)</f>
        <v>0</v>
      </c>
      <c r="AT87" s="76">
        <f t="shared" ref="AT87:AT95" si="0">ROUND(SUM(AV87:AW87),2)</f>
        <v>0</v>
      </c>
      <c r="AU87" s="77">
        <f>ROUND(AU88+AU93,5)</f>
        <v>1237.80198</v>
      </c>
      <c r="AV87" s="76">
        <f>ROUND(AZ87*L31,2)</f>
        <v>0</v>
      </c>
      <c r="AW87" s="76">
        <f>ROUND(BA87*L32,2)</f>
        <v>0</v>
      </c>
      <c r="AX87" s="76">
        <f>ROUND(BB87*L31,2)</f>
        <v>0</v>
      </c>
      <c r="AY87" s="76">
        <f>ROUND(BC87*L32,2)</f>
        <v>0</v>
      </c>
      <c r="AZ87" s="76">
        <f>ROUND(AZ88+AZ93,2)</f>
        <v>0</v>
      </c>
      <c r="BA87" s="76">
        <f>ROUND(BA88+BA93,2)</f>
        <v>0</v>
      </c>
      <c r="BB87" s="76">
        <f>ROUND(BB88+BB93,2)</f>
        <v>0</v>
      </c>
      <c r="BC87" s="76">
        <f>ROUND(BC88+BC93,2)</f>
        <v>0</v>
      </c>
      <c r="BD87" s="78">
        <f>ROUND(BD88+BD93,2)</f>
        <v>0</v>
      </c>
      <c r="BS87" s="79" t="s">
        <v>69</v>
      </c>
      <c r="BT87" s="79" t="s">
        <v>70</v>
      </c>
      <c r="BU87" s="80" t="s">
        <v>71</v>
      </c>
      <c r="BV87" s="79" t="s">
        <v>72</v>
      </c>
      <c r="BW87" s="79" t="s">
        <v>73</v>
      </c>
      <c r="BX87" s="79" t="s">
        <v>74</v>
      </c>
    </row>
    <row r="88" spans="1:76" s="5" customFormat="1" ht="37.5" customHeight="1" x14ac:dyDescent="0.3">
      <c r="B88" s="81"/>
      <c r="C88" s="82"/>
      <c r="D88" s="192" t="s">
        <v>75</v>
      </c>
      <c r="E88" s="189"/>
      <c r="F88" s="189"/>
      <c r="G88" s="189"/>
      <c r="H88" s="189"/>
      <c r="I88" s="83"/>
      <c r="J88" s="192" t="s">
        <v>76</v>
      </c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91"/>
      <c r="AH88" s="189"/>
      <c r="AI88" s="189"/>
      <c r="AJ88" s="189"/>
      <c r="AK88" s="189"/>
      <c r="AL88" s="189"/>
      <c r="AM88" s="189"/>
      <c r="AN88" s="188"/>
      <c r="AO88" s="189"/>
      <c r="AP88" s="189"/>
      <c r="AQ88" s="84"/>
      <c r="AS88" s="85">
        <f>ROUND(SUM(AS89:AS92),2)</f>
        <v>0</v>
      </c>
      <c r="AT88" s="86">
        <f t="shared" si="0"/>
        <v>0</v>
      </c>
      <c r="AU88" s="87">
        <f>ROUND(SUM(AU89:AU92),5)</f>
        <v>1237.80198</v>
      </c>
      <c r="AV88" s="86">
        <f>ROUND(AZ88*L31,2)</f>
        <v>0</v>
      </c>
      <c r="AW88" s="86">
        <f>ROUND(BA88*L32,2)</f>
        <v>0</v>
      </c>
      <c r="AX88" s="86">
        <f>ROUND(BB88*L31,2)</f>
        <v>0</v>
      </c>
      <c r="AY88" s="86">
        <f>ROUND(BC88*L32,2)</f>
        <v>0</v>
      </c>
      <c r="AZ88" s="86">
        <f>ROUND(SUM(AZ89:AZ92),2)</f>
        <v>0</v>
      </c>
      <c r="BA88" s="86">
        <f>ROUND(SUM(BA89:BA92),2)</f>
        <v>0</v>
      </c>
      <c r="BB88" s="86">
        <f>ROUND(SUM(BB89:BB92),2)</f>
        <v>0</v>
      </c>
      <c r="BC88" s="86">
        <f>ROUND(SUM(BC89:BC92),2)</f>
        <v>0</v>
      </c>
      <c r="BD88" s="88">
        <f>ROUND(SUM(BD89:BD92),2)</f>
        <v>0</v>
      </c>
      <c r="BS88" s="89" t="s">
        <v>69</v>
      </c>
      <c r="BT88" s="89" t="s">
        <v>77</v>
      </c>
      <c r="BU88" s="89" t="s">
        <v>71</v>
      </c>
      <c r="BV88" s="89" t="s">
        <v>72</v>
      </c>
      <c r="BW88" s="89" t="s">
        <v>78</v>
      </c>
      <c r="BX88" s="89" t="s">
        <v>73</v>
      </c>
    </row>
    <row r="89" spans="1:76" s="6" customFormat="1" ht="22.5" customHeight="1" x14ac:dyDescent="0.3">
      <c r="A89" s="158" t="s">
        <v>983</v>
      </c>
      <c r="B89" s="90"/>
      <c r="C89" s="91"/>
      <c r="D89" s="91"/>
      <c r="E89" s="190" t="s">
        <v>77</v>
      </c>
      <c r="F89" s="187"/>
      <c r="G89" s="187"/>
      <c r="H89" s="187"/>
      <c r="I89" s="187"/>
      <c r="J89" s="91"/>
      <c r="K89" s="190" t="s">
        <v>79</v>
      </c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3"/>
      <c r="AH89" s="187"/>
      <c r="AI89" s="187"/>
      <c r="AJ89" s="187"/>
      <c r="AK89" s="187"/>
      <c r="AL89" s="187"/>
      <c r="AM89" s="187"/>
      <c r="AN89" s="183"/>
      <c r="AO89" s="187"/>
      <c r="AP89" s="187"/>
      <c r="AQ89" s="92"/>
      <c r="AS89" s="93">
        <f>'1 - Stavebná časť'!M29</f>
        <v>0</v>
      </c>
      <c r="AT89" s="94">
        <f t="shared" si="0"/>
        <v>0</v>
      </c>
      <c r="AU89" s="95">
        <f>'1 - Stavebná časť'!W133</f>
        <v>1201.0680605</v>
      </c>
      <c r="AV89" s="94">
        <f>'1 - Stavebná časť'!M33</f>
        <v>0</v>
      </c>
      <c r="AW89" s="94">
        <f>'1 - Stavebná časť'!M34</f>
        <v>0</v>
      </c>
      <c r="AX89" s="94">
        <f>'1 - Stavebná časť'!M35</f>
        <v>0</v>
      </c>
      <c r="AY89" s="94">
        <f>'1 - Stavebná časť'!M36</f>
        <v>0</v>
      </c>
      <c r="AZ89" s="94">
        <f>'1 - Stavebná časť'!H33</f>
        <v>0</v>
      </c>
      <c r="BA89" s="94">
        <f>'1 - Stavebná časť'!H34</f>
        <v>0</v>
      </c>
      <c r="BB89" s="94">
        <f>'1 - Stavebná časť'!H35</f>
        <v>0</v>
      </c>
      <c r="BC89" s="94">
        <f>'1 - Stavebná časť'!H36</f>
        <v>0</v>
      </c>
      <c r="BD89" s="96">
        <f>'1 - Stavebná časť'!H37</f>
        <v>0</v>
      </c>
      <c r="BT89" s="97" t="s">
        <v>80</v>
      </c>
      <c r="BV89" s="97" t="s">
        <v>72</v>
      </c>
      <c r="BW89" s="97" t="s">
        <v>81</v>
      </c>
      <c r="BX89" s="97" t="s">
        <v>78</v>
      </c>
    </row>
    <row r="90" spans="1:76" s="6" customFormat="1" ht="22.5" customHeight="1" x14ac:dyDescent="0.3">
      <c r="A90" s="158" t="s">
        <v>983</v>
      </c>
      <c r="B90" s="90"/>
      <c r="C90" s="91"/>
      <c r="D90" s="91"/>
      <c r="E90" s="190" t="s">
        <v>80</v>
      </c>
      <c r="F90" s="187"/>
      <c r="G90" s="187"/>
      <c r="H90" s="187"/>
      <c r="I90" s="187"/>
      <c r="J90" s="91"/>
      <c r="K90" s="190" t="s">
        <v>82</v>
      </c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3"/>
      <c r="AH90" s="187"/>
      <c r="AI90" s="187"/>
      <c r="AJ90" s="187"/>
      <c r="AK90" s="187"/>
      <c r="AL90" s="187"/>
      <c r="AM90" s="187"/>
      <c r="AN90" s="183"/>
      <c r="AO90" s="187"/>
      <c r="AP90" s="187"/>
      <c r="AQ90" s="92"/>
      <c r="AS90" s="93">
        <f>'2 - Fotovoltaika'!M29</f>
        <v>0</v>
      </c>
      <c r="AT90" s="94">
        <f t="shared" si="0"/>
        <v>0</v>
      </c>
      <c r="AU90" s="95">
        <f>'2 - Fotovoltaika'!W123</f>
        <v>28.536639999999998</v>
      </c>
      <c r="AV90" s="94">
        <f>'2 - Fotovoltaika'!M33</f>
        <v>0</v>
      </c>
      <c r="AW90" s="94">
        <f>'2 - Fotovoltaika'!M34</f>
        <v>0</v>
      </c>
      <c r="AX90" s="94">
        <f>'2 - Fotovoltaika'!M35</f>
        <v>0</v>
      </c>
      <c r="AY90" s="94">
        <f>'2 - Fotovoltaika'!M36</f>
        <v>0</v>
      </c>
      <c r="AZ90" s="94">
        <f>'2 - Fotovoltaika'!H33</f>
        <v>0</v>
      </c>
      <c r="BA90" s="94">
        <f>'2 - Fotovoltaika'!H34</f>
        <v>0</v>
      </c>
      <c r="BB90" s="94">
        <f>'2 - Fotovoltaika'!H35</f>
        <v>0</v>
      </c>
      <c r="BC90" s="94">
        <f>'2 - Fotovoltaika'!H36</f>
        <v>0</v>
      </c>
      <c r="BD90" s="96">
        <f>'2 - Fotovoltaika'!H37</f>
        <v>0</v>
      </c>
      <c r="BT90" s="97" t="s">
        <v>80</v>
      </c>
      <c r="BV90" s="97" t="s">
        <v>72</v>
      </c>
      <c r="BW90" s="97" t="s">
        <v>83</v>
      </c>
      <c r="BX90" s="97" t="s">
        <v>78</v>
      </c>
    </row>
    <row r="91" spans="1:76" s="6" customFormat="1" ht="22.5" customHeight="1" x14ac:dyDescent="0.3">
      <c r="A91" s="158" t="s">
        <v>983</v>
      </c>
      <c r="B91" s="90"/>
      <c r="C91" s="91"/>
      <c r="D91" s="91"/>
      <c r="E91" s="190" t="s">
        <v>84</v>
      </c>
      <c r="F91" s="187"/>
      <c r="G91" s="187"/>
      <c r="H91" s="187"/>
      <c r="I91" s="187"/>
      <c r="J91" s="91"/>
      <c r="K91" s="190" t="s">
        <v>85</v>
      </c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3"/>
      <c r="AH91" s="187"/>
      <c r="AI91" s="187"/>
      <c r="AJ91" s="187"/>
      <c r="AK91" s="187"/>
      <c r="AL91" s="187"/>
      <c r="AM91" s="187"/>
      <c r="AN91" s="183"/>
      <c r="AO91" s="187"/>
      <c r="AP91" s="187"/>
      <c r="AQ91" s="92"/>
      <c r="AS91" s="93">
        <f>'3 - Výmena svietidiel za LED'!M29</f>
        <v>0</v>
      </c>
      <c r="AT91" s="94">
        <f t="shared" si="0"/>
        <v>0</v>
      </c>
      <c r="AU91" s="95">
        <f>'3 - Výmena svietidiel za LED'!W115</f>
        <v>0</v>
      </c>
      <c r="AV91" s="94">
        <f>'3 - Výmena svietidiel za LED'!M33</f>
        <v>0</v>
      </c>
      <c r="AW91" s="94">
        <f>'3 - Výmena svietidiel za LED'!M34</f>
        <v>0</v>
      </c>
      <c r="AX91" s="94">
        <f>'3 - Výmena svietidiel za LED'!M35</f>
        <v>0</v>
      </c>
      <c r="AY91" s="94">
        <f>'3 - Výmena svietidiel za LED'!M36</f>
        <v>0</v>
      </c>
      <c r="AZ91" s="94">
        <f>'3 - Výmena svietidiel za LED'!H33</f>
        <v>0</v>
      </c>
      <c r="BA91" s="94">
        <f>'3 - Výmena svietidiel za LED'!H34</f>
        <v>0</v>
      </c>
      <c r="BB91" s="94">
        <f>'3 - Výmena svietidiel za LED'!H35</f>
        <v>0</v>
      </c>
      <c r="BC91" s="94">
        <f>'3 - Výmena svietidiel za LED'!H36</f>
        <v>0</v>
      </c>
      <c r="BD91" s="96">
        <f>'3 - Výmena svietidiel za LED'!H37</f>
        <v>0</v>
      </c>
      <c r="BT91" s="97" t="s">
        <v>80</v>
      </c>
      <c r="BV91" s="97" t="s">
        <v>72</v>
      </c>
      <c r="BW91" s="97" t="s">
        <v>86</v>
      </c>
      <c r="BX91" s="97" t="s">
        <v>78</v>
      </c>
    </row>
    <row r="92" spans="1:76" s="6" customFormat="1" ht="34.5" customHeight="1" x14ac:dyDescent="0.3">
      <c r="A92" s="158" t="s">
        <v>983</v>
      </c>
      <c r="B92" s="90"/>
      <c r="C92" s="91"/>
      <c r="D92" s="91"/>
      <c r="E92" s="190" t="s">
        <v>87</v>
      </c>
      <c r="F92" s="187"/>
      <c r="G92" s="187"/>
      <c r="H92" s="187"/>
      <c r="I92" s="187"/>
      <c r="J92" s="91"/>
      <c r="K92" s="190" t="s">
        <v>989</v>
      </c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3"/>
      <c r="AH92" s="187"/>
      <c r="AI92" s="187"/>
      <c r="AJ92" s="187"/>
      <c r="AK92" s="187"/>
      <c r="AL92" s="187"/>
      <c r="AM92" s="187"/>
      <c r="AN92" s="183"/>
      <c r="AO92" s="187"/>
      <c r="AP92" s="187"/>
      <c r="AQ92" s="92"/>
      <c r="AS92" s="93">
        <f>'4 - Vykurovanie - Hydraul...'!M29</f>
        <v>0</v>
      </c>
      <c r="AT92" s="94">
        <f t="shared" si="0"/>
        <v>0</v>
      </c>
      <c r="AU92" s="95">
        <f>'4 - Vykurovanie - Hydraul...'!W118</f>
        <v>8.1972799999999992</v>
      </c>
      <c r="AV92" s="94">
        <f>'4 - Vykurovanie - Hydraul...'!M33</f>
        <v>0</v>
      </c>
      <c r="AW92" s="94">
        <f>'4 - Vykurovanie - Hydraul...'!M34</f>
        <v>0</v>
      </c>
      <c r="AX92" s="94">
        <f>'4 - Vykurovanie - Hydraul...'!M35</f>
        <v>0</v>
      </c>
      <c r="AY92" s="94">
        <f>'4 - Vykurovanie - Hydraul...'!M36</f>
        <v>0</v>
      </c>
      <c r="AZ92" s="94">
        <f>'4 - Vykurovanie - Hydraul...'!H33</f>
        <v>0</v>
      </c>
      <c r="BA92" s="94">
        <f>'4 - Vykurovanie - Hydraul...'!H34</f>
        <v>0</v>
      </c>
      <c r="BB92" s="94">
        <f>'4 - Vykurovanie - Hydraul...'!H35</f>
        <v>0</v>
      </c>
      <c r="BC92" s="94">
        <f>'4 - Vykurovanie - Hydraul...'!H36</f>
        <v>0</v>
      </c>
      <c r="BD92" s="96">
        <f>'4 - Vykurovanie - Hydraul...'!H37</f>
        <v>0</v>
      </c>
      <c r="BT92" s="97" t="s">
        <v>80</v>
      </c>
      <c r="BV92" s="97" t="s">
        <v>72</v>
      </c>
      <c r="BW92" s="97" t="s">
        <v>88</v>
      </c>
      <c r="BX92" s="97" t="s">
        <v>78</v>
      </c>
    </row>
    <row r="93" spans="1:76" s="5" customFormat="1" ht="37.5" customHeight="1" x14ac:dyDescent="0.3">
      <c r="B93" s="81"/>
      <c r="C93" s="82"/>
      <c r="D93" s="192" t="s">
        <v>89</v>
      </c>
      <c r="E93" s="189"/>
      <c r="F93" s="189"/>
      <c r="G93" s="189"/>
      <c r="H93" s="189"/>
      <c r="I93" s="83"/>
      <c r="J93" s="192" t="s">
        <v>90</v>
      </c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91"/>
      <c r="AH93" s="189"/>
      <c r="AI93" s="189"/>
      <c r="AJ93" s="189"/>
      <c r="AK93" s="189"/>
      <c r="AL93" s="189"/>
      <c r="AM93" s="189"/>
      <c r="AN93" s="188"/>
      <c r="AO93" s="189"/>
      <c r="AP93" s="189"/>
      <c r="AQ93" s="84"/>
      <c r="AS93" s="85">
        <f>ROUND(SUM(AS94:AS95),2)</f>
        <v>0</v>
      </c>
      <c r="AT93" s="86">
        <f t="shared" si="0"/>
        <v>0</v>
      </c>
      <c r="AU93" s="87">
        <f>ROUND(SUM(AU94:AU95),5)</f>
        <v>0</v>
      </c>
      <c r="AV93" s="86">
        <f>ROUND(AZ93*L31,2)</f>
        <v>0</v>
      </c>
      <c r="AW93" s="86">
        <f>ROUND(BA93*L32,2)</f>
        <v>0</v>
      </c>
      <c r="AX93" s="86">
        <f>ROUND(BB93*L31,2)</f>
        <v>0</v>
      </c>
      <c r="AY93" s="86">
        <f>ROUND(BC93*L32,2)</f>
        <v>0</v>
      </c>
      <c r="AZ93" s="86">
        <f>ROUND(SUM(AZ94:AZ95),2)</f>
        <v>0</v>
      </c>
      <c r="BA93" s="86">
        <f>ROUND(SUM(BA94:BA95),2)</f>
        <v>0</v>
      </c>
      <c r="BB93" s="86">
        <f>ROUND(SUM(BB94:BB95),2)</f>
        <v>0</v>
      </c>
      <c r="BC93" s="86">
        <f>ROUND(SUM(BC94:BC95),2)</f>
        <v>0</v>
      </c>
      <c r="BD93" s="88">
        <f>ROUND(SUM(BD94:BD95),2)</f>
        <v>0</v>
      </c>
      <c r="BS93" s="89" t="s">
        <v>69</v>
      </c>
      <c r="BT93" s="89" t="s">
        <v>77</v>
      </c>
      <c r="BU93" s="89" t="s">
        <v>71</v>
      </c>
      <c r="BV93" s="89" t="s">
        <v>72</v>
      </c>
      <c r="BW93" s="89" t="s">
        <v>91</v>
      </c>
      <c r="BX93" s="89" t="s">
        <v>73</v>
      </c>
    </row>
    <row r="94" spans="1:76" s="6" customFormat="1" ht="22.5" customHeight="1" x14ac:dyDescent="0.3">
      <c r="A94" s="158" t="s">
        <v>983</v>
      </c>
      <c r="B94" s="90"/>
      <c r="C94" s="91"/>
      <c r="D94" s="91"/>
      <c r="E94" s="190" t="s">
        <v>77</v>
      </c>
      <c r="F94" s="187"/>
      <c r="G94" s="187"/>
      <c r="H94" s="187"/>
      <c r="I94" s="187"/>
      <c r="J94" s="91"/>
      <c r="K94" s="190" t="s">
        <v>92</v>
      </c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3"/>
      <c r="AH94" s="187"/>
      <c r="AI94" s="187"/>
      <c r="AJ94" s="187"/>
      <c r="AK94" s="187"/>
      <c r="AL94" s="187"/>
      <c r="AM94" s="187"/>
      <c r="AN94" s="183"/>
      <c r="AO94" s="187"/>
      <c r="AP94" s="187"/>
      <c r="AQ94" s="92"/>
      <c r="AS94" s="93">
        <f>'1 - Elektro časť - Blesko...'!M29</f>
        <v>0</v>
      </c>
      <c r="AT94" s="94">
        <f t="shared" si="0"/>
        <v>0</v>
      </c>
      <c r="AU94" s="95">
        <f>'1 - Elektro časť - Blesko...'!W116</f>
        <v>0</v>
      </c>
      <c r="AV94" s="94">
        <f>'1 - Elektro časť - Blesko...'!M33</f>
        <v>0</v>
      </c>
      <c r="AW94" s="94">
        <f>'1 - Elektro časť - Blesko...'!M34</f>
        <v>0</v>
      </c>
      <c r="AX94" s="94">
        <f>'1 - Elektro časť - Blesko...'!M35</f>
        <v>0</v>
      </c>
      <c r="AY94" s="94">
        <f>'1 - Elektro časť - Blesko...'!M36</f>
        <v>0</v>
      </c>
      <c r="AZ94" s="94">
        <f>'1 - Elektro časť - Blesko...'!H33</f>
        <v>0</v>
      </c>
      <c r="BA94" s="94">
        <f>'1 - Elektro časť - Blesko...'!H34</f>
        <v>0</v>
      </c>
      <c r="BB94" s="94">
        <f>'1 - Elektro časť - Blesko...'!H35</f>
        <v>0</v>
      </c>
      <c r="BC94" s="94">
        <f>'1 - Elektro časť - Blesko...'!H36</f>
        <v>0</v>
      </c>
      <c r="BD94" s="96">
        <f>'1 - Elektro časť - Blesko...'!H37</f>
        <v>0</v>
      </c>
      <c r="BT94" s="97" t="s">
        <v>80</v>
      </c>
      <c r="BV94" s="97" t="s">
        <v>72</v>
      </c>
      <c r="BW94" s="97" t="s">
        <v>93</v>
      </c>
      <c r="BX94" s="97" t="s">
        <v>91</v>
      </c>
    </row>
    <row r="95" spans="1:76" s="6" customFormat="1" ht="27.75" customHeight="1" x14ac:dyDescent="0.3">
      <c r="A95" s="158" t="s">
        <v>983</v>
      </c>
      <c r="B95" s="90"/>
      <c r="C95" s="91"/>
      <c r="D95" s="91"/>
      <c r="E95" s="190" t="s">
        <v>80</v>
      </c>
      <c r="F95" s="187"/>
      <c r="G95" s="187"/>
      <c r="H95" s="187"/>
      <c r="I95" s="187"/>
      <c r="J95" s="91"/>
      <c r="K95" s="190" t="s">
        <v>1021</v>
      </c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3"/>
      <c r="AH95" s="187"/>
      <c r="AI95" s="187"/>
      <c r="AJ95" s="187"/>
      <c r="AK95" s="187"/>
      <c r="AL95" s="187"/>
      <c r="AM95" s="187"/>
      <c r="AN95" s="183"/>
      <c r="AO95" s="187"/>
      <c r="AP95" s="187"/>
      <c r="AQ95" s="92"/>
      <c r="AS95" s="98">
        <f>'2 - Elektro časť -  Prepo...'!M29</f>
        <v>0</v>
      </c>
      <c r="AT95" s="99">
        <f t="shared" si="0"/>
        <v>0</v>
      </c>
      <c r="AU95" s="100">
        <f>'2 - Elektro časť -  Prepo...'!W116</f>
        <v>0</v>
      </c>
      <c r="AV95" s="99">
        <f>'2 - Elektro časť -  Prepo...'!M33</f>
        <v>0</v>
      </c>
      <c r="AW95" s="99">
        <f>'2 - Elektro časť -  Prepo...'!M34</f>
        <v>0</v>
      </c>
      <c r="AX95" s="99">
        <f>'2 - Elektro časť -  Prepo...'!M35</f>
        <v>0</v>
      </c>
      <c r="AY95" s="99">
        <f>'2 - Elektro časť -  Prepo...'!M36</f>
        <v>0</v>
      </c>
      <c r="AZ95" s="99">
        <f>'2 - Elektro časť -  Prepo...'!H33</f>
        <v>0</v>
      </c>
      <c r="BA95" s="99">
        <f>'2 - Elektro časť -  Prepo...'!H34</f>
        <v>0</v>
      </c>
      <c r="BB95" s="99">
        <f>'2 - Elektro časť -  Prepo...'!H35</f>
        <v>0</v>
      </c>
      <c r="BC95" s="99">
        <f>'2 - Elektro časť -  Prepo...'!H36</f>
        <v>0</v>
      </c>
      <c r="BD95" s="101">
        <f>'2 - Elektro časť -  Prepo...'!H37</f>
        <v>0</v>
      </c>
      <c r="BT95" s="97" t="s">
        <v>80</v>
      </c>
      <c r="BV95" s="97" t="s">
        <v>72</v>
      </c>
      <c r="BW95" s="97" t="s">
        <v>94</v>
      </c>
      <c r="BX95" s="97" t="s">
        <v>91</v>
      </c>
    </row>
    <row r="96" spans="1:76" x14ac:dyDescent="0.3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20"/>
    </row>
    <row r="97" spans="2:89" s="1" customFormat="1" ht="30" customHeight="1" x14ac:dyDescent="0.3">
      <c r="B97" s="28"/>
      <c r="C97" s="73" t="s">
        <v>95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186"/>
      <c r="AH97" s="184"/>
      <c r="AI97" s="184"/>
      <c r="AJ97" s="184"/>
      <c r="AK97" s="184"/>
      <c r="AL97" s="184"/>
      <c r="AM97" s="184"/>
      <c r="AN97" s="186"/>
      <c r="AO97" s="184"/>
      <c r="AP97" s="184"/>
      <c r="AQ97" s="30"/>
      <c r="AS97" s="69" t="s">
        <v>96</v>
      </c>
      <c r="AT97" s="70" t="s">
        <v>97</v>
      </c>
      <c r="AU97" s="70" t="s">
        <v>34</v>
      </c>
      <c r="AV97" s="71" t="s">
        <v>57</v>
      </c>
    </row>
    <row r="98" spans="2:89" s="1" customFormat="1" ht="19.899999999999999" customHeight="1" x14ac:dyDescent="0.3">
      <c r="B98" s="28"/>
      <c r="C98" s="29"/>
      <c r="D98" s="102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183"/>
      <c r="AH98" s="184"/>
      <c r="AI98" s="184"/>
      <c r="AJ98" s="184"/>
      <c r="AK98" s="184"/>
      <c r="AL98" s="184"/>
      <c r="AM98" s="184"/>
      <c r="AN98" s="183"/>
      <c r="AO98" s="184"/>
      <c r="AP98" s="184"/>
      <c r="AQ98" s="30"/>
      <c r="AS98" s="103"/>
      <c r="AT98" s="104" t="s">
        <v>98</v>
      </c>
      <c r="AU98" s="104" t="s">
        <v>37</v>
      </c>
      <c r="AV98" s="105">
        <f>ROUND(IF(AU98="základná",AG98*L31,IF(AU98="znížená",AG98*L32,0)),2)</f>
        <v>0</v>
      </c>
      <c r="BV98" s="14" t="s">
        <v>99</v>
      </c>
      <c r="BY98" s="106">
        <f>IF(AU98="základná",AV98,0)</f>
        <v>0</v>
      </c>
      <c r="BZ98" s="106">
        <f>IF(AU98="znížená",AV98,0)</f>
        <v>0</v>
      </c>
      <c r="CA98" s="106">
        <v>0</v>
      </c>
      <c r="CB98" s="106">
        <v>0</v>
      </c>
      <c r="CC98" s="106">
        <v>0</v>
      </c>
      <c r="CD98" s="106">
        <f>IF(AU98="základná",AG98,0)</f>
        <v>0</v>
      </c>
      <c r="CE98" s="106">
        <f>IF(AU98="znížená",AG98,0)</f>
        <v>0</v>
      </c>
      <c r="CF98" s="106">
        <f>IF(AU98="zákl. prenesená",AG98,0)</f>
        <v>0</v>
      </c>
      <c r="CG98" s="106">
        <f>IF(AU98="zníž. prenesená",AG98,0)</f>
        <v>0</v>
      </c>
      <c r="CH98" s="106">
        <f>IF(AU98="nulová",AG98,0)</f>
        <v>0</v>
      </c>
      <c r="CI98" s="14" t="s">
        <v>80</v>
      </c>
      <c r="CJ98" s="14" t="s">
        <v>77</v>
      </c>
      <c r="CK98" s="14" t="str">
        <f>IF(D98="Vyplň vlastné","","x")</f>
        <v>x</v>
      </c>
    </row>
    <row r="99" spans="2:89" s="1" customFormat="1" ht="10.9" customHeight="1" x14ac:dyDescent="0.3"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30"/>
    </row>
    <row r="100" spans="2:89" s="1" customFormat="1" ht="30" customHeight="1" x14ac:dyDescent="0.3">
      <c r="B100" s="28"/>
      <c r="C100" s="107" t="s">
        <v>100</v>
      </c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30"/>
    </row>
    <row r="101" spans="2:89" s="1" customFormat="1" ht="6.95" customHeight="1" x14ac:dyDescent="0.3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4"/>
    </row>
  </sheetData>
  <mergeCells count="75">
    <mergeCell ref="C2:AP2"/>
    <mergeCell ref="C4:AP4"/>
    <mergeCell ref="K5:AO5"/>
    <mergeCell ref="K6:AO6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G88:AM88"/>
    <mergeCell ref="D88:H88"/>
    <mergeCell ref="J88:AF88"/>
    <mergeCell ref="AN89:AP89"/>
    <mergeCell ref="AG89:AM89"/>
    <mergeCell ref="E89:I89"/>
    <mergeCell ref="K89:AF89"/>
    <mergeCell ref="E90:I90"/>
    <mergeCell ref="K90:AF90"/>
    <mergeCell ref="AN91:AP91"/>
    <mergeCell ref="AG91:AM91"/>
    <mergeCell ref="E91:I91"/>
    <mergeCell ref="K91:AF91"/>
    <mergeCell ref="E92:I92"/>
    <mergeCell ref="K92:AF92"/>
    <mergeCell ref="AN93:AP93"/>
    <mergeCell ref="AG93:AM93"/>
    <mergeCell ref="D93:H93"/>
    <mergeCell ref="J93:AF93"/>
    <mergeCell ref="E94:I94"/>
    <mergeCell ref="K94:AF94"/>
    <mergeCell ref="AN95:AP95"/>
    <mergeCell ref="AG95:AM95"/>
    <mergeCell ref="E95:I95"/>
    <mergeCell ref="K95:AF95"/>
    <mergeCell ref="AG100:AM100"/>
    <mergeCell ref="AN100:AP100"/>
    <mergeCell ref="AR2:BE2"/>
    <mergeCell ref="AG98:AM98"/>
    <mergeCell ref="AN98:AP98"/>
    <mergeCell ref="AG87:AM87"/>
    <mergeCell ref="AN87:AP87"/>
    <mergeCell ref="AG97:AM97"/>
    <mergeCell ref="AN97:AP97"/>
    <mergeCell ref="AN94:AP94"/>
    <mergeCell ref="AG94:AM94"/>
    <mergeCell ref="AN92:AP92"/>
    <mergeCell ref="AG92:AM92"/>
    <mergeCell ref="AN90:AP90"/>
    <mergeCell ref="AG90:AM90"/>
    <mergeCell ref="AN88:AP88"/>
  </mergeCells>
  <dataValidations count="2">
    <dataValidation type="list" allowBlank="1" showInputMessage="1" showErrorMessage="1" error="Povolené sú hodnoty základná, znížená, nulová." sqref="AU98:AU99">
      <formula1>"základná,znížená,nulová"</formula1>
    </dataValidation>
    <dataValidation type="list" allowBlank="1" showInputMessage="1" showErrorMessage="1" error="Povolené sú hodnoty stavebná časť, technologická časť, investičná časť." sqref="AT98:AT99">
      <formula1>"stavebná časť,technologická časť,investičná časť"</formula1>
    </dataValidation>
  </dataValidations>
  <hyperlinks>
    <hyperlink ref="K1:S1" location="C2" tooltip="Súhrnný list stavby" display="1) Súhrnný list stavby"/>
    <hyperlink ref="W1:AF1" location="C87" tooltip="Rekapitulácia objektov" display="2) Rekapitulácia objektov"/>
    <hyperlink ref="A89" location="'1 - Stavebná časť'!C2" tooltip="1 - Stavebná časť" display="/"/>
    <hyperlink ref="A90" location="'2 - Fotovoltaika'!C2" tooltip="2 - Fotovoltaika" display="/"/>
    <hyperlink ref="A91" location="'3 - Výmena svietidiel za LED'!C2" tooltip="3 - Výmena svietidiel za LED" display="/"/>
    <hyperlink ref="A92" location="'4 - Vukurovanie - Hydraul...'!C2" tooltip="4 - Vukurovanie - Hydraul..." display="/"/>
    <hyperlink ref="A94" location="'1 - Elektro časť - Blesko...'!C2" tooltip="1 - Elektro časť - Blesko..." display="/"/>
    <hyperlink ref="A95" location="'2 - Elektro časť -  Prepo...'!C2" tooltip="2 - Elektro časť -  Prepo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20"/>
  <sheetViews>
    <sheetView showGridLines="0" zoomScaleNormal="100" workbookViewId="0">
      <pane ySplit="1" topLeftCell="A299" activePane="bottomLeft" state="frozen"/>
      <selection pane="bottomLeft" activeCell="F324" sqref="F32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81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104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17" t="s">
        <v>106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 t="s">
        <v>3</v>
      </c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ROUND((SUM(BE113:BE114)+SUM(BE133:BE315)),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ROUND((SUM(BF113:BF114)+SUM(BF133:BF315)),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ROUND((SUM(BG113:BG114)+SUM(BG133:BG315)),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ROUND((SUM(BH113:BH114)+SUM(BH133:BH315)),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ROUND((SUM(BI113:BI114)+SUM(BI133:BI315)),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104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1 - Stavebná časť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114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115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9.899999999999999" customHeight="1" x14ac:dyDescent="0.3">
      <c r="B92" s="120"/>
      <c r="C92" s="91"/>
      <c r="D92" s="102" t="s">
        <v>116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9.899999999999999" customHeight="1" x14ac:dyDescent="0.3">
      <c r="B93" s="120"/>
      <c r="C93" s="91"/>
      <c r="D93" s="102" t="s">
        <v>117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8" customFormat="1" ht="19.899999999999999" customHeight="1" x14ac:dyDescent="0.3">
      <c r="B94" s="120"/>
      <c r="C94" s="91"/>
      <c r="D94" s="102" t="s">
        <v>118</v>
      </c>
      <c r="E94" s="91"/>
      <c r="F94" s="91"/>
      <c r="G94" s="91"/>
      <c r="H94" s="91"/>
      <c r="I94" s="91"/>
      <c r="J94" s="91"/>
      <c r="K94" s="91"/>
      <c r="L94" s="91"/>
      <c r="M94" s="91"/>
      <c r="N94" s="183"/>
      <c r="O94" s="187"/>
      <c r="P94" s="187"/>
      <c r="Q94" s="187"/>
      <c r="R94" s="121"/>
    </row>
    <row r="95" spans="2:47" s="7" customFormat="1" ht="24.95" customHeight="1" x14ac:dyDescent="0.3">
      <c r="B95" s="116"/>
      <c r="C95" s="117"/>
      <c r="D95" s="118" t="s">
        <v>119</v>
      </c>
      <c r="E95" s="117"/>
      <c r="F95" s="117"/>
      <c r="G95" s="117"/>
      <c r="H95" s="117"/>
      <c r="I95" s="117"/>
      <c r="J95" s="117"/>
      <c r="K95" s="117"/>
      <c r="L95" s="117"/>
      <c r="M95" s="117"/>
      <c r="N95" s="226"/>
      <c r="O95" s="249"/>
      <c r="P95" s="249"/>
      <c r="Q95" s="249"/>
      <c r="R95" s="119"/>
    </row>
    <row r="96" spans="2:47" s="8" customFormat="1" ht="19.899999999999999" customHeight="1" x14ac:dyDescent="0.3">
      <c r="B96" s="120"/>
      <c r="C96" s="91"/>
      <c r="D96" s="102" t="s">
        <v>120</v>
      </c>
      <c r="E96" s="91"/>
      <c r="F96" s="91"/>
      <c r="G96" s="91"/>
      <c r="H96" s="91"/>
      <c r="I96" s="91"/>
      <c r="J96" s="91"/>
      <c r="K96" s="91"/>
      <c r="L96" s="91"/>
      <c r="M96" s="91"/>
      <c r="N96" s="183"/>
      <c r="O96" s="187"/>
      <c r="P96" s="187"/>
      <c r="Q96" s="187"/>
      <c r="R96" s="121"/>
    </row>
    <row r="97" spans="2:18" s="8" customFormat="1" ht="14.85" customHeight="1" x14ac:dyDescent="0.3">
      <c r="B97" s="120"/>
      <c r="C97" s="91"/>
      <c r="D97" s="102" t="s">
        <v>121</v>
      </c>
      <c r="E97" s="91"/>
      <c r="F97" s="91"/>
      <c r="G97" s="91"/>
      <c r="H97" s="91"/>
      <c r="I97" s="91"/>
      <c r="J97" s="91"/>
      <c r="K97" s="91"/>
      <c r="L97" s="91"/>
      <c r="M97" s="91"/>
      <c r="N97" s="183"/>
      <c r="O97" s="187"/>
      <c r="P97" s="187"/>
      <c r="Q97" s="187"/>
      <c r="R97" s="121"/>
    </row>
    <row r="98" spans="2:18" s="8" customFormat="1" ht="14.85" customHeight="1" x14ac:dyDescent="0.3">
      <c r="B98" s="120"/>
      <c r="C98" s="91"/>
      <c r="D98" s="102" t="s">
        <v>122</v>
      </c>
      <c r="E98" s="91"/>
      <c r="F98" s="91"/>
      <c r="G98" s="91"/>
      <c r="H98" s="91"/>
      <c r="I98" s="91"/>
      <c r="J98" s="91"/>
      <c r="K98" s="91"/>
      <c r="L98" s="91"/>
      <c r="M98" s="91"/>
      <c r="N98" s="183"/>
      <c r="O98" s="187"/>
      <c r="P98" s="187"/>
      <c r="Q98" s="187"/>
      <c r="R98" s="121"/>
    </row>
    <row r="99" spans="2:18" s="8" customFormat="1" ht="19.899999999999999" customHeight="1" x14ac:dyDescent="0.3">
      <c r="B99" s="120"/>
      <c r="C99" s="91"/>
      <c r="D99" s="102" t="s">
        <v>123</v>
      </c>
      <c r="E99" s="91"/>
      <c r="F99" s="91"/>
      <c r="G99" s="91"/>
      <c r="H99" s="91"/>
      <c r="I99" s="91"/>
      <c r="J99" s="91"/>
      <c r="K99" s="91"/>
      <c r="L99" s="91"/>
      <c r="M99" s="91"/>
      <c r="N99" s="183"/>
      <c r="O99" s="187"/>
      <c r="P99" s="187"/>
      <c r="Q99" s="187"/>
      <c r="R99" s="121"/>
    </row>
    <row r="100" spans="2:18" s="8" customFormat="1" ht="19.899999999999999" customHeight="1" x14ac:dyDescent="0.3">
      <c r="B100" s="120"/>
      <c r="C100" s="91"/>
      <c r="D100" s="102" t="s">
        <v>124</v>
      </c>
      <c r="E100" s="91"/>
      <c r="F100" s="91"/>
      <c r="G100" s="91"/>
      <c r="H100" s="91"/>
      <c r="I100" s="91"/>
      <c r="J100" s="91"/>
      <c r="K100" s="91"/>
      <c r="L100" s="91"/>
      <c r="M100" s="91"/>
      <c r="N100" s="183"/>
      <c r="O100" s="187"/>
      <c r="P100" s="187"/>
      <c r="Q100" s="187"/>
      <c r="R100" s="121"/>
    </row>
    <row r="101" spans="2:18" s="8" customFormat="1" ht="14.85" customHeight="1" x14ac:dyDescent="0.3">
      <c r="B101" s="120"/>
      <c r="C101" s="91"/>
      <c r="D101" s="102" t="s">
        <v>125</v>
      </c>
      <c r="E101" s="91"/>
      <c r="F101" s="91"/>
      <c r="G101" s="91"/>
      <c r="H101" s="91"/>
      <c r="I101" s="91"/>
      <c r="J101" s="91"/>
      <c r="K101" s="91"/>
      <c r="L101" s="91"/>
      <c r="M101" s="91"/>
      <c r="N101" s="183"/>
      <c r="O101" s="187"/>
      <c r="P101" s="187"/>
      <c r="Q101" s="187"/>
      <c r="R101" s="121"/>
    </row>
    <row r="102" spans="2:18" s="8" customFormat="1" ht="14.85" customHeight="1" x14ac:dyDescent="0.3">
      <c r="B102" s="120"/>
      <c r="C102" s="91"/>
      <c r="D102" s="102" t="s">
        <v>126</v>
      </c>
      <c r="E102" s="91"/>
      <c r="F102" s="91"/>
      <c r="G102" s="91"/>
      <c r="H102" s="91"/>
      <c r="I102" s="91"/>
      <c r="J102" s="91"/>
      <c r="K102" s="91"/>
      <c r="L102" s="91"/>
      <c r="M102" s="91"/>
      <c r="N102" s="183"/>
      <c r="O102" s="187"/>
      <c r="P102" s="187"/>
      <c r="Q102" s="187"/>
      <c r="R102" s="121"/>
    </row>
    <row r="103" spans="2:18" s="8" customFormat="1" ht="14.85" customHeight="1" x14ac:dyDescent="0.3">
      <c r="B103" s="120"/>
      <c r="C103" s="91"/>
      <c r="D103" s="102" t="s">
        <v>127</v>
      </c>
      <c r="E103" s="91"/>
      <c r="F103" s="91"/>
      <c r="G103" s="91"/>
      <c r="H103" s="91"/>
      <c r="I103" s="91"/>
      <c r="J103" s="91"/>
      <c r="K103" s="91"/>
      <c r="L103" s="91"/>
      <c r="M103" s="91"/>
      <c r="N103" s="183"/>
      <c r="O103" s="187"/>
      <c r="P103" s="187"/>
      <c r="Q103" s="187"/>
      <c r="R103" s="121"/>
    </row>
    <row r="104" spans="2:18" s="8" customFormat="1" ht="19.899999999999999" customHeight="1" x14ac:dyDescent="0.3">
      <c r="B104" s="120"/>
      <c r="C104" s="91"/>
      <c r="D104" s="102" t="s">
        <v>128</v>
      </c>
      <c r="E104" s="91"/>
      <c r="F104" s="91"/>
      <c r="G104" s="91"/>
      <c r="H104" s="91"/>
      <c r="I104" s="91"/>
      <c r="J104" s="91"/>
      <c r="K104" s="91"/>
      <c r="L104" s="91"/>
      <c r="M104" s="91"/>
      <c r="N104" s="183"/>
      <c r="O104" s="187"/>
      <c r="P104" s="187"/>
      <c r="Q104" s="187"/>
      <c r="R104" s="121"/>
    </row>
    <row r="105" spans="2:18" s="8" customFormat="1" ht="14.85" customHeight="1" x14ac:dyDescent="0.3">
      <c r="B105" s="120"/>
      <c r="C105" s="91"/>
      <c r="D105" s="102" t="s">
        <v>129</v>
      </c>
      <c r="E105" s="91"/>
      <c r="F105" s="91"/>
      <c r="G105" s="91"/>
      <c r="H105" s="91"/>
      <c r="I105" s="91"/>
      <c r="J105" s="91"/>
      <c r="K105" s="91"/>
      <c r="L105" s="91"/>
      <c r="M105" s="91"/>
      <c r="N105" s="183"/>
      <c r="O105" s="187"/>
      <c r="P105" s="187"/>
      <c r="Q105" s="187"/>
      <c r="R105" s="121"/>
    </row>
    <row r="106" spans="2:18" s="8" customFormat="1" ht="14.85" customHeight="1" x14ac:dyDescent="0.3">
      <c r="B106" s="120"/>
      <c r="C106" s="91"/>
      <c r="D106" s="102" t="s">
        <v>130</v>
      </c>
      <c r="E106" s="91"/>
      <c r="F106" s="91"/>
      <c r="G106" s="91"/>
      <c r="H106" s="91"/>
      <c r="I106" s="91"/>
      <c r="J106" s="91"/>
      <c r="K106" s="91"/>
      <c r="L106" s="91"/>
      <c r="M106" s="91"/>
      <c r="N106" s="183"/>
      <c r="O106" s="187"/>
      <c r="P106" s="187"/>
      <c r="Q106" s="187"/>
      <c r="R106" s="121"/>
    </row>
    <row r="107" spans="2:18" s="8" customFormat="1" ht="14.85" customHeight="1" x14ac:dyDescent="0.3">
      <c r="B107" s="120"/>
      <c r="C107" s="91"/>
      <c r="D107" s="102" t="s">
        <v>131</v>
      </c>
      <c r="E107" s="91"/>
      <c r="F107" s="91"/>
      <c r="G107" s="91"/>
      <c r="H107" s="91"/>
      <c r="I107" s="91"/>
      <c r="J107" s="91"/>
      <c r="K107" s="91"/>
      <c r="L107" s="91"/>
      <c r="M107" s="91"/>
      <c r="N107" s="183"/>
      <c r="O107" s="187"/>
      <c r="P107" s="187"/>
      <c r="Q107" s="187"/>
      <c r="R107" s="121"/>
    </row>
    <row r="108" spans="2:18" s="8" customFormat="1" ht="14.85" customHeight="1" x14ac:dyDescent="0.3">
      <c r="B108" s="120"/>
      <c r="C108" s="91"/>
      <c r="D108" s="102" t="s">
        <v>132</v>
      </c>
      <c r="E108" s="91"/>
      <c r="F108" s="91"/>
      <c r="G108" s="91"/>
      <c r="H108" s="91"/>
      <c r="I108" s="91"/>
      <c r="J108" s="91"/>
      <c r="K108" s="91"/>
      <c r="L108" s="91"/>
      <c r="M108" s="91"/>
      <c r="N108" s="183"/>
      <c r="O108" s="187"/>
      <c r="P108" s="187"/>
      <c r="Q108" s="187"/>
      <c r="R108" s="121"/>
    </row>
    <row r="109" spans="2:18" s="7" customFormat="1" ht="24.95" customHeight="1" x14ac:dyDescent="0.3">
      <c r="B109" s="116"/>
      <c r="C109" s="117"/>
      <c r="D109" s="118" t="s">
        <v>133</v>
      </c>
      <c r="E109" s="117"/>
      <c r="F109" s="117"/>
      <c r="G109" s="117"/>
      <c r="H109" s="117"/>
      <c r="I109" s="117"/>
      <c r="J109" s="117"/>
      <c r="K109" s="117"/>
      <c r="L109" s="117"/>
      <c r="M109" s="117"/>
      <c r="N109" s="226"/>
      <c r="O109" s="249"/>
      <c r="P109" s="249"/>
      <c r="Q109" s="249"/>
      <c r="R109" s="119"/>
    </row>
    <row r="110" spans="2:18" s="8" customFormat="1" ht="19.899999999999999" customHeight="1" x14ac:dyDescent="0.3">
      <c r="B110" s="120"/>
      <c r="C110" s="91"/>
      <c r="D110" s="102" t="s">
        <v>134</v>
      </c>
      <c r="E110" s="91"/>
      <c r="F110" s="91"/>
      <c r="G110" s="91"/>
      <c r="H110" s="91"/>
      <c r="I110" s="91"/>
      <c r="J110" s="91"/>
      <c r="K110" s="91"/>
      <c r="L110" s="91"/>
      <c r="M110" s="91"/>
      <c r="N110" s="183"/>
      <c r="O110" s="187"/>
      <c r="P110" s="187"/>
      <c r="Q110" s="187"/>
      <c r="R110" s="121"/>
    </row>
    <row r="111" spans="2:18" s="8" customFormat="1" ht="19.899999999999999" customHeight="1" x14ac:dyDescent="0.3">
      <c r="B111" s="120"/>
      <c r="C111" s="91"/>
      <c r="D111" s="102" t="s">
        <v>135</v>
      </c>
      <c r="E111" s="91"/>
      <c r="F111" s="91"/>
      <c r="G111" s="91"/>
      <c r="H111" s="91"/>
      <c r="I111" s="91"/>
      <c r="J111" s="91"/>
      <c r="K111" s="91"/>
      <c r="L111" s="91"/>
      <c r="M111" s="91"/>
      <c r="N111" s="183"/>
      <c r="O111" s="187"/>
      <c r="P111" s="187"/>
      <c r="Q111" s="187"/>
      <c r="R111" s="121"/>
    </row>
    <row r="112" spans="2:18" s="1" customFormat="1" ht="21.75" customHeight="1" x14ac:dyDescent="0.3"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0"/>
    </row>
    <row r="113" spans="2:21" s="1" customFormat="1" ht="29.25" customHeight="1" x14ac:dyDescent="0.3">
      <c r="B113" s="28"/>
      <c r="C113" s="115" t="s">
        <v>136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50"/>
      <c r="O113" s="184"/>
      <c r="P113" s="184"/>
      <c r="Q113" s="184"/>
      <c r="R113" s="30"/>
      <c r="T113" s="122"/>
      <c r="U113" s="123" t="s">
        <v>34</v>
      </c>
    </row>
    <row r="114" spans="2:21" s="1" customFormat="1" ht="18" customHeight="1" x14ac:dyDescent="0.3"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</row>
    <row r="115" spans="2:21" s="1" customFormat="1" ht="29.25" customHeight="1" x14ac:dyDescent="0.3">
      <c r="B115" s="28"/>
      <c r="C115" s="107" t="s">
        <v>100</v>
      </c>
      <c r="D115" s="108"/>
      <c r="E115" s="108"/>
      <c r="F115" s="108"/>
      <c r="G115" s="108"/>
      <c r="H115" s="108"/>
      <c r="I115" s="108"/>
      <c r="J115" s="108"/>
      <c r="K115" s="108"/>
      <c r="L115" s="180"/>
      <c r="M115" s="251"/>
      <c r="N115" s="251"/>
      <c r="O115" s="251"/>
      <c r="P115" s="251"/>
      <c r="Q115" s="251"/>
      <c r="R115" s="30"/>
    </row>
    <row r="116" spans="2:21" s="1" customFormat="1" ht="6.95" customHeight="1" x14ac:dyDescent="0.3"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4"/>
    </row>
    <row r="120" spans="2:21" s="1" customFormat="1" ht="6.95" customHeight="1" x14ac:dyDescent="0.3">
      <c r="B120" s="55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7"/>
    </row>
    <row r="121" spans="2:21" s="1" customFormat="1" ht="36.950000000000003" customHeight="1" x14ac:dyDescent="0.3">
      <c r="B121" s="28"/>
      <c r="C121" s="205" t="s">
        <v>137</v>
      </c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30"/>
    </row>
    <row r="122" spans="2:21" s="1" customFormat="1" ht="6.95" customHeight="1" x14ac:dyDescent="0.3">
      <c r="B122" s="28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30"/>
    </row>
    <row r="123" spans="2:21" s="1" customFormat="1" ht="30" customHeight="1" x14ac:dyDescent="0.3">
      <c r="B123" s="28"/>
      <c r="C123" s="25" t="s">
        <v>13</v>
      </c>
      <c r="D123" s="29"/>
      <c r="E123" s="29"/>
      <c r="F123" s="243" t="str">
        <f>F6</f>
        <v>Obvodné oddelenie PZ, Prešov -  Sever - rekonštrukcia a modernizácia objektu</v>
      </c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29"/>
      <c r="R123" s="30"/>
    </row>
    <row r="124" spans="2:21" ht="30" customHeight="1" x14ac:dyDescent="0.3">
      <c r="B124" s="18"/>
      <c r="C124" s="25" t="s">
        <v>103</v>
      </c>
      <c r="D124" s="19"/>
      <c r="E124" s="19"/>
      <c r="F124" s="243" t="s">
        <v>104</v>
      </c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19"/>
      <c r="R124" s="20"/>
    </row>
    <row r="125" spans="2:21" s="1" customFormat="1" ht="36.950000000000003" customHeight="1" x14ac:dyDescent="0.3">
      <c r="B125" s="28"/>
      <c r="C125" s="62" t="s">
        <v>105</v>
      </c>
      <c r="D125" s="29"/>
      <c r="E125" s="29"/>
      <c r="F125" s="206" t="str">
        <f>F8</f>
        <v>1 - Stavebná časť</v>
      </c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29"/>
      <c r="R125" s="30"/>
    </row>
    <row r="126" spans="2:21" s="1" customFormat="1" ht="6.95" customHeight="1" x14ac:dyDescent="0.3">
      <c r="B126" s="28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30"/>
    </row>
    <row r="127" spans="2:21" s="1" customFormat="1" ht="18" customHeight="1" x14ac:dyDescent="0.3">
      <c r="B127" s="28"/>
      <c r="C127" s="25" t="s">
        <v>17</v>
      </c>
      <c r="D127" s="29"/>
      <c r="E127" s="29"/>
      <c r="F127" s="23" t="str">
        <f>F10</f>
        <v xml:space="preserve"> </v>
      </c>
      <c r="G127" s="29"/>
      <c r="H127" s="29"/>
      <c r="I127" s="29"/>
      <c r="J127" s="29"/>
      <c r="K127" s="25" t="s">
        <v>19</v>
      </c>
      <c r="L127" s="29"/>
      <c r="M127" s="244" t="str">
        <f>IF(O10="","",O10)</f>
        <v/>
      </c>
      <c r="N127" s="184"/>
      <c r="O127" s="184"/>
      <c r="P127" s="184"/>
      <c r="Q127" s="29"/>
      <c r="R127" s="30"/>
    </row>
    <row r="128" spans="2:21" s="1" customFormat="1" ht="6.95" customHeight="1" x14ac:dyDescent="0.3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30"/>
    </row>
    <row r="129" spans="2:65" s="1" customFormat="1" ht="15" x14ac:dyDescent="0.3">
      <c r="B129" s="28"/>
      <c r="C129" s="25" t="s">
        <v>20</v>
      </c>
      <c r="D129" s="29"/>
      <c r="E129" s="29"/>
      <c r="F129" s="23" t="str">
        <f>E13</f>
        <v>Ministerstvo vnútra SR</v>
      </c>
      <c r="G129" s="29"/>
      <c r="H129" s="29"/>
      <c r="I129" s="29"/>
      <c r="J129" s="29"/>
      <c r="K129" s="25" t="s">
        <v>25</v>
      </c>
      <c r="L129" s="29"/>
      <c r="M129" s="216" t="str">
        <f>E19</f>
        <v>Cobra Bauart s.r.o.</v>
      </c>
      <c r="N129" s="184"/>
      <c r="O129" s="184"/>
      <c r="P129" s="184"/>
      <c r="Q129" s="184"/>
      <c r="R129" s="30"/>
    </row>
    <row r="130" spans="2:65" s="1" customFormat="1" ht="14.45" customHeight="1" x14ac:dyDescent="0.3">
      <c r="B130" s="28"/>
      <c r="C130" s="25" t="s">
        <v>24</v>
      </c>
      <c r="D130" s="29"/>
      <c r="E130" s="29"/>
      <c r="F130" s="23" t="str">
        <f>IF(E16="","",E16)</f>
        <v xml:space="preserve"> </v>
      </c>
      <c r="G130" s="29"/>
      <c r="H130" s="29"/>
      <c r="I130" s="29"/>
      <c r="J130" s="29"/>
      <c r="K130" s="25" t="s">
        <v>29</v>
      </c>
      <c r="L130" s="29"/>
      <c r="M130" s="216" t="str">
        <f>E22</f>
        <v xml:space="preserve"> </v>
      </c>
      <c r="N130" s="184"/>
      <c r="O130" s="184"/>
      <c r="P130" s="184"/>
      <c r="Q130" s="184"/>
      <c r="R130" s="30"/>
    </row>
    <row r="131" spans="2:65" s="1" customFormat="1" ht="10.35" customHeight="1" x14ac:dyDescent="0.3">
      <c r="B131" s="28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30"/>
    </row>
    <row r="132" spans="2:65" s="9" customFormat="1" ht="29.25" customHeight="1" x14ac:dyDescent="0.3">
      <c r="B132" s="124"/>
      <c r="C132" s="125" t="s">
        <v>138</v>
      </c>
      <c r="D132" s="126" t="s">
        <v>139</v>
      </c>
      <c r="E132" s="126" t="s">
        <v>52</v>
      </c>
      <c r="F132" s="245" t="s">
        <v>140</v>
      </c>
      <c r="G132" s="246"/>
      <c r="H132" s="246"/>
      <c r="I132" s="246"/>
      <c r="J132" s="126" t="s">
        <v>141</v>
      </c>
      <c r="K132" s="126" t="s">
        <v>142</v>
      </c>
      <c r="L132" s="247" t="s">
        <v>143</v>
      </c>
      <c r="M132" s="246"/>
      <c r="N132" s="245" t="s">
        <v>111</v>
      </c>
      <c r="O132" s="246"/>
      <c r="P132" s="246"/>
      <c r="Q132" s="248"/>
      <c r="R132" s="127"/>
      <c r="T132" s="69" t="s">
        <v>144</v>
      </c>
      <c r="U132" s="70" t="s">
        <v>34</v>
      </c>
      <c r="V132" s="70" t="s">
        <v>145</v>
      </c>
      <c r="W132" s="70" t="s">
        <v>146</v>
      </c>
      <c r="X132" s="70" t="s">
        <v>147</v>
      </c>
      <c r="Y132" s="70" t="s">
        <v>148</v>
      </c>
      <c r="Z132" s="70" t="s">
        <v>149</v>
      </c>
      <c r="AA132" s="71" t="s">
        <v>150</v>
      </c>
    </row>
    <row r="133" spans="2:65" s="1" customFormat="1" ht="29.25" customHeight="1" x14ac:dyDescent="0.35">
      <c r="B133" s="28"/>
      <c r="C133" s="73" t="s">
        <v>107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3"/>
      <c r="O133" s="224"/>
      <c r="P133" s="224"/>
      <c r="Q133" s="224"/>
      <c r="R133" s="30"/>
      <c r="T133" s="72"/>
      <c r="U133" s="44"/>
      <c r="V133" s="44"/>
      <c r="W133" s="128">
        <f>W134+W200+W294</f>
        <v>1201.0680605</v>
      </c>
      <c r="X133" s="44"/>
      <c r="Y133" s="128">
        <f>Y134+Y200+Y294</f>
        <v>89.377661098110522</v>
      </c>
      <c r="Z133" s="44"/>
      <c r="AA133" s="129">
        <f>AA134+AA200+AA294</f>
        <v>2.9419900000000001</v>
      </c>
      <c r="AT133" s="14" t="s">
        <v>69</v>
      </c>
      <c r="AU133" s="14" t="s">
        <v>113</v>
      </c>
      <c r="BK133" s="130">
        <f>BK134+BK200+BK294</f>
        <v>0</v>
      </c>
    </row>
    <row r="134" spans="2:65" s="10" customFormat="1" ht="37.35" customHeight="1" x14ac:dyDescent="0.35">
      <c r="B134" s="131"/>
      <c r="C134" s="132"/>
      <c r="D134" s="133" t="s">
        <v>114</v>
      </c>
      <c r="E134" s="133"/>
      <c r="F134" s="133"/>
      <c r="G134" s="133"/>
      <c r="H134" s="133"/>
      <c r="I134" s="133"/>
      <c r="J134" s="133"/>
      <c r="K134" s="133"/>
      <c r="L134" s="133"/>
      <c r="M134" s="133"/>
      <c r="N134" s="225"/>
      <c r="O134" s="226"/>
      <c r="P134" s="226"/>
      <c r="Q134" s="226"/>
      <c r="R134" s="134"/>
      <c r="T134" s="135"/>
      <c r="U134" s="132"/>
      <c r="V134" s="132"/>
      <c r="W134" s="136">
        <f>W135+W138+W143+W182</f>
        <v>902.99964450000004</v>
      </c>
      <c r="X134" s="132"/>
      <c r="Y134" s="136">
        <f>Y135+Y138+Y143+Y182</f>
        <v>82.462416899999994</v>
      </c>
      <c r="Z134" s="132"/>
      <c r="AA134" s="137">
        <f>AA135+AA138+AA143+AA182</f>
        <v>0</v>
      </c>
      <c r="AR134" s="138" t="s">
        <v>77</v>
      </c>
      <c r="AT134" s="139" t="s">
        <v>69</v>
      </c>
      <c r="AU134" s="139" t="s">
        <v>70</v>
      </c>
      <c r="AY134" s="138" t="s">
        <v>151</v>
      </c>
      <c r="BK134" s="140">
        <f>BK135+BK138+BK143+BK182</f>
        <v>0</v>
      </c>
    </row>
    <row r="135" spans="2:65" s="10" customFormat="1" ht="19.899999999999999" customHeight="1" x14ac:dyDescent="0.3">
      <c r="B135" s="131"/>
      <c r="C135" s="132"/>
      <c r="D135" s="141" t="s">
        <v>115</v>
      </c>
      <c r="E135" s="141"/>
      <c r="F135" s="141"/>
      <c r="G135" s="141"/>
      <c r="H135" s="141"/>
      <c r="I135" s="141"/>
      <c r="J135" s="141"/>
      <c r="K135" s="141"/>
      <c r="L135" s="141"/>
      <c r="M135" s="141"/>
      <c r="N135" s="227"/>
      <c r="O135" s="228"/>
      <c r="P135" s="228"/>
      <c r="Q135" s="228"/>
      <c r="R135" s="134"/>
      <c r="T135" s="135"/>
      <c r="U135" s="132"/>
      <c r="V135" s="132"/>
      <c r="W135" s="136">
        <f>SUM(W136:W137)</f>
        <v>21.505319699999998</v>
      </c>
      <c r="X135" s="132"/>
      <c r="Y135" s="136">
        <f>SUM(Y136:Y137)</f>
        <v>22.813968000000003</v>
      </c>
      <c r="Z135" s="132"/>
      <c r="AA135" s="137">
        <f>SUM(AA136:AA137)</f>
        <v>0</v>
      </c>
      <c r="AR135" s="138" t="s">
        <v>77</v>
      </c>
      <c r="AT135" s="139" t="s">
        <v>69</v>
      </c>
      <c r="AU135" s="139" t="s">
        <v>77</v>
      </c>
      <c r="AY135" s="138" t="s">
        <v>151</v>
      </c>
      <c r="BK135" s="140">
        <f>SUM(BK136:BK137)</f>
        <v>0</v>
      </c>
    </row>
    <row r="136" spans="2:65" s="1" customFormat="1" ht="31.5" customHeight="1" x14ac:dyDescent="0.3">
      <c r="B136" s="142"/>
      <c r="C136" s="143" t="s">
        <v>77</v>
      </c>
      <c r="D136" s="143" t="s">
        <v>152</v>
      </c>
      <c r="E136" s="144" t="s">
        <v>153</v>
      </c>
      <c r="F136" s="239" t="s">
        <v>154</v>
      </c>
      <c r="G136" s="240"/>
      <c r="H136" s="240"/>
      <c r="I136" s="240"/>
      <c r="J136" s="145" t="s">
        <v>155</v>
      </c>
      <c r="K136" s="173">
        <v>10.119999999999999</v>
      </c>
      <c r="L136" s="222"/>
      <c r="M136" s="222"/>
      <c r="N136" s="222"/>
      <c r="O136" s="222"/>
      <c r="P136" s="222"/>
      <c r="Q136" s="222"/>
      <c r="R136" s="147"/>
      <c r="T136" s="148" t="s">
        <v>3</v>
      </c>
      <c r="U136" s="37" t="s">
        <v>37</v>
      </c>
      <c r="V136" s="149">
        <v>2.0858699999999999</v>
      </c>
      <c r="W136" s="149">
        <f>V136*K136</f>
        <v>21.109004399999996</v>
      </c>
      <c r="X136" s="149">
        <v>2.2128000000000001</v>
      </c>
      <c r="Y136" s="149">
        <f>X136*K136</f>
        <v>22.393536000000001</v>
      </c>
      <c r="Z136" s="149">
        <v>0</v>
      </c>
      <c r="AA136" s="150">
        <f>Z136*K136</f>
        <v>0</v>
      </c>
      <c r="AR136" s="14" t="s">
        <v>87</v>
      </c>
      <c r="AT136" s="14" t="s">
        <v>152</v>
      </c>
      <c r="AU136" s="14" t="s">
        <v>80</v>
      </c>
      <c r="AY136" s="14" t="s">
        <v>151</v>
      </c>
      <c r="BE136" s="106">
        <f>IF(U136="základná",N136,0)</f>
        <v>0</v>
      </c>
      <c r="BF136" s="106">
        <f>IF(U136="znížená",N136,0)</f>
        <v>0</v>
      </c>
      <c r="BG136" s="106">
        <f>IF(U136="zákl. prenesená",N136,0)</f>
        <v>0</v>
      </c>
      <c r="BH136" s="106">
        <f>IF(U136="zníž. prenesená",N136,0)</f>
        <v>0</v>
      </c>
      <c r="BI136" s="106">
        <f>IF(U136="nulová",N136,0)</f>
        <v>0</v>
      </c>
      <c r="BJ136" s="14" t="s">
        <v>80</v>
      </c>
      <c r="BK136" s="151">
        <f>ROUND(L136*K136,3)</f>
        <v>0</v>
      </c>
      <c r="BL136" s="14" t="s">
        <v>87</v>
      </c>
      <c r="BM136" s="14" t="s">
        <v>156</v>
      </c>
    </row>
    <row r="137" spans="2:65" s="1" customFormat="1" ht="31.5" customHeight="1" x14ac:dyDescent="0.3">
      <c r="B137" s="142"/>
      <c r="C137" s="143" t="s">
        <v>80</v>
      </c>
      <c r="D137" s="143" t="s">
        <v>152</v>
      </c>
      <c r="E137" s="144" t="s">
        <v>157</v>
      </c>
      <c r="F137" s="239" t="s">
        <v>158</v>
      </c>
      <c r="G137" s="240"/>
      <c r="H137" s="240"/>
      <c r="I137" s="240"/>
      <c r="J137" s="145" t="s">
        <v>155</v>
      </c>
      <c r="K137" s="173">
        <v>0.19</v>
      </c>
      <c r="L137" s="222"/>
      <c r="M137" s="222"/>
      <c r="N137" s="222"/>
      <c r="O137" s="222"/>
      <c r="P137" s="222"/>
      <c r="Q137" s="222"/>
      <c r="R137" s="147"/>
      <c r="T137" s="148" t="s">
        <v>3</v>
      </c>
      <c r="U137" s="37" t="s">
        <v>37</v>
      </c>
      <c r="V137" s="149">
        <v>2.0858699999999999</v>
      </c>
      <c r="W137" s="149">
        <f>V137*K137</f>
        <v>0.39631529999999998</v>
      </c>
      <c r="X137" s="149">
        <v>2.2128000000000001</v>
      </c>
      <c r="Y137" s="149">
        <f>X137*K137</f>
        <v>0.42043200000000003</v>
      </c>
      <c r="Z137" s="149">
        <v>0</v>
      </c>
      <c r="AA137" s="150">
        <f>Z137*K137</f>
        <v>0</v>
      </c>
      <c r="AR137" s="14" t="s">
        <v>87</v>
      </c>
      <c r="AT137" s="14" t="s">
        <v>152</v>
      </c>
      <c r="AU137" s="14" t="s">
        <v>80</v>
      </c>
      <c r="AY137" s="14" t="s">
        <v>151</v>
      </c>
      <c r="BE137" s="106">
        <f>IF(U137="základná",N137,0)</f>
        <v>0</v>
      </c>
      <c r="BF137" s="106">
        <f>IF(U137="znížená",N137,0)</f>
        <v>0</v>
      </c>
      <c r="BG137" s="106">
        <f>IF(U137="zákl. prenesená",N137,0)</f>
        <v>0</v>
      </c>
      <c r="BH137" s="106">
        <f>IF(U137="zníž. prenesená",N137,0)</f>
        <v>0</v>
      </c>
      <c r="BI137" s="106">
        <f>IF(U137="nulová",N137,0)</f>
        <v>0</v>
      </c>
      <c r="BJ137" s="14" t="s">
        <v>80</v>
      </c>
      <c r="BK137" s="151">
        <f>ROUND(L137*K137,3)</f>
        <v>0</v>
      </c>
      <c r="BL137" s="14" t="s">
        <v>87</v>
      </c>
      <c r="BM137" s="14" t="s">
        <v>159</v>
      </c>
    </row>
    <row r="138" spans="2:65" s="10" customFormat="1" ht="29.85" customHeight="1" x14ac:dyDescent="0.3">
      <c r="B138" s="131"/>
      <c r="C138" s="132"/>
      <c r="D138" s="141" t="s">
        <v>116</v>
      </c>
      <c r="E138" s="141"/>
      <c r="F138" s="141"/>
      <c r="G138" s="141"/>
      <c r="H138" s="141"/>
      <c r="I138" s="141"/>
      <c r="J138" s="141"/>
      <c r="K138" s="141"/>
      <c r="L138" s="141"/>
      <c r="M138" s="141"/>
      <c r="N138" s="229"/>
      <c r="O138" s="230"/>
      <c r="P138" s="230"/>
      <c r="Q138" s="230"/>
      <c r="R138" s="134"/>
      <c r="T138" s="135"/>
      <c r="U138" s="132"/>
      <c r="V138" s="132"/>
      <c r="W138" s="136">
        <f>SUM(W139:W142)</f>
        <v>0</v>
      </c>
      <c r="X138" s="132"/>
      <c r="Y138" s="136">
        <f>SUM(Y139:Y142)</f>
        <v>26.088128100000002</v>
      </c>
      <c r="Z138" s="132"/>
      <c r="AA138" s="137">
        <f>SUM(AA139:AA142)</f>
        <v>0</v>
      </c>
      <c r="AR138" s="138" t="s">
        <v>77</v>
      </c>
      <c r="AT138" s="139" t="s">
        <v>69</v>
      </c>
      <c r="AU138" s="139" t="s">
        <v>77</v>
      </c>
      <c r="AY138" s="138" t="s">
        <v>151</v>
      </c>
      <c r="BK138" s="140">
        <f>SUM(BK139:BK142)</f>
        <v>0</v>
      </c>
    </row>
    <row r="139" spans="2:65" s="1" customFormat="1" ht="22.5" customHeight="1" x14ac:dyDescent="0.3">
      <c r="B139" s="142"/>
      <c r="C139" s="143" t="s">
        <v>84</v>
      </c>
      <c r="D139" s="143" t="s">
        <v>152</v>
      </c>
      <c r="E139" s="144" t="s">
        <v>160</v>
      </c>
      <c r="F139" s="239" t="s">
        <v>161</v>
      </c>
      <c r="G139" s="240"/>
      <c r="H139" s="240"/>
      <c r="I139" s="240"/>
      <c r="J139" s="145" t="s">
        <v>155</v>
      </c>
      <c r="K139" s="173">
        <v>10.49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</v>
      </c>
      <c r="W139" s="149">
        <f>V139*K139</f>
        <v>0</v>
      </c>
      <c r="X139" s="149">
        <v>2.42103</v>
      </c>
      <c r="Y139" s="149">
        <f>X139*K139</f>
        <v>25.396604700000001</v>
      </c>
      <c r="Z139" s="149">
        <v>0</v>
      </c>
      <c r="AA139" s="150">
        <f>Z139*K139</f>
        <v>0</v>
      </c>
      <c r="AR139" s="14" t="s">
        <v>87</v>
      </c>
      <c r="AT139" s="14" t="s">
        <v>152</v>
      </c>
      <c r="AU139" s="14" t="s">
        <v>80</v>
      </c>
      <c r="AY139" s="14" t="s">
        <v>151</v>
      </c>
      <c r="BE139" s="106">
        <f>IF(U139="základná",N139,0)</f>
        <v>0</v>
      </c>
      <c r="BF139" s="106">
        <f>IF(U139="znížená",N139,0)</f>
        <v>0</v>
      </c>
      <c r="BG139" s="106">
        <f>IF(U139="zákl. prenesená",N139,0)</f>
        <v>0</v>
      </c>
      <c r="BH139" s="106">
        <f>IF(U139="zníž. prenesená",N139,0)</f>
        <v>0</v>
      </c>
      <c r="BI139" s="106">
        <f>IF(U139="nulová",N139,0)</f>
        <v>0</v>
      </c>
      <c r="BJ139" s="14" t="s">
        <v>80</v>
      </c>
      <c r="BK139" s="151">
        <f>ROUND(L139*K139,3)</f>
        <v>0</v>
      </c>
      <c r="BL139" s="14" t="s">
        <v>87</v>
      </c>
      <c r="BM139" s="14" t="s">
        <v>77</v>
      </c>
    </row>
    <row r="140" spans="2:65" s="1" customFormat="1" ht="31.5" customHeight="1" x14ac:dyDescent="0.3">
      <c r="B140" s="142"/>
      <c r="C140" s="143" t="s">
        <v>87</v>
      </c>
      <c r="D140" s="143" t="s">
        <v>152</v>
      </c>
      <c r="E140" s="144" t="s">
        <v>162</v>
      </c>
      <c r="F140" s="239" t="s">
        <v>163</v>
      </c>
      <c r="G140" s="240"/>
      <c r="H140" s="240"/>
      <c r="I140" s="240"/>
      <c r="J140" s="145" t="s">
        <v>164</v>
      </c>
      <c r="K140" s="173">
        <v>75.84</v>
      </c>
      <c r="L140" s="222"/>
      <c r="M140" s="222"/>
      <c r="N140" s="222"/>
      <c r="O140" s="222"/>
      <c r="P140" s="222"/>
      <c r="Q140" s="222"/>
      <c r="R140" s="147"/>
      <c r="T140" s="148" t="s">
        <v>3</v>
      </c>
      <c r="U140" s="37" t="s">
        <v>37</v>
      </c>
      <c r="V140" s="149">
        <v>0</v>
      </c>
      <c r="W140" s="149">
        <f>V140*K140</f>
        <v>0</v>
      </c>
      <c r="X140" s="149">
        <v>3.3500000000000001E-3</v>
      </c>
      <c r="Y140" s="149">
        <f>X140*K140</f>
        <v>0.25406400000000001</v>
      </c>
      <c r="Z140" s="149">
        <v>0</v>
      </c>
      <c r="AA140" s="150">
        <f>Z140*K140</f>
        <v>0</v>
      </c>
      <c r="AR140" s="14" t="s">
        <v>87</v>
      </c>
      <c r="AT140" s="14" t="s">
        <v>152</v>
      </c>
      <c r="AU140" s="14" t="s">
        <v>80</v>
      </c>
      <c r="AY140" s="14" t="s">
        <v>151</v>
      </c>
      <c r="BE140" s="106">
        <f>IF(U140="základná",N140,0)</f>
        <v>0</v>
      </c>
      <c r="BF140" s="106">
        <f>IF(U140="znížená",N140,0)</f>
        <v>0</v>
      </c>
      <c r="BG140" s="106">
        <f>IF(U140="zákl. prenesená",N140,0)</f>
        <v>0</v>
      </c>
      <c r="BH140" s="106">
        <f>IF(U140="zníž. prenesená",N140,0)</f>
        <v>0</v>
      </c>
      <c r="BI140" s="106">
        <f>IF(U140="nulová",N140,0)</f>
        <v>0</v>
      </c>
      <c r="BJ140" s="14" t="s">
        <v>80</v>
      </c>
      <c r="BK140" s="151">
        <f>ROUND(L140*K140,3)</f>
        <v>0</v>
      </c>
      <c r="BL140" s="14" t="s">
        <v>87</v>
      </c>
      <c r="BM140" s="14" t="s">
        <v>80</v>
      </c>
    </row>
    <row r="141" spans="2:65" s="1" customFormat="1" ht="31.5" customHeight="1" x14ac:dyDescent="0.3">
      <c r="B141" s="142"/>
      <c r="C141" s="143" t="s">
        <v>165</v>
      </c>
      <c r="D141" s="143" t="s">
        <v>152</v>
      </c>
      <c r="E141" s="144" t="s">
        <v>166</v>
      </c>
      <c r="F141" s="239" t="s">
        <v>167</v>
      </c>
      <c r="G141" s="240"/>
      <c r="H141" s="240"/>
      <c r="I141" s="240"/>
      <c r="J141" s="145" t="s">
        <v>164</v>
      </c>
      <c r="K141" s="173">
        <v>75.84</v>
      </c>
      <c r="L141" s="222"/>
      <c r="M141" s="222"/>
      <c r="N141" s="222"/>
      <c r="O141" s="222"/>
      <c r="P141" s="222"/>
      <c r="Q141" s="222"/>
      <c r="R141" s="147"/>
      <c r="T141" s="148" t="s">
        <v>3</v>
      </c>
      <c r="U141" s="37" t="s">
        <v>37</v>
      </c>
      <c r="V141" s="149">
        <v>0</v>
      </c>
      <c r="W141" s="149">
        <f>V141*K141</f>
        <v>0</v>
      </c>
      <c r="X141" s="149">
        <v>0</v>
      </c>
      <c r="Y141" s="149">
        <f>X141*K141</f>
        <v>0</v>
      </c>
      <c r="Z141" s="149">
        <v>0</v>
      </c>
      <c r="AA141" s="150">
        <f>Z141*K141</f>
        <v>0</v>
      </c>
      <c r="AR141" s="14" t="s">
        <v>87</v>
      </c>
      <c r="AT141" s="14" t="s">
        <v>152</v>
      </c>
      <c r="AU141" s="14" t="s">
        <v>80</v>
      </c>
      <c r="AY141" s="14" t="s">
        <v>151</v>
      </c>
      <c r="BE141" s="106">
        <f>IF(U141="základná",N141,0)</f>
        <v>0</v>
      </c>
      <c r="BF141" s="106">
        <f>IF(U141="znížená",N141,0)</f>
        <v>0</v>
      </c>
      <c r="BG141" s="106">
        <f>IF(U141="zákl. prenesená",N141,0)</f>
        <v>0</v>
      </c>
      <c r="BH141" s="106">
        <f>IF(U141="zníž. prenesená",N141,0)</f>
        <v>0</v>
      </c>
      <c r="BI141" s="106">
        <f>IF(U141="nulová",N141,0)</f>
        <v>0</v>
      </c>
      <c r="BJ141" s="14" t="s">
        <v>80</v>
      </c>
      <c r="BK141" s="151">
        <f>ROUND(L141*K141,3)</f>
        <v>0</v>
      </c>
      <c r="BL141" s="14" t="s">
        <v>87</v>
      </c>
      <c r="BM141" s="14" t="s">
        <v>84</v>
      </c>
    </row>
    <row r="142" spans="2:65" s="1" customFormat="1" ht="31.5" customHeight="1" x14ac:dyDescent="0.3">
      <c r="B142" s="142"/>
      <c r="C142" s="143" t="s">
        <v>168</v>
      </c>
      <c r="D142" s="143" t="s">
        <v>152</v>
      </c>
      <c r="E142" s="144" t="s">
        <v>169</v>
      </c>
      <c r="F142" s="239" t="s">
        <v>170</v>
      </c>
      <c r="G142" s="240"/>
      <c r="H142" s="240"/>
      <c r="I142" s="240"/>
      <c r="J142" s="145" t="s">
        <v>171</v>
      </c>
      <c r="K142" s="146">
        <v>0.42</v>
      </c>
      <c r="L142" s="222"/>
      <c r="M142" s="222"/>
      <c r="N142" s="222"/>
      <c r="O142" s="222"/>
      <c r="P142" s="222"/>
      <c r="Q142" s="222"/>
      <c r="R142" s="147"/>
      <c r="T142" s="148" t="s">
        <v>3</v>
      </c>
      <c r="U142" s="37" t="s">
        <v>37</v>
      </c>
      <c r="V142" s="149">
        <v>0</v>
      </c>
      <c r="W142" s="149">
        <f>V142*K142</f>
        <v>0</v>
      </c>
      <c r="X142" s="149">
        <v>1.0415700000000001</v>
      </c>
      <c r="Y142" s="149">
        <f>X142*K142</f>
        <v>0.43745940000000005</v>
      </c>
      <c r="Z142" s="149">
        <v>0</v>
      </c>
      <c r="AA142" s="150">
        <f>Z142*K142</f>
        <v>0</v>
      </c>
      <c r="AR142" s="14" t="s">
        <v>87</v>
      </c>
      <c r="AT142" s="14" t="s">
        <v>152</v>
      </c>
      <c r="AU142" s="14" t="s">
        <v>80</v>
      </c>
      <c r="AY142" s="14" t="s">
        <v>151</v>
      </c>
      <c r="BE142" s="106">
        <f>IF(U142="základná",N142,0)</f>
        <v>0</v>
      </c>
      <c r="BF142" s="106">
        <f>IF(U142="znížená",N142,0)</f>
        <v>0</v>
      </c>
      <c r="BG142" s="106">
        <f>IF(U142="zákl. prenesená",N142,0)</f>
        <v>0</v>
      </c>
      <c r="BH142" s="106">
        <f>IF(U142="zníž. prenesená",N142,0)</f>
        <v>0</v>
      </c>
      <c r="BI142" s="106">
        <f>IF(U142="nulová",N142,0)</f>
        <v>0</v>
      </c>
      <c r="BJ142" s="14" t="s">
        <v>80</v>
      </c>
      <c r="BK142" s="151">
        <f>ROUND(L142*K142,3)</f>
        <v>0</v>
      </c>
      <c r="BL142" s="14" t="s">
        <v>87</v>
      </c>
      <c r="BM142" s="14" t="s">
        <v>87</v>
      </c>
    </row>
    <row r="143" spans="2:65" s="10" customFormat="1" ht="29.85" customHeight="1" x14ac:dyDescent="0.3">
      <c r="B143" s="131"/>
      <c r="C143" s="132"/>
      <c r="D143" s="141" t="s">
        <v>117</v>
      </c>
      <c r="E143" s="141"/>
      <c r="F143" s="141"/>
      <c r="G143" s="141"/>
      <c r="H143" s="141"/>
      <c r="I143" s="141"/>
      <c r="J143" s="141"/>
      <c r="K143" s="141"/>
      <c r="L143" s="141"/>
      <c r="M143" s="141"/>
      <c r="N143" s="229"/>
      <c r="O143" s="230"/>
      <c r="P143" s="230"/>
      <c r="Q143" s="230"/>
      <c r="R143" s="134"/>
      <c r="T143" s="135"/>
      <c r="U143" s="132"/>
      <c r="V143" s="132"/>
      <c r="W143" s="136">
        <f>SUM(W144:W181)</f>
        <v>808.41576480000003</v>
      </c>
      <c r="X143" s="132"/>
      <c r="Y143" s="136">
        <f>SUM(Y144:Y181)</f>
        <v>32.474366599999989</v>
      </c>
      <c r="Z143" s="132"/>
      <c r="AA143" s="137">
        <f>SUM(AA144:AA181)</f>
        <v>0</v>
      </c>
      <c r="AR143" s="138" t="s">
        <v>77</v>
      </c>
      <c r="AT143" s="139" t="s">
        <v>69</v>
      </c>
      <c r="AU143" s="139" t="s">
        <v>77</v>
      </c>
      <c r="AY143" s="138" t="s">
        <v>151</v>
      </c>
      <c r="BK143" s="140">
        <f>SUM(BK144:BK181)</f>
        <v>0</v>
      </c>
    </row>
    <row r="144" spans="2:65" s="1" customFormat="1" ht="52.5" customHeight="1" x14ac:dyDescent="0.3">
      <c r="B144" s="142"/>
      <c r="C144" s="143" t="s">
        <v>172</v>
      </c>
      <c r="D144" s="143" t="s">
        <v>152</v>
      </c>
      <c r="E144" s="144" t="s">
        <v>173</v>
      </c>
      <c r="F144" s="239" t="s">
        <v>1050</v>
      </c>
      <c r="G144" s="240"/>
      <c r="H144" s="240"/>
      <c r="I144" s="240"/>
      <c r="J144" s="145" t="s">
        <v>164</v>
      </c>
      <c r="K144" s="173">
        <v>97</v>
      </c>
      <c r="L144" s="222"/>
      <c r="M144" s="222"/>
      <c r="N144" s="222"/>
      <c r="O144" s="222"/>
      <c r="P144" s="222"/>
      <c r="Q144" s="222"/>
      <c r="R144" s="147"/>
      <c r="T144" s="148" t="s">
        <v>3</v>
      </c>
      <c r="U144" s="37" t="s">
        <v>37</v>
      </c>
      <c r="V144" s="149">
        <v>0</v>
      </c>
      <c r="W144" s="149">
        <f t="shared" ref="W144:W181" si="0">V144*K144</f>
        <v>0</v>
      </c>
      <c r="X144" s="149">
        <v>5.2850000000000001E-2</v>
      </c>
      <c r="Y144" s="149">
        <f t="shared" ref="Y144:Y181" si="1">X144*K144</f>
        <v>5.1264500000000002</v>
      </c>
      <c r="Z144" s="149">
        <v>0</v>
      </c>
      <c r="AA144" s="150">
        <f t="shared" ref="AA144:AA181" si="2">Z144*K144</f>
        <v>0</v>
      </c>
      <c r="AR144" s="14" t="s">
        <v>87</v>
      </c>
      <c r="AT144" s="14" t="s">
        <v>152</v>
      </c>
      <c r="AU144" s="14" t="s">
        <v>80</v>
      </c>
      <c r="AY144" s="14" t="s">
        <v>151</v>
      </c>
      <c r="BE144" s="106">
        <f t="shared" ref="BE144:BE181" si="3">IF(U144="základná",N144,0)</f>
        <v>0</v>
      </c>
      <c r="BF144" s="106">
        <f t="shared" ref="BF144:BF181" si="4">IF(U144="znížená",N144,0)</f>
        <v>0</v>
      </c>
      <c r="BG144" s="106">
        <f t="shared" ref="BG144:BG181" si="5">IF(U144="zákl. prenesená",N144,0)</f>
        <v>0</v>
      </c>
      <c r="BH144" s="106">
        <f t="shared" ref="BH144:BH181" si="6">IF(U144="zníž. prenesená",N144,0)</f>
        <v>0</v>
      </c>
      <c r="BI144" s="106">
        <f t="shared" ref="BI144:BI181" si="7">IF(U144="nulová",N144,0)</f>
        <v>0</v>
      </c>
      <c r="BJ144" s="14" t="s">
        <v>80</v>
      </c>
      <c r="BK144" s="151">
        <f t="shared" ref="BK144:BK181" si="8">ROUND(L144*K144,3)</f>
        <v>0</v>
      </c>
      <c r="BL144" s="14" t="s">
        <v>87</v>
      </c>
      <c r="BM144" s="14" t="s">
        <v>168</v>
      </c>
    </row>
    <row r="145" spans="2:65" s="1" customFormat="1" ht="44.25" customHeight="1" x14ac:dyDescent="0.3">
      <c r="B145" s="142"/>
      <c r="C145" s="143" t="s">
        <v>174</v>
      </c>
      <c r="D145" s="143" t="s">
        <v>152</v>
      </c>
      <c r="E145" s="144" t="s">
        <v>175</v>
      </c>
      <c r="F145" s="239" t="s">
        <v>176</v>
      </c>
      <c r="G145" s="240"/>
      <c r="H145" s="240"/>
      <c r="I145" s="240"/>
      <c r="J145" s="145" t="s">
        <v>164</v>
      </c>
      <c r="K145" s="173">
        <v>24</v>
      </c>
      <c r="L145" s="222"/>
      <c r="M145" s="222"/>
      <c r="N145" s="222"/>
      <c r="O145" s="222"/>
      <c r="P145" s="222"/>
      <c r="Q145" s="222"/>
      <c r="R145" s="147"/>
      <c r="T145" s="148" t="s">
        <v>3</v>
      </c>
      <c r="U145" s="37" t="s">
        <v>37</v>
      </c>
      <c r="V145" s="149">
        <v>0</v>
      </c>
      <c r="W145" s="149">
        <f t="shared" si="0"/>
        <v>0</v>
      </c>
      <c r="X145" s="149">
        <v>0</v>
      </c>
      <c r="Y145" s="149">
        <f t="shared" si="1"/>
        <v>0</v>
      </c>
      <c r="Z145" s="149">
        <v>0</v>
      </c>
      <c r="AA145" s="150">
        <f t="shared" si="2"/>
        <v>0</v>
      </c>
      <c r="AR145" s="14" t="s">
        <v>87</v>
      </c>
      <c r="AT145" s="14" t="s">
        <v>152</v>
      </c>
      <c r="AU145" s="14" t="s">
        <v>80</v>
      </c>
      <c r="AY145" s="14" t="s">
        <v>151</v>
      </c>
      <c r="BE145" s="106">
        <f t="shared" si="3"/>
        <v>0</v>
      </c>
      <c r="BF145" s="106">
        <f t="shared" si="4"/>
        <v>0</v>
      </c>
      <c r="BG145" s="106">
        <f t="shared" si="5"/>
        <v>0</v>
      </c>
      <c r="BH145" s="106">
        <f t="shared" si="6"/>
        <v>0</v>
      </c>
      <c r="BI145" s="106">
        <f t="shared" si="7"/>
        <v>0</v>
      </c>
      <c r="BJ145" s="14" t="s">
        <v>80</v>
      </c>
      <c r="BK145" s="151">
        <f t="shared" si="8"/>
        <v>0</v>
      </c>
      <c r="BL145" s="14" t="s">
        <v>87</v>
      </c>
      <c r="BM145" s="14" t="s">
        <v>177</v>
      </c>
    </row>
    <row r="146" spans="2:65" s="1" customFormat="1" ht="31.5" customHeight="1" x14ac:dyDescent="0.3">
      <c r="B146" s="142"/>
      <c r="C146" s="143" t="s">
        <v>178</v>
      </c>
      <c r="D146" s="143" t="s">
        <v>152</v>
      </c>
      <c r="E146" s="144" t="s">
        <v>179</v>
      </c>
      <c r="F146" s="239" t="s">
        <v>180</v>
      </c>
      <c r="G146" s="240"/>
      <c r="H146" s="240"/>
      <c r="I146" s="240"/>
      <c r="J146" s="145" t="s">
        <v>164</v>
      </c>
      <c r="K146" s="173">
        <v>24</v>
      </c>
      <c r="L146" s="222"/>
      <c r="M146" s="222"/>
      <c r="N146" s="222"/>
      <c r="O146" s="222"/>
      <c r="P146" s="222"/>
      <c r="Q146" s="222"/>
      <c r="R146" s="147"/>
      <c r="T146" s="148" t="s">
        <v>3</v>
      </c>
      <c r="U146" s="37" t="s">
        <v>37</v>
      </c>
      <c r="V146" s="149">
        <v>0</v>
      </c>
      <c r="W146" s="149">
        <f t="shared" si="0"/>
        <v>0</v>
      </c>
      <c r="X146" s="149">
        <v>0</v>
      </c>
      <c r="Y146" s="149">
        <f t="shared" si="1"/>
        <v>0</v>
      </c>
      <c r="Z146" s="149">
        <v>0</v>
      </c>
      <c r="AA146" s="150">
        <f t="shared" si="2"/>
        <v>0</v>
      </c>
      <c r="AR146" s="14" t="s">
        <v>87</v>
      </c>
      <c r="AT146" s="14" t="s">
        <v>152</v>
      </c>
      <c r="AU146" s="14" t="s">
        <v>80</v>
      </c>
      <c r="AY146" s="14" t="s">
        <v>151</v>
      </c>
      <c r="BE146" s="106">
        <f t="shared" si="3"/>
        <v>0</v>
      </c>
      <c r="BF146" s="106">
        <f t="shared" si="4"/>
        <v>0</v>
      </c>
      <c r="BG146" s="106">
        <f t="shared" si="5"/>
        <v>0</v>
      </c>
      <c r="BH146" s="106">
        <f t="shared" si="6"/>
        <v>0</v>
      </c>
      <c r="BI146" s="106">
        <f t="shared" si="7"/>
        <v>0</v>
      </c>
      <c r="BJ146" s="14" t="s">
        <v>80</v>
      </c>
      <c r="BK146" s="151">
        <f t="shared" si="8"/>
        <v>0</v>
      </c>
      <c r="BL146" s="14" t="s">
        <v>87</v>
      </c>
      <c r="BM146" s="14" t="s">
        <v>181</v>
      </c>
    </row>
    <row r="147" spans="2:65" s="1" customFormat="1" ht="31.5" customHeight="1" x14ac:dyDescent="0.3">
      <c r="B147" s="142"/>
      <c r="C147" s="143" t="s">
        <v>182</v>
      </c>
      <c r="D147" s="143" t="s">
        <v>152</v>
      </c>
      <c r="E147" s="144" t="s">
        <v>183</v>
      </c>
      <c r="F147" s="239" t="s">
        <v>184</v>
      </c>
      <c r="G147" s="240"/>
      <c r="H147" s="240"/>
      <c r="I147" s="240"/>
      <c r="J147" s="145" t="s">
        <v>164</v>
      </c>
      <c r="K147" s="173">
        <v>24</v>
      </c>
      <c r="L147" s="222"/>
      <c r="M147" s="222"/>
      <c r="N147" s="222"/>
      <c r="O147" s="222"/>
      <c r="P147" s="222"/>
      <c r="Q147" s="222"/>
      <c r="R147" s="147"/>
      <c r="T147" s="148" t="s">
        <v>3</v>
      </c>
      <c r="U147" s="37" t="s">
        <v>37</v>
      </c>
      <c r="V147" s="149">
        <v>9.1999999999999998E-2</v>
      </c>
      <c r="W147" s="149">
        <f t="shared" si="0"/>
        <v>2.2080000000000002</v>
      </c>
      <c r="X147" s="149">
        <v>4.2000000000000002E-4</v>
      </c>
      <c r="Y147" s="149">
        <f t="shared" si="1"/>
        <v>1.008E-2</v>
      </c>
      <c r="Z147" s="149">
        <v>0</v>
      </c>
      <c r="AA147" s="150">
        <f t="shared" si="2"/>
        <v>0</v>
      </c>
      <c r="AR147" s="14" t="s">
        <v>87</v>
      </c>
      <c r="AT147" s="14" t="s">
        <v>152</v>
      </c>
      <c r="AU147" s="14" t="s">
        <v>80</v>
      </c>
      <c r="AY147" s="14" t="s">
        <v>151</v>
      </c>
      <c r="BE147" s="106">
        <f t="shared" si="3"/>
        <v>0</v>
      </c>
      <c r="BF147" s="106">
        <f t="shared" si="4"/>
        <v>0</v>
      </c>
      <c r="BG147" s="106">
        <f t="shared" si="5"/>
        <v>0</v>
      </c>
      <c r="BH147" s="106">
        <f t="shared" si="6"/>
        <v>0</v>
      </c>
      <c r="BI147" s="106">
        <f t="shared" si="7"/>
        <v>0</v>
      </c>
      <c r="BJ147" s="14" t="s">
        <v>80</v>
      </c>
      <c r="BK147" s="151">
        <f t="shared" si="8"/>
        <v>0</v>
      </c>
      <c r="BL147" s="14" t="s">
        <v>87</v>
      </c>
      <c r="BM147" s="14" t="s">
        <v>185</v>
      </c>
    </row>
    <row r="148" spans="2:65" s="1" customFormat="1" ht="44.25" customHeight="1" x14ac:dyDescent="0.3">
      <c r="B148" s="142"/>
      <c r="C148" s="143" t="s">
        <v>186</v>
      </c>
      <c r="D148" s="143" t="s">
        <v>152</v>
      </c>
      <c r="E148" s="144" t="s">
        <v>187</v>
      </c>
      <c r="F148" s="239" t="s">
        <v>188</v>
      </c>
      <c r="G148" s="240"/>
      <c r="H148" s="240"/>
      <c r="I148" s="240"/>
      <c r="J148" s="145" t="s">
        <v>164</v>
      </c>
      <c r="K148" s="173">
        <v>24</v>
      </c>
      <c r="L148" s="222"/>
      <c r="M148" s="222"/>
      <c r="N148" s="222"/>
      <c r="O148" s="222"/>
      <c r="P148" s="222"/>
      <c r="Q148" s="222"/>
      <c r="R148" s="147"/>
      <c r="T148" s="148" t="s">
        <v>3</v>
      </c>
      <c r="U148" s="37" t="s">
        <v>37</v>
      </c>
      <c r="V148" s="149">
        <v>0.22134999999999999</v>
      </c>
      <c r="W148" s="149">
        <f t="shared" si="0"/>
        <v>5.3124000000000002</v>
      </c>
      <c r="X148" s="149">
        <v>3.5000000000000001E-3</v>
      </c>
      <c r="Y148" s="149">
        <f t="shared" si="1"/>
        <v>8.4000000000000005E-2</v>
      </c>
      <c r="Z148" s="149">
        <v>0</v>
      </c>
      <c r="AA148" s="150">
        <f t="shared" si="2"/>
        <v>0</v>
      </c>
      <c r="AR148" s="14" t="s">
        <v>87</v>
      </c>
      <c r="AT148" s="14" t="s">
        <v>152</v>
      </c>
      <c r="AU148" s="14" t="s">
        <v>80</v>
      </c>
      <c r="AY148" s="14" t="s">
        <v>151</v>
      </c>
      <c r="BE148" s="106">
        <f t="shared" si="3"/>
        <v>0</v>
      </c>
      <c r="BF148" s="106">
        <f t="shared" si="4"/>
        <v>0</v>
      </c>
      <c r="BG148" s="106">
        <f t="shared" si="5"/>
        <v>0</v>
      </c>
      <c r="BH148" s="106">
        <f t="shared" si="6"/>
        <v>0</v>
      </c>
      <c r="BI148" s="106">
        <f t="shared" si="7"/>
        <v>0</v>
      </c>
      <c r="BJ148" s="14" t="s">
        <v>80</v>
      </c>
      <c r="BK148" s="151">
        <f t="shared" si="8"/>
        <v>0</v>
      </c>
      <c r="BL148" s="14" t="s">
        <v>87</v>
      </c>
      <c r="BM148" s="14" t="s">
        <v>189</v>
      </c>
    </row>
    <row r="149" spans="2:65" s="1" customFormat="1" ht="69.75" customHeight="1" x14ac:dyDescent="0.3">
      <c r="B149" s="142"/>
      <c r="C149" s="143" t="s">
        <v>190</v>
      </c>
      <c r="D149" s="143" t="s">
        <v>152</v>
      </c>
      <c r="E149" s="144" t="s">
        <v>191</v>
      </c>
      <c r="F149" s="239" t="s">
        <v>192</v>
      </c>
      <c r="G149" s="240"/>
      <c r="H149" s="240"/>
      <c r="I149" s="240"/>
      <c r="J149" s="145" t="s">
        <v>164</v>
      </c>
      <c r="K149" s="173">
        <v>26</v>
      </c>
      <c r="L149" s="222"/>
      <c r="M149" s="222"/>
      <c r="N149" s="222"/>
      <c r="O149" s="222"/>
      <c r="P149" s="222"/>
      <c r="Q149" s="222"/>
      <c r="R149" s="147"/>
      <c r="T149" s="148" t="s">
        <v>3</v>
      </c>
      <c r="U149" s="37" t="s">
        <v>37</v>
      </c>
      <c r="V149" s="149">
        <v>0</v>
      </c>
      <c r="W149" s="149">
        <f t="shared" si="0"/>
        <v>0</v>
      </c>
      <c r="X149" s="149">
        <v>1.455E-2</v>
      </c>
      <c r="Y149" s="149">
        <f t="shared" si="1"/>
        <v>0.37830000000000003</v>
      </c>
      <c r="Z149" s="149">
        <v>0</v>
      </c>
      <c r="AA149" s="150">
        <f t="shared" si="2"/>
        <v>0</v>
      </c>
      <c r="AR149" s="14" t="s">
        <v>87</v>
      </c>
      <c r="AT149" s="14" t="s">
        <v>152</v>
      </c>
      <c r="AU149" s="14" t="s">
        <v>80</v>
      </c>
      <c r="AY149" s="14" t="s">
        <v>151</v>
      </c>
      <c r="BE149" s="106">
        <f t="shared" si="3"/>
        <v>0</v>
      </c>
      <c r="BF149" s="106">
        <f t="shared" si="4"/>
        <v>0</v>
      </c>
      <c r="BG149" s="106">
        <f t="shared" si="5"/>
        <v>0</v>
      </c>
      <c r="BH149" s="106">
        <f t="shared" si="6"/>
        <v>0</v>
      </c>
      <c r="BI149" s="106">
        <f t="shared" si="7"/>
        <v>0</v>
      </c>
      <c r="BJ149" s="14" t="s">
        <v>80</v>
      </c>
      <c r="BK149" s="151">
        <f t="shared" si="8"/>
        <v>0</v>
      </c>
      <c r="BL149" s="14" t="s">
        <v>87</v>
      </c>
      <c r="BM149" s="14" t="s">
        <v>178</v>
      </c>
    </row>
    <row r="150" spans="2:65" s="1" customFormat="1" ht="64.5" customHeight="1" x14ac:dyDescent="0.3">
      <c r="B150" s="142"/>
      <c r="C150" s="143" t="s">
        <v>193</v>
      </c>
      <c r="D150" s="143" t="s">
        <v>152</v>
      </c>
      <c r="E150" s="144" t="s">
        <v>194</v>
      </c>
      <c r="F150" s="239" t="s">
        <v>1051</v>
      </c>
      <c r="G150" s="240"/>
      <c r="H150" s="240"/>
      <c r="I150" s="240"/>
      <c r="J150" s="145" t="s">
        <v>164</v>
      </c>
      <c r="K150" s="173">
        <v>701</v>
      </c>
      <c r="L150" s="222"/>
      <c r="M150" s="222"/>
      <c r="N150" s="222"/>
      <c r="O150" s="222"/>
      <c r="P150" s="222"/>
      <c r="Q150" s="222"/>
      <c r="R150" s="147"/>
      <c r="T150" s="148" t="s">
        <v>3</v>
      </c>
      <c r="U150" s="37" t="s">
        <v>37</v>
      </c>
      <c r="V150" s="149">
        <v>0</v>
      </c>
      <c r="W150" s="149">
        <f t="shared" si="0"/>
        <v>0</v>
      </c>
      <c r="X150" s="149">
        <v>0</v>
      </c>
      <c r="Y150" s="149">
        <f t="shared" si="1"/>
        <v>0</v>
      </c>
      <c r="Z150" s="149">
        <v>0</v>
      </c>
      <c r="AA150" s="150">
        <f t="shared" si="2"/>
        <v>0</v>
      </c>
      <c r="AR150" s="14" t="s">
        <v>87</v>
      </c>
      <c r="AT150" s="14" t="s">
        <v>152</v>
      </c>
      <c r="AU150" s="14" t="s">
        <v>80</v>
      </c>
      <c r="AY150" s="14" t="s">
        <v>151</v>
      </c>
      <c r="BE150" s="106">
        <f t="shared" si="3"/>
        <v>0</v>
      </c>
      <c r="BF150" s="106">
        <f t="shared" si="4"/>
        <v>0</v>
      </c>
      <c r="BG150" s="106">
        <f t="shared" si="5"/>
        <v>0</v>
      </c>
      <c r="BH150" s="106">
        <f t="shared" si="6"/>
        <v>0</v>
      </c>
      <c r="BI150" s="106">
        <f t="shared" si="7"/>
        <v>0</v>
      </c>
      <c r="BJ150" s="14" t="s">
        <v>80</v>
      </c>
      <c r="BK150" s="151">
        <f t="shared" si="8"/>
        <v>0</v>
      </c>
      <c r="BL150" s="14" t="s">
        <v>87</v>
      </c>
      <c r="BM150" s="14" t="s">
        <v>195</v>
      </c>
    </row>
    <row r="151" spans="2:65" s="1" customFormat="1" ht="115.5" customHeight="1" x14ac:dyDescent="0.3">
      <c r="B151" s="142"/>
      <c r="C151" s="143" t="s">
        <v>196</v>
      </c>
      <c r="D151" s="143" t="s">
        <v>152</v>
      </c>
      <c r="E151" s="144" t="s">
        <v>197</v>
      </c>
      <c r="F151" s="239" t="s">
        <v>1052</v>
      </c>
      <c r="G151" s="240"/>
      <c r="H151" s="240"/>
      <c r="I151" s="240"/>
      <c r="J151" s="145" t="s">
        <v>164</v>
      </c>
      <c r="K151" s="173">
        <v>590</v>
      </c>
      <c r="L151" s="222"/>
      <c r="M151" s="222"/>
      <c r="N151" s="222"/>
      <c r="O151" s="222"/>
      <c r="P151" s="222"/>
      <c r="Q151" s="222"/>
      <c r="R151" s="147"/>
      <c r="T151" s="148" t="s">
        <v>3</v>
      </c>
      <c r="U151" s="37" t="s">
        <v>37</v>
      </c>
      <c r="V151" s="149">
        <v>0</v>
      </c>
      <c r="W151" s="149">
        <f t="shared" si="0"/>
        <v>0</v>
      </c>
      <c r="X151" s="149">
        <v>1.4999999999999999E-2</v>
      </c>
      <c r="Y151" s="149">
        <f t="shared" si="1"/>
        <v>8.85</v>
      </c>
      <c r="Z151" s="149">
        <v>0</v>
      </c>
      <c r="AA151" s="150">
        <f t="shared" si="2"/>
        <v>0</v>
      </c>
      <c r="AR151" s="14" t="s">
        <v>87</v>
      </c>
      <c r="AT151" s="14" t="s">
        <v>152</v>
      </c>
      <c r="AU151" s="14" t="s">
        <v>80</v>
      </c>
      <c r="AY151" s="14" t="s">
        <v>151</v>
      </c>
      <c r="BE151" s="106">
        <f t="shared" si="3"/>
        <v>0</v>
      </c>
      <c r="BF151" s="106">
        <f t="shared" si="4"/>
        <v>0</v>
      </c>
      <c r="BG151" s="106">
        <f t="shared" si="5"/>
        <v>0</v>
      </c>
      <c r="BH151" s="106">
        <f t="shared" si="6"/>
        <v>0</v>
      </c>
      <c r="BI151" s="106">
        <f t="shared" si="7"/>
        <v>0</v>
      </c>
      <c r="BJ151" s="14" t="s">
        <v>80</v>
      </c>
      <c r="BK151" s="151">
        <f t="shared" si="8"/>
        <v>0</v>
      </c>
      <c r="BL151" s="14" t="s">
        <v>87</v>
      </c>
      <c r="BM151" s="14" t="s">
        <v>182</v>
      </c>
    </row>
    <row r="152" spans="2:65" s="1" customFormat="1" ht="35.25" customHeight="1" x14ac:dyDescent="0.3">
      <c r="B152" s="142"/>
      <c r="C152" s="143" t="s">
        <v>198</v>
      </c>
      <c r="D152" s="143" t="s">
        <v>152</v>
      </c>
      <c r="E152" s="144" t="s">
        <v>199</v>
      </c>
      <c r="F152" s="239" t="s">
        <v>200</v>
      </c>
      <c r="G152" s="240"/>
      <c r="H152" s="240"/>
      <c r="I152" s="240"/>
      <c r="J152" s="145" t="s">
        <v>164</v>
      </c>
      <c r="K152" s="173">
        <v>40</v>
      </c>
      <c r="L152" s="222"/>
      <c r="M152" s="222"/>
      <c r="N152" s="222"/>
      <c r="O152" s="222"/>
      <c r="P152" s="222"/>
      <c r="Q152" s="222"/>
      <c r="R152" s="147"/>
      <c r="T152" s="148" t="s">
        <v>3</v>
      </c>
      <c r="U152" s="37" t="s">
        <v>37</v>
      </c>
      <c r="V152" s="149">
        <v>0</v>
      </c>
      <c r="W152" s="149">
        <f t="shared" si="0"/>
        <v>0</v>
      </c>
      <c r="X152" s="149">
        <v>1.393E-2</v>
      </c>
      <c r="Y152" s="149">
        <f t="shared" si="1"/>
        <v>0.55720000000000003</v>
      </c>
      <c r="Z152" s="149">
        <v>0</v>
      </c>
      <c r="AA152" s="150">
        <f t="shared" si="2"/>
        <v>0</v>
      </c>
      <c r="AR152" s="14" t="s">
        <v>87</v>
      </c>
      <c r="AT152" s="14" t="s">
        <v>152</v>
      </c>
      <c r="AU152" s="14" t="s">
        <v>80</v>
      </c>
      <c r="AY152" s="14" t="s">
        <v>151</v>
      </c>
      <c r="BE152" s="106">
        <f t="shared" si="3"/>
        <v>0</v>
      </c>
      <c r="BF152" s="106">
        <f t="shared" si="4"/>
        <v>0</v>
      </c>
      <c r="BG152" s="106">
        <f t="shared" si="5"/>
        <v>0</v>
      </c>
      <c r="BH152" s="106">
        <f t="shared" si="6"/>
        <v>0</v>
      </c>
      <c r="BI152" s="106">
        <f t="shared" si="7"/>
        <v>0</v>
      </c>
      <c r="BJ152" s="14" t="s">
        <v>80</v>
      </c>
      <c r="BK152" s="151">
        <f t="shared" si="8"/>
        <v>0</v>
      </c>
      <c r="BL152" s="14" t="s">
        <v>87</v>
      </c>
      <c r="BM152" s="14" t="s">
        <v>172</v>
      </c>
    </row>
    <row r="153" spans="2:65" s="1" customFormat="1" ht="72.75" customHeight="1" x14ac:dyDescent="0.3">
      <c r="B153" s="142"/>
      <c r="C153" s="143" t="s">
        <v>201</v>
      </c>
      <c r="D153" s="143" t="s">
        <v>152</v>
      </c>
      <c r="E153" s="144" t="s">
        <v>202</v>
      </c>
      <c r="F153" s="239" t="s">
        <v>1053</v>
      </c>
      <c r="G153" s="240"/>
      <c r="H153" s="240"/>
      <c r="I153" s="240"/>
      <c r="J153" s="145" t="s">
        <v>164</v>
      </c>
      <c r="K153" s="173">
        <v>97</v>
      </c>
      <c r="L153" s="222"/>
      <c r="M153" s="222"/>
      <c r="N153" s="222"/>
      <c r="O153" s="222"/>
      <c r="P153" s="222"/>
      <c r="Q153" s="222"/>
      <c r="R153" s="147"/>
      <c r="T153" s="148" t="s">
        <v>3</v>
      </c>
      <c r="U153" s="37" t="s">
        <v>37</v>
      </c>
      <c r="V153" s="149">
        <v>0</v>
      </c>
      <c r="W153" s="149">
        <f t="shared" si="0"/>
        <v>0</v>
      </c>
      <c r="X153" s="149">
        <v>1.41E-2</v>
      </c>
      <c r="Y153" s="149">
        <f t="shared" si="1"/>
        <v>1.3676999999999999</v>
      </c>
      <c r="Z153" s="149">
        <v>0</v>
      </c>
      <c r="AA153" s="150">
        <f t="shared" si="2"/>
        <v>0</v>
      </c>
      <c r="AR153" s="14" t="s">
        <v>87</v>
      </c>
      <c r="AT153" s="14" t="s">
        <v>152</v>
      </c>
      <c r="AU153" s="14" t="s">
        <v>80</v>
      </c>
      <c r="AY153" s="14" t="s">
        <v>151</v>
      </c>
      <c r="BE153" s="106">
        <f t="shared" si="3"/>
        <v>0</v>
      </c>
      <c r="BF153" s="106">
        <f t="shared" si="4"/>
        <v>0</v>
      </c>
      <c r="BG153" s="106">
        <f t="shared" si="5"/>
        <v>0</v>
      </c>
      <c r="BH153" s="106">
        <f t="shared" si="6"/>
        <v>0</v>
      </c>
      <c r="BI153" s="106">
        <f t="shared" si="7"/>
        <v>0</v>
      </c>
      <c r="BJ153" s="14" t="s">
        <v>80</v>
      </c>
      <c r="BK153" s="151">
        <f t="shared" si="8"/>
        <v>0</v>
      </c>
      <c r="BL153" s="14" t="s">
        <v>87</v>
      </c>
      <c r="BM153" s="14" t="s">
        <v>174</v>
      </c>
    </row>
    <row r="154" spans="2:65" s="1" customFormat="1" ht="58.5" customHeight="1" x14ac:dyDescent="0.3">
      <c r="B154" s="142"/>
      <c r="C154" s="143" t="s">
        <v>203</v>
      </c>
      <c r="D154" s="143" t="s">
        <v>152</v>
      </c>
      <c r="E154" s="144" t="s">
        <v>204</v>
      </c>
      <c r="F154" s="239" t="s">
        <v>1055</v>
      </c>
      <c r="G154" s="240"/>
      <c r="H154" s="240"/>
      <c r="I154" s="240"/>
      <c r="J154" s="145" t="s">
        <v>164</v>
      </c>
      <c r="K154" s="173">
        <v>55</v>
      </c>
      <c r="L154" s="222"/>
      <c r="M154" s="222"/>
      <c r="N154" s="222"/>
      <c r="O154" s="222"/>
      <c r="P154" s="222"/>
      <c r="Q154" s="222"/>
      <c r="R154" s="147"/>
      <c r="T154" s="148" t="s">
        <v>3</v>
      </c>
      <c r="U154" s="37" t="s">
        <v>37</v>
      </c>
      <c r="V154" s="149">
        <v>0.74302999999999997</v>
      </c>
      <c r="W154" s="149">
        <f t="shared" si="0"/>
        <v>40.86665</v>
      </c>
      <c r="X154" s="149">
        <v>1.042E-2</v>
      </c>
      <c r="Y154" s="149">
        <f t="shared" si="1"/>
        <v>0.57310000000000005</v>
      </c>
      <c r="Z154" s="149">
        <v>0</v>
      </c>
      <c r="AA154" s="150">
        <f t="shared" si="2"/>
        <v>0</v>
      </c>
      <c r="AR154" s="14" t="s">
        <v>87</v>
      </c>
      <c r="AT154" s="14" t="s">
        <v>152</v>
      </c>
      <c r="AU154" s="14" t="s">
        <v>80</v>
      </c>
      <c r="AY154" s="14" t="s">
        <v>151</v>
      </c>
      <c r="BE154" s="106">
        <f t="shared" si="3"/>
        <v>0</v>
      </c>
      <c r="BF154" s="106">
        <f t="shared" si="4"/>
        <v>0</v>
      </c>
      <c r="BG154" s="106">
        <f t="shared" si="5"/>
        <v>0</v>
      </c>
      <c r="BH154" s="106">
        <f t="shared" si="6"/>
        <v>0</v>
      </c>
      <c r="BI154" s="106">
        <f t="shared" si="7"/>
        <v>0</v>
      </c>
      <c r="BJ154" s="14" t="s">
        <v>80</v>
      </c>
      <c r="BK154" s="151">
        <f t="shared" si="8"/>
        <v>0</v>
      </c>
      <c r="BL154" s="14" t="s">
        <v>87</v>
      </c>
      <c r="BM154" s="14" t="s">
        <v>205</v>
      </c>
    </row>
    <row r="155" spans="2:65" s="1" customFormat="1" ht="31.5" customHeight="1" x14ac:dyDescent="0.3">
      <c r="B155" s="142"/>
      <c r="C155" s="143" t="s">
        <v>206</v>
      </c>
      <c r="D155" s="143" t="s">
        <v>152</v>
      </c>
      <c r="E155" s="144" t="s">
        <v>207</v>
      </c>
      <c r="F155" s="239" t="s">
        <v>208</v>
      </c>
      <c r="G155" s="240"/>
      <c r="H155" s="240"/>
      <c r="I155" s="240"/>
      <c r="J155" s="145" t="s">
        <v>164</v>
      </c>
      <c r="K155" s="173">
        <v>409.27</v>
      </c>
      <c r="L155" s="222"/>
      <c r="M155" s="222"/>
      <c r="N155" s="222"/>
      <c r="O155" s="222"/>
      <c r="P155" s="222"/>
      <c r="Q155" s="222"/>
      <c r="R155" s="147"/>
      <c r="T155" s="148" t="s">
        <v>3</v>
      </c>
      <c r="U155" s="37" t="s">
        <v>37</v>
      </c>
      <c r="V155" s="149">
        <v>0</v>
      </c>
      <c r="W155" s="149">
        <f t="shared" si="0"/>
        <v>0</v>
      </c>
      <c r="X155" s="149">
        <v>0</v>
      </c>
      <c r="Y155" s="149">
        <f t="shared" si="1"/>
        <v>0</v>
      </c>
      <c r="Z155" s="149">
        <v>0</v>
      </c>
      <c r="AA155" s="150">
        <f t="shared" si="2"/>
        <v>0</v>
      </c>
      <c r="AR155" s="14" t="s">
        <v>87</v>
      </c>
      <c r="AT155" s="14" t="s">
        <v>152</v>
      </c>
      <c r="AU155" s="14" t="s">
        <v>80</v>
      </c>
      <c r="AY155" s="14" t="s">
        <v>151</v>
      </c>
      <c r="BE155" s="106">
        <f t="shared" si="3"/>
        <v>0</v>
      </c>
      <c r="BF155" s="106">
        <f t="shared" si="4"/>
        <v>0</v>
      </c>
      <c r="BG155" s="106">
        <f t="shared" si="5"/>
        <v>0</v>
      </c>
      <c r="BH155" s="106">
        <f t="shared" si="6"/>
        <v>0</v>
      </c>
      <c r="BI155" s="106">
        <f t="shared" si="7"/>
        <v>0</v>
      </c>
      <c r="BJ155" s="14" t="s">
        <v>80</v>
      </c>
      <c r="BK155" s="151">
        <f t="shared" si="8"/>
        <v>0</v>
      </c>
      <c r="BL155" s="14" t="s">
        <v>87</v>
      </c>
      <c r="BM155" s="14" t="s">
        <v>190</v>
      </c>
    </row>
    <row r="156" spans="2:65" s="1" customFormat="1" ht="57" customHeight="1" x14ac:dyDescent="0.3">
      <c r="B156" s="142"/>
      <c r="C156" s="143" t="s">
        <v>209</v>
      </c>
      <c r="D156" s="143" t="s">
        <v>152</v>
      </c>
      <c r="E156" s="144" t="s">
        <v>210</v>
      </c>
      <c r="F156" s="239" t="s">
        <v>1054</v>
      </c>
      <c r="G156" s="240"/>
      <c r="H156" s="240"/>
      <c r="I156" s="240"/>
      <c r="J156" s="145" t="s">
        <v>164</v>
      </c>
      <c r="K156" s="173">
        <v>848.54</v>
      </c>
      <c r="L156" s="222"/>
      <c r="M156" s="222"/>
      <c r="N156" s="222"/>
      <c r="O156" s="222"/>
      <c r="P156" s="222"/>
      <c r="Q156" s="222"/>
      <c r="R156" s="147"/>
      <c r="T156" s="148" t="s">
        <v>3</v>
      </c>
      <c r="U156" s="37" t="s">
        <v>37</v>
      </c>
      <c r="V156" s="149">
        <v>0.87361999999999995</v>
      </c>
      <c r="W156" s="149">
        <f t="shared" si="0"/>
        <v>741.30151479999995</v>
      </c>
      <c r="X156" s="149">
        <v>1.5789999999999998E-2</v>
      </c>
      <c r="Y156" s="149">
        <f t="shared" si="1"/>
        <v>13.398446599999998</v>
      </c>
      <c r="Z156" s="149">
        <v>0</v>
      </c>
      <c r="AA156" s="150">
        <f t="shared" si="2"/>
        <v>0</v>
      </c>
      <c r="AR156" s="14" t="s">
        <v>87</v>
      </c>
      <c r="AT156" s="14" t="s">
        <v>152</v>
      </c>
      <c r="AU156" s="14" t="s">
        <v>80</v>
      </c>
      <c r="AY156" s="14" t="s">
        <v>151</v>
      </c>
      <c r="BE156" s="106">
        <f t="shared" si="3"/>
        <v>0</v>
      </c>
      <c r="BF156" s="106">
        <f t="shared" si="4"/>
        <v>0</v>
      </c>
      <c r="BG156" s="106">
        <f t="shared" si="5"/>
        <v>0</v>
      </c>
      <c r="BH156" s="106">
        <f t="shared" si="6"/>
        <v>0</v>
      </c>
      <c r="BI156" s="106">
        <f t="shared" si="7"/>
        <v>0</v>
      </c>
      <c r="BJ156" s="14" t="s">
        <v>80</v>
      </c>
      <c r="BK156" s="151">
        <f t="shared" si="8"/>
        <v>0</v>
      </c>
      <c r="BL156" s="14" t="s">
        <v>87</v>
      </c>
      <c r="BM156" s="14" t="s">
        <v>211</v>
      </c>
    </row>
    <row r="157" spans="2:65" s="1" customFormat="1" ht="31.5" customHeight="1" x14ac:dyDescent="0.3">
      <c r="B157" s="142"/>
      <c r="C157" s="143" t="s">
        <v>8</v>
      </c>
      <c r="D157" s="143" t="s">
        <v>152</v>
      </c>
      <c r="E157" s="144" t="s">
        <v>1019</v>
      </c>
      <c r="F157" s="239" t="s">
        <v>212</v>
      </c>
      <c r="G157" s="240"/>
      <c r="H157" s="240"/>
      <c r="I157" s="240"/>
      <c r="J157" s="145" t="s">
        <v>164</v>
      </c>
      <c r="K157" s="173">
        <v>381.7</v>
      </c>
      <c r="L157" s="222"/>
      <c r="M157" s="222"/>
      <c r="N157" s="222"/>
      <c r="O157" s="222"/>
      <c r="P157" s="222"/>
      <c r="Q157" s="222"/>
      <c r="R157" s="147"/>
      <c r="T157" s="148" t="s">
        <v>3</v>
      </c>
      <c r="U157" s="37" t="s">
        <v>37</v>
      </c>
      <c r="V157" s="149">
        <v>0</v>
      </c>
      <c r="W157" s="149">
        <f t="shared" si="0"/>
        <v>0</v>
      </c>
      <c r="X157" s="149">
        <v>0</v>
      </c>
      <c r="Y157" s="149">
        <f t="shared" si="1"/>
        <v>0</v>
      </c>
      <c r="Z157" s="149">
        <v>0</v>
      </c>
      <c r="AA157" s="150">
        <f t="shared" si="2"/>
        <v>0</v>
      </c>
      <c r="AR157" s="14" t="s">
        <v>87</v>
      </c>
      <c r="AT157" s="14" t="s">
        <v>152</v>
      </c>
      <c r="AU157" s="14" t="s">
        <v>80</v>
      </c>
      <c r="AY157" s="14" t="s">
        <v>151</v>
      </c>
      <c r="BE157" s="106">
        <f t="shared" si="3"/>
        <v>0</v>
      </c>
      <c r="BF157" s="106">
        <f t="shared" si="4"/>
        <v>0</v>
      </c>
      <c r="BG157" s="106">
        <f t="shared" si="5"/>
        <v>0</v>
      </c>
      <c r="BH157" s="106">
        <f t="shared" si="6"/>
        <v>0</v>
      </c>
      <c r="BI157" s="106">
        <f t="shared" si="7"/>
        <v>0</v>
      </c>
      <c r="BJ157" s="14" t="s">
        <v>80</v>
      </c>
      <c r="BK157" s="151">
        <f t="shared" si="8"/>
        <v>0</v>
      </c>
      <c r="BL157" s="14" t="s">
        <v>87</v>
      </c>
      <c r="BM157" s="14" t="s">
        <v>213</v>
      </c>
    </row>
    <row r="158" spans="2:65" s="1" customFormat="1" ht="44.25" customHeight="1" x14ac:dyDescent="0.3">
      <c r="B158" s="142"/>
      <c r="C158" s="143" t="s">
        <v>214</v>
      </c>
      <c r="D158" s="143" t="s">
        <v>152</v>
      </c>
      <c r="E158" s="144" t="s">
        <v>215</v>
      </c>
      <c r="F158" s="239" t="s">
        <v>216</v>
      </c>
      <c r="G158" s="240"/>
      <c r="H158" s="240"/>
      <c r="I158" s="240"/>
      <c r="J158" s="145" t="s">
        <v>164</v>
      </c>
      <c r="K158" s="173">
        <v>381.7</v>
      </c>
      <c r="L158" s="222"/>
      <c r="M158" s="222"/>
      <c r="N158" s="222"/>
      <c r="O158" s="222"/>
      <c r="P158" s="222"/>
      <c r="Q158" s="222"/>
      <c r="R158" s="147"/>
      <c r="T158" s="148" t="s">
        <v>3</v>
      </c>
      <c r="U158" s="37" t="s">
        <v>37</v>
      </c>
      <c r="V158" s="149">
        <v>0</v>
      </c>
      <c r="W158" s="149">
        <f t="shared" si="0"/>
        <v>0</v>
      </c>
      <c r="X158" s="149">
        <v>0</v>
      </c>
      <c r="Y158" s="149">
        <f t="shared" si="1"/>
        <v>0</v>
      </c>
      <c r="Z158" s="149">
        <v>0</v>
      </c>
      <c r="AA158" s="150">
        <f t="shared" si="2"/>
        <v>0</v>
      </c>
      <c r="AR158" s="14" t="s">
        <v>87</v>
      </c>
      <c r="AT158" s="14" t="s">
        <v>152</v>
      </c>
      <c r="AU158" s="14" t="s">
        <v>80</v>
      </c>
      <c r="AY158" s="14" t="s">
        <v>151</v>
      </c>
      <c r="BE158" s="106">
        <f t="shared" si="3"/>
        <v>0</v>
      </c>
      <c r="BF158" s="106">
        <f t="shared" si="4"/>
        <v>0</v>
      </c>
      <c r="BG158" s="106">
        <f t="shared" si="5"/>
        <v>0</v>
      </c>
      <c r="BH158" s="106">
        <f t="shared" si="6"/>
        <v>0</v>
      </c>
      <c r="BI158" s="106">
        <f t="shared" si="7"/>
        <v>0</v>
      </c>
      <c r="BJ158" s="14" t="s">
        <v>80</v>
      </c>
      <c r="BK158" s="151">
        <f t="shared" si="8"/>
        <v>0</v>
      </c>
      <c r="BL158" s="14" t="s">
        <v>87</v>
      </c>
      <c r="BM158" s="14" t="s">
        <v>217</v>
      </c>
    </row>
    <row r="159" spans="2:65" s="1" customFormat="1" ht="44.25" customHeight="1" x14ac:dyDescent="0.3">
      <c r="B159" s="142"/>
      <c r="C159" s="143" t="s">
        <v>218</v>
      </c>
      <c r="D159" s="143" t="s">
        <v>152</v>
      </c>
      <c r="E159" s="144" t="s">
        <v>219</v>
      </c>
      <c r="F159" s="239" t="s">
        <v>220</v>
      </c>
      <c r="G159" s="240"/>
      <c r="H159" s="240"/>
      <c r="I159" s="240"/>
      <c r="J159" s="145" t="s">
        <v>164</v>
      </c>
      <c r="K159" s="173">
        <v>381.7</v>
      </c>
      <c r="L159" s="222"/>
      <c r="M159" s="222"/>
      <c r="N159" s="222"/>
      <c r="O159" s="222"/>
      <c r="P159" s="222"/>
      <c r="Q159" s="222"/>
      <c r="R159" s="147"/>
      <c r="T159" s="148" t="s">
        <v>3</v>
      </c>
      <c r="U159" s="37" t="s">
        <v>37</v>
      </c>
      <c r="V159" s="149">
        <v>0</v>
      </c>
      <c r="W159" s="149">
        <f t="shared" si="0"/>
        <v>0</v>
      </c>
      <c r="X159" s="149">
        <v>1E-3</v>
      </c>
      <c r="Y159" s="149">
        <f t="shared" si="1"/>
        <v>0.38169999999999998</v>
      </c>
      <c r="Z159" s="149">
        <v>0</v>
      </c>
      <c r="AA159" s="150">
        <f t="shared" si="2"/>
        <v>0</v>
      </c>
      <c r="AR159" s="14" t="s">
        <v>87</v>
      </c>
      <c r="AT159" s="14" t="s">
        <v>152</v>
      </c>
      <c r="AU159" s="14" t="s">
        <v>80</v>
      </c>
      <c r="AY159" s="14" t="s">
        <v>151</v>
      </c>
      <c r="BE159" s="106">
        <f t="shared" si="3"/>
        <v>0</v>
      </c>
      <c r="BF159" s="106">
        <f t="shared" si="4"/>
        <v>0</v>
      </c>
      <c r="BG159" s="106">
        <f t="shared" si="5"/>
        <v>0</v>
      </c>
      <c r="BH159" s="106">
        <f t="shared" si="6"/>
        <v>0</v>
      </c>
      <c r="BI159" s="106">
        <f t="shared" si="7"/>
        <v>0</v>
      </c>
      <c r="BJ159" s="14" t="s">
        <v>80</v>
      </c>
      <c r="BK159" s="151">
        <f t="shared" si="8"/>
        <v>0</v>
      </c>
      <c r="BL159" s="14" t="s">
        <v>87</v>
      </c>
      <c r="BM159" s="14" t="s">
        <v>221</v>
      </c>
    </row>
    <row r="160" spans="2:65" s="1" customFormat="1" ht="22.5" customHeight="1" x14ac:dyDescent="0.3">
      <c r="B160" s="142"/>
      <c r="C160" s="152" t="s">
        <v>222</v>
      </c>
      <c r="D160" s="152" t="s">
        <v>223</v>
      </c>
      <c r="E160" s="153" t="s">
        <v>224</v>
      </c>
      <c r="F160" s="241" t="s">
        <v>225</v>
      </c>
      <c r="G160" s="242"/>
      <c r="H160" s="242"/>
      <c r="I160" s="242"/>
      <c r="J160" s="154" t="s">
        <v>226</v>
      </c>
      <c r="K160" s="174">
        <v>13</v>
      </c>
      <c r="L160" s="238"/>
      <c r="M160" s="238"/>
      <c r="N160" s="238"/>
      <c r="O160" s="222"/>
      <c r="P160" s="222"/>
      <c r="Q160" s="222"/>
      <c r="R160" s="147"/>
      <c r="T160" s="148" t="s">
        <v>3</v>
      </c>
      <c r="U160" s="37" t="s">
        <v>37</v>
      </c>
      <c r="V160" s="149">
        <v>0</v>
      </c>
      <c r="W160" s="149">
        <f t="shared" si="0"/>
        <v>0</v>
      </c>
      <c r="X160" s="149">
        <v>2.0000000000000001E-4</v>
      </c>
      <c r="Y160" s="149">
        <f t="shared" si="1"/>
        <v>2.6000000000000003E-3</v>
      </c>
      <c r="Z160" s="149">
        <v>0</v>
      </c>
      <c r="AA160" s="150">
        <f t="shared" si="2"/>
        <v>0</v>
      </c>
      <c r="AR160" s="14" t="s">
        <v>174</v>
      </c>
      <c r="AT160" s="14" t="s">
        <v>223</v>
      </c>
      <c r="AU160" s="14" t="s">
        <v>80</v>
      </c>
      <c r="AY160" s="14" t="s">
        <v>151</v>
      </c>
      <c r="BE160" s="106">
        <f t="shared" si="3"/>
        <v>0</v>
      </c>
      <c r="BF160" s="106">
        <f t="shared" si="4"/>
        <v>0</v>
      </c>
      <c r="BG160" s="106">
        <f t="shared" si="5"/>
        <v>0</v>
      </c>
      <c r="BH160" s="106">
        <f t="shared" si="6"/>
        <v>0</v>
      </c>
      <c r="BI160" s="106">
        <f t="shared" si="7"/>
        <v>0</v>
      </c>
      <c r="BJ160" s="14" t="s">
        <v>80</v>
      </c>
      <c r="BK160" s="151">
        <f t="shared" si="8"/>
        <v>0</v>
      </c>
      <c r="BL160" s="14" t="s">
        <v>87</v>
      </c>
      <c r="BM160" s="14" t="s">
        <v>227</v>
      </c>
    </row>
    <row r="161" spans="2:65" s="1" customFormat="1" ht="31.5" customHeight="1" x14ac:dyDescent="0.3">
      <c r="B161" s="142"/>
      <c r="C161" s="143" t="s">
        <v>228</v>
      </c>
      <c r="D161" s="143" t="s">
        <v>152</v>
      </c>
      <c r="E161" s="144" t="s">
        <v>229</v>
      </c>
      <c r="F161" s="239" t="s">
        <v>230</v>
      </c>
      <c r="G161" s="240"/>
      <c r="H161" s="240"/>
      <c r="I161" s="240"/>
      <c r="J161" s="145" t="s">
        <v>231</v>
      </c>
      <c r="K161" s="173">
        <v>122.4</v>
      </c>
      <c r="L161" s="222"/>
      <c r="M161" s="222"/>
      <c r="N161" s="222"/>
      <c r="O161" s="222"/>
      <c r="P161" s="222"/>
      <c r="Q161" s="222"/>
      <c r="R161" s="147"/>
      <c r="T161" s="148" t="s">
        <v>3</v>
      </c>
      <c r="U161" s="37" t="s">
        <v>37</v>
      </c>
      <c r="V161" s="149">
        <v>0.153</v>
      </c>
      <c r="W161" s="149">
        <f t="shared" si="0"/>
        <v>18.7272</v>
      </c>
      <c r="X161" s="149">
        <v>9.3999999999999997E-4</v>
      </c>
      <c r="Y161" s="149">
        <f t="shared" si="1"/>
        <v>0.11505600000000001</v>
      </c>
      <c r="Z161" s="149">
        <v>0</v>
      </c>
      <c r="AA161" s="150">
        <f t="shared" si="2"/>
        <v>0</v>
      </c>
      <c r="AR161" s="14" t="s">
        <v>87</v>
      </c>
      <c r="AT161" s="14" t="s">
        <v>152</v>
      </c>
      <c r="AU161" s="14" t="s">
        <v>80</v>
      </c>
      <c r="AY161" s="14" t="s">
        <v>151</v>
      </c>
      <c r="BE161" s="106">
        <f t="shared" si="3"/>
        <v>0</v>
      </c>
      <c r="BF161" s="106">
        <f t="shared" si="4"/>
        <v>0</v>
      </c>
      <c r="BG161" s="106">
        <f t="shared" si="5"/>
        <v>0</v>
      </c>
      <c r="BH161" s="106">
        <f t="shared" si="6"/>
        <v>0</v>
      </c>
      <c r="BI161" s="106">
        <f t="shared" si="7"/>
        <v>0</v>
      </c>
      <c r="BJ161" s="14" t="s">
        <v>80</v>
      </c>
      <c r="BK161" s="151">
        <f t="shared" si="8"/>
        <v>0</v>
      </c>
      <c r="BL161" s="14" t="s">
        <v>87</v>
      </c>
      <c r="BM161" s="14" t="s">
        <v>232</v>
      </c>
    </row>
    <row r="162" spans="2:65" s="1" customFormat="1" ht="31.5" customHeight="1" x14ac:dyDescent="0.3">
      <c r="B162" s="142"/>
      <c r="C162" s="143" t="s">
        <v>233</v>
      </c>
      <c r="D162" s="143" t="s">
        <v>152</v>
      </c>
      <c r="E162" s="144" t="s">
        <v>234</v>
      </c>
      <c r="F162" s="239" t="s">
        <v>235</v>
      </c>
      <c r="G162" s="240"/>
      <c r="H162" s="240"/>
      <c r="I162" s="240"/>
      <c r="J162" s="145" t="s">
        <v>231</v>
      </c>
      <c r="K162" s="173">
        <v>86</v>
      </c>
      <c r="L162" s="222"/>
      <c r="M162" s="222"/>
      <c r="N162" s="222"/>
      <c r="O162" s="222"/>
      <c r="P162" s="222"/>
      <c r="Q162" s="222"/>
      <c r="R162" s="147"/>
      <c r="T162" s="148" t="s">
        <v>3</v>
      </c>
      <c r="U162" s="37" t="s">
        <v>37</v>
      </c>
      <c r="V162" s="149">
        <v>0</v>
      </c>
      <c r="W162" s="149">
        <f t="shared" si="0"/>
        <v>0</v>
      </c>
      <c r="X162" s="149">
        <v>8.3000000000000001E-4</v>
      </c>
      <c r="Y162" s="149">
        <f t="shared" si="1"/>
        <v>7.1379999999999999E-2</v>
      </c>
      <c r="Z162" s="149">
        <v>0</v>
      </c>
      <c r="AA162" s="150">
        <f t="shared" si="2"/>
        <v>0</v>
      </c>
      <c r="AR162" s="14" t="s">
        <v>87</v>
      </c>
      <c r="AT162" s="14" t="s">
        <v>152</v>
      </c>
      <c r="AU162" s="14" t="s">
        <v>80</v>
      </c>
      <c r="AY162" s="14" t="s">
        <v>151</v>
      </c>
      <c r="BE162" s="106">
        <f t="shared" si="3"/>
        <v>0</v>
      </c>
      <c r="BF162" s="106">
        <f t="shared" si="4"/>
        <v>0</v>
      </c>
      <c r="BG162" s="106">
        <f t="shared" si="5"/>
        <v>0</v>
      </c>
      <c r="BH162" s="106">
        <f t="shared" si="6"/>
        <v>0</v>
      </c>
      <c r="BI162" s="106">
        <f t="shared" si="7"/>
        <v>0</v>
      </c>
      <c r="BJ162" s="14" t="s">
        <v>80</v>
      </c>
      <c r="BK162" s="151">
        <f t="shared" si="8"/>
        <v>0</v>
      </c>
      <c r="BL162" s="14" t="s">
        <v>87</v>
      </c>
      <c r="BM162" s="14" t="s">
        <v>186</v>
      </c>
    </row>
    <row r="163" spans="2:65" s="1" customFormat="1" ht="22.5" customHeight="1" x14ac:dyDescent="0.3">
      <c r="B163" s="142"/>
      <c r="C163" s="152" t="s">
        <v>236</v>
      </c>
      <c r="D163" s="152" t="s">
        <v>223</v>
      </c>
      <c r="E163" s="153" t="s">
        <v>237</v>
      </c>
      <c r="F163" s="241" t="s">
        <v>1056</v>
      </c>
      <c r="G163" s="242"/>
      <c r="H163" s="242"/>
      <c r="I163" s="242"/>
      <c r="J163" s="154" t="s">
        <v>231</v>
      </c>
      <c r="K163" s="174">
        <v>332.3</v>
      </c>
      <c r="L163" s="238"/>
      <c r="M163" s="238"/>
      <c r="N163" s="238"/>
      <c r="O163" s="222"/>
      <c r="P163" s="222"/>
      <c r="Q163" s="222"/>
      <c r="R163" s="147"/>
      <c r="T163" s="148" t="s">
        <v>3</v>
      </c>
      <c r="U163" s="37" t="s">
        <v>37</v>
      </c>
      <c r="V163" s="149">
        <v>0</v>
      </c>
      <c r="W163" s="149">
        <f t="shared" si="0"/>
        <v>0</v>
      </c>
      <c r="X163" s="149">
        <v>0</v>
      </c>
      <c r="Y163" s="149">
        <f t="shared" si="1"/>
        <v>0</v>
      </c>
      <c r="Z163" s="149">
        <v>0</v>
      </c>
      <c r="AA163" s="150">
        <f t="shared" si="2"/>
        <v>0</v>
      </c>
      <c r="AR163" s="14" t="s">
        <v>174</v>
      </c>
      <c r="AT163" s="14" t="s">
        <v>223</v>
      </c>
      <c r="AU163" s="14" t="s">
        <v>80</v>
      </c>
      <c r="AY163" s="14" t="s">
        <v>151</v>
      </c>
      <c r="BE163" s="106">
        <f t="shared" si="3"/>
        <v>0</v>
      </c>
      <c r="BF163" s="106">
        <f t="shared" si="4"/>
        <v>0</v>
      </c>
      <c r="BG163" s="106">
        <f t="shared" si="5"/>
        <v>0</v>
      </c>
      <c r="BH163" s="106">
        <f t="shared" si="6"/>
        <v>0</v>
      </c>
      <c r="BI163" s="106">
        <f t="shared" si="7"/>
        <v>0</v>
      </c>
      <c r="BJ163" s="14" t="s">
        <v>80</v>
      </c>
      <c r="BK163" s="151">
        <f t="shared" si="8"/>
        <v>0</v>
      </c>
      <c r="BL163" s="14" t="s">
        <v>87</v>
      </c>
      <c r="BM163" s="14" t="s">
        <v>238</v>
      </c>
    </row>
    <row r="164" spans="2:65" s="1" customFormat="1" ht="22.5" customHeight="1" x14ac:dyDescent="0.3">
      <c r="B164" s="142"/>
      <c r="C164" s="152" t="s">
        <v>239</v>
      </c>
      <c r="D164" s="152" t="s">
        <v>223</v>
      </c>
      <c r="E164" s="153" t="s">
        <v>240</v>
      </c>
      <c r="F164" s="241" t="s">
        <v>1057</v>
      </c>
      <c r="G164" s="242"/>
      <c r="H164" s="242"/>
      <c r="I164" s="242"/>
      <c r="J164" s="154" t="s">
        <v>231</v>
      </c>
      <c r="K164" s="174">
        <v>106.95</v>
      </c>
      <c r="L164" s="238"/>
      <c r="M164" s="238"/>
      <c r="N164" s="238"/>
      <c r="O164" s="222"/>
      <c r="P164" s="222"/>
      <c r="Q164" s="222"/>
      <c r="R164" s="147"/>
      <c r="T164" s="148" t="s">
        <v>3</v>
      </c>
      <c r="U164" s="37" t="s">
        <v>37</v>
      </c>
      <c r="V164" s="149">
        <v>0</v>
      </c>
      <c r="W164" s="149">
        <f t="shared" si="0"/>
        <v>0</v>
      </c>
      <c r="X164" s="149">
        <v>0</v>
      </c>
      <c r="Y164" s="149">
        <f t="shared" si="1"/>
        <v>0</v>
      </c>
      <c r="Z164" s="149">
        <v>0</v>
      </c>
      <c r="AA164" s="150">
        <f t="shared" si="2"/>
        <v>0</v>
      </c>
      <c r="AR164" s="14" t="s">
        <v>174</v>
      </c>
      <c r="AT164" s="14" t="s">
        <v>223</v>
      </c>
      <c r="AU164" s="14" t="s">
        <v>80</v>
      </c>
      <c r="AY164" s="14" t="s">
        <v>151</v>
      </c>
      <c r="BE164" s="106">
        <f t="shared" si="3"/>
        <v>0</v>
      </c>
      <c r="BF164" s="106">
        <f t="shared" si="4"/>
        <v>0</v>
      </c>
      <c r="BG164" s="106">
        <f t="shared" si="5"/>
        <v>0</v>
      </c>
      <c r="BH164" s="106">
        <f t="shared" si="6"/>
        <v>0</v>
      </c>
      <c r="BI164" s="106">
        <f t="shared" si="7"/>
        <v>0</v>
      </c>
      <c r="BJ164" s="14" t="s">
        <v>80</v>
      </c>
      <c r="BK164" s="151">
        <f t="shared" si="8"/>
        <v>0</v>
      </c>
      <c r="BL164" s="14" t="s">
        <v>87</v>
      </c>
      <c r="BM164" s="14" t="s">
        <v>241</v>
      </c>
    </row>
    <row r="165" spans="2:65" s="1" customFormat="1" ht="22.5" customHeight="1" x14ac:dyDescent="0.3">
      <c r="B165" s="142"/>
      <c r="C165" s="152" t="s">
        <v>242</v>
      </c>
      <c r="D165" s="152" t="s">
        <v>223</v>
      </c>
      <c r="E165" s="153" t="s">
        <v>243</v>
      </c>
      <c r="F165" s="241" t="s">
        <v>1058</v>
      </c>
      <c r="G165" s="242"/>
      <c r="H165" s="242"/>
      <c r="I165" s="242"/>
      <c r="J165" s="154" t="s">
        <v>231</v>
      </c>
      <c r="K165" s="174">
        <v>546.20000000000005</v>
      </c>
      <c r="L165" s="238"/>
      <c r="M165" s="238"/>
      <c r="N165" s="238"/>
      <c r="O165" s="222"/>
      <c r="P165" s="222"/>
      <c r="Q165" s="222"/>
      <c r="R165" s="147"/>
      <c r="T165" s="148" t="s">
        <v>3</v>
      </c>
      <c r="U165" s="37" t="s">
        <v>37</v>
      </c>
      <c r="V165" s="149">
        <v>0</v>
      </c>
      <c r="W165" s="149">
        <f t="shared" si="0"/>
        <v>0</v>
      </c>
      <c r="X165" s="149">
        <v>0</v>
      </c>
      <c r="Y165" s="149">
        <f t="shared" si="1"/>
        <v>0</v>
      </c>
      <c r="Z165" s="149">
        <v>0</v>
      </c>
      <c r="AA165" s="150">
        <f t="shared" si="2"/>
        <v>0</v>
      </c>
      <c r="AR165" s="14" t="s">
        <v>174</v>
      </c>
      <c r="AT165" s="14" t="s">
        <v>223</v>
      </c>
      <c r="AU165" s="14" t="s">
        <v>80</v>
      </c>
      <c r="AY165" s="14" t="s">
        <v>151</v>
      </c>
      <c r="BE165" s="106">
        <f t="shared" si="3"/>
        <v>0</v>
      </c>
      <c r="BF165" s="106">
        <f t="shared" si="4"/>
        <v>0</v>
      </c>
      <c r="BG165" s="106">
        <f t="shared" si="5"/>
        <v>0</v>
      </c>
      <c r="BH165" s="106">
        <f t="shared" si="6"/>
        <v>0</v>
      </c>
      <c r="BI165" s="106">
        <f t="shared" si="7"/>
        <v>0</v>
      </c>
      <c r="BJ165" s="14" t="s">
        <v>80</v>
      </c>
      <c r="BK165" s="151">
        <f t="shared" si="8"/>
        <v>0</v>
      </c>
      <c r="BL165" s="14" t="s">
        <v>87</v>
      </c>
      <c r="BM165" s="14" t="s">
        <v>244</v>
      </c>
    </row>
    <row r="166" spans="2:65" s="1" customFormat="1" ht="49.5" customHeight="1" x14ac:dyDescent="0.3">
      <c r="B166" s="142"/>
      <c r="C166" s="152" t="s">
        <v>245</v>
      </c>
      <c r="D166" s="152" t="s">
        <v>223</v>
      </c>
      <c r="E166" s="153" t="s">
        <v>246</v>
      </c>
      <c r="F166" s="241" t="s">
        <v>1060</v>
      </c>
      <c r="G166" s="242"/>
      <c r="H166" s="242"/>
      <c r="I166" s="242"/>
      <c r="J166" s="154" t="s">
        <v>226</v>
      </c>
      <c r="K166" s="174">
        <v>39</v>
      </c>
      <c r="L166" s="238"/>
      <c r="M166" s="238"/>
      <c r="N166" s="238"/>
      <c r="O166" s="222"/>
      <c r="P166" s="222"/>
      <c r="Q166" s="222"/>
      <c r="R166" s="147"/>
      <c r="T166" s="148" t="s">
        <v>3</v>
      </c>
      <c r="U166" s="37" t="s">
        <v>37</v>
      </c>
      <c r="V166" s="149">
        <v>0</v>
      </c>
      <c r="W166" s="149">
        <f t="shared" si="0"/>
        <v>0</v>
      </c>
      <c r="X166" s="149">
        <v>0</v>
      </c>
      <c r="Y166" s="149">
        <f t="shared" si="1"/>
        <v>0</v>
      </c>
      <c r="Z166" s="149">
        <v>0</v>
      </c>
      <c r="AA166" s="150">
        <f t="shared" si="2"/>
        <v>0</v>
      </c>
      <c r="AR166" s="14" t="s">
        <v>174</v>
      </c>
      <c r="AT166" s="14" t="s">
        <v>223</v>
      </c>
      <c r="AU166" s="14" t="s">
        <v>80</v>
      </c>
      <c r="AY166" s="14" t="s">
        <v>151</v>
      </c>
      <c r="BE166" s="106">
        <f t="shared" si="3"/>
        <v>0</v>
      </c>
      <c r="BF166" s="106">
        <f t="shared" si="4"/>
        <v>0</v>
      </c>
      <c r="BG166" s="106">
        <f t="shared" si="5"/>
        <v>0</v>
      </c>
      <c r="BH166" s="106">
        <f t="shared" si="6"/>
        <v>0</v>
      </c>
      <c r="BI166" s="106">
        <f t="shared" si="7"/>
        <v>0</v>
      </c>
      <c r="BJ166" s="14" t="s">
        <v>80</v>
      </c>
      <c r="BK166" s="151">
        <f t="shared" si="8"/>
        <v>0</v>
      </c>
      <c r="BL166" s="14" t="s">
        <v>87</v>
      </c>
      <c r="BM166" s="14" t="s">
        <v>196</v>
      </c>
    </row>
    <row r="167" spans="2:65" s="1" customFormat="1" ht="46.5" customHeight="1" x14ac:dyDescent="0.3">
      <c r="B167" s="142"/>
      <c r="C167" s="152" t="s">
        <v>247</v>
      </c>
      <c r="D167" s="152" t="s">
        <v>223</v>
      </c>
      <c r="E167" s="153" t="s">
        <v>248</v>
      </c>
      <c r="F167" s="241" t="s">
        <v>1059</v>
      </c>
      <c r="G167" s="242"/>
      <c r="H167" s="242"/>
      <c r="I167" s="242"/>
      <c r="J167" s="154" t="s">
        <v>226</v>
      </c>
      <c r="K167" s="174">
        <v>6</v>
      </c>
      <c r="L167" s="238"/>
      <c r="M167" s="238"/>
      <c r="N167" s="238"/>
      <c r="O167" s="222"/>
      <c r="P167" s="222"/>
      <c r="Q167" s="222"/>
      <c r="R167" s="147"/>
      <c r="T167" s="148" t="s">
        <v>3</v>
      </c>
      <c r="U167" s="37" t="s">
        <v>37</v>
      </c>
      <c r="V167" s="149">
        <v>0</v>
      </c>
      <c r="W167" s="149">
        <f t="shared" si="0"/>
        <v>0</v>
      </c>
      <c r="X167" s="149">
        <v>0</v>
      </c>
      <c r="Y167" s="149">
        <f t="shared" si="1"/>
        <v>0</v>
      </c>
      <c r="Z167" s="149">
        <v>0</v>
      </c>
      <c r="AA167" s="150">
        <f t="shared" si="2"/>
        <v>0</v>
      </c>
      <c r="AR167" s="14" t="s">
        <v>174</v>
      </c>
      <c r="AT167" s="14" t="s">
        <v>223</v>
      </c>
      <c r="AU167" s="14" t="s">
        <v>80</v>
      </c>
      <c r="AY167" s="14" t="s">
        <v>151</v>
      </c>
      <c r="BE167" s="106">
        <f t="shared" si="3"/>
        <v>0</v>
      </c>
      <c r="BF167" s="106">
        <f t="shared" si="4"/>
        <v>0</v>
      </c>
      <c r="BG167" s="106">
        <f t="shared" si="5"/>
        <v>0</v>
      </c>
      <c r="BH167" s="106">
        <f t="shared" si="6"/>
        <v>0</v>
      </c>
      <c r="BI167" s="106">
        <f t="shared" si="7"/>
        <v>0</v>
      </c>
      <c r="BJ167" s="14" t="s">
        <v>80</v>
      </c>
      <c r="BK167" s="151">
        <f t="shared" si="8"/>
        <v>0</v>
      </c>
      <c r="BL167" s="14" t="s">
        <v>87</v>
      </c>
      <c r="BM167" s="14" t="s">
        <v>249</v>
      </c>
    </row>
    <row r="168" spans="2:65" s="1" customFormat="1" ht="46.5" customHeight="1" x14ac:dyDescent="0.3">
      <c r="B168" s="142"/>
      <c r="C168" s="143" t="s">
        <v>250</v>
      </c>
      <c r="D168" s="143" t="s">
        <v>152</v>
      </c>
      <c r="E168" s="144" t="s">
        <v>251</v>
      </c>
      <c r="F168" s="239" t="s">
        <v>1061</v>
      </c>
      <c r="G168" s="240"/>
      <c r="H168" s="240"/>
      <c r="I168" s="240"/>
      <c r="J168" s="145" t="s">
        <v>226</v>
      </c>
      <c r="K168" s="173">
        <v>45</v>
      </c>
      <c r="L168" s="222"/>
      <c r="M168" s="222"/>
      <c r="N168" s="222"/>
      <c r="O168" s="222"/>
      <c r="P168" s="222"/>
      <c r="Q168" s="222"/>
      <c r="R168" s="147"/>
      <c r="T168" s="148" t="s">
        <v>3</v>
      </c>
      <c r="U168" s="37" t="s">
        <v>37</v>
      </c>
      <c r="V168" s="149">
        <v>0</v>
      </c>
      <c r="W168" s="149">
        <f t="shared" si="0"/>
        <v>0</v>
      </c>
      <c r="X168" s="149">
        <v>7.2000000000000005E-4</v>
      </c>
      <c r="Y168" s="149">
        <f t="shared" si="1"/>
        <v>3.2400000000000005E-2</v>
      </c>
      <c r="Z168" s="149">
        <v>0</v>
      </c>
      <c r="AA168" s="150">
        <f t="shared" si="2"/>
        <v>0</v>
      </c>
      <c r="AR168" s="14" t="s">
        <v>87</v>
      </c>
      <c r="AT168" s="14" t="s">
        <v>152</v>
      </c>
      <c r="AU168" s="14" t="s">
        <v>80</v>
      </c>
      <c r="AY168" s="14" t="s">
        <v>151</v>
      </c>
      <c r="BE168" s="106">
        <f t="shared" si="3"/>
        <v>0</v>
      </c>
      <c r="BF168" s="106">
        <f t="shared" si="4"/>
        <v>0</v>
      </c>
      <c r="BG168" s="106">
        <f t="shared" si="5"/>
        <v>0</v>
      </c>
      <c r="BH168" s="106">
        <f t="shared" si="6"/>
        <v>0</v>
      </c>
      <c r="BI168" s="106">
        <f t="shared" si="7"/>
        <v>0</v>
      </c>
      <c r="BJ168" s="14" t="s">
        <v>80</v>
      </c>
      <c r="BK168" s="151">
        <f t="shared" si="8"/>
        <v>0</v>
      </c>
      <c r="BL168" s="14" t="s">
        <v>87</v>
      </c>
      <c r="BM168" s="14" t="s">
        <v>193</v>
      </c>
    </row>
    <row r="169" spans="2:65" s="1" customFormat="1" ht="31.5" customHeight="1" x14ac:dyDescent="0.3">
      <c r="B169" s="142"/>
      <c r="C169" s="152" t="s">
        <v>252</v>
      </c>
      <c r="D169" s="152" t="s">
        <v>223</v>
      </c>
      <c r="E169" s="153" t="s">
        <v>253</v>
      </c>
      <c r="F169" s="241" t="s">
        <v>254</v>
      </c>
      <c r="G169" s="242"/>
      <c r="H169" s="242"/>
      <c r="I169" s="242"/>
      <c r="J169" s="154" t="s">
        <v>226</v>
      </c>
      <c r="K169" s="174">
        <v>68</v>
      </c>
      <c r="L169" s="238"/>
      <c r="M169" s="238"/>
      <c r="N169" s="238"/>
      <c r="O169" s="222"/>
      <c r="P169" s="222"/>
      <c r="Q169" s="222"/>
      <c r="R169" s="147"/>
      <c r="T169" s="148" t="s">
        <v>3</v>
      </c>
      <c r="U169" s="37" t="s">
        <v>37</v>
      </c>
      <c r="V169" s="149">
        <v>0</v>
      </c>
      <c r="W169" s="149">
        <f t="shared" si="0"/>
        <v>0</v>
      </c>
      <c r="X169" s="149">
        <v>0</v>
      </c>
      <c r="Y169" s="149">
        <f t="shared" si="1"/>
        <v>0</v>
      </c>
      <c r="Z169" s="149">
        <v>0</v>
      </c>
      <c r="AA169" s="150">
        <f t="shared" si="2"/>
        <v>0</v>
      </c>
      <c r="AR169" s="14" t="s">
        <v>174</v>
      </c>
      <c r="AT169" s="14" t="s">
        <v>223</v>
      </c>
      <c r="AU169" s="14" t="s">
        <v>80</v>
      </c>
      <c r="AY169" s="14" t="s">
        <v>151</v>
      </c>
      <c r="BE169" s="106">
        <f t="shared" si="3"/>
        <v>0</v>
      </c>
      <c r="BF169" s="106">
        <f t="shared" si="4"/>
        <v>0</v>
      </c>
      <c r="BG169" s="106">
        <f t="shared" si="5"/>
        <v>0</v>
      </c>
      <c r="BH169" s="106">
        <f t="shared" si="6"/>
        <v>0</v>
      </c>
      <c r="BI169" s="106">
        <f t="shared" si="7"/>
        <v>0</v>
      </c>
      <c r="BJ169" s="14" t="s">
        <v>80</v>
      </c>
      <c r="BK169" s="151">
        <f t="shared" si="8"/>
        <v>0</v>
      </c>
      <c r="BL169" s="14" t="s">
        <v>87</v>
      </c>
      <c r="BM169" s="14" t="s">
        <v>201</v>
      </c>
    </row>
    <row r="170" spans="2:65" s="1" customFormat="1" ht="31.5" customHeight="1" x14ac:dyDescent="0.3">
      <c r="B170" s="142"/>
      <c r="C170" s="152" t="s">
        <v>255</v>
      </c>
      <c r="D170" s="152" t="s">
        <v>223</v>
      </c>
      <c r="E170" s="153" t="s">
        <v>256</v>
      </c>
      <c r="F170" s="241" t="s">
        <v>257</v>
      </c>
      <c r="G170" s="242"/>
      <c r="H170" s="242"/>
      <c r="I170" s="242"/>
      <c r="J170" s="154" t="s">
        <v>226</v>
      </c>
      <c r="K170" s="174">
        <v>4</v>
      </c>
      <c r="L170" s="238"/>
      <c r="M170" s="238"/>
      <c r="N170" s="238"/>
      <c r="O170" s="222"/>
      <c r="P170" s="222"/>
      <c r="Q170" s="222"/>
      <c r="R170" s="147"/>
      <c r="T170" s="148" t="s">
        <v>3</v>
      </c>
      <c r="U170" s="37" t="s">
        <v>37</v>
      </c>
      <c r="V170" s="149">
        <v>0</v>
      </c>
      <c r="W170" s="149">
        <f t="shared" si="0"/>
        <v>0</v>
      </c>
      <c r="X170" s="149">
        <v>0</v>
      </c>
      <c r="Y170" s="149">
        <f t="shared" si="1"/>
        <v>0</v>
      </c>
      <c r="Z170" s="149">
        <v>0</v>
      </c>
      <c r="AA170" s="150">
        <f t="shared" si="2"/>
        <v>0</v>
      </c>
      <c r="AR170" s="14" t="s">
        <v>174</v>
      </c>
      <c r="AT170" s="14" t="s">
        <v>223</v>
      </c>
      <c r="AU170" s="14" t="s">
        <v>80</v>
      </c>
      <c r="AY170" s="14" t="s">
        <v>151</v>
      </c>
      <c r="BE170" s="106">
        <f t="shared" si="3"/>
        <v>0</v>
      </c>
      <c r="BF170" s="106">
        <f t="shared" si="4"/>
        <v>0</v>
      </c>
      <c r="BG170" s="106">
        <f t="shared" si="5"/>
        <v>0</v>
      </c>
      <c r="BH170" s="106">
        <f t="shared" si="6"/>
        <v>0</v>
      </c>
      <c r="BI170" s="106">
        <f t="shared" si="7"/>
        <v>0</v>
      </c>
      <c r="BJ170" s="14" t="s">
        <v>80</v>
      </c>
      <c r="BK170" s="151">
        <f t="shared" si="8"/>
        <v>0</v>
      </c>
      <c r="BL170" s="14" t="s">
        <v>87</v>
      </c>
      <c r="BM170" s="14" t="s">
        <v>258</v>
      </c>
    </row>
    <row r="171" spans="2:65" s="1" customFormat="1" ht="31.5" customHeight="1" x14ac:dyDescent="0.3">
      <c r="B171" s="142"/>
      <c r="C171" s="152" t="s">
        <v>259</v>
      </c>
      <c r="D171" s="152" t="s">
        <v>223</v>
      </c>
      <c r="E171" s="153" t="s">
        <v>260</v>
      </c>
      <c r="F171" s="241" t="s">
        <v>261</v>
      </c>
      <c r="G171" s="242"/>
      <c r="H171" s="242"/>
      <c r="I171" s="242"/>
      <c r="J171" s="154" t="s">
        <v>226</v>
      </c>
      <c r="K171" s="174">
        <v>2</v>
      </c>
      <c r="L171" s="238"/>
      <c r="M171" s="238"/>
      <c r="N171" s="238"/>
      <c r="O171" s="222"/>
      <c r="P171" s="222"/>
      <c r="Q171" s="222"/>
      <c r="R171" s="147"/>
      <c r="T171" s="148" t="s">
        <v>3</v>
      </c>
      <c r="U171" s="37" t="s">
        <v>37</v>
      </c>
      <c r="V171" s="149">
        <v>0</v>
      </c>
      <c r="W171" s="149">
        <f t="shared" si="0"/>
        <v>0</v>
      </c>
      <c r="X171" s="149">
        <v>0</v>
      </c>
      <c r="Y171" s="149">
        <f t="shared" si="1"/>
        <v>0</v>
      </c>
      <c r="Z171" s="149">
        <v>0</v>
      </c>
      <c r="AA171" s="150">
        <f t="shared" si="2"/>
        <v>0</v>
      </c>
      <c r="AR171" s="14" t="s">
        <v>174</v>
      </c>
      <c r="AT171" s="14" t="s">
        <v>223</v>
      </c>
      <c r="AU171" s="14" t="s">
        <v>80</v>
      </c>
      <c r="AY171" s="14" t="s">
        <v>151</v>
      </c>
      <c r="BE171" s="106">
        <f t="shared" si="3"/>
        <v>0</v>
      </c>
      <c r="BF171" s="106">
        <f t="shared" si="4"/>
        <v>0</v>
      </c>
      <c r="BG171" s="106">
        <f t="shared" si="5"/>
        <v>0</v>
      </c>
      <c r="BH171" s="106">
        <f t="shared" si="6"/>
        <v>0</v>
      </c>
      <c r="BI171" s="106">
        <f t="shared" si="7"/>
        <v>0</v>
      </c>
      <c r="BJ171" s="14" t="s">
        <v>80</v>
      </c>
      <c r="BK171" s="151">
        <f t="shared" si="8"/>
        <v>0</v>
      </c>
      <c r="BL171" s="14" t="s">
        <v>87</v>
      </c>
      <c r="BM171" s="14" t="s">
        <v>203</v>
      </c>
    </row>
    <row r="172" spans="2:65" s="1" customFormat="1" ht="45.75" customHeight="1" x14ac:dyDescent="0.3">
      <c r="B172" s="142"/>
      <c r="C172" s="143" t="s">
        <v>262</v>
      </c>
      <c r="D172" s="143" t="s">
        <v>152</v>
      </c>
      <c r="E172" s="144" t="s">
        <v>263</v>
      </c>
      <c r="F172" s="239" t="s">
        <v>1062</v>
      </c>
      <c r="G172" s="240"/>
      <c r="H172" s="240"/>
      <c r="I172" s="240"/>
      <c r="J172" s="145" t="s">
        <v>226</v>
      </c>
      <c r="K172" s="173">
        <v>74</v>
      </c>
      <c r="L172" s="222"/>
      <c r="M172" s="222"/>
      <c r="N172" s="222"/>
      <c r="O172" s="222"/>
      <c r="P172" s="222"/>
      <c r="Q172" s="222"/>
      <c r="R172" s="147"/>
      <c r="T172" s="148" t="s">
        <v>3</v>
      </c>
      <c r="U172" s="37" t="s">
        <v>37</v>
      </c>
      <c r="V172" s="149">
        <v>0</v>
      </c>
      <c r="W172" s="149">
        <f t="shared" si="0"/>
        <v>0</v>
      </c>
      <c r="X172" s="149">
        <v>1.1999999999999999E-3</v>
      </c>
      <c r="Y172" s="149">
        <f t="shared" si="1"/>
        <v>8.879999999999999E-2</v>
      </c>
      <c r="Z172" s="149">
        <v>0</v>
      </c>
      <c r="AA172" s="150">
        <f t="shared" si="2"/>
        <v>0</v>
      </c>
      <c r="AR172" s="14" t="s">
        <v>87</v>
      </c>
      <c r="AT172" s="14" t="s">
        <v>152</v>
      </c>
      <c r="AU172" s="14" t="s">
        <v>80</v>
      </c>
      <c r="AY172" s="14" t="s">
        <v>151</v>
      </c>
      <c r="BE172" s="106">
        <f t="shared" si="3"/>
        <v>0</v>
      </c>
      <c r="BF172" s="106">
        <f t="shared" si="4"/>
        <v>0</v>
      </c>
      <c r="BG172" s="106">
        <f t="shared" si="5"/>
        <v>0</v>
      </c>
      <c r="BH172" s="106">
        <f t="shared" si="6"/>
        <v>0</v>
      </c>
      <c r="BI172" s="106">
        <f t="shared" si="7"/>
        <v>0</v>
      </c>
      <c r="BJ172" s="14" t="s">
        <v>80</v>
      </c>
      <c r="BK172" s="151">
        <f t="shared" si="8"/>
        <v>0</v>
      </c>
      <c r="BL172" s="14" t="s">
        <v>87</v>
      </c>
      <c r="BM172" s="14" t="s">
        <v>264</v>
      </c>
    </row>
    <row r="173" spans="2:65" s="1" customFormat="1" ht="44.25" customHeight="1" x14ac:dyDescent="0.3">
      <c r="B173" s="142"/>
      <c r="C173" s="152" t="s">
        <v>265</v>
      </c>
      <c r="D173" s="152" t="s">
        <v>223</v>
      </c>
      <c r="E173" s="153" t="s">
        <v>266</v>
      </c>
      <c r="F173" s="241" t="s">
        <v>267</v>
      </c>
      <c r="G173" s="242"/>
      <c r="H173" s="242"/>
      <c r="I173" s="242"/>
      <c r="J173" s="154" t="s">
        <v>164</v>
      </c>
      <c r="K173" s="174">
        <v>22</v>
      </c>
      <c r="L173" s="238"/>
      <c r="M173" s="238"/>
      <c r="N173" s="238"/>
      <c r="O173" s="222"/>
      <c r="P173" s="222"/>
      <c r="Q173" s="222"/>
      <c r="R173" s="147"/>
      <c r="T173" s="148" t="s">
        <v>3</v>
      </c>
      <c r="U173" s="37" t="s">
        <v>37</v>
      </c>
      <c r="V173" s="149">
        <v>0</v>
      </c>
      <c r="W173" s="149">
        <f t="shared" si="0"/>
        <v>0</v>
      </c>
      <c r="X173" s="149">
        <v>1.4999999999999999E-4</v>
      </c>
      <c r="Y173" s="149">
        <f t="shared" si="1"/>
        <v>3.2999999999999995E-3</v>
      </c>
      <c r="Z173" s="149">
        <v>0</v>
      </c>
      <c r="AA173" s="150">
        <f t="shared" si="2"/>
        <v>0</v>
      </c>
      <c r="AR173" s="14" t="s">
        <v>174</v>
      </c>
      <c r="AT173" s="14" t="s">
        <v>223</v>
      </c>
      <c r="AU173" s="14" t="s">
        <v>80</v>
      </c>
      <c r="AY173" s="14" t="s">
        <v>151</v>
      </c>
      <c r="BE173" s="106">
        <f t="shared" si="3"/>
        <v>0</v>
      </c>
      <c r="BF173" s="106">
        <f t="shared" si="4"/>
        <v>0</v>
      </c>
      <c r="BG173" s="106">
        <f t="shared" si="5"/>
        <v>0</v>
      </c>
      <c r="BH173" s="106">
        <f t="shared" si="6"/>
        <v>0</v>
      </c>
      <c r="BI173" s="106">
        <f t="shared" si="7"/>
        <v>0</v>
      </c>
      <c r="BJ173" s="14" t="s">
        <v>80</v>
      </c>
      <c r="BK173" s="151">
        <f t="shared" si="8"/>
        <v>0</v>
      </c>
      <c r="BL173" s="14" t="s">
        <v>87</v>
      </c>
      <c r="BM173" s="14" t="s">
        <v>268</v>
      </c>
    </row>
    <row r="174" spans="2:65" s="1" customFormat="1" ht="31.5" customHeight="1" x14ac:dyDescent="0.3">
      <c r="B174" s="142"/>
      <c r="C174" s="152" t="s">
        <v>269</v>
      </c>
      <c r="D174" s="152" t="s">
        <v>223</v>
      </c>
      <c r="E174" s="153" t="s">
        <v>270</v>
      </c>
      <c r="F174" s="241" t="s">
        <v>271</v>
      </c>
      <c r="G174" s="242"/>
      <c r="H174" s="242"/>
      <c r="I174" s="242"/>
      <c r="J174" s="154" t="s">
        <v>226</v>
      </c>
      <c r="K174" s="174">
        <v>1</v>
      </c>
      <c r="L174" s="238"/>
      <c r="M174" s="238"/>
      <c r="N174" s="238"/>
      <c r="O174" s="222"/>
      <c r="P174" s="222"/>
      <c r="Q174" s="222"/>
      <c r="R174" s="147"/>
      <c r="T174" s="148" t="s">
        <v>3</v>
      </c>
      <c r="U174" s="37" t="s">
        <v>37</v>
      </c>
      <c r="V174" s="149">
        <v>0</v>
      </c>
      <c r="W174" s="149">
        <f t="shared" si="0"/>
        <v>0</v>
      </c>
      <c r="X174" s="149">
        <v>4.1599999999999998E-2</v>
      </c>
      <c r="Y174" s="149">
        <f t="shared" si="1"/>
        <v>4.1599999999999998E-2</v>
      </c>
      <c r="Z174" s="149">
        <v>0</v>
      </c>
      <c r="AA174" s="150">
        <f t="shared" si="2"/>
        <v>0</v>
      </c>
      <c r="AR174" s="14" t="s">
        <v>174</v>
      </c>
      <c r="AT174" s="14" t="s">
        <v>223</v>
      </c>
      <c r="AU174" s="14" t="s">
        <v>80</v>
      </c>
      <c r="AY174" s="14" t="s">
        <v>151</v>
      </c>
      <c r="BE174" s="106">
        <f t="shared" si="3"/>
        <v>0</v>
      </c>
      <c r="BF174" s="106">
        <f t="shared" si="4"/>
        <v>0</v>
      </c>
      <c r="BG174" s="106">
        <f t="shared" si="5"/>
        <v>0</v>
      </c>
      <c r="BH174" s="106">
        <f t="shared" si="6"/>
        <v>0</v>
      </c>
      <c r="BI174" s="106">
        <f t="shared" si="7"/>
        <v>0</v>
      </c>
      <c r="BJ174" s="14" t="s">
        <v>80</v>
      </c>
      <c r="BK174" s="151">
        <f t="shared" si="8"/>
        <v>0</v>
      </c>
      <c r="BL174" s="14" t="s">
        <v>87</v>
      </c>
      <c r="BM174" s="14" t="s">
        <v>209</v>
      </c>
    </row>
    <row r="175" spans="2:65" s="1" customFormat="1" ht="31.5" customHeight="1" x14ac:dyDescent="0.3">
      <c r="B175" s="142"/>
      <c r="C175" s="152" t="s">
        <v>272</v>
      </c>
      <c r="D175" s="152" t="s">
        <v>223</v>
      </c>
      <c r="E175" s="153" t="s">
        <v>273</v>
      </c>
      <c r="F175" s="241" t="s">
        <v>274</v>
      </c>
      <c r="G175" s="242"/>
      <c r="H175" s="242"/>
      <c r="I175" s="242"/>
      <c r="J175" s="154" t="s">
        <v>226</v>
      </c>
      <c r="K175" s="174">
        <v>1</v>
      </c>
      <c r="L175" s="238"/>
      <c r="M175" s="238"/>
      <c r="N175" s="238"/>
      <c r="O175" s="222"/>
      <c r="P175" s="222"/>
      <c r="Q175" s="222"/>
      <c r="R175" s="147"/>
      <c r="T175" s="148" t="s">
        <v>3</v>
      </c>
      <c r="U175" s="37" t="s">
        <v>37</v>
      </c>
      <c r="V175" s="149">
        <v>0</v>
      </c>
      <c r="W175" s="149">
        <f t="shared" si="0"/>
        <v>0</v>
      </c>
      <c r="X175" s="149">
        <v>4.1599999999999998E-2</v>
      </c>
      <c r="Y175" s="149">
        <f t="shared" si="1"/>
        <v>4.1599999999999998E-2</v>
      </c>
      <c r="Z175" s="149">
        <v>0</v>
      </c>
      <c r="AA175" s="150">
        <f t="shared" si="2"/>
        <v>0</v>
      </c>
      <c r="AR175" s="14" t="s">
        <v>174</v>
      </c>
      <c r="AT175" s="14" t="s">
        <v>223</v>
      </c>
      <c r="AU175" s="14" t="s">
        <v>80</v>
      </c>
      <c r="AY175" s="14" t="s">
        <v>151</v>
      </c>
      <c r="BE175" s="106">
        <f t="shared" si="3"/>
        <v>0</v>
      </c>
      <c r="BF175" s="106">
        <f t="shared" si="4"/>
        <v>0</v>
      </c>
      <c r="BG175" s="106">
        <f t="shared" si="5"/>
        <v>0</v>
      </c>
      <c r="BH175" s="106">
        <f t="shared" si="6"/>
        <v>0</v>
      </c>
      <c r="BI175" s="106">
        <f t="shared" si="7"/>
        <v>0</v>
      </c>
      <c r="BJ175" s="14" t="s">
        <v>80</v>
      </c>
      <c r="BK175" s="151">
        <f t="shared" si="8"/>
        <v>0</v>
      </c>
      <c r="BL175" s="14" t="s">
        <v>87</v>
      </c>
      <c r="BM175" s="14" t="s">
        <v>275</v>
      </c>
    </row>
    <row r="176" spans="2:65" s="1" customFormat="1" ht="31.5" customHeight="1" x14ac:dyDescent="0.3">
      <c r="B176" s="142"/>
      <c r="C176" s="152" t="s">
        <v>276</v>
      </c>
      <c r="D176" s="152" t="s">
        <v>223</v>
      </c>
      <c r="E176" s="153" t="s">
        <v>277</v>
      </c>
      <c r="F176" s="241" t="s">
        <v>278</v>
      </c>
      <c r="G176" s="242"/>
      <c r="H176" s="242"/>
      <c r="I176" s="242"/>
      <c r="J176" s="154" t="s">
        <v>226</v>
      </c>
      <c r="K176" s="174">
        <v>1</v>
      </c>
      <c r="L176" s="238"/>
      <c r="M176" s="238"/>
      <c r="N176" s="238"/>
      <c r="O176" s="222"/>
      <c r="P176" s="222"/>
      <c r="Q176" s="222"/>
      <c r="R176" s="147"/>
      <c r="T176" s="148" t="s">
        <v>3</v>
      </c>
      <c r="U176" s="37" t="s">
        <v>37</v>
      </c>
      <c r="V176" s="149">
        <v>0</v>
      </c>
      <c r="W176" s="149">
        <f t="shared" si="0"/>
        <v>0</v>
      </c>
      <c r="X176" s="149">
        <v>0.11310000000000001</v>
      </c>
      <c r="Y176" s="149">
        <f t="shared" si="1"/>
        <v>0.11310000000000001</v>
      </c>
      <c r="Z176" s="149">
        <v>0</v>
      </c>
      <c r="AA176" s="150">
        <f t="shared" si="2"/>
        <v>0</v>
      </c>
      <c r="AR176" s="14" t="s">
        <v>174</v>
      </c>
      <c r="AT176" s="14" t="s">
        <v>223</v>
      </c>
      <c r="AU176" s="14" t="s">
        <v>80</v>
      </c>
      <c r="AY176" s="14" t="s">
        <v>151</v>
      </c>
      <c r="BE176" s="106">
        <f t="shared" si="3"/>
        <v>0</v>
      </c>
      <c r="BF176" s="106">
        <f t="shared" si="4"/>
        <v>0</v>
      </c>
      <c r="BG176" s="106">
        <f t="shared" si="5"/>
        <v>0</v>
      </c>
      <c r="BH176" s="106">
        <f t="shared" si="6"/>
        <v>0</v>
      </c>
      <c r="BI176" s="106">
        <f t="shared" si="7"/>
        <v>0</v>
      </c>
      <c r="BJ176" s="14" t="s">
        <v>80</v>
      </c>
      <c r="BK176" s="151">
        <f t="shared" si="8"/>
        <v>0</v>
      </c>
      <c r="BL176" s="14" t="s">
        <v>87</v>
      </c>
      <c r="BM176" s="14" t="s">
        <v>214</v>
      </c>
    </row>
    <row r="177" spans="2:65" s="1" customFormat="1" ht="61.5" customHeight="1" x14ac:dyDescent="0.3">
      <c r="B177" s="142"/>
      <c r="C177" s="152" t="s">
        <v>279</v>
      </c>
      <c r="D177" s="152" t="s">
        <v>223</v>
      </c>
      <c r="E177" s="153" t="s">
        <v>280</v>
      </c>
      <c r="F177" s="241" t="s">
        <v>1063</v>
      </c>
      <c r="G177" s="242"/>
      <c r="H177" s="242"/>
      <c r="I177" s="242"/>
      <c r="J177" s="154" t="s">
        <v>226</v>
      </c>
      <c r="K177" s="174">
        <v>2</v>
      </c>
      <c r="L177" s="238"/>
      <c r="M177" s="238"/>
      <c r="N177" s="238"/>
      <c r="O177" s="222"/>
      <c r="P177" s="222"/>
      <c r="Q177" s="222"/>
      <c r="R177" s="147"/>
      <c r="T177" s="148" t="s">
        <v>3</v>
      </c>
      <c r="U177" s="37" t="s">
        <v>37</v>
      </c>
      <c r="V177" s="149">
        <v>0</v>
      </c>
      <c r="W177" s="149">
        <f t="shared" si="0"/>
        <v>0</v>
      </c>
      <c r="X177" s="149">
        <v>0.1656</v>
      </c>
      <c r="Y177" s="149">
        <f t="shared" si="1"/>
        <v>0.33119999999999999</v>
      </c>
      <c r="Z177" s="149">
        <v>0</v>
      </c>
      <c r="AA177" s="150">
        <f t="shared" si="2"/>
        <v>0</v>
      </c>
      <c r="AR177" s="14" t="s">
        <v>174</v>
      </c>
      <c r="AT177" s="14" t="s">
        <v>223</v>
      </c>
      <c r="AU177" s="14" t="s">
        <v>80</v>
      </c>
      <c r="AY177" s="14" t="s">
        <v>151</v>
      </c>
      <c r="BE177" s="106">
        <f t="shared" si="3"/>
        <v>0</v>
      </c>
      <c r="BF177" s="106">
        <f t="shared" si="4"/>
        <v>0</v>
      </c>
      <c r="BG177" s="106">
        <f t="shared" si="5"/>
        <v>0</v>
      </c>
      <c r="BH177" s="106">
        <f t="shared" si="6"/>
        <v>0</v>
      </c>
      <c r="BI177" s="106">
        <f t="shared" si="7"/>
        <v>0</v>
      </c>
      <c r="BJ177" s="14" t="s">
        <v>80</v>
      </c>
      <c r="BK177" s="151">
        <f t="shared" si="8"/>
        <v>0</v>
      </c>
      <c r="BL177" s="14" t="s">
        <v>87</v>
      </c>
      <c r="BM177" s="14" t="s">
        <v>228</v>
      </c>
    </row>
    <row r="178" spans="2:65" s="1" customFormat="1" ht="48" customHeight="1" x14ac:dyDescent="0.3">
      <c r="B178" s="142"/>
      <c r="C178" s="143" t="s">
        <v>281</v>
      </c>
      <c r="D178" s="143" t="s">
        <v>152</v>
      </c>
      <c r="E178" s="144" t="s">
        <v>282</v>
      </c>
      <c r="F178" s="239" t="s">
        <v>1064</v>
      </c>
      <c r="G178" s="240"/>
      <c r="H178" s="240"/>
      <c r="I178" s="240"/>
      <c r="J178" s="145" t="s">
        <v>226</v>
      </c>
      <c r="K178" s="173">
        <v>2</v>
      </c>
      <c r="L178" s="222"/>
      <c r="M178" s="222"/>
      <c r="N178" s="222"/>
      <c r="O178" s="222"/>
      <c r="P178" s="222"/>
      <c r="Q178" s="222"/>
      <c r="R178" s="147"/>
      <c r="T178" s="148" t="s">
        <v>3</v>
      </c>
      <c r="U178" s="37" t="s">
        <v>37</v>
      </c>
      <c r="V178" s="149">
        <v>0</v>
      </c>
      <c r="W178" s="149">
        <f t="shared" si="0"/>
        <v>0</v>
      </c>
      <c r="X178" s="149">
        <v>3.0000000000000001E-3</v>
      </c>
      <c r="Y178" s="149">
        <f t="shared" si="1"/>
        <v>6.0000000000000001E-3</v>
      </c>
      <c r="Z178" s="149">
        <v>0</v>
      </c>
      <c r="AA178" s="150">
        <f t="shared" si="2"/>
        <v>0</v>
      </c>
      <c r="AR178" s="14" t="s">
        <v>87</v>
      </c>
      <c r="AT178" s="14" t="s">
        <v>152</v>
      </c>
      <c r="AU178" s="14" t="s">
        <v>80</v>
      </c>
      <c r="AY178" s="14" t="s">
        <v>151</v>
      </c>
      <c r="BE178" s="106">
        <f t="shared" si="3"/>
        <v>0</v>
      </c>
      <c r="BF178" s="106">
        <f t="shared" si="4"/>
        <v>0</v>
      </c>
      <c r="BG178" s="106">
        <f t="shared" si="5"/>
        <v>0</v>
      </c>
      <c r="BH178" s="106">
        <f t="shared" si="6"/>
        <v>0</v>
      </c>
      <c r="BI178" s="106">
        <f t="shared" si="7"/>
        <v>0</v>
      </c>
      <c r="BJ178" s="14" t="s">
        <v>80</v>
      </c>
      <c r="BK178" s="151">
        <f t="shared" si="8"/>
        <v>0</v>
      </c>
      <c r="BL178" s="14" t="s">
        <v>87</v>
      </c>
      <c r="BM178" s="14" t="s">
        <v>222</v>
      </c>
    </row>
    <row r="179" spans="2:65" s="1" customFormat="1" ht="31.5" customHeight="1" x14ac:dyDescent="0.3">
      <c r="B179" s="142"/>
      <c r="C179" s="143" t="s">
        <v>283</v>
      </c>
      <c r="D179" s="143" t="s">
        <v>152</v>
      </c>
      <c r="E179" s="144" t="s">
        <v>284</v>
      </c>
      <c r="F179" s="239" t="s">
        <v>285</v>
      </c>
      <c r="G179" s="240"/>
      <c r="H179" s="240"/>
      <c r="I179" s="240"/>
      <c r="J179" s="145" t="s">
        <v>231</v>
      </c>
      <c r="K179" s="173">
        <v>101.85</v>
      </c>
      <c r="L179" s="222"/>
      <c r="M179" s="222"/>
      <c r="N179" s="222"/>
      <c r="O179" s="222"/>
      <c r="P179" s="222"/>
      <c r="Q179" s="222"/>
      <c r="R179" s="147"/>
      <c r="T179" s="148" t="s">
        <v>3</v>
      </c>
      <c r="U179" s="37" t="s">
        <v>37</v>
      </c>
      <c r="V179" s="149">
        <v>0</v>
      </c>
      <c r="W179" s="149">
        <f t="shared" si="0"/>
        <v>0</v>
      </c>
      <c r="X179" s="149">
        <v>8.8400000000000006E-3</v>
      </c>
      <c r="Y179" s="149">
        <f t="shared" si="1"/>
        <v>0.90035399999999999</v>
      </c>
      <c r="Z179" s="149">
        <v>0</v>
      </c>
      <c r="AA179" s="150">
        <f t="shared" si="2"/>
        <v>0</v>
      </c>
      <c r="AR179" s="14" t="s">
        <v>87</v>
      </c>
      <c r="AT179" s="14" t="s">
        <v>152</v>
      </c>
      <c r="AU179" s="14" t="s">
        <v>80</v>
      </c>
      <c r="AY179" s="14" t="s">
        <v>151</v>
      </c>
      <c r="BE179" s="106">
        <f t="shared" si="3"/>
        <v>0</v>
      </c>
      <c r="BF179" s="106">
        <f t="shared" si="4"/>
        <v>0</v>
      </c>
      <c r="BG179" s="106">
        <f t="shared" si="5"/>
        <v>0</v>
      </c>
      <c r="BH179" s="106">
        <f t="shared" si="6"/>
        <v>0</v>
      </c>
      <c r="BI179" s="106">
        <f t="shared" si="7"/>
        <v>0</v>
      </c>
      <c r="BJ179" s="14" t="s">
        <v>80</v>
      </c>
      <c r="BK179" s="151">
        <f t="shared" si="8"/>
        <v>0</v>
      </c>
      <c r="BL179" s="14" t="s">
        <v>87</v>
      </c>
      <c r="BM179" s="14" t="s">
        <v>233</v>
      </c>
    </row>
    <row r="180" spans="2:65" s="1" customFormat="1" ht="22.5" customHeight="1" x14ac:dyDescent="0.3">
      <c r="B180" s="142"/>
      <c r="C180" s="152" t="s">
        <v>286</v>
      </c>
      <c r="D180" s="152" t="s">
        <v>223</v>
      </c>
      <c r="E180" s="153" t="s">
        <v>287</v>
      </c>
      <c r="F180" s="241" t="s">
        <v>288</v>
      </c>
      <c r="G180" s="242"/>
      <c r="H180" s="242"/>
      <c r="I180" s="242"/>
      <c r="J180" s="154" t="s">
        <v>231</v>
      </c>
      <c r="K180" s="174">
        <v>101.85</v>
      </c>
      <c r="L180" s="238"/>
      <c r="M180" s="238"/>
      <c r="N180" s="238"/>
      <c r="O180" s="222"/>
      <c r="P180" s="222"/>
      <c r="Q180" s="222"/>
      <c r="R180" s="147"/>
      <c r="T180" s="148" t="s">
        <v>3</v>
      </c>
      <c r="U180" s="37" t="s">
        <v>37</v>
      </c>
      <c r="V180" s="149">
        <v>0</v>
      </c>
      <c r="W180" s="149">
        <f t="shared" si="0"/>
        <v>0</v>
      </c>
      <c r="X180" s="149">
        <v>0</v>
      </c>
      <c r="Y180" s="149">
        <f t="shared" si="1"/>
        <v>0</v>
      </c>
      <c r="Z180" s="149">
        <v>0</v>
      </c>
      <c r="AA180" s="150">
        <f t="shared" si="2"/>
        <v>0</v>
      </c>
      <c r="AR180" s="14" t="s">
        <v>174</v>
      </c>
      <c r="AT180" s="14" t="s">
        <v>223</v>
      </c>
      <c r="AU180" s="14" t="s">
        <v>80</v>
      </c>
      <c r="AY180" s="14" t="s">
        <v>151</v>
      </c>
      <c r="BE180" s="106">
        <f t="shared" si="3"/>
        <v>0</v>
      </c>
      <c r="BF180" s="106">
        <f t="shared" si="4"/>
        <v>0</v>
      </c>
      <c r="BG180" s="106">
        <f t="shared" si="5"/>
        <v>0</v>
      </c>
      <c r="BH180" s="106">
        <f t="shared" si="6"/>
        <v>0</v>
      </c>
      <c r="BI180" s="106">
        <f t="shared" si="7"/>
        <v>0</v>
      </c>
      <c r="BJ180" s="14" t="s">
        <v>80</v>
      </c>
      <c r="BK180" s="151">
        <f t="shared" si="8"/>
        <v>0</v>
      </c>
      <c r="BL180" s="14" t="s">
        <v>87</v>
      </c>
      <c r="BM180" s="14" t="s">
        <v>236</v>
      </c>
    </row>
    <row r="181" spans="2:65" s="1" customFormat="1" ht="22.5" customHeight="1" x14ac:dyDescent="0.3">
      <c r="B181" s="142"/>
      <c r="C181" s="152" t="s">
        <v>289</v>
      </c>
      <c r="D181" s="152" t="s">
        <v>223</v>
      </c>
      <c r="E181" s="153" t="s">
        <v>290</v>
      </c>
      <c r="F181" s="241" t="s">
        <v>291</v>
      </c>
      <c r="G181" s="242"/>
      <c r="H181" s="242"/>
      <c r="I181" s="242"/>
      <c r="J181" s="154" t="s">
        <v>292</v>
      </c>
      <c r="K181" s="174">
        <v>119</v>
      </c>
      <c r="L181" s="238"/>
      <c r="M181" s="238"/>
      <c r="N181" s="238"/>
      <c r="O181" s="222"/>
      <c r="P181" s="222"/>
      <c r="Q181" s="222"/>
      <c r="R181" s="147"/>
      <c r="T181" s="148" t="s">
        <v>3</v>
      </c>
      <c r="U181" s="37" t="s">
        <v>37</v>
      </c>
      <c r="V181" s="149">
        <v>0</v>
      </c>
      <c r="W181" s="149">
        <f t="shared" si="0"/>
        <v>0</v>
      </c>
      <c r="X181" s="149">
        <v>0</v>
      </c>
      <c r="Y181" s="149">
        <f t="shared" si="1"/>
        <v>0</v>
      </c>
      <c r="Z181" s="149">
        <v>0</v>
      </c>
      <c r="AA181" s="150">
        <f t="shared" si="2"/>
        <v>0</v>
      </c>
      <c r="AR181" s="14" t="s">
        <v>174</v>
      </c>
      <c r="AT181" s="14" t="s">
        <v>223</v>
      </c>
      <c r="AU181" s="14" t="s">
        <v>80</v>
      </c>
      <c r="AY181" s="14" t="s">
        <v>151</v>
      </c>
      <c r="BE181" s="106">
        <f t="shared" si="3"/>
        <v>0</v>
      </c>
      <c r="BF181" s="106">
        <f t="shared" si="4"/>
        <v>0</v>
      </c>
      <c r="BG181" s="106">
        <f t="shared" si="5"/>
        <v>0</v>
      </c>
      <c r="BH181" s="106">
        <f t="shared" si="6"/>
        <v>0</v>
      </c>
      <c r="BI181" s="106">
        <f t="shared" si="7"/>
        <v>0</v>
      </c>
      <c r="BJ181" s="14" t="s">
        <v>80</v>
      </c>
      <c r="BK181" s="151">
        <f t="shared" si="8"/>
        <v>0</v>
      </c>
      <c r="BL181" s="14" t="s">
        <v>87</v>
      </c>
      <c r="BM181" s="14" t="s">
        <v>239</v>
      </c>
    </row>
    <row r="182" spans="2:65" s="10" customFormat="1" ht="29.85" customHeight="1" x14ac:dyDescent="0.3">
      <c r="B182" s="131"/>
      <c r="C182" s="132"/>
      <c r="D182" s="141" t="s">
        <v>118</v>
      </c>
      <c r="E182" s="141"/>
      <c r="F182" s="141"/>
      <c r="G182" s="141"/>
      <c r="H182" s="141"/>
      <c r="I182" s="141"/>
      <c r="J182" s="141"/>
      <c r="K182" s="175"/>
      <c r="L182" s="175"/>
      <c r="M182" s="175"/>
      <c r="N182" s="229"/>
      <c r="O182" s="230"/>
      <c r="P182" s="230"/>
      <c r="Q182" s="230"/>
      <c r="R182" s="134"/>
      <c r="T182" s="135"/>
      <c r="U182" s="132"/>
      <c r="V182" s="132"/>
      <c r="W182" s="136">
        <f>SUM(W183:W199)</f>
        <v>73.07856000000001</v>
      </c>
      <c r="X182" s="132"/>
      <c r="Y182" s="136">
        <f>SUM(Y183:Y199)</f>
        <v>1.0859542000000002</v>
      </c>
      <c r="Z182" s="132"/>
      <c r="AA182" s="137">
        <f>SUM(AA183:AA199)</f>
        <v>0</v>
      </c>
      <c r="AR182" s="138" t="s">
        <v>77</v>
      </c>
      <c r="AT182" s="139" t="s">
        <v>69</v>
      </c>
      <c r="AU182" s="139" t="s">
        <v>77</v>
      </c>
      <c r="AY182" s="138" t="s">
        <v>151</v>
      </c>
      <c r="BK182" s="140">
        <f>SUM(BK183:BK199)</f>
        <v>0</v>
      </c>
    </row>
    <row r="183" spans="2:65" s="1" customFormat="1" ht="31.5" customHeight="1" x14ac:dyDescent="0.3">
      <c r="B183" s="142"/>
      <c r="C183" s="143" t="s">
        <v>293</v>
      </c>
      <c r="D183" s="143" t="s">
        <v>152</v>
      </c>
      <c r="E183" s="144" t="s">
        <v>294</v>
      </c>
      <c r="F183" s="239" t="s">
        <v>295</v>
      </c>
      <c r="G183" s="240"/>
      <c r="H183" s="240"/>
      <c r="I183" s="240"/>
      <c r="J183" s="145" t="s">
        <v>164</v>
      </c>
      <c r="K183" s="173">
        <v>760</v>
      </c>
      <c r="L183" s="222"/>
      <c r="M183" s="222"/>
      <c r="N183" s="222"/>
      <c r="O183" s="222"/>
      <c r="P183" s="222"/>
      <c r="Q183" s="222"/>
      <c r="R183" s="147"/>
      <c r="T183" s="148" t="s">
        <v>3</v>
      </c>
      <c r="U183" s="37" t="s">
        <v>37</v>
      </c>
      <c r="V183" s="149">
        <v>0</v>
      </c>
      <c r="W183" s="149">
        <f t="shared" ref="W183:W199" si="9">V183*K183</f>
        <v>0</v>
      </c>
      <c r="X183" s="149">
        <v>0</v>
      </c>
      <c r="Y183" s="149">
        <f t="shared" ref="Y183:Y199" si="10">X183*K183</f>
        <v>0</v>
      </c>
      <c r="Z183" s="149">
        <v>0</v>
      </c>
      <c r="AA183" s="150">
        <f t="shared" ref="AA183:AA199" si="11">Z183*K183</f>
        <v>0</v>
      </c>
      <c r="AR183" s="14" t="s">
        <v>87</v>
      </c>
      <c r="AT183" s="14" t="s">
        <v>152</v>
      </c>
      <c r="AU183" s="14" t="s">
        <v>80</v>
      </c>
      <c r="AY183" s="14" t="s">
        <v>151</v>
      </c>
      <c r="BE183" s="106">
        <f t="shared" ref="BE183:BE199" si="12">IF(U183="základná",N183,0)</f>
        <v>0</v>
      </c>
      <c r="BF183" s="106">
        <f t="shared" ref="BF183:BF199" si="13">IF(U183="znížená",N183,0)</f>
        <v>0</v>
      </c>
      <c r="BG183" s="106">
        <f t="shared" ref="BG183:BG199" si="14">IF(U183="zákl. prenesená",N183,0)</f>
        <v>0</v>
      </c>
      <c r="BH183" s="106">
        <f t="shared" ref="BH183:BH199" si="15">IF(U183="zníž. prenesená",N183,0)</f>
        <v>0</v>
      </c>
      <c r="BI183" s="106">
        <f t="shared" ref="BI183:BI199" si="16">IF(U183="nulová",N183,0)</f>
        <v>0</v>
      </c>
      <c r="BJ183" s="14" t="s">
        <v>80</v>
      </c>
      <c r="BK183" s="151">
        <f t="shared" ref="BK183:BK199" si="17">ROUND(L183*K183,3)</f>
        <v>0</v>
      </c>
      <c r="BL183" s="14" t="s">
        <v>87</v>
      </c>
      <c r="BM183" s="14" t="s">
        <v>242</v>
      </c>
    </row>
    <row r="184" spans="2:65" s="1" customFormat="1" ht="31.5" customHeight="1" x14ac:dyDescent="0.3">
      <c r="B184" s="142"/>
      <c r="C184" s="143" t="s">
        <v>296</v>
      </c>
      <c r="D184" s="143" t="s">
        <v>152</v>
      </c>
      <c r="E184" s="144" t="s">
        <v>297</v>
      </c>
      <c r="F184" s="239" t="s">
        <v>298</v>
      </c>
      <c r="G184" s="240"/>
      <c r="H184" s="240"/>
      <c r="I184" s="240"/>
      <c r="J184" s="145" t="s">
        <v>164</v>
      </c>
      <c r="K184" s="173">
        <v>1520</v>
      </c>
      <c r="L184" s="222"/>
      <c r="M184" s="222"/>
      <c r="N184" s="222"/>
      <c r="O184" s="222"/>
      <c r="P184" s="222"/>
      <c r="Q184" s="222"/>
      <c r="R184" s="147"/>
      <c r="T184" s="148" t="s">
        <v>3</v>
      </c>
      <c r="U184" s="37" t="s">
        <v>37</v>
      </c>
      <c r="V184" s="149">
        <v>0</v>
      </c>
      <c r="W184" s="149">
        <f t="shared" si="9"/>
        <v>0</v>
      </c>
      <c r="X184" s="149">
        <v>6.8000000000000005E-4</v>
      </c>
      <c r="Y184" s="149">
        <f t="shared" si="10"/>
        <v>1.0336000000000001</v>
      </c>
      <c r="Z184" s="149">
        <v>0</v>
      </c>
      <c r="AA184" s="150">
        <f t="shared" si="11"/>
        <v>0</v>
      </c>
      <c r="AR184" s="14" t="s">
        <v>87</v>
      </c>
      <c r="AT184" s="14" t="s">
        <v>152</v>
      </c>
      <c r="AU184" s="14" t="s">
        <v>80</v>
      </c>
      <c r="AY184" s="14" t="s">
        <v>151</v>
      </c>
      <c r="BE184" s="106">
        <f t="shared" si="12"/>
        <v>0</v>
      </c>
      <c r="BF184" s="106">
        <f t="shared" si="13"/>
        <v>0</v>
      </c>
      <c r="BG184" s="106">
        <f t="shared" si="14"/>
        <v>0</v>
      </c>
      <c r="BH184" s="106">
        <f t="shared" si="15"/>
        <v>0</v>
      </c>
      <c r="BI184" s="106">
        <f t="shared" si="16"/>
        <v>0</v>
      </c>
      <c r="BJ184" s="14" t="s">
        <v>80</v>
      </c>
      <c r="BK184" s="151">
        <f t="shared" si="17"/>
        <v>0</v>
      </c>
      <c r="BL184" s="14" t="s">
        <v>87</v>
      </c>
      <c r="BM184" s="14" t="s">
        <v>245</v>
      </c>
    </row>
    <row r="185" spans="2:65" s="1" customFormat="1" ht="31.5" customHeight="1" x14ac:dyDescent="0.3">
      <c r="B185" s="142"/>
      <c r="C185" s="143" t="s">
        <v>299</v>
      </c>
      <c r="D185" s="143" t="s">
        <v>152</v>
      </c>
      <c r="E185" s="144" t="s">
        <v>300</v>
      </c>
      <c r="F185" s="239" t="s">
        <v>301</v>
      </c>
      <c r="G185" s="240"/>
      <c r="H185" s="240"/>
      <c r="I185" s="240"/>
      <c r="J185" s="145" t="s">
        <v>164</v>
      </c>
      <c r="K185" s="173">
        <v>760</v>
      </c>
      <c r="L185" s="222"/>
      <c r="M185" s="222"/>
      <c r="N185" s="222"/>
      <c r="O185" s="222"/>
      <c r="P185" s="222"/>
      <c r="Q185" s="222"/>
      <c r="R185" s="147"/>
      <c r="T185" s="148" t="s">
        <v>3</v>
      </c>
      <c r="U185" s="37" t="s">
        <v>37</v>
      </c>
      <c r="V185" s="149">
        <v>0</v>
      </c>
      <c r="W185" s="149">
        <f t="shared" si="9"/>
        <v>0</v>
      </c>
      <c r="X185" s="149">
        <v>0</v>
      </c>
      <c r="Y185" s="149">
        <f t="shared" si="10"/>
        <v>0</v>
      </c>
      <c r="Z185" s="149">
        <v>0</v>
      </c>
      <c r="AA185" s="150">
        <f t="shared" si="11"/>
        <v>0</v>
      </c>
      <c r="AR185" s="14" t="s">
        <v>87</v>
      </c>
      <c r="AT185" s="14" t="s">
        <v>152</v>
      </c>
      <c r="AU185" s="14" t="s">
        <v>80</v>
      </c>
      <c r="AY185" s="14" t="s">
        <v>151</v>
      </c>
      <c r="BE185" s="106">
        <f t="shared" si="12"/>
        <v>0</v>
      </c>
      <c r="BF185" s="106">
        <f t="shared" si="13"/>
        <v>0</v>
      </c>
      <c r="BG185" s="106">
        <f t="shared" si="14"/>
        <v>0</v>
      </c>
      <c r="BH185" s="106">
        <f t="shared" si="15"/>
        <v>0</v>
      </c>
      <c r="BI185" s="106">
        <f t="shared" si="16"/>
        <v>0</v>
      </c>
      <c r="BJ185" s="14" t="s">
        <v>80</v>
      </c>
      <c r="BK185" s="151">
        <f t="shared" si="17"/>
        <v>0</v>
      </c>
      <c r="BL185" s="14" t="s">
        <v>87</v>
      </c>
      <c r="BM185" s="14" t="s">
        <v>247</v>
      </c>
    </row>
    <row r="186" spans="2:65" s="1" customFormat="1" ht="22.5" customHeight="1" x14ac:dyDescent="0.3">
      <c r="B186" s="142"/>
      <c r="C186" s="152" t="s">
        <v>302</v>
      </c>
      <c r="D186" s="152" t="s">
        <v>223</v>
      </c>
      <c r="E186" s="153" t="s">
        <v>303</v>
      </c>
      <c r="F186" s="241" t="s">
        <v>304</v>
      </c>
      <c r="G186" s="242"/>
      <c r="H186" s="242"/>
      <c r="I186" s="242"/>
      <c r="J186" s="154" t="s">
        <v>164</v>
      </c>
      <c r="K186" s="174">
        <v>912</v>
      </c>
      <c r="L186" s="238"/>
      <c r="M186" s="238"/>
      <c r="N186" s="238"/>
      <c r="O186" s="222"/>
      <c r="P186" s="222"/>
      <c r="Q186" s="222"/>
      <c r="R186" s="147"/>
      <c r="T186" s="148" t="s">
        <v>3</v>
      </c>
      <c r="U186" s="37" t="s">
        <v>37</v>
      </c>
      <c r="V186" s="149">
        <v>0</v>
      </c>
      <c r="W186" s="149">
        <f t="shared" si="9"/>
        <v>0</v>
      </c>
      <c r="X186" s="149">
        <v>0</v>
      </c>
      <c r="Y186" s="149">
        <f t="shared" si="10"/>
        <v>0</v>
      </c>
      <c r="Z186" s="149">
        <v>0</v>
      </c>
      <c r="AA186" s="150">
        <f t="shared" si="11"/>
        <v>0</v>
      </c>
      <c r="AR186" s="14" t="s">
        <v>174</v>
      </c>
      <c r="AT186" s="14" t="s">
        <v>223</v>
      </c>
      <c r="AU186" s="14" t="s">
        <v>80</v>
      </c>
      <c r="AY186" s="14" t="s">
        <v>151</v>
      </c>
      <c r="BE186" s="106">
        <f t="shared" si="12"/>
        <v>0</v>
      </c>
      <c r="BF186" s="106">
        <f t="shared" si="13"/>
        <v>0</v>
      </c>
      <c r="BG186" s="106">
        <f t="shared" si="14"/>
        <v>0</v>
      </c>
      <c r="BH186" s="106">
        <f t="shared" si="15"/>
        <v>0</v>
      </c>
      <c r="BI186" s="106">
        <f t="shared" si="16"/>
        <v>0</v>
      </c>
      <c r="BJ186" s="14" t="s">
        <v>80</v>
      </c>
      <c r="BK186" s="151">
        <f t="shared" si="17"/>
        <v>0</v>
      </c>
      <c r="BL186" s="14" t="s">
        <v>87</v>
      </c>
      <c r="BM186" s="14" t="s">
        <v>305</v>
      </c>
    </row>
    <row r="187" spans="2:65" s="1" customFormat="1" ht="22.5" customHeight="1" x14ac:dyDescent="0.3">
      <c r="B187" s="142"/>
      <c r="C187" s="143" t="s">
        <v>306</v>
      </c>
      <c r="D187" s="143" t="s">
        <v>152</v>
      </c>
      <c r="E187" s="144" t="s">
        <v>307</v>
      </c>
      <c r="F187" s="239" t="s">
        <v>308</v>
      </c>
      <c r="G187" s="240"/>
      <c r="H187" s="240"/>
      <c r="I187" s="240"/>
      <c r="J187" s="145" t="s">
        <v>164</v>
      </c>
      <c r="K187" s="173">
        <v>912</v>
      </c>
      <c r="L187" s="222"/>
      <c r="M187" s="222"/>
      <c r="N187" s="222"/>
      <c r="O187" s="222"/>
      <c r="P187" s="222"/>
      <c r="Q187" s="222"/>
      <c r="R187" s="147"/>
      <c r="T187" s="148" t="s">
        <v>3</v>
      </c>
      <c r="U187" s="37" t="s">
        <v>37</v>
      </c>
      <c r="V187" s="149">
        <v>4.0129999999999999E-2</v>
      </c>
      <c r="W187" s="149">
        <f t="shared" si="9"/>
        <v>36.598559999999999</v>
      </c>
      <c r="X187" s="149">
        <v>5.0000000000000002E-5</v>
      </c>
      <c r="Y187" s="149">
        <f t="shared" si="10"/>
        <v>4.5600000000000002E-2</v>
      </c>
      <c r="Z187" s="149">
        <v>0</v>
      </c>
      <c r="AA187" s="150">
        <f t="shared" si="11"/>
        <v>0</v>
      </c>
      <c r="AR187" s="14" t="s">
        <v>87</v>
      </c>
      <c r="AT187" s="14" t="s">
        <v>152</v>
      </c>
      <c r="AU187" s="14" t="s">
        <v>80</v>
      </c>
      <c r="AY187" s="14" t="s">
        <v>151</v>
      </c>
      <c r="BE187" s="106">
        <f t="shared" si="12"/>
        <v>0</v>
      </c>
      <c r="BF187" s="106">
        <f t="shared" si="13"/>
        <v>0</v>
      </c>
      <c r="BG187" s="106">
        <f t="shared" si="14"/>
        <v>0</v>
      </c>
      <c r="BH187" s="106">
        <f t="shared" si="15"/>
        <v>0</v>
      </c>
      <c r="BI187" s="106">
        <f t="shared" si="16"/>
        <v>0</v>
      </c>
      <c r="BJ187" s="14" t="s">
        <v>80</v>
      </c>
      <c r="BK187" s="151">
        <f t="shared" si="17"/>
        <v>0</v>
      </c>
      <c r="BL187" s="14" t="s">
        <v>87</v>
      </c>
      <c r="BM187" s="14" t="s">
        <v>309</v>
      </c>
    </row>
    <row r="188" spans="2:65" s="1" customFormat="1" ht="22.5" customHeight="1" x14ac:dyDescent="0.3">
      <c r="B188" s="142"/>
      <c r="C188" s="143" t="s">
        <v>310</v>
      </c>
      <c r="D188" s="143" t="s">
        <v>152</v>
      </c>
      <c r="E188" s="144" t="s">
        <v>311</v>
      </c>
      <c r="F188" s="239" t="s">
        <v>312</v>
      </c>
      <c r="G188" s="240"/>
      <c r="H188" s="240"/>
      <c r="I188" s="240"/>
      <c r="J188" s="145" t="s">
        <v>164</v>
      </c>
      <c r="K188" s="173">
        <v>912</v>
      </c>
      <c r="L188" s="222"/>
      <c r="M188" s="222"/>
      <c r="N188" s="222"/>
      <c r="O188" s="222"/>
      <c r="P188" s="222"/>
      <c r="Q188" s="222"/>
      <c r="R188" s="147"/>
      <c r="T188" s="148" t="s">
        <v>3</v>
      </c>
      <c r="U188" s="37" t="s">
        <v>37</v>
      </c>
      <c r="V188" s="149">
        <v>0.04</v>
      </c>
      <c r="W188" s="149">
        <f t="shared" si="9"/>
        <v>36.480000000000004</v>
      </c>
      <c r="X188" s="149">
        <v>0</v>
      </c>
      <c r="Y188" s="149">
        <f t="shared" si="10"/>
        <v>0</v>
      </c>
      <c r="Z188" s="149">
        <v>0</v>
      </c>
      <c r="AA188" s="150">
        <f t="shared" si="11"/>
        <v>0</v>
      </c>
      <c r="AR188" s="14" t="s">
        <v>87</v>
      </c>
      <c r="AT188" s="14" t="s">
        <v>152</v>
      </c>
      <c r="AU188" s="14" t="s">
        <v>80</v>
      </c>
      <c r="AY188" s="14" t="s">
        <v>151</v>
      </c>
      <c r="BE188" s="106">
        <f t="shared" si="12"/>
        <v>0</v>
      </c>
      <c r="BF188" s="106">
        <f t="shared" si="13"/>
        <v>0</v>
      </c>
      <c r="BG188" s="106">
        <f t="shared" si="14"/>
        <v>0</v>
      </c>
      <c r="BH188" s="106">
        <f t="shared" si="15"/>
        <v>0</v>
      </c>
      <c r="BI188" s="106">
        <f t="shared" si="16"/>
        <v>0</v>
      </c>
      <c r="BJ188" s="14" t="s">
        <v>80</v>
      </c>
      <c r="BK188" s="151">
        <f t="shared" si="17"/>
        <v>0</v>
      </c>
      <c r="BL188" s="14" t="s">
        <v>87</v>
      </c>
      <c r="BM188" s="14" t="s">
        <v>313</v>
      </c>
    </row>
    <row r="189" spans="2:65" s="1" customFormat="1" ht="31.5" customHeight="1" x14ac:dyDescent="0.3">
      <c r="B189" s="142"/>
      <c r="C189" s="152" t="s">
        <v>314</v>
      </c>
      <c r="D189" s="152" t="s">
        <v>223</v>
      </c>
      <c r="E189" s="153" t="s">
        <v>315</v>
      </c>
      <c r="F189" s="241" t="s">
        <v>316</v>
      </c>
      <c r="G189" s="242"/>
      <c r="H189" s="242"/>
      <c r="I189" s="242"/>
      <c r="J189" s="154" t="s">
        <v>164</v>
      </c>
      <c r="K189" s="174">
        <v>6.25</v>
      </c>
      <c r="L189" s="238"/>
      <c r="M189" s="238"/>
      <c r="N189" s="238"/>
      <c r="O189" s="222"/>
      <c r="P189" s="222"/>
      <c r="Q189" s="222"/>
      <c r="R189" s="147"/>
      <c r="T189" s="148" t="s">
        <v>3</v>
      </c>
      <c r="U189" s="37" t="s">
        <v>37</v>
      </c>
      <c r="V189" s="149">
        <v>0</v>
      </c>
      <c r="W189" s="149">
        <f t="shared" si="9"/>
        <v>0</v>
      </c>
      <c r="X189" s="149">
        <v>0</v>
      </c>
      <c r="Y189" s="149">
        <f t="shared" si="10"/>
        <v>0</v>
      </c>
      <c r="Z189" s="149">
        <v>0</v>
      </c>
      <c r="AA189" s="150">
        <f t="shared" si="11"/>
        <v>0</v>
      </c>
      <c r="AR189" s="14" t="s">
        <v>174</v>
      </c>
      <c r="AT189" s="14" t="s">
        <v>223</v>
      </c>
      <c r="AU189" s="14" t="s">
        <v>80</v>
      </c>
      <c r="AY189" s="14" t="s">
        <v>151</v>
      </c>
      <c r="BE189" s="106">
        <f t="shared" si="12"/>
        <v>0</v>
      </c>
      <c r="BF189" s="106">
        <f t="shared" si="13"/>
        <v>0</v>
      </c>
      <c r="BG189" s="106">
        <f t="shared" si="14"/>
        <v>0</v>
      </c>
      <c r="BH189" s="106">
        <f t="shared" si="15"/>
        <v>0</v>
      </c>
      <c r="BI189" s="106">
        <f t="shared" si="16"/>
        <v>0</v>
      </c>
      <c r="BJ189" s="14" t="s">
        <v>80</v>
      </c>
      <c r="BK189" s="151">
        <f t="shared" si="17"/>
        <v>0</v>
      </c>
      <c r="BL189" s="14" t="s">
        <v>87</v>
      </c>
      <c r="BM189" s="14" t="s">
        <v>317</v>
      </c>
    </row>
    <row r="190" spans="2:65" s="1" customFormat="1" ht="31.5" customHeight="1" x14ac:dyDescent="0.3">
      <c r="B190" s="142"/>
      <c r="C190" s="143" t="s">
        <v>318</v>
      </c>
      <c r="D190" s="143" t="s">
        <v>152</v>
      </c>
      <c r="E190" s="144" t="s">
        <v>1017</v>
      </c>
      <c r="F190" s="239" t="s">
        <v>319</v>
      </c>
      <c r="G190" s="240"/>
      <c r="H190" s="240"/>
      <c r="I190" s="240"/>
      <c r="J190" s="145" t="s">
        <v>164</v>
      </c>
      <c r="K190" s="173">
        <v>6.25</v>
      </c>
      <c r="L190" s="222"/>
      <c r="M190" s="222"/>
      <c r="N190" s="222"/>
      <c r="O190" s="222"/>
      <c r="P190" s="222"/>
      <c r="Q190" s="222"/>
      <c r="R190" s="147"/>
      <c r="T190" s="148" t="s">
        <v>3</v>
      </c>
      <c r="U190" s="37" t="s">
        <v>37</v>
      </c>
      <c r="V190" s="149">
        <v>0</v>
      </c>
      <c r="W190" s="149">
        <f t="shared" si="9"/>
        <v>0</v>
      </c>
      <c r="X190" s="149">
        <v>0</v>
      </c>
      <c r="Y190" s="149">
        <f t="shared" si="10"/>
        <v>0</v>
      </c>
      <c r="Z190" s="149">
        <v>0</v>
      </c>
      <c r="AA190" s="150">
        <f t="shared" si="11"/>
        <v>0</v>
      </c>
      <c r="AR190" s="14" t="s">
        <v>87</v>
      </c>
      <c r="AT190" s="14" t="s">
        <v>152</v>
      </c>
      <c r="AU190" s="14" t="s">
        <v>80</v>
      </c>
      <c r="AY190" s="14" t="s">
        <v>151</v>
      </c>
      <c r="BE190" s="106">
        <f t="shared" si="12"/>
        <v>0</v>
      </c>
      <c r="BF190" s="106">
        <f t="shared" si="13"/>
        <v>0</v>
      </c>
      <c r="BG190" s="106">
        <f t="shared" si="14"/>
        <v>0</v>
      </c>
      <c r="BH190" s="106">
        <f t="shared" si="15"/>
        <v>0</v>
      </c>
      <c r="BI190" s="106">
        <f t="shared" si="16"/>
        <v>0</v>
      </c>
      <c r="BJ190" s="14" t="s">
        <v>80</v>
      </c>
      <c r="BK190" s="151">
        <f t="shared" si="17"/>
        <v>0</v>
      </c>
      <c r="BL190" s="14" t="s">
        <v>87</v>
      </c>
      <c r="BM190" s="14" t="s">
        <v>320</v>
      </c>
    </row>
    <row r="191" spans="2:65" s="1" customFormat="1" ht="31.5" customHeight="1" x14ac:dyDescent="0.3">
      <c r="B191" s="142"/>
      <c r="C191" s="143" t="s">
        <v>321</v>
      </c>
      <c r="D191" s="143" t="s">
        <v>152</v>
      </c>
      <c r="E191" s="144" t="s">
        <v>1018</v>
      </c>
      <c r="F191" s="239" t="s">
        <v>322</v>
      </c>
      <c r="G191" s="240"/>
      <c r="H191" s="240"/>
      <c r="I191" s="240"/>
      <c r="J191" s="145" t="s">
        <v>164</v>
      </c>
      <c r="K191" s="173">
        <v>6.25</v>
      </c>
      <c r="L191" s="222"/>
      <c r="M191" s="222"/>
      <c r="N191" s="222"/>
      <c r="O191" s="222"/>
      <c r="P191" s="222"/>
      <c r="Q191" s="222"/>
      <c r="R191" s="147"/>
      <c r="T191" s="148" t="s">
        <v>3</v>
      </c>
      <c r="U191" s="37" t="s">
        <v>37</v>
      </c>
      <c r="V191" s="149">
        <v>0</v>
      </c>
      <c r="W191" s="149">
        <f t="shared" si="9"/>
        <v>0</v>
      </c>
      <c r="X191" s="149">
        <v>0</v>
      </c>
      <c r="Y191" s="149">
        <f t="shared" si="10"/>
        <v>0</v>
      </c>
      <c r="Z191" s="149">
        <v>0</v>
      </c>
      <c r="AA191" s="150">
        <f t="shared" si="11"/>
        <v>0</v>
      </c>
      <c r="AR191" s="14" t="s">
        <v>87</v>
      </c>
      <c r="AT191" s="14" t="s">
        <v>152</v>
      </c>
      <c r="AU191" s="14" t="s">
        <v>80</v>
      </c>
      <c r="AY191" s="14" t="s">
        <v>151</v>
      </c>
      <c r="BE191" s="106">
        <f t="shared" si="12"/>
        <v>0</v>
      </c>
      <c r="BF191" s="106">
        <f t="shared" si="13"/>
        <v>0</v>
      </c>
      <c r="BG191" s="106">
        <f t="shared" si="14"/>
        <v>0</v>
      </c>
      <c r="BH191" s="106">
        <f t="shared" si="15"/>
        <v>0</v>
      </c>
      <c r="BI191" s="106">
        <f t="shared" si="16"/>
        <v>0</v>
      </c>
      <c r="BJ191" s="14" t="s">
        <v>80</v>
      </c>
      <c r="BK191" s="151">
        <f t="shared" si="17"/>
        <v>0</v>
      </c>
      <c r="BL191" s="14" t="s">
        <v>87</v>
      </c>
      <c r="BM191" s="14" t="s">
        <v>323</v>
      </c>
    </row>
    <row r="192" spans="2:65" s="1" customFormat="1" ht="31.5" customHeight="1" x14ac:dyDescent="0.3">
      <c r="B192" s="142"/>
      <c r="C192" s="143" t="s">
        <v>324</v>
      </c>
      <c r="D192" s="143" t="s">
        <v>152</v>
      </c>
      <c r="E192" s="144" t="s">
        <v>325</v>
      </c>
      <c r="F192" s="239" t="s">
        <v>326</v>
      </c>
      <c r="G192" s="240"/>
      <c r="H192" s="240"/>
      <c r="I192" s="240"/>
      <c r="J192" s="145" t="s">
        <v>164</v>
      </c>
      <c r="K192" s="173">
        <v>337.71</v>
      </c>
      <c r="L192" s="222"/>
      <c r="M192" s="222"/>
      <c r="N192" s="222"/>
      <c r="O192" s="222"/>
      <c r="P192" s="222"/>
      <c r="Q192" s="222"/>
      <c r="R192" s="147"/>
      <c r="T192" s="148" t="s">
        <v>3</v>
      </c>
      <c r="U192" s="37" t="s">
        <v>37</v>
      </c>
      <c r="V192" s="149">
        <v>0</v>
      </c>
      <c r="W192" s="149">
        <f t="shared" si="9"/>
        <v>0</v>
      </c>
      <c r="X192" s="149">
        <v>2.0000000000000002E-5</v>
      </c>
      <c r="Y192" s="149">
        <f t="shared" si="10"/>
        <v>6.7542000000000001E-3</v>
      </c>
      <c r="Z192" s="149">
        <v>0</v>
      </c>
      <c r="AA192" s="150">
        <f t="shared" si="11"/>
        <v>0</v>
      </c>
      <c r="AR192" s="14" t="s">
        <v>87</v>
      </c>
      <c r="AT192" s="14" t="s">
        <v>152</v>
      </c>
      <c r="AU192" s="14" t="s">
        <v>80</v>
      </c>
      <c r="AY192" s="14" t="s">
        <v>151</v>
      </c>
      <c r="BE192" s="106">
        <f t="shared" si="12"/>
        <v>0</v>
      </c>
      <c r="BF192" s="106">
        <f t="shared" si="13"/>
        <v>0</v>
      </c>
      <c r="BG192" s="106">
        <f t="shared" si="14"/>
        <v>0</v>
      </c>
      <c r="BH192" s="106">
        <f t="shared" si="15"/>
        <v>0</v>
      </c>
      <c r="BI192" s="106">
        <f t="shared" si="16"/>
        <v>0</v>
      </c>
      <c r="BJ192" s="14" t="s">
        <v>80</v>
      </c>
      <c r="BK192" s="151">
        <f t="shared" si="17"/>
        <v>0</v>
      </c>
      <c r="BL192" s="14" t="s">
        <v>87</v>
      </c>
      <c r="BM192" s="14" t="s">
        <v>250</v>
      </c>
    </row>
    <row r="193" spans="2:65" s="1" customFormat="1" ht="31.5" customHeight="1" x14ac:dyDescent="0.3">
      <c r="B193" s="142"/>
      <c r="C193" s="143" t="s">
        <v>327</v>
      </c>
      <c r="D193" s="143" t="s">
        <v>152</v>
      </c>
      <c r="E193" s="144" t="s">
        <v>328</v>
      </c>
      <c r="F193" s="239" t="s">
        <v>329</v>
      </c>
      <c r="G193" s="240"/>
      <c r="H193" s="240"/>
      <c r="I193" s="240"/>
      <c r="J193" s="145" t="s">
        <v>171</v>
      </c>
      <c r="K193" s="146">
        <v>7.7359999999999998</v>
      </c>
      <c r="L193" s="222"/>
      <c r="M193" s="222"/>
      <c r="N193" s="222"/>
      <c r="O193" s="222"/>
      <c r="P193" s="222"/>
      <c r="Q193" s="222"/>
      <c r="R193" s="147"/>
      <c r="T193" s="148" t="s">
        <v>3</v>
      </c>
      <c r="U193" s="37" t="s">
        <v>37</v>
      </c>
      <c r="V193" s="149">
        <v>0</v>
      </c>
      <c r="W193" s="149">
        <f t="shared" si="9"/>
        <v>0</v>
      </c>
      <c r="X193" s="149">
        <v>0</v>
      </c>
      <c r="Y193" s="149">
        <f t="shared" si="10"/>
        <v>0</v>
      </c>
      <c r="Z193" s="149">
        <v>0</v>
      </c>
      <c r="AA193" s="150">
        <f t="shared" si="11"/>
        <v>0</v>
      </c>
      <c r="AR193" s="14" t="s">
        <v>87</v>
      </c>
      <c r="AT193" s="14" t="s">
        <v>152</v>
      </c>
      <c r="AU193" s="14" t="s">
        <v>80</v>
      </c>
      <c r="AY193" s="14" t="s">
        <v>151</v>
      </c>
      <c r="BE193" s="106">
        <f t="shared" si="12"/>
        <v>0</v>
      </c>
      <c r="BF193" s="106">
        <f t="shared" si="13"/>
        <v>0</v>
      </c>
      <c r="BG193" s="106">
        <f t="shared" si="14"/>
        <v>0</v>
      </c>
      <c r="BH193" s="106">
        <f t="shared" si="15"/>
        <v>0</v>
      </c>
      <c r="BI193" s="106">
        <f t="shared" si="16"/>
        <v>0</v>
      </c>
      <c r="BJ193" s="14" t="s">
        <v>80</v>
      </c>
      <c r="BK193" s="151">
        <f t="shared" si="17"/>
        <v>0</v>
      </c>
      <c r="BL193" s="14" t="s">
        <v>87</v>
      </c>
      <c r="BM193" s="14" t="s">
        <v>252</v>
      </c>
    </row>
    <row r="194" spans="2:65" s="1" customFormat="1" ht="31.5" customHeight="1" x14ac:dyDescent="0.3">
      <c r="B194" s="142"/>
      <c r="C194" s="143" t="s">
        <v>330</v>
      </c>
      <c r="D194" s="143" t="s">
        <v>152</v>
      </c>
      <c r="E194" s="144" t="s">
        <v>331</v>
      </c>
      <c r="F194" s="239" t="s">
        <v>332</v>
      </c>
      <c r="G194" s="240"/>
      <c r="H194" s="240"/>
      <c r="I194" s="240"/>
      <c r="J194" s="145" t="s">
        <v>171</v>
      </c>
      <c r="K194" s="146">
        <v>10.375</v>
      </c>
      <c r="L194" s="222"/>
      <c r="M194" s="222"/>
      <c r="N194" s="222"/>
      <c r="O194" s="222"/>
      <c r="P194" s="222"/>
      <c r="Q194" s="222"/>
      <c r="R194" s="147"/>
      <c r="T194" s="148" t="s">
        <v>3</v>
      </c>
      <c r="U194" s="37" t="s">
        <v>37</v>
      </c>
      <c r="V194" s="149">
        <v>0</v>
      </c>
      <c r="W194" s="149">
        <f t="shared" si="9"/>
        <v>0</v>
      </c>
      <c r="X194" s="149">
        <v>0</v>
      </c>
      <c r="Y194" s="149">
        <f t="shared" si="10"/>
        <v>0</v>
      </c>
      <c r="Z194" s="149">
        <v>0</v>
      </c>
      <c r="AA194" s="150">
        <f t="shared" si="11"/>
        <v>0</v>
      </c>
      <c r="AR194" s="14" t="s">
        <v>87</v>
      </c>
      <c r="AT194" s="14" t="s">
        <v>152</v>
      </c>
      <c r="AU194" s="14" t="s">
        <v>80</v>
      </c>
      <c r="AY194" s="14" t="s">
        <v>151</v>
      </c>
      <c r="BE194" s="106">
        <f t="shared" si="12"/>
        <v>0</v>
      </c>
      <c r="BF194" s="106">
        <f t="shared" si="13"/>
        <v>0</v>
      </c>
      <c r="BG194" s="106">
        <f t="shared" si="14"/>
        <v>0</v>
      </c>
      <c r="BH194" s="106">
        <f t="shared" si="15"/>
        <v>0</v>
      </c>
      <c r="BI194" s="106">
        <f t="shared" si="16"/>
        <v>0</v>
      </c>
      <c r="BJ194" s="14" t="s">
        <v>80</v>
      </c>
      <c r="BK194" s="151">
        <f t="shared" si="17"/>
        <v>0</v>
      </c>
      <c r="BL194" s="14" t="s">
        <v>87</v>
      </c>
      <c r="BM194" s="14" t="s">
        <v>255</v>
      </c>
    </row>
    <row r="195" spans="2:65" s="1" customFormat="1" ht="31.5" customHeight="1" x14ac:dyDescent="0.3">
      <c r="B195" s="142"/>
      <c r="C195" s="143" t="s">
        <v>333</v>
      </c>
      <c r="D195" s="143" t="s">
        <v>152</v>
      </c>
      <c r="E195" s="144" t="s">
        <v>334</v>
      </c>
      <c r="F195" s="239" t="s">
        <v>335</v>
      </c>
      <c r="G195" s="240"/>
      <c r="H195" s="240"/>
      <c r="I195" s="240"/>
      <c r="J195" s="145" t="s">
        <v>171</v>
      </c>
      <c r="K195" s="146">
        <v>10.375</v>
      </c>
      <c r="L195" s="222"/>
      <c r="M195" s="222"/>
      <c r="N195" s="222"/>
      <c r="O195" s="222"/>
      <c r="P195" s="222"/>
      <c r="Q195" s="222"/>
      <c r="R195" s="147"/>
      <c r="T195" s="148" t="s">
        <v>3</v>
      </c>
      <c r="U195" s="37" t="s">
        <v>37</v>
      </c>
      <c r="V195" s="149">
        <v>0</v>
      </c>
      <c r="W195" s="149">
        <f t="shared" si="9"/>
        <v>0</v>
      </c>
      <c r="X195" s="149">
        <v>0</v>
      </c>
      <c r="Y195" s="149">
        <f t="shared" si="10"/>
        <v>0</v>
      </c>
      <c r="Z195" s="149">
        <v>0</v>
      </c>
      <c r="AA195" s="150">
        <f t="shared" si="11"/>
        <v>0</v>
      </c>
      <c r="AR195" s="14" t="s">
        <v>87</v>
      </c>
      <c r="AT195" s="14" t="s">
        <v>152</v>
      </c>
      <c r="AU195" s="14" t="s">
        <v>80</v>
      </c>
      <c r="AY195" s="14" t="s">
        <v>151</v>
      </c>
      <c r="BE195" s="106">
        <f t="shared" si="12"/>
        <v>0</v>
      </c>
      <c r="BF195" s="106">
        <f t="shared" si="13"/>
        <v>0</v>
      </c>
      <c r="BG195" s="106">
        <f t="shared" si="14"/>
        <v>0</v>
      </c>
      <c r="BH195" s="106">
        <f t="shared" si="15"/>
        <v>0</v>
      </c>
      <c r="BI195" s="106">
        <f t="shared" si="16"/>
        <v>0</v>
      </c>
      <c r="BJ195" s="14" t="s">
        <v>80</v>
      </c>
      <c r="BK195" s="151">
        <f t="shared" si="17"/>
        <v>0</v>
      </c>
      <c r="BL195" s="14" t="s">
        <v>87</v>
      </c>
      <c r="BM195" s="14" t="s">
        <v>259</v>
      </c>
    </row>
    <row r="196" spans="2:65" s="1" customFormat="1" ht="31.5" customHeight="1" x14ac:dyDescent="0.3">
      <c r="B196" s="142"/>
      <c r="C196" s="143" t="s">
        <v>336</v>
      </c>
      <c r="D196" s="143" t="s">
        <v>152</v>
      </c>
      <c r="E196" s="144" t="s">
        <v>337</v>
      </c>
      <c r="F196" s="239" t="s">
        <v>338</v>
      </c>
      <c r="G196" s="240"/>
      <c r="H196" s="240"/>
      <c r="I196" s="240"/>
      <c r="J196" s="145" t="s">
        <v>171</v>
      </c>
      <c r="K196" s="146">
        <v>41.5</v>
      </c>
      <c r="L196" s="222"/>
      <c r="M196" s="222"/>
      <c r="N196" s="222"/>
      <c r="O196" s="222"/>
      <c r="P196" s="222"/>
      <c r="Q196" s="222"/>
      <c r="R196" s="147"/>
      <c r="T196" s="148" t="s">
        <v>3</v>
      </c>
      <c r="U196" s="37" t="s">
        <v>37</v>
      </c>
      <c r="V196" s="149">
        <v>0</v>
      </c>
      <c r="W196" s="149">
        <f t="shared" si="9"/>
        <v>0</v>
      </c>
      <c r="X196" s="149">
        <v>0</v>
      </c>
      <c r="Y196" s="149">
        <f t="shared" si="10"/>
        <v>0</v>
      </c>
      <c r="Z196" s="149">
        <v>0</v>
      </c>
      <c r="AA196" s="150">
        <f t="shared" si="11"/>
        <v>0</v>
      </c>
      <c r="AR196" s="14" t="s">
        <v>87</v>
      </c>
      <c r="AT196" s="14" t="s">
        <v>152</v>
      </c>
      <c r="AU196" s="14" t="s">
        <v>80</v>
      </c>
      <c r="AY196" s="14" t="s">
        <v>151</v>
      </c>
      <c r="BE196" s="106">
        <f t="shared" si="12"/>
        <v>0</v>
      </c>
      <c r="BF196" s="106">
        <f t="shared" si="13"/>
        <v>0</v>
      </c>
      <c r="BG196" s="106">
        <f t="shared" si="14"/>
        <v>0</v>
      </c>
      <c r="BH196" s="106">
        <f t="shared" si="15"/>
        <v>0</v>
      </c>
      <c r="BI196" s="106">
        <f t="shared" si="16"/>
        <v>0</v>
      </c>
      <c r="BJ196" s="14" t="s">
        <v>80</v>
      </c>
      <c r="BK196" s="151">
        <f t="shared" si="17"/>
        <v>0</v>
      </c>
      <c r="BL196" s="14" t="s">
        <v>87</v>
      </c>
      <c r="BM196" s="14" t="s">
        <v>262</v>
      </c>
    </row>
    <row r="197" spans="2:65" s="1" customFormat="1" ht="22.5" customHeight="1" x14ac:dyDescent="0.3">
      <c r="B197" s="142"/>
      <c r="C197" s="143" t="s">
        <v>339</v>
      </c>
      <c r="D197" s="143" t="s">
        <v>152</v>
      </c>
      <c r="E197" s="144" t="s">
        <v>340</v>
      </c>
      <c r="F197" s="239" t="s">
        <v>341</v>
      </c>
      <c r="G197" s="240"/>
      <c r="H197" s="240"/>
      <c r="I197" s="240"/>
      <c r="J197" s="145" t="s">
        <v>171</v>
      </c>
      <c r="K197" s="146">
        <v>10.375</v>
      </c>
      <c r="L197" s="222"/>
      <c r="M197" s="222"/>
      <c r="N197" s="222"/>
      <c r="O197" s="222"/>
      <c r="P197" s="222"/>
      <c r="Q197" s="222"/>
      <c r="R197" s="147"/>
      <c r="T197" s="148" t="s">
        <v>3</v>
      </c>
      <c r="U197" s="37" t="s">
        <v>37</v>
      </c>
      <c r="V197" s="149">
        <v>0</v>
      </c>
      <c r="W197" s="149">
        <f t="shared" si="9"/>
        <v>0</v>
      </c>
      <c r="X197" s="149">
        <v>0</v>
      </c>
      <c r="Y197" s="149">
        <f t="shared" si="10"/>
        <v>0</v>
      </c>
      <c r="Z197" s="149">
        <v>0</v>
      </c>
      <c r="AA197" s="150">
        <f t="shared" si="11"/>
        <v>0</v>
      </c>
      <c r="AR197" s="14" t="s">
        <v>87</v>
      </c>
      <c r="AT197" s="14" t="s">
        <v>152</v>
      </c>
      <c r="AU197" s="14" t="s">
        <v>80</v>
      </c>
      <c r="AY197" s="14" t="s">
        <v>151</v>
      </c>
      <c r="BE197" s="106">
        <f t="shared" si="12"/>
        <v>0</v>
      </c>
      <c r="BF197" s="106">
        <f t="shared" si="13"/>
        <v>0</v>
      </c>
      <c r="BG197" s="106">
        <f t="shared" si="14"/>
        <v>0</v>
      </c>
      <c r="BH197" s="106">
        <f t="shared" si="15"/>
        <v>0</v>
      </c>
      <c r="BI197" s="106">
        <f t="shared" si="16"/>
        <v>0</v>
      </c>
      <c r="BJ197" s="14" t="s">
        <v>80</v>
      </c>
      <c r="BK197" s="151">
        <f t="shared" si="17"/>
        <v>0</v>
      </c>
      <c r="BL197" s="14" t="s">
        <v>87</v>
      </c>
      <c r="BM197" s="14" t="s">
        <v>265</v>
      </c>
    </row>
    <row r="198" spans="2:65" s="1" customFormat="1" ht="31.5" customHeight="1" x14ac:dyDescent="0.3">
      <c r="B198" s="142"/>
      <c r="C198" s="143" t="s">
        <v>342</v>
      </c>
      <c r="D198" s="143" t="s">
        <v>152</v>
      </c>
      <c r="E198" s="144" t="s">
        <v>343</v>
      </c>
      <c r="F198" s="239" t="s">
        <v>344</v>
      </c>
      <c r="G198" s="240"/>
      <c r="H198" s="240"/>
      <c r="I198" s="240"/>
      <c r="J198" s="145" t="s">
        <v>171</v>
      </c>
      <c r="K198" s="146">
        <v>10.375</v>
      </c>
      <c r="L198" s="222"/>
      <c r="M198" s="222"/>
      <c r="N198" s="222"/>
      <c r="O198" s="222"/>
      <c r="P198" s="222"/>
      <c r="Q198" s="222"/>
      <c r="R198" s="147"/>
      <c r="T198" s="148" t="s">
        <v>3</v>
      </c>
      <c r="U198" s="37" t="s">
        <v>37</v>
      </c>
      <c r="V198" s="149">
        <v>0</v>
      </c>
      <c r="W198" s="149">
        <f t="shared" si="9"/>
        <v>0</v>
      </c>
      <c r="X198" s="149">
        <v>0</v>
      </c>
      <c r="Y198" s="149">
        <f t="shared" si="10"/>
        <v>0</v>
      </c>
      <c r="Z198" s="149">
        <v>0</v>
      </c>
      <c r="AA198" s="150">
        <f t="shared" si="11"/>
        <v>0</v>
      </c>
      <c r="AR198" s="14" t="s">
        <v>87</v>
      </c>
      <c r="AT198" s="14" t="s">
        <v>152</v>
      </c>
      <c r="AU198" s="14" t="s">
        <v>80</v>
      </c>
      <c r="AY198" s="14" t="s">
        <v>151</v>
      </c>
      <c r="BE198" s="106">
        <f t="shared" si="12"/>
        <v>0</v>
      </c>
      <c r="BF198" s="106">
        <f t="shared" si="13"/>
        <v>0</v>
      </c>
      <c r="BG198" s="106">
        <f t="shared" si="14"/>
        <v>0</v>
      </c>
      <c r="BH198" s="106">
        <f t="shared" si="15"/>
        <v>0</v>
      </c>
      <c r="BI198" s="106">
        <f t="shared" si="16"/>
        <v>0</v>
      </c>
      <c r="BJ198" s="14" t="s">
        <v>80</v>
      </c>
      <c r="BK198" s="151">
        <f t="shared" si="17"/>
        <v>0</v>
      </c>
      <c r="BL198" s="14" t="s">
        <v>87</v>
      </c>
      <c r="BM198" s="14" t="s">
        <v>269</v>
      </c>
    </row>
    <row r="199" spans="2:65" s="1" customFormat="1" ht="31.5" customHeight="1" x14ac:dyDescent="0.3">
      <c r="B199" s="142"/>
      <c r="C199" s="143" t="s">
        <v>345</v>
      </c>
      <c r="D199" s="143" t="s">
        <v>152</v>
      </c>
      <c r="E199" s="144" t="s">
        <v>346</v>
      </c>
      <c r="F199" s="239" t="s">
        <v>347</v>
      </c>
      <c r="G199" s="240"/>
      <c r="H199" s="240"/>
      <c r="I199" s="240"/>
      <c r="J199" s="145" t="s">
        <v>171</v>
      </c>
      <c r="K199" s="146">
        <v>46.131</v>
      </c>
      <c r="L199" s="222"/>
      <c r="M199" s="222"/>
      <c r="N199" s="222"/>
      <c r="O199" s="222"/>
      <c r="P199" s="222"/>
      <c r="Q199" s="222"/>
      <c r="R199" s="147"/>
      <c r="T199" s="148" t="s">
        <v>3</v>
      </c>
      <c r="U199" s="37" t="s">
        <v>37</v>
      </c>
      <c r="V199" s="149">
        <v>0</v>
      </c>
      <c r="W199" s="149">
        <f t="shared" si="9"/>
        <v>0</v>
      </c>
      <c r="X199" s="149">
        <v>0</v>
      </c>
      <c r="Y199" s="149">
        <f t="shared" si="10"/>
        <v>0</v>
      </c>
      <c r="Z199" s="149">
        <v>0</v>
      </c>
      <c r="AA199" s="150">
        <f t="shared" si="11"/>
        <v>0</v>
      </c>
      <c r="AR199" s="14" t="s">
        <v>87</v>
      </c>
      <c r="AT199" s="14" t="s">
        <v>152</v>
      </c>
      <c r="AU199" s="14" t="s">
        <v>80</v>
      </c>
      <c r="AY199" s="14" t="s">
        <v>151</v>
      </c>
      <c r="BE199" s="106">
        <f t="shared" si="12"/>
        <v>0</v>
      </c>
      <c r="BF199" s="106">
        <f t="shared" si="13"/>
        <v>0</v>
      </c>
      <c r="BG199" s="106">
        <f t="shared" si="14"/>
        <v>0</v>
      </c>
      <c r="BH199" s="106">
        <f t="shared" si="15"/>
        <v>0</v>
      </c>
      <c r="BI199" s="106">
        <f t="shared" si="16"/>
        <v>0</v>
      </c>
      <c r="BJ199" s="14" t="s">
        <v>80</v>
      </c>
      <c r="BK199" s="151">
        <f t="shared" si="17"/>
        <v>0</v>
      </c>
      <c r="BL199" s="14" t="s">
        <v>87</v>
      </c>
      <c r="BM199" s="14" t="s">
        <v>272</v>
      </c>
    </row>
    <row r="200" spans="2:65" s="10" customFormat="1" ht="37.35" customHeight="1" x14ac:dyDescent="0.35">
      <c r="B200" s="131"/>
      <c r="C200" s="132"/>
      <c r="D200" s="133" t="s">
        <v>119</v>
      </c>
      <c r="E200" s="133"/>
      <c r="F200" s="133"/>
      <c r="G200" s="133"/>
      <c r="H200" s="133"/>
      <c r="I200" s="133"/>
      <c r="J200" s="133"/>
      <c r="K200" s="133"/>
      <c r="L200" s="133"/>
      <c r="M200" s="133"/>
      <c r="N200" s="231"/>
      <c r="O200" s="232"/>
      <c r="P200" s="232"/>
      <c r="Q200" s="232"/>
      <c r="R200" s="134"/>
      <c r="T200" s="135"/>
      <c r="U200" s="132"/>
      <c r="V200" s="132"/>
      <c r="W200" s="136">
        <f>W201+W214+W219+W263</f>
        <v>298.06841600000001</v>
      </c>
      <c r="X200" s="132"/>
      <c r="Y200" s="136">
        <f>Y201+Y214+Y219+Y263</f>
        <v>6.9149941981105281</v>
      </c>
      <c r="Z200" s="132"/>
      <c r="AA200" s="137">
        <f>AA201+AA214+AA219+AA263</f>
        <v>2.9369900000000002</v>
      </c>
      <c r="AR200" s="138" t="s">
        <v>80</v>
      </c>
      <c r="AT200" s="139" t="s">
        <v>69</v>
      </c>
      <c r="AU200" s="139" t="s">
        <v>70</v>
      </c>
      <c r="AY200" s="138" t="s">
        <v>151</v>
      </c>
      <c r="BK200" s="140">
        <f>BK201+BK214+BK219+BK263</f>
        <v>0</v>
      </c>
    </row>
    <row r="201" spans="2:65" s="10" customFormat="1" ht="19.899999999999999" customHeight="1" x14ac:dyDescent="0.3">
      <c r="B201" s="131"/>
      <c r="C201" s="132"/>
      <c r="D201" s="141" t="s">
        <v>120</v>
      </c>
      <c r="E201" s="141"/>
      <c r="F201" s="141"/>
      <c r="G201" s="141"/>
      <c r="H201" s="141"/>
      <c r="I201" s="141"/>
      <c r="J201" s="141"/>
      <c r="K201" s="141"/>
      <c r="L201" s="141"/>
      <c r="M201" s="141"/>
      <c r="N201" s="233"/>
      <c r="O201" s="183"/>
      <c r="P201" s="183"/>
      <c r="Q201" s="183"/>
      <c r="R201" s="134"/>
      <c r="T201" s="135"/>
      <c r="U201" s="132"/>
      <c r="V201" s="132"/>
      <c r="W201" s="136">
        <f>W202+W205</f>
        <v>170.71096</v>
      </c>
      <c r="X201" s="132"/>
      <c r="Y201" s="136">
        <f>Y202+Y205</f>
        <v>1.0865024000000001</v>
      </c>
      <c r="Z201" s="132"/>
      <c r="AA201" s="137">
        <f>AA202+AA205</f>
        <v>0</v>
      </c>
      <c r="AR201" s="138" t="s">
        <v>77</v>
      </c>
      <c r="AT201" s="139" t="s">
        <v>69</v>
      </c>
      <c r="AU201" s="139" t="s">
        <v>77</v>
      </c>
      <c r="AY201" s="138" t="s">
        <v>151</v>
      </c>
      <c r="BK201" s="140">
        <f>BK202+BK205</f>
        <v>0</v>
      </c>
    </row>
    <row r="202" spans="2:65" s="10" customFormat="1" ht="14.85" customHeight="1" x14ac:dyDescent="0.3">
      <c r="B202" s="131"/>
      <c r="C202" s="132"/>
      <c r="D202" s="141" t="s">
        <v>121</v>
      </c>
      <c r="E202" s="141"/>
      <c r="F202" s="141"/>
      <c r="G202" s="141"/>
      <c r="H202" s="141"/>
      <c r="I202" s="141"/>
      <c r="J202" s="141"/>
      <c r="K202" s="141"/>
      <c r="L202" s="141"/>
      <c r="M202" s="141"/>
      <c r="N202" s="227"/>
      <c r="O202" s="228"/>
      <c r="P202" s="228"/>
      <c r="Q202" s="228"/>
      <c r="R202" s="134"/>
      <c r="T202" s="135"/>
      <c r="U202" s="132"/>
      <c r="V202" s="132"/>
      <c r="W202" s="136">
        <f>SUM(W203:W204)</f>
        <v>169.69875999999999</v>
      </c>
      <c r="X202" s="132"/>
      <c r="Y202" s="136">
        <f>SUM(Y203:Y204)</f>
        <v>1.0578624000000001</v>
      </c>
      <c r="Z202" s="132"/>
      <c r="AA202" s="137">
        <f>SUM(AA203:AA204)</f>
        <v>0</v>
      </c>
      <c r="AR202" s="138" t="s">
        <v>80</v>
      </c>
      <c r="AT202" s="139" t="s">
        <v>69</v>
      </c>
      <c r="AU202" s="139" t="s">
        <v>80</v>
      </c>
      <c r="AY202" s="138" t="s">
        <v>151</v>
      </c>
      <c r="BK202" s="140">
        <f>SUM(BK203:BK204)</f>
        <v>0</v>
      </c>
    </row>
    <row r="203" spans="2:65" s="1" customFormat="1" ht="48.75" customHeight="1" x14ac:dyDescent="0.3">
      <c r="B203" s="142"/>
      <c r="C203" s="152" t="s">
        <v>348</v>
      </c>
      <c r="D203" s="152" t="s">
        <v>223</v>
      </c>
      <c r="E203" s="153" t="s">
        <v>349</v>
      </c>
      <c r="F203" s="241" t="s">
        <v>1090</v>
      </c>
      <c r="G203" s="242"/>
      <c r="H203" s="242"/>
      <c r="I203" s="242"/>
      <c r="J203" s="154" t="s">
        <v>164</v>
      </c>
      <c r="K203" s="174">
        <v>550.97</v>
      </c>
      <c r="L203" s="238"/>
      <c r="M203" s="238"/>
      <c r="N203" s="238"/>
      <c r="O203" s="222"/>
      <c r="P203" s="222"/>
      <c r="Q203" s="222"/>
      <c r="R203" s="147"/>
      <c r="T203" s="148" t="s">
        <v>3</v>
      </c>
      <c r="U203" s="37" t="s">
        <v>37</v>
      </c>
      <c r="V203" s="149">
        <v>0</v>
      </c>
      <c r="W203" s="149">
        <f>V203*K203</f>
        <v>0</v>
      </c>
      <c r="X203" s="149">
        <v>1.6000000000000001E-3</v>
      </c>
      <c r="Y203" s="149">
        <f>X203*K203</f>
        <v>0.88155200000000011</v>
      </c>
      <c r="Z203" s="149">
        <v>0</v>
      </c>
      <c r="AA203" s="150">
        <f>Z203*K203</f>
        <v>0</v>
      </c>
      <c r="AR203" s="14" t="s">
        <v>252</v>
      </c>
      <c r="AT203" s="14" t="s">
        <v>223</v>
      </c>
      <c r="AU203" s="14" t="s">
        <v>84</v>
      </c>
      <c r="AY203" s="14" t="s">
        <v>151</v>
      </c>
      <c r="BE203" s="106">
        <f>IF(U203="základná",N203,0)</f>
        <v>0</v>
      </c>
      <c r="BF203" s="106">
        <f>IF(U203="znížená",N203,0)</f>
        <v>0</v>
      </c>
      <c r="BG203" s="106">
        <f>IF(U203="zákl. prenesená",N203,0)</f>
        <v>0</v>
      </c>
      <c r="BH203" s="106">
        <f>IF(U203="zníž. prenesená",N203,0)</f>
        <v>0</v>
      </c>
      <c r="BI203" s="106">
        <f>IF(U203="nulová",N203,0)</f>
        <v>0</v>
      </c>
      <c r="BJ203" s="14" t="s">
        <v>80</v>
      </c>
      <c r="BK203" s="151">
        <f>ROUND(L203*K203,3)</f>
        <v>0</v>
      </c>
      <c r="BL203" s="14" t="s">
        <v>201</v>
      </c>
      <c r="BM203" s="14" t="s">
        <v>350</v>
      </c>
    </row>
    <row r="204" spans="2:65" s="1" customFormat="1" ht="83.25" customHeight="1" x14ac:dyDescent="0.3">
      <c r="B204" s="142"/>
      <c r="C204" s="143" t="s">
        <v>351</v>
      </c>
      <c r="D204" s="143" t="s">
        <v>152</v>
      </c>
      <c r="E204" s="144" t="s">
        <v>352</v>
      </c>
      <c r="F204" s="239" t="s">
        <v>1065</v>
      </c>
      <c r="G204" s="240"/>
      <c r="H204" s="240"/>
      <c r="I204" s="240"/>
      <c r="J204" s="145" t="s">
        <v>164</v>
      </c>
      <c r="K204" s="173">
        <v>550.97</v>
      </c>
      <c r="L204" s="222"/>
      <c r="M204" s="222"/>
      <c r="N204" s="222"/>
      <c r="O204" s="222"/>
      <c r="P204" s="222"/>
      <c r="Q204" s="222"/>
      <c r="R204" s="147"/>
      <c r="T204" s="148" t="s">
        <v>3</v>
      </c>
      <c r="U204" s="37" t="s">
        <v>37</v>
      </c>
      <c r="V204" s="149">
        <v>0.308</v>
      </c>
      <c r="W204" s="149">
        <f>V204*K204</f>
        <v>169.69875999999999</v>
      </c>
      <c r="X204" s="149">
        <v>3.2000000000000003E-4</v>
      </c>
      <c r="Y204" s="149">
        <f>X204*K204</f>
        <v>0.17631040000000003</v>
      </c>
      <c r="Z204" s="149">
        <v>0</v>
      </c>
      <c r="AA204" s="150">
        <f>Z204*K204</f>
        <v>0</v>
      </c>
      <c r="AR204" s="14" t="s">
        <v>201</v>
      </c>
      <c r="AT204" s="14" t="s">
        <v>152</v>
      </c>
      <c r="AU204" s="14" t="s">
        <v>84</v>
      </c>
      <c r="AY204" s="14" t="s">
        <v>151</v>
      </c>
      <c r="BE204" s="106">
        <f>IF(U204="základná",N204,0)</f>
        <v>0</v>
      </c>
      <c r="BF204" s="106">
        <f>IF(U204="znížená",N204,0)</f>
        <v>0</v>
      </c>
      <c r="BG204" s="106">
        <f>IF(U204="zákl. prenesená",N204,0)</f>
        <v>0</v>
      </c>
      <c r="BH204" s="106">
        <f>IF(U204="zníž. prenesená",N204,0)</f>
        <v>0</v>
      </c>
      <c r="BI204" s="106">
        <f>IF(U204="nulová",N204,0)</f>
        <v>0</v>
      </c>
      <c r="BJ204" s="14" t="s">
        <v>80</v>
      </c>
      <c r="BK204" s="151">
        <f>ROUND(L204*K204,3)</f>
        <v>0</v>
      </c>
      <c r="BL204" s="14" t="s">
        <v>201</v>
      </c>
      <c r="BM204" s="14" t="s">
        <v>353</v>
      </c>
    </row>
    <row r="205" spans="2:65" s="10" customFormat="1" ht="22.35" customHeight="1" x14ac:dyDescent="0.3">
      <c r="B205" s="131"/>
      <c r="C205" s="132"/>
      <c r="D205" s="141" t="s">
        <v>122</v>
      </c>
      <c r="E205" s="141"/>
      <c r="F205" s="141"/>
      <c r="G205" s="141"/>
      <c r="H205" s="141"/>
      <c r="I205" s="141"/>
      <c r="J205" s="141"/>
      <c r="K205" s="141"/>
      <c r="L205" s="141"/>
      <c r="M205" s="141"/>
      <c r="N205" s="229"/>
      <c r="O205" s="230"/>
      <c r="P205" s="230"/>
      <c r="Q205" s="230"/>
      <c r="R205" s="134"/>
      <c r="T205" s="135"/>
      <c r="U205" s="132"/>
      <c r="V205" s="132"/>
      <c r="W205" s="136">
        <f>SUM(W206:W213)</f>
        <v>1.0122</v>
      </c>
      <c r="X205" s="132"/>
      <c r="Y205" s="136">
        <f>SUM(Y206:Y213)</f>
        <v>2.8639999999999999E-2</v>
      </c>
      <c r="Z205" s="132"/>
      <c r="AA205" s="137">
        <f>SUM(AA206:AA213)</f>
        <v>0</v>
      </c>
      <c r="AR205" s="138" t="s">
        <v>80</v>
      </c>
      <c r="AT205" s="139" t="s">
        <v>69</v>
      </c>
      <c r="AU205" s="139" t="s">
        <v>80</v>
      </c>
      <c r="AY205" s="138" t="s">
        <v>151</v>
      </c>
      <c r="BK205" s="140">
        <f>SUM(BK206:BK213)</f>
        <v>0</v>
      </c>
    </row>
    <row r="206" spans="2:65" s="1" customFormat="1" ht="38.25" customHeight="1" x14ac:dyDescent="0.3">
      <c r="B206" s="142"/>
      <c r="C206" s="143" t="s">
        <v>354</v>
      </c>
      <c r="D206" s="143" t="s">
        <v>152</v>
      </c>
      <c r="E206" s="144" t="s">
        <v>355</v>
      </c>
      <c r="F206" s="239" t="s">
        <v>1066</v>
      </c>
      <c r="G206" s="240"/>
      <c r="H206" s="240"/>
      <c r="I206" s="240"/>
      <c r="J206" s="145" t="s">
        <v>164</v>
      </c>
      <c r="K206" s="173">
        <v>550.97</v>
      </c>
      <c r="L206" s="222"/>
      <c r="M206" s="222"/>
      <c r="N206" s="222"/>
      <c r="O206" s="222"/>
      <c r="P206" s="222"/>
      <c r="Q206" s="222"/>
      <c r="R206" s="147"/>
      <c r="T206" s="148" t="s">
        <v>3</v>
      </c>
      <c r="U206" s="37" t="s">
        <v>37</v>
      </c>
      <c r="V206" s="149">
        <v>0</v>
      </c>
      <c r="W206" s="149">
        <f t="shared" ref="W206:W213" si="18">V206*K206</f>
        <v>0</v>
      </c>
      <c r="X206" s="149">
        <v>0</v>
      </c>
      <c r="Y206" s="149">
        <f t="shared" ref="Y206:Y213" si="19">X206*K206</f>
        <v>0</v>
      </c>
      <c r="Z206" s="149">
        <v>0</v>
      </c>
      <c r="AA206" s="150">
        <f t="shared" ref="AA206:AA213" si="20">Z206*K206</f>
        <v>0</v>
      </c>
      <c r="AR206" s="14" t="s">
        <v>201</v>
      </c>
      <c r="AT206" s="14" t="s">
        <v>152</v>
      </c>
      <c r="AU206" s="14" t="s">
        <v>84</v>
      </c>
      <c r="AY206" s="14" t="s">
        <v>151</v>
      </c>
      <c r="BE206" s="106">
        <f t="shared" ref="BE206:BE213" si="21">IF(U206="základná",N206,0)</f>
        <v>0</v>
      </c>
      <c r="BF206" s="106">
        <f t="shared" ref="BF206:BF213" si="22">IF(U206="znížená",N206,0)</f>
        <v>0</v>
      </c>
      <c r="BG206" s="106">
        <f t="shared" ref="BG206:BG213" si="23">IF(U206="zákl. prenesená",N206,0)</f>
        <v>0</v>
      </c>
      <c r="BH206" s="106">
        <f t="shared" ref="BH206:BH213" si="24">IF(U206="zníž. prenesená",N206,0)</f>
        <v>0</v>
      </c>
      <c r="BI206" s="106">
        <f t="shared" ref="BI206:BI213" si="25">IF(U206="nulová",N206,0)</f>
        <v>0</v>
      </c>
      <c r="BJ206" s="14" t="s">
        <v>80</v>
      </c>
      <c r="BK206" s="151">
        <f t="shared" ref="BK206:BK213" si="26">ROUND(L206*K206,3)</f>
        <v>0</v>
      </c>
      <c r="BL206" s="14" t="s">
        <v>201</v>
      </c>
      <c r="BM206" s="14" t="s">
        <v>281</v>
      </c>
    </row>
    <row r="207" spans="2:65" s="1" customFormat="1" ht="31.5" customHeight="1" x14ac:dyDescent="0.3">
      <c r="B207" s="142"/>
      <c r="C207" s="143" t="s">
        <v>356</v>
      </c>
      <c r="D207" s="143" t="s">
        <v>152</v>
      </c>
      <c r="E207" s="144" t="s">
        <v>357</v>
      </c>
      <c r="F207" s="239" t="s">
        <v>358</v>
      </c>
      <c r="G207" s="240"/>
      <c r="H207" s="240"/>
      <c r="I207" s="240"/>
      <c r="J207" s="145" t="s">
        <v>226</v>
      </c>
      <c r="K207" s="173">
        <v>4</v>
      </c>
      <c r="L207" s="222"/>
      <c r="M207" s="222"/>
      <c r="N207" s="222"/>
      <c r="O207" s="222"/>
      <c r="P207" s="222"/>
      <c r="Q207" s="222"/>
      <c r="R207" s="147"/>
      <c r="T207" s="148" t="s">
        <v>3</v>
      </c>
      <c r="U207" s="37" t="s">
        <v>37</v>
      </c>
      <c r="V207" s="149">
        <v>0</v>
      </c>
      <c r="W207" s="149">
        <f t="shared" si="18"/>
        <v>0</v>
      </c>
      <c r="X207" s="149">
        <v>0</v>
      </c>
      <c r="Y207" s="149">
        <f t="shared" si="19"/>
        <v>0</v>
      </c>
      <c r="Z207" s="149">
        <v>0</v>
      </c>
      <c r="AA207" s="150">
        <f t="shared" si="20"/>
        <v>0</v>
      </c>
      <c r="AR207" s="14" t="s">
        <v>201</v>
      </c>
      <c r="AT207" s="14" t="s">
        <v>152</v>
      </c>
      <c r="AU207" s="14" t="s">
        <v>84</v>
      </c>
      <c r="AY207" s="14" t="s">
        <v>151</v>
      </c>
      <c r="BE207" s="106">
        <f t="shared" si="21"/>
        <v>0</v>
      </c>
      <c r="BF207" s="106">
        <f t="shared" si="22"/>
        <v>0</v>
      </c>
      <c r="BG207" s="106">
        <f t="shared" si="23"/>
        <v>0</v>
      </c>
      <c r="BH207" s="106">
        <f t="shared" si="24"/>
        <v>0</v>
      </c>
      <c r="BI207" s="106">
        <f t="shared" si="25"/>
        <v>0</v>
      </c>
      <c r="BJ207" s="14" t="s">
        <v>80</v>
      </c>
      <c r="BK207" s="151">
        <f t="shared" si="26"/>
        <v>0</v>
      </c>
      <c r="BL207" s="14" t="s">
        <v>201</v>
      </c>
      <c r="BM207" s="14" t="s">
        <v>359</v>
      </c>
    </row>
    <row r="208" spans="2:65" s="1" customFormat="1" ht="22.5" customHeight="1" x14ac:dyDescent="0.3">
      <c r="B208" s="142"/>
      <c r="C208" s="152" t="s">
        <v>360</v>
      </c>
      <c r="D208" s="152" t="s">
        <v>223</v>
      </c>
      <c r="E208" s="153" t="s">
        <v>361</v>
      </c>
      <c r="F208" s="241" t="s">
        <v>362</v>
      </c>
      <c r="G208" s="242"/>
      <c r="H208" s="242"/>
      <c r="I208" s="242"/>
      <c r="J208" s="154" t="s">
        <v>226</v>
      </c>
      <c r="K208" s="174">
        <v>4</v>
      </c>
      <c r="L208" s="238"/>
      <c r="M208" s="238"/>
      <c r="N208" s="238"/>
      <c r="O208" s="222"/>
      <c r="P208" s="222"/>
      <c r="Q208" s="222"/>
      <c r="R208" s="147"/>
      <c r="T208" s="148" t="s">
        <v>3</v>
      </c>
      <c r="U208" s="37" t="s">
        <v>37</v>
      </c>
      <c r="V208" s="149">
        <v>0</v>
      </c>
      <c r="W208" s="149">
        <f t="shared" si="18"/>
        <v>0</v>
      </c>
      <c r="X208" s="149">
        <v>4.0000000000000002E-4</v>
      </c>
      <c r="Y208" s="149">
        <f t="shared" si="19"/>
        <v>1.6000000000000001E-3</v>
      </c>
      <c r="Z208" s="149">
        <v>0</v>
      </c>
      <c r="AA208" s="150">
        <f t="shared" si="20"/>
        <v>0</v>
      </c>
      <c r="AR208" s="14" t="s">
        <v>252</v>
      </c>
      <c r="AT208" s="14" t="s">
        <v>223</v>
      </c>
      <c r="AU208" s="14" t="s">
        <v>84</v>
      </c>
      <c r="AY208" s="14" t="s">
        <v>151</v>
      </c>
      <c r="BE208" s="106">
        <f t="shared" si="21"/>
        <v>0</v>
      </c>
      <c r="BF208" s="106">
        <f t="shared" si="22"/>
        <v>0</v>
      </c>
      <c r="BG208" s="106">
        <f t="shared" si="23"/>
        <v>0</v>
      </c>
      <c r="BH208" s="106">
        <f t="shared" si="24"/>
        <v>0</v>
      </c>
      <c r="BI208" s="106">
        <f t="shared" si="25"/>
        <v>0</v>
      </c>
      <c r="BJ208" s="14" t="s">
        <v>80</v>
      </c>
      <c r="BK208" s="151">
        <f t="shared" si="26"/>
        <v>0</v>
      </c>
      <c r="BL208" s="14" t="s">
        <v>201</v>
      </c>
      <c r="BM208" s="14" t="s">
        <v>363</v>
      </c>
    </row>
    <row r="209" spans="2:65" s="1" customFormat="1" ht="44.25" customHeight="1" x14ac:dyDescent="0.3">
      <c r="B209" s="142"/>
      <c r="C209" s="143" t="s">
        <v>364</v>
      </c>
      <c r="D209" s="143" t="s">
        <v>152</v>
      </c>
      <c r="E209" s="144" t="s">
        <v>365</v>
      </c>
      <c r="F209" s="239" t="s">
        <v>366</v>
      </c>
      <c r="G209" s="240"/>
      <c r="H209" s="240"/>
      <c r="I209" s="240"/>
      <c r="J209" s="145" t="s">
        <v>226</v>
      </c>
      <c r="K209" s="173">
        <v>4</v>
      </c>
      <c r="L209" s="222"/>
      <c r="M209" s="222"/>
      <c r="N209" s="222"/>
      <c r="O209" s="222"/>
      <c r="P209" s="222"/>
      <c r="Q209" s="222"/>
      <c r="R209" s="147"/>
      <c r="T209" s="148" t="s">
        <v>3</v>
      </c>
      <c r="U209" s="37" t="s">
        <v>37</v>
      </c>
      <c r="V209" s="149">
        <v>0</v>
      </c>
      <c r="W209" s="149">
        <f t="shared" si="18"/>
        <v>0</v>
      </c>
      <c r="X209" s="149">
        <v>0</v>
      </c>
      <c r="Y209" s="149">
        <f t="shared" si="19"/>
        <v>0</v>
      </c>
      <c r="Z209" s="149">
        <v>0</v>
      </c>
      <c r="AA209" s="150">
        <f t="shared" si="20"/>
        <v>0</v>
      </c>
      <c r="AR209" s="14" t="s">
        <v>201</v>
      </c>
      <c r="AT209" s="14" t="s">
        <v>152</v>
      </c>
      <c r="AU209" s="14" t="s">
        <v>84</v>
      </c>
      <c r="AY209" s="14" t="s">
        <v>151</v>
      </c>
      <c r="BE209" s="106">
        <f t="shared" si="21"/>
        <v>0</v>
      </c>
      <c r="BF209" s="106">
        <f t="shared" si="22"/>
        <v>0</v>
      </c>
      <c r="BG209" s="106">
        <f t="shared" si="23"/>
        <v>0</v>
      </c>
      <c r="BH209" s="106">
        <f t="shared" si="24"/>
        <v>0</v>
      </c>
      <c r="BI209" s="106">
        <f t="shared" si="25"/>
        <v>0</v>
      </c>
      <c r="BJ209" s="14" t="s">
        <v>80</v>
      </c>
      <c r="BK209" s="151">
        <f t="shared" si="26"/>
        <v>0</v>
      </c>
      <c r="BL209" s="14" t="s">
        <v>201</v>
      </c>
      <c r="BM209" s="14" t="s">
        <v>367</v>
      </c>
    </row>
    <row r="210" spans="2:65" s="1" customFormat="1" ht="22.5" customHeight="1" x14ac:dyDescent="0.3">
      <c r="B210" s="142"/>
      <c r="C210" s="143" t="s">
        <v>368</v>
      </c>
      <c r="D210" s="143" t="s">
        <v>152</v>
      </c>
      <c r="E210" s="144" t="s">
        <v>369</v>
      </c>
      <c r="F210" s="239" t="s">
        <v>370</v>
      </c>
      <c r="G210" s="240"/>
      <c r="H210" s="240"/>
      <c r="I210" s="240"/>
      <c r="J210" s="145" t="s">
        <v>226</v>
      </c>
      <c r="K210" s="173">
        <v>4</v>
      </c>
      <c r="L210" s="222"/>
      <c r="M210" s="222"/>
      <c r="N210" s="222"/>
      <c r="O210" s="222"/>
      <c r="P210" s="222"/>
      <c r="Q210" s="222"/>
      <c r="R210" s="147"/>
      <c r="T210" s="148" t="s">
        <v>3</v>
      </c>
      <c r="U210" s="37" t="s">
        <v>37</v>
      </c>
      <c r="V210" s="149">
        <v>0</v>
      </c>
      <c r="W210" s="149">
        <f t="shared" si="18"/>
        <v>0</v>
      </c>
      <c r="X210" s="149">
        <v>0</v>
      </c>
      <c r="Y210" s="149">
        <f t="shared" si="19"/>
        <v>0</v>
      </c>
      <c r="Z210" s="149">
        <v>0</v>
      </c>
      <c r="AA210" s="150">
        <f t="shared" si="20"/>
        <v>0</v>
      </c>
      <c r="AR210" s="14" t="s">
        <v>201</v>
      </c>
      <c r="AT210" s="14" t="s">
        <v>152</v>
      </c>
      <c r="AU210" s="14" t="s">
        <v>84</v>
      </c>
      <c r="AY210" s="14" t="s">
        <v>151</v>
      </c>
      <c r="BE210" s="106">
        <f t="shared" si="21"/>
        <v>0</v>
      </c>
      <c r="BF210" s="106">
        <f t="shared" si="22"/>
        <v>0</v>
      </c>
      <c r="BG210" s="106">
        <f t="shared" si="23"/>
        <v>0</v>
      </c>
      <c r="BH210" s="106">
        <f t="shared" si="24"/>
        <v>0</v>
      </c>
      <c r="BI210" s="106">
        <f t="shared" si="25"/>
        <v>0</v>
      </c>
      <c r="BJ210" s="14" t="s">
        <v>80</v>
      </c>
      <c r="BK210" s="151">
        <f t="shared" si="26"/>
        <v>0</v>
      </c>
      <c r="BL210" s="14" t="s">
        <v>201</v>
      </c>
      <c r="BM210" s="14" t="s">
        <v>371</v>
      </c>
    </row>
    <row r="211" spans="2:65" s="1" customFormat="1" ht="22.5" customHeight="1" x14ac:dyDescent="0.3">
      <c r="B211" s="142"/>
      <c r="C211" s="152" t="s">
        <v>372</v>
      </c>
      <c r="D211" s="152" t="s">
        <v>223</v>
      </c>
      <c r="E211" s="153" t="s">
        <v>373</v>
      </c>
      <c r="F211" s="241" t="s">
        <v>374</v>
      </c>
      <c r="G211" s="242"/>
      <c r="H211" s="242"/>
      <c r="I211" s="242"/>
      <c r="J211" s="154" t="s">
        <v>226</v>
      </c>
      <c r="K211" s="174">
        <v>4</v>
      </c>
      <c r="L211" s="238"/>
      <c r="M211" s="238"/>
      <c r="N211" s="238"/>
      <c r="O211" s="222"/>
      <c r="P211" s="222"/>
      <c r="Q211" s="222"/>
      <c r="R211" s="147"/>
      <c r="T211" s="148" t="s">
        <v>3</v>
      </c>
      <c r="U211" s="37" t="s">
        <v>37</v>
      </c>
      <c r="V211" s="149">
        <v>0</v>
      </c>
      <c r="W211" s="149">
        <f t="shared" si="18"/>
        <v>0</v>
      </c>
      <c r="X211" s="149">
        <v>3.6800000000000001E-3</v>
      </c>
      <c r="Y211" s="149">
        <f t="shared" si="19"/>
        <v>1.472E-2</v>
      </c>
      <c r="Z211" s="149">
        <v>0</v>
      </c>
      <c r="AA211" s="150">
        <f t="shared" si="20"/>
        <v>0</v>
      </c>
      <c r="AR211" s="14" t="s">
        <v>252</v>
      </c>
      <c r="AT211" s="14" t="s">
        <v>223</v>
      </c>
      <c r="AU211" s="14" t="s">
        <v>84</v>
      </c>
      <c r="AY211" s="14" t="s">
        <v>151</v>
      </c>
      <c r="BE211" s="106">
        <f t="shared" si="21"/>
        <v>0</v>
      </c>
      <c r="BF211" s="106">
        <f t="shared" si="22"/>
        <v>0</v>
      </c>
      <c r="BG211" s="106">
        <f t="shared" si="23"/>
        <v>0</v>
      </c>
      <c r="BH211" s="106">
        <f t="shared" si="24"/>
        <v>0</v>
      </c>
      <c r="BI211" s="106">
        <f t="shared" si="25"/>
        <v>0</v>
      </c>
      <c r="BJ211" s="14" t="s">
        <v>80</v>
      </c>
      <c r="BK211" s="151">
        <f t="shared" si="26"/>
        <v>0</v>
      </c>
      <c r="BL211" s="14" t="s">
        <v>201</v>
      </c>
      <c r="BM211" s="14" t="s">
        <v>375</v>
      </c>
    </row>
    <row r="212" spans="2:65" s="1" customFormat="1" ht="44.25" customHeight="1" x14ac:dyDescent="0.3">
      <c r="B212" s="142"/>
      <c r="C212" s="143" t="s">
        <v>376</v>
      </c>
      <c r="D212" s="143" t="s">
        <v>152</v>
      </c>
      <c r="E212" s="144" t="s">
        <v>377</v>
      </c>
      <c r="F212" s="239" t="s">
        <v>378</v>
      </c>
      <c r="G212" s="240"/>
      <c r="H212" s="240"/>
      <c r="I212" s="240"/>
      <c r="J212" s="145" t="s">
        <v>226</v>
      </c>
      <c r="K212" s="173">
        <v>4</v>
      </c>
      <c r="L212" s="222"/>
      <c r="M212" s="222"/>
      <c r="N212" s="222"/>
      <c r="O212" s="222"/>
      <c r="P212" s="222"/>
      <c r="Q212" s="222"/>
      <c r="R212" s="147"/>
      <c r="T212" s="148" t="s">
        <v>3</v>
      </c>
      <c r="U212" s="37" t="s">
        <v>37</v>
      </c>
      <c r="V212" s="149">
        <v>0.25305</v>
      </c>
      <c r="W212" s="149">
        <f t="shared" si="18"/>
        <v>1.0122</v>
      </c>
      <c r="X212" s="149">
        <v>3.0799999999999998E-3</v>
      </c>
      <c r="Y212" s="149">
        <f t="shared" si="19"/>
        <v>1.2319999999999999E-2</v>
      </c>
      <c r="Z212" s="149">
        <v>0</v>
      </c>
      <c r="AA212" s="150">
        <f t="shared" si="20"/>
        <v>0</v>
      </c>
      <c r="AR212" s="14" t="s">
        <v>201</v>
      </c>
      <c r="AT212" s="14" t="s">
        <v>152</v>
      </c>
      <c r="AU212" s="14" t="s">
        <v>84</v>
      </c>
      <c r="AY212" s="14" t="s">
        <v>151</v>
      </c>
      <c r="BE212" s="106">
        <f t="shared" si="21"/>
        <v>0</v>
      </c>
      <c r="BF212" s="106">
        <f t="shared" si="22"/>
        <v>0</v>
      </c>
      <c r="BG212" s="106">
        <f t="shared" si="23"/>
        <v>0</v>
      </c>
      <c r="BH212" s="106">
        <f t="shared" si="24"/>
        <v>0</v>
      </c>
      <c r="BI212" s="106">
        <f t="shared" si="25"/>
        <v>0</v>
      </c>
      <c r="BJ212" s="14" t="s">
        <v>80</v>
      </c>
      <c r="BK212" s="151">
        <f t="shared" si="26"/>
        <v>0</v>
      </c>
      <c r="BL212" s="14" t="s">
        <v>201</v>
      </c>
      <c r="BM212" s="14" t="s">
        <v>379</v>
      </c>
    </row>
    <row r="213" spans="2:65" s="1" customFormat="1" ht="31.5" customHeight="1" x14ac:dyDescent="0.3">
      <c r="B213" s="142"/>
      <c r="C213" s="143" t="s">
        <v>380</v>
      </c>
      <c r="D213" s="143" t="s">
        <v>152</v>
      </c>
      <c r="E213" s="144" t="s">
        <v>381</v>
      </c>
      <c r="F213" s="239" t="s">
        <v>382</v>
      </c>
      <c r="G213" s="240"/>
      <c r="H213" s="240"/>
      <c r="I213" s="240"/>
      <c r="J213" s="145" t="s">
        <v>171</v>
      </c>
      <c r="K213" s="146">
        <v>1.7000000000000001E-2</v>
      </c>
      <c r="L213" s="222"/>
      <c r="M213" s="222"/>
      <c r="N213" s="222"/>
      <c r="O213" s="222"/>
      <c r="P213" s="222"/>
      <c r="Q213" s="222"/>
      <c r="R213" s="147"/>
      <c r="T213" s="148" t="s">
        <v>3</v>
      </c>
      <c r="U213" s="37" t="s">
        <v>37</v>
      </c>
      <c r="V213" s="149">
        <v>0</v>
      </c>
      <c r="W213" s="149">
        <f t="shared" si="18"/>
        <v>0</v>
      </c>
      <c r="X213" s="149">
        <v>0</v>
      </c>
      <c r="Y213" s="149">
        <f t="shared" si="19"/>
        <v>0</v>
      </c>
      <c r="Z213" s="149">
        <v>0</v>
      </c>
      <c r="AA213" s="150">
        <f t="shared" si="20"/>
        <v>0</v>
      </c>
      <c r="AR213" s="14" t="s">
        <v>201</v>
      </c>
      <c r="AT213" s="14" t="s">
        <v>152</v>
      </c>
      <c r="AU213" s="14" t="s">
        <v>84</v>
      </c>
      <c r="AY213" s="14" t="s">
        <v>151</v>
      </c>
      <c r="BE213" s="106">
        <f t="shared" si="21"/>
        <v>0</v>
      </c>
      <c r="BF213" s="106">
        <f t="shared" si="22"/>
        <v>0</v>
      </c>
      <c r="BG213" s="106">
        <f t="shared" si="23"/>
        <v>0</v>
      </c>
      <c r="BH213" s="106">
        <f t="shared" si="24"/>
        <v>0</v>
      </c>
      <c r="BI213" s="106">
        <f t="shared" si="25"/>
        <v>0</v>
      </c>
      <c r="BJ213" s="14" t="s">
        <v>80</v>
      </c>
      <c r="BK213" s="151">
        <f t="shared" si="26"/>
        <v>0</v>
      </c>
      <c r="BL213" s="14" t="s">
        <v>201</v>
      </c>
      <c r="BM213" s="14" t="s">
        <v>286</v>
      </c>
    </row>
    <row r="214" spans="2:65" s="10" customFormat="1" ht="29.85" customHeight="1" x14ac:dyDescent="0.3">
      <c r="B214" s="131"/>
      <c r="C214" s="132"/>
      <c r="D214" s="141" t="s">
        <v>123</v>
      </c>
      <c r="E214" s="141"/>
      <c r="F214" s="141"/>
      <c r="G214" s="141"/>
      <c r="H214" s="141"/>
      <c r="I214" s="141"/>
      <c r="J214" s="141"/>
      <c r="K214" s="141"/>
      <c r="L214" s="141"/>
      <c r="M214" s="141"/>
      <c r="N214" s="229"/>
      <c r="O214" s="230"/>
      <c r="P214" s="230"/>
      <c r="Q214" s="230"/>
      <c r="R214" s="134"/>
      <c r="T214" s="135"/>
      <c r="U214" s="132"/>
      <c r="V214" s="132"/>
      <c r="W214" s="136">
        <f>SUM(W215:W218)</f>
        <v>0</v>
      </c>
      <c r="X214" s="132"/>
      <c r="Y214" s="136">
        <f>SUM(Y215:Y218)</f>
        <v>0</v>
      </c>
      <c r="Z214" s="132"/>
      <c r="AA214" s="137">
        <f>SUM(AA215:AA218)</f>
        <v>0</v>
      </c>
      <c r="AR214" s="138" t="s">
        <v>80</v>
      </c>
      <c r="AT214" s="139" t="s">
        <v>69</v>
      </c>
      <c r="AU214" s="139" t="s">
        <v>77</v>
      </c>
      <c r="AY214" s="138" t="s">
        <v>151</v>
      </c>
      <c r="BK214" s="140">
        <f>SUM(BK215:BK218)</f>
        <v>0</v>
      </c>
    </row>
    <row r="215" spans="2:65" s="1" customFormat="1" ht="22.5" customHeight="1" x14ac:dyDescent="0.3">
      <c r="B215" s="142"/>
      <c r="C215" s="152" t="s">
        <v>383</v>
      </c>
      <c r="D215" s="152" t="s">
        <v>223</v>
      </c>
      <c r="E215" s="164" t="s">
        <v>384</v>
      </c>
      <c r="F215" s="236" t="s">
        <v>385</v>
      </c>
      <c r="G215" s="237"/>
      <c r="H215" s="237"/>
      <c r="I215" s="237"/>
      <c r="J215" s="154" t="s">
        <v>231</v>
      </c>
      <c r="K215" s="174">
        <v>546.20000000000005</v>
      </c>
      <c r="L215" s="238"/>
      <c r="M215" s="238"/>
      <c r="N215" s="238"/>
      <c r="O215" s="222"/>
      <c r="P215" s="222"/>
      <c r="Q215" s="222"/>
      <c r="R215" s="147"/>
      <c r="T215" s="148" t="s">
        <v>3</v>
      </c>
      <c r="U215" s="37" t="s">
        <v>37</v>
      </c>
      <c r="V215" s="149">
        <v>0</v>
      </c>
      <c r="W215" s="149">
        <f>V215*K215</f>
        <v>0</v>
      </c>
      <c r="X215" s="149">
        <v>0</v>
      </c>
      <c r="Y215" s="149">
        <f>X215*K215</f>
        <v>0</v>
      </c>
      <c r="Z215" s="149">
        <v>0</v>
      </c>
      <c r="AA215" s="150">
        <f>Z215*K215</f>
        <v>0</v>
      </c>
      <c r="AR215" s="14" t="s">
        <v>252</v>
      </c>
      <c r="AT215" s="14" t="s">
        <v>223</v>
      </c>
      <c r="AU215" s="14" t="s">
        <v>80</v>
      </c>
      <c r="AY215" s="14" t="s">
        <v>151</v>
      </c>
      <c r="BE215" s="106">
        <f>IF(U215="základná",N215,0)</f>
        <v>0</v>
      </c>
      <c r="BF215" s="106">
        <f>IF(U215="znížená",N215,0)</f>
        <v>0</v>
      </c>
      <c r="BG215" s="106">
        <f>IF(U215="zákl. prenesená",N215,0)</f>
        <v>0</v>
      </c>
      <c r="BH215" s="106">
        <f>IF(U215="zníž. prenesená",N215,0)</f>
        <v>0</v>
      </c>
      <c r="BI215" s="106">
        <f>IF(U215="nulová",N215,0)</f>
        <v>0</v>
      </c>
      <c r="BJ215" s="14" t="s">
        <v>80</v>
      </c>
      <c r="BK215" s="151">
        <f>ROUND(L215*K215,3)</f>
        <v>0</v>
      </c>
      <c r="BL215" s="14" t="s">
        <v>201</v>
      </c>
      <c r="BM215" s="14" t="s">
        <v>386</v>
      </c>
    </row>
    <row r="216" spans="2:65" s="1" customFormat="1" ht="31.5" customHeight="1" x14ac:dyDescent="0.3">
      <c r="B216" s="142"/>
      <c r="C216" s="143" t="s">
        <v>387</v>
      </c>
      <c r="D216" s="143" t="s">
        <v>152</v>
      </c>
      <c r="E216" s="165" t="s">
        <v>388</v>
      </c>
      <c r="F216" s="220" t="s">
        <v>389</v>
      </c>
      <c r="G216" s="221"/>
      <c r="H216" s="221"/>
      <c r="I216" s="221"/>
      <c r="J216" s="145" t="s">
        <v>231</v>
      </c>
      <c r="K216" s="173">
        <v>546.20000000000005</v>
      </c>
      <c r="L216" s="222"/>
      <c r="M216" s="222"/>
      <c r="N216" s="222"/>
      <c r="O216" s="222"/>
      <c r="P216" s="222"/>
      <c r="Q216" s="222"/>
      <c r="R216" s="147"/>
      <c r="T216" s="148" t="s">
        <v>3</v>
      </c>
      <c r="U216" s="37" t="s">
        <v>37</v>
      </c>
      <c r="V216" s="149">
        <v>0</v>
      </c>
      <c r="W216" s="149">
        <f>V216*K216</f>
        <v>0</v>
      </c>
      <c r="X216" s="149">
        <v>0</v>
      </c>
      <c r="Y216" s="149">
        <f>X216*K216</f>
        <v>0</v>
      </c>
      <c r="Z216" s="149">
        <v>0</v>
      </c>
      <c r="AA216" s="150">
        <f>Z216*K216</f>
        <v>0</v>
      </c>
      <c r="AR216" s="14" t="s">
        <v>201</v>
      </c>
      <c r="AT216" s="14" t="s">
        <v>152</v>
      </c>
      <c r="AU216" s="14" t="s">
        <v>80</v>
      </c>
      <c r="AY216" s="14" t="s">
        <v>151</v>
      </c>
      <c r="BE216" s="106">
        <f>IF(U216="základná",N216,0)</f>
        <v>0</v>
      </c>
      <c r="BF216" s="106">
        <f>IF(U216="znížená",N216,0)</f>
        <v>0</v>
      </c>
      <c r="BG216" s="106">
        <f>IF(U216="zákl. prenesená",N216,0)</f>
        <v>0</v>
      </c>
      <c r="BH216" s="106">
        <f>IF(U216="zníž. prenesená",N216,0)</f>
        <v>0</v>
      </c>
      <c r="BI216" s="106">
        <f>IF(U216="nulová",N216,0)</f>
        <v>0</v>
      </c>
      <c r="BJ216" s="14" t="s">
        <v>80</v>
      </c>
      <c r="BK216" s="151">
        <f>ROUND(L216*K216,3)</f>
        <v>0</v>
      </c>
      <c r="BL216" s="14" t="s">
        <v>201</v>
      </c>
      <c r="BM216" s="14" t="s">
        <v>390</v>
      </c>
    </row>
    <row r="217" spans="2:65" s="1" customFormat="1" ht="31.5" customHeight="1" x14ac:dyDescent="0.3">
      <c r="B217" s="142"/>
      <c r="C217" s="152" t="s">
        <v>391</v>
      </c>
      <c r="D217" s="152" t="s">
        <v>223</v>
      </c>
      <c r="E217" s="164" t="s">
        <v>392</v>
      </c>
      <c r="F217" s="236" t="s">
        <v>393</v>
      </c>
      <c r="G217" s="237"/>
      <c r="H217" s="237"/>
      <c r="I217" s="237"/>
      <c r="J217" s="154" t="s">
        <v>231</v>
      </c>
      <c r="K217" s="174">
        <v>546.20000000000005</v>
      </c>
      <c r="L217" s="238"/>
      <c r="M217" s="238"/>
      <c r="N217" s="238"/>
      <c r="O217" s="222"/>
      <c r="P217" s="222"/>
      <c r="Q217" s="222"/>
      <c r="R217" s="147"/>
      <c r="T217" s="148" t="s">
        <v>3</v>
      </c>
      <c r="U217" s="37" t="s">
        <v>37</v>
      </c>
      <c r="V217" s="149">
        <v>0</v>
      </c>
      <c r="W217" s="149">
        <f>V217*K217</f>
        <v>0</v>
      </c>
      <c r="X217" s="149">
        <v>0</v>
      </c>
      <c r="Y217" s="149">
        <f>X217*K217</f>
        <v>0</v>
      </c>
      <c r="Z217" s="149">
        <v>0</v>
      </c>
      <c r="AA217" s="150">
        <f>Z217*K217</f>
        <v>0</v>
      </c>
      <c r="AR217" s="14" t="s">
        <v>252</v>
      </c>
      <c r="AT217" s="14" t="s">
        <v>223</v>
      </c>
      <c r="AU217" s="14" t="s">
        <v>80</v>
      </c>
      <c r="AY217" s="14" t="s">
        <v>151</v>
      </c>
      <c r="BE217" s="106">
        <f>IF(U217="základná",N217,0)</f>
        <v>0</v>
      </c>
      <c r="BF217" s="106">
        <f>IF(U217="znížená",N217,0)</f>
        <v>0</v>
      </c>
      <c r="BG217" s="106">
        <f>IF(U217="zákl. prenesená",N217,0)</f>
        <v>0</v>
      </c>
      <c r="BH217" s="106">
        <f>IF(U217="zníž. prenesená",N217,0)</f>
        <v>0</v>
      </c>
      <c r="BI217" s="106">
        <f>IF(U217="nulová",N217,0)</f>
        <v>0</v>
      </c>
      <c r="BJ217" s="14" t="s">
        <v>80</v>
      </c>
      <c r="BK217" s="151">
        <f>ROUND(L217*K217,3)</f>
        <v>0</v>
      </c>
      <c r="BL217" s="14" t="s">
        <v>201</v>
      </c>
      <c r="BM217" s="14" t="s">
        <v>394</v>
      </c>
    </row>
    <row r="218" spans="2:65" s="1" customFormat="1" ht="31.5" customHeight="1" x14ac:dyDescent="0.3">
      <c r="B218" s="142"/>
      <c r="C218" s="143" t="s">
        <v>395</v>
      </c>
      <c r="D218" s="143" t="s">
        <v>152</v>
      </c>
      <c r="E218" s="165" t="s">
        <v>396</v>
      </c>
      <c r="F218" s="220" t="s">
        <v>397</v>
      </c>
      <c r="G218" s="221"/>
      <c r="H218" s="221"/>
      <c r="I218" s="221"/>
      <c r="J218" s="145" t="s">
        <v>231</v>
      </c>
      <c r="K218" s="173">
        <v>546.20000000000005</v>
      </c>
      <c r="L218" s="222"/>
      <c r="M218" s="222"/>
      <c r="N218" s="222"/>
      <c r="O218" s="222"/>
      <c r="P218" s="222"/>
      <c r="Q218" s="222"/>
      <c r="R218" s="147"/>
      <c r="T218" s="148" t="s">
        <v>3</v>
      </c>
      <c r="U218" s="37" t="s">
        <v>37</v>
      </c>
      <c r="V218" s="149">
        <v>0</v>
      </c>
      <c r="W218" s="149">
        <f>V218*K218</f>
        <v>0</v>
      </c>
      <c r="X218" s="149">
        <v>0</v>
      </c>
      <c r="Y218" s="149">
        <f>X218*K218</f>
        <v>0</v>
      </c>
      <c r="Z218" s="149">
        <v>0</v>
      </c>
      <c r="AA218" s="150">
        <f>Z218*K218</f>
        <v>0</v>
      </c>
      <c r="AR218" s="14" t="s">
        <v>201</v>
      </c>
      <c r="AT218" s="14" t="s">
        <v>152</v>
      </c>
      <c r="AU218" s="14" t="s">
        <v>80</v>
      </c>
      <c r="AY218" s="14" t="s">
        <v>151</v>
      </c>
      <c r="BE218" s="106">
        <f>IF(U218="základná",N218,0)</f>
        <v>0</v>
      </c>
      <c r="BF218" s="106">
        <f>IF(U218="znížená",N218,0)</f>
        <v>0</v>
      </c>
      <c r="BG218" s="106">
        <f>IF(U218="zákl. prenesená",N218,0)</f>
        <v>0</v>
      </c>
      <c r="BH218" s="106">
        <f>IF(U218="zníž. prenesená",N218,0)</f>
        <v>0</v>
      </c>
      <c r="BI218" s="106">
        <f>IF(U218="nulová",N218,0)</f>
        <v>0</v>
      </c>
      <c r="BJ218" s="14" t="s">
        <v>80</v>
      </c>
      <c r="BK218" s="151">
        <f>ROUND(L218*K218,3)</f>
        <v>0</v>
      </c>
      <c r="BL218" s="14" t="s">
        <v>201</v>
      </c>
      <c r="BM218" s="14" t="s">
        <v>398</v>
      </c>
    </row>
    <row r="219" spans="2:65" s="10" customFormat="1" ht="29.85" customHeight="1" x14ac:dyDescent="0.3">
      <c r="B219" s="131"/>
      <c r="C219" s="132"/>
      <c r="D219" s="141" t="s">
        <v>124</v>
      </c>
      <c r="E219" s="141"/>
      <c r="F219" s="141"/>
      <c r="G219" s="141"/>
      <c r="H219" s="141"/>
      <c r="I219" s="141"/>
      <c r="J219" s="141"/>
      <c r="K219" s="141"/>
      <c r="L219" s="141"/>
      <c r="M219" s="141"/>
      <c r="N219" s="234"/>
      <c r="O219" s="235"/>
      <c r="P219" s="235"/>
      <c r="Q219" s="235"/>
      <c r="R219" s="134"/>
      <c r="T219" s="135"/>
      <c r="U219" s="132"/>
      <c r="V219" s="132"/>
      <c r="W219" s="136">
        <f>W220+W229+W238</f>
        <v>127.35745600000001</v>
      </c>
      <c r="X219" s="132"/>
      <c r="Y219" s="136">
        <f>Y220+Y229+Y238</f>
        <v>5.5580203999999993</v>
      </c>
      <c r="Z219" s="132"/>
      <c r="AA219" s="137">
        <f>AA220+AA229+AA238</f>
        <v>0.48726999999999998</v>
      </c>
      <c r="AR219" s="138" t="s">
        <v>80</v>
      </c>
      <c r="AT219" s="139" t="s">
        <v>69</v>
      </c>
      <c r="AU219" s="139" t="s">
        <v>77</v>
      </c>
      <c r="AY219" s="138" t="s">
        <v>151</v>
      </c>
      <c r="BK219" s="140">
        <f>BK220+BK229+BK238</f>
        <v>0</v>
      </c>
    </row>
    <row r="220" spans="2:65" s="10" customFormat="1" ht="14.85" customHeight="1" x14ac:dyDescent="0.3">
      <c r="B220" s="131"/>
      <c r="C220" s="132"/>
      <c r="D220" s="141" t="s">
        <v>125</v>
      </c>
      <c r="E220" s="141"/>
      <c r="F220" s="141"/>
      <c r="G220" s="141"/>
      <c r="H220" s="141"/>
      <c r="I220" s="141"/>
      <c r="J220" s="141"/>
      <c r="K220" s="141"/>
      <c r="L220" s="141"/>
      <c r="M220" s="141"/>
      <c r="N220" s="227"/>
      <c r="O220" s="228"/>
      <c r="P220" s="228"/>
      <c r="Q220" s="228"/>
      <c r="R220" s="134"/>
      <c r="T220" s="135"/>
      <c r="U220" s="132"/>
      <c r="V220" s="132"/>
      <c r="W220" s="136">
        <f>SUM(W221:W228)</f>
        <v>113.32281600000002</v>
      </c>
      <c r="X220" s="132"/>
      <c r="Y220" s="136">
        <f>SUM(Y221:Y228)</f>
        <v>7.7441999999999997E-2</v>
      </c>
      <c r="Z220" s="132"/>
      <c r="AA220" s="137">
        <f>SUM(AA221:AA228)</f>
        <v>0.38336999999999999</v>
      </c>
      <c r="AR220" s="138" t="s">
        <v>80</v>
      </c>
      <c r="AT220" s="139" t="s">
        <v>69</v>
      </c>
      <c r="AU220" s="139" t="s">
        <v>80</v>
      </c>
      <c r="AY220" s="138" t="s">
        <v>151</v>
      </c>
      <c r="BK220" s="140">
        <f>SUM(BK221:BK228)</f>
        <v>0</v>
      </c>
    </row>
    <row r="221" spans="2:65" s="1" customFormat="1" ht="31.5" customHeight="1" x14ac:dyDescent="0.3">
      <c r="B221" s="142"/>
      <c r="C221" s="143" t="s">
        <v>399</v>
      </c>
      <c r="D221" s="143" t="s">
        <v>152</v>
      </c>
      <c r="E221" s="144" t="s">
        <v>400</v>
      </c>
      <c r="F221" s="239" t="s">
        <v>401</v>
      </c>
      <c r="G221" s="240"/>
      <c r="H221" s="240"/>
      <c r="I221" s="240"/>
      <c r="J221" s="145" t="s">
        <v>226</v>
      </c>
      <c r="K221" s="173">
        <v>4</v>
      </c>
      <c r="L221" s="222"/>
      <c r="M221" s="222"/>
      <c r="N221" s="222"/>
      <c r="O221" s="222"/>
      <c r="P221" s="222"/>
      <c r="Q221" s="222"/>
      <c r="R221" s="147"/>
      <c r="T221" s="148" t="s">
        <v>3</v>
      </c>
      <c r="U221" s="37" t="s">
        <v>37</v>
      </c>
      <c r="V221" s="149">
        <v>0</v>
      </c>
      <c r="W221" s="149">
        <f t="shared" ref="W221:W228" si="27">V221*K221</f>
        <v>0</v>
      </c>
      <c r="X221" s="149">
        <v>0</v>
      </c>
      <c r="Y221" s="149">
        <f t="shared" ref="Y221:Y228" si="28">X221*K221</f>
        <v>0</v>
      </c>
      <c r="Z221" s="149">
        <v>0</v>
      </c>
      <c r="AA221" s="150">
        <f t="shared" ref="AA221:AA228" si="29">Z221*K221</f>
        <v>0</v>
      </c>
      <c r="AR221" s="14" t="s">
        <v>201</v>
      </c>
      <c r="AT221" s="14" t="s">
        <v>152</v>
      </c>
      <c r="AU221" s="14" t="s">
        <v>84</v>
      </c>
      <c r="AY221" s="14" t="s">
        <v>151</v>
      </c>
      <c r="BE221" s="106">
        <f t="shared" ref="BE221:BE228" si="30">IF(U221="základná",N221,0)</f>
        <v>0</v>
      </c>
      <c r="BF221" s="106">
        <f t="shared" ref="BF221:BF228" si="31">IF(U221="znížená",N221,0)</f>
        <v>0</v>
      </c>
      <c r="BG221" s="106">
        <f t="shared" ref="BG221:BG228" si="32">IF(U221="zákl. prenesená",N221,0)</f>
        <v>0</v>
      </c>
      <c r="BH221" s="106">
        <f t="shared" ref="BH221:BH228" si="33">IF(U221="zníž. prenesená",N221,0)</f>
        <v>0</v>
      </c>
      <c r="BI221" s="106">
        <f t="shared" ref="BI221:BI228" si="34">IF(U221="nulová",N221,0)</f>
        <v>0</v>
      </c>
      <c r="BJ221" s="14" t="s">
        <v>80</v>
      </c>
      <c r="BK221" s="151">
        <f t="shared" ref="BK221:BK228" si="35">ROUND(L221*K221,3)</f>
        <v>0</v>
      </c>
      <c r="BL221" s="14" t="s">
        <v>201</v>
      </c>
      <c r="BM221" s="14" t="s">
        <v>402</v>
      </c>
    </row>
    <row r="222" spans="2:65" s="1" customFormat="1" ht="22.5" customHeight="1" x14ac:dyDescent="0.3">
      <c r="B222" s="142"/>
      <c r="C222" s="143" t="s">
        <v>403</v>
      </c>
      <c r="D222" s="143" t="s">
        <v>152</v>
      </c>
      <c r="E222" s="144" t="s">
        <v>404</v>
      </c>
      <c r="F222" s="239" t="s">
        <v>405</v>
      </c>
      <c r="G222" s="240"/>
      <c r="H222" s="240"/>
      <c r="I222" s="240"/>
      <c r="J222" s="145" t="s">
        <v>231</v>
      </c>
      <c r="K222" s="173">
        <v>101.85</v>
      </c>
      <c r="L222" s="222"/>
      <c r="M222" s="222"/>
      <c r="N222" s="222"/>
      <c r="O222" s="222"/>
      <c r="P222" s="222"/>
      <c r="Q222" s="222"/>
      <c r="R222" s="147"/>
      <c r="T222" s="148" t="s">
        <v>3</v>
      </c>
      <c r="U222" s="37" t="s">
        <v>37</v>
      </c>
      <c r="V222" s="149">
        <v>0</v>
      </c>
      <c r="W222" s="149">
        <f t="shared" si="27"/>
        <v>0</v>
      </c>
      <c r="X222" s="149">
        <v>0</v>
      </c>
      <c r="Y222" s="149">
        <f t="shared" si="28"/>
        <v>0</v>
      </c>
      <c r="Z222" s="149">
        <v>1E-3</v>
      </c>
      <c r="AA222" s="150">
        <f t="shared" si="29"/>
        <v>0.10185</v>
      </c>
      <c r="AR222" s="14" t="s">
        <v>201</v>
      </c>
      <c r="AT222" s="14" t="s">
        <v>152</v>
      </c>
      <c r="AU222" s="14" t="s">
        <v>84</v>
      </c>
      <c r="AY222" s="14" t="s">
        <v>151</v>
      </c>
      <c r="BE222" s="106">
        <f t="shared" si="30"/>
        <v>0</v>
      </c>
      <c r="BF222" s="106">
        <f t="shared" si="31"/>
        <v>0</v>
      </c>
      <c r="BG222" s="106">
        <f t="shared" si="32"/>
        <v>0</v>
      </c>
      <c r="BH222" s="106">
        <f t="shared" si="33"/>
        <v>0</v>
      </c>
      <c r="BI222" s="106">
        <f t="shared" si="34"/>
        <v>0</v>
      </c>
      <c r="BJ222" s="14" t="s">
        <v>80</v>
      </c>
      <c r="BK222" s="151">
        <f t="shared" si="35"/>
        <v>0</v>
      </c>
      <c r="BL222" s="14" t="s">
        <v>201</v>
      </c>
      <c r="BM222" s="14" t="s">
        <v>327</v>
      </c>
    </row>
    <row r="223" spans="2:65" s="1" customFormat="1" ht="31.5" customHeight="1" x14ac:dyDescent="0.3">
      <c r="B223" s="142"/>
      <c r="C223" s="143" t="s">
        <v>406</v>
      </c>
      <c r="D223" s="143" t="s">
        <v>152</v>
      </c>
      <c r="E223" s="144" t="s">
        <v>407</v>
      </c>
      <c r="F223" s="239" t="s">
        <v>1067</v>
      </c>
      <c r="G223" s="240"/>
      <c r="H223" s="240"/>
      <c r="I223" s="240"/>
      <c r="J223" s="145" t="s">
        <v>231</v>
      </c>
      <c r="K223" s="173">
        <v>101.85</v>
      </c>
      <c r="L223" s="222"/>
      <c r="M223" s="222"/>
      <c r="N223" s="222"/>
      <c r="O223" s="222"/>
      <c r="P223" s="222"/>
      <c r="Q223" s="222"/>
      <c r="R223" s="147"/>
      <c r="T223" s="148" t="s">
        <v>3</v>
      </c>
      <c r="U223" s="37" t="s">
        <v>37</v>
      </c>
      <c r="V223" s="149">
        <v>0</v>
      </c>
      <c r="W223" s="149">
        <f t="shared" si="27"/>
        <v>0</v>
      </c>
      <c r="X223" s="149">
        <v>5.1999999999999995E-4</v>
      </c>
      <c r="Y223" s="149">
        <f t="shared" si="28"/>
        <v>5.2961999999999995E-2</v>
      </c>
      <c r="Z223" s="149">
        <v>0</v>
      </c>
      <c r="AA223" s="150">
        <f t="shared" si="29"/>
        <v>0</v>
      </c>
      <c r="AR223" s="14" t="s">
        <v>201</v>
      </c>
      <c r="AT223" s="14" t="s">
        <v>152</v>
      </c>
      <c r="AU223" s="14" t="s">
        <v>84</v>
      </c>
      <c r="AY223" s="14" t="s">
        <v>151</v>
      </c>
      <c r="BE223" s="106">
        <f t="shared" si="30"/>
        <v>0</v>
      </c>
      <c r="BF223" s="106">
        <f t="shared" si="31"/>
        <v>0</v>
      </c>
      <c r="BG223" s="106">
        <f t="shared" si="32"/>
        <v>0</v>
      </c>
      <c r="BH223" s="106">
        <f t="shared" si="33"/>
        <v>0</v>
      </c>
      <c r="BI223" s="106">
        <f t="shared" si="34"/>
        <v>0</v>
      </c>
      <c r="BJ223" s="14" t="s">
        <v>80</v>
      </c>
      <c r="BK223" s="151">
        <f t="shared" si="35"/>
        <v>0</v>
      </c>
      <c r="BL223" s="14" t="s">
        <v>201</v>
      </c>
      <c r="BM223" s="14" t="s">
        <v>321</v>
      </c>
    </row>
    <row r="224" spans="2:65" s="1" customFormat="1" ht="31.5" customHeight="1" x14ac:dyDescent="0.3">
      <c r="B224" s="142"/>
      <c r="C224" s="152" t="s">
        <v>408</v>
      </c>
      <c r="D224" s="152" t="s">
        <v>223</v>
      </c>
      <c r="E224" s="153" t="s">
        <v>409</v>
      </c>
      <c r="F224" s="241" t="s">
        <v>410</v>
      </c>
      <c r="G224" s="242"/>
      <c r="H224" s="242"/>
      <c r="I224" s="242"/>
      <c r="J224" s="154" t="s">
        <v>292</v>
      </c>
      <c r="K224" s="174">
        <v>119</v>
      </c>
      <c r="L224" s="238"/>
      <c r="M224" s="238"/>
      <c r="N224" s="238"/>
      <c r="O224" s="222"/>
      <c r="P224" s="222"/>
      <c r="Q224" s="222"/>
      <c r="R224" s="147"/>
      <c r="T224" s="148" t="s">
        <v>3</v>
      </c>
      <c r="U224" s="37" t="s">
        <v>37</v>
      </c>
      <c r="V224" s="149">
        <v>0</v>
      </c>
      <c r="W224" s="149">
        <f t="shared" si="27"/>
        <v>0</v>
      </c>
      <c r="X224" s="149">
        <v>0</v>
      </c>
      <c r="Y224" s="149">
        <f t="shared" si="28"/>
        <v>0</v>
      </c>
      <c r="Z224" s="149">
        <v>0</v>
      </c>
      <c r="AA224" s="150">
        <f t="shared" si="29"/>
        <v>0</v>
      </c>
      <c r="AR224" s="14" t="s">
        <v>252</v>
      </c>
      <c r="AT224" s="14" t="s">
        <v>223</v>
      </c>
      <c r="AU224" s="14" t="s">
        <v>84</v>
      </c>
      <c r="AY224" s="14" t="s">
        <v>151</v>
      </c>
      <c r="BE224" s="106">
        <f t="shared" si="30"/>
        <v>0</v>
      </c>
      <c r="BF224" s="106">
        <f t="shared" si="31"/>
        <v>0</v>
      </c>
      <c r="BG224" s="106">
        <f t="shared" si="32"/>
        <v>0</v>
      </c>
      <c r="BH224" s="106">
        <f t="shared" si="33"/>
        <v>0</v>
      </c>
      <c r="BI224" s="106">
        <f t="shared" si="34"/>
        <v>0</v>
      </c>
      <c r="BJ224" s="14" t="s">
        <v>80</v>
      </c>
      <c r="BK224" s="151">
        <f t="shared" si="35"/>
        <v>0</v>
      </c>
      <c r="BL224" s="14" t="s">
        <v>201</v>
      </c>
      <c r="BM224" s="14" t="s">
        <v>324</v>
      </c>
    </row>
    <row r="225" spans="2:65" s="1" customFormat="1" ht="31.5" customHeight="1" x14ac:dyDescent="0.3">
      <c r="B225" s="142"/>
      <c r="C225" s="143" t="s">
        <v>411</v>
      </c>
      <c r="D225" s="143" t="s">
        <v>152</v>
      </c>
      <c r="E225" s="144" t="s">
        <v>412</v>
      </c>
      <c r="F225" s="239" t="s">
        <v>413</v>
      </c>
      <c r="G225" s="240"/>
      <c r="H225" s="240"/>
      <c r="I225" s="240"/>
      <c r="J225" s="145" t="s">
        <v>231</v>
      </c>
      <c r="K225" s="173">
        <v>122.4</v>
      </c>
      <c r="L225" s="222"/>
      <c r="M225" s="222"/>
      <c r="N225" s="222"/>
      <c r="O225" s="222"/>
      <c r="P225" s="222"/>
      <c r="Q225" s="222"/>
      <c r="R225" s="147"/>
      <c r="T225" s="148" t="s">
        <v>3</v>
      </c>
      <c r="U225" s="37" t="s">
        <v>37</v>
      </c>
      <c r="V225" s="149">
        <v>8.5999999999999993E-2</v>
      </c>
      <c r="W225" s="149">
        <f t="shared" si="27"/>
        <v>10.526399999999999</v>
      </c>
      <c r="X225" s="149">
        <v>0</v>
      </c>
      <c r="Y225" s="149">
        <f t="shared" si="28"/>
        <v>0</v>
      </c>
      <c r="Z225" s="149">
        <v>2.3E-3</v>
      </c>
      <c r="AA225" s="150">
        <f t="shared" si="29"/>
        <v>0.28151999999999999</v>
      </c>
      <c r="AR225" s="14" t="s">
        <v>201</v>
      </c>
      <c r="AT225" s="14" t="s">
        <v>152</v>
      </c>
      <c r="AU225" s="14" t="s">
        <v>84</v>
      </c>
      <c r="AY225" s="14" t="s">
        <v>151</v>
      </c>
      <c r="BE225" s="106">
        <f t="shared" si="30"/>
        <v>0</v>
      </c>
      <c r="BF225" s="106">
        <f t="shared" si="31"/>
        <v>0</v>
      </c>
      <c r="BG225" s="106">
        <f t="shared" si="32"/>
        <v>0</v>
      </c>
      <c r="BH225" s="106">
        <f t="shared" si="33"/>
        <v>0</v>
      </c>
      <c r="BI225" s="106">
        <f t="shared" si="34"/>
        <v>0</v>
      </c>
      <c r="BJ225" s="14" t="s">
        <v>80</v>
      </c>
      <c r="BK225" s="151">
        <f t="shared" si="35"/>
        <v>0</v>
      </c>
      <c r="BL225" s="14" t="s">
        <v>201</v>
      </c>
      <c r="BM225" s="14" t="s">
        <v>414</v>
      </c>
    </row>
    <row r="226" spans="2:65" s="1" customFormat="1" ht="44.25" customHeight="1" x14ac:dyDescent="0.3">
      <c r="B226" s="142"/>
      <c r="C226" s="143" t="s">
        <v>415</v>
      </c>
      <c r="D226" s="143" t="s">
        <v>152</v>
      </c>
      <c r="E226" s="144" t="s">
        <v>416</v>
      </c>
      <c r="F226" s="239" t="s">
        <v>1068</v>
      </c>
      <c r="G226" s="240"/>
      <c r="H226" s="240"/>
      <c r="I226" s="240"/>
      <c r="J226" s="145" t="s">
        <v>231</v>
      </c>
      <c r="K226" s="173">
        <v>100.4</v>
      </c>
      <c r="L226" s="222"/>
      <c r="M226" s="222"/>
      <c r="N226" s="222"/>
      <c r="O226" s="222"/>
      <c r="P226" s="222"/>
      <c r="Q226" s="222"/>
      <c r="R226" s="147"/>
      <c r="T226" s="148" t="s">
        <v>3</v>
      </c>
      <c r="U226" s="37" t="s">
        <v>37</v>
      </c>
      <c r="V226" s="149">
        <v>0.83984000000000003</v>
      </c>
      <c r="W226" s="149">
        <f t="shared" si="27"/>
        <v>84.319936000000013</v>
      </c>
      <c r="X226" s="149">
        <v>2.0000000000000001E-4</v>
      </c>
      <c r="Y226" s="149">
        <f t="shared" si="28"/>
        <v>2.0080000000000001E-2</v>
      </c>
      <c r="Z226" s="149">
        <v>0</v>
      </c>
      <c r="AA226" s="150">
        <f t="shared" si="29"/>
        <v>0</v>
      </c>
      <c r="AR226" s="14" t="s">
        <v>201</v>
      </c>
      <c r="AT226" s="14" t="s">
        <v>152</v>
      </c>
      <c r="AU226" s="14" t="s">
        <v>84</v>
      </c>
      <c r="AY226" s="14" t="s">
        <v>151</v>
      </c>
      <c r="BE226" s="106">
        <f t="shared" si="30"/>
        <v>0</v>
      </c>
      <c r="BF226" s="106">
        <f t="shared" si="31"/>
        <v>0</v>
      </c>
      <c r="BG226" s="106">
        <f t="shared" si="32"/>
        <v>0</v>
      </c>
      <c r="BH226" s="106">
        <f t="shared" si="33"/>
        <v>0</v>
      </c>
      <c r="BI226" s="106">
        <f t="shared" si="34"/>
        <v>0</v>
      </c>
      <c r="BJ226" s="14" t="s">
        <v>80</v>
      </c>
      <c r="BK226" s="151">
        <f t="shared" si="35"/>
        <v>0</v>
      </c>
      <c r="BL226" s="14" t="s">
        <v>201</v>
      </c>
      <c r="BM226" s="14" t="s">
        <v>417</v>
      </c>
    </row>
    <row r="227" spans="2:65" s="1" customFormat="1" ht="44.25" customHeight="1" x14ac:dyDescent="0.3">
      <c r="B227" s="142"/>
      <c r="C227" s="143" t="s">
        <v>418</v>
      </c>
      <c r="D227" s="143" t="s">
        <v>152</v>
      </c>
      <c r="E227" s="144" t="s">
        <v>419</v>
      </c>
      <c r="F227" s="239" t="s">
        <v>1069</v>
      </c>
      <c r="G227" s="240"/>
      <c r="H227" s="240"/>
      <c r="I227" s="240"/>
      <c r="J227" s="145" t="s">
        <v>231</v>
      </c>
      <c r="K227" s="173">
        <v>22</v>
      </c>
      <c r="L227" s="222"/>
      <c r="M227" s="222"/>
      <c r="N227" s="222"/>
      <c r="O227" s="222"/>
      <c r="P227" s="222"/>
      <c r="Q227" s="222"/>
      <c r="R227" s="147"/>
      <c r="T227" s="148" t="s">
        <v>3</v>
      </c>
      <c r="U227" s="37" t="s">
        <v>37</v>
      </c>
      <c r="V227" s="149">
        <v>0.83984000000000003</v>
      </c>
      <c r="W227" s="149">
        <f t="shared" si="27"/>
        <v>18.476480000000002</v>
      </c>
      <c r="X227" s="149">
        <v>2.0000000000000001E-4</v>
      </c>
      <c r="Y227" s="149">
        <f t="shared" si="28"/>
        <v>4.4000000000000003E-3</v>
      </c>
      <c r="Z227" s="149">
        <v>0</v>
      </c>
      <c r="AA227" s="150">
        <f t="shared" si="29"/>
        <v>0</v>
      </c>
      <c r="AR227" s="14" t="s">
        <v>201</v>
      </c>
      <c r="AT227" s="14" t="s">
        <v>152</v>
      </c>
      <c r="AU227" s="14" t="s">
        <v>84</v>
      </c>
      <c r="AY227" s="14" t="s">
        <v>151</v>
      </c>
      <c r="BE227" s="106">
        <f t="shared" si="30"/>
        <v>0</v>
      </c>
      <c r="BF227" s="106">
        <f t="shared" si="31"/>
        <v>0</v>
      </c>
      <c r="BG227" s="106">
        <f t="shared" si="32"/>
        <v>0</v>
      </c>
      <c r="BH227" s="106">
        <f t="shared" si="33"/>
        <v>0</v>
      </c>
      <c r="BI227" s="106">
        <f t="shared" si="34"/>
        <v>0</v>
      </c>
      <c r="BJ227" s="14" t="s">
        <v>80</v>
      </c>
      <c r="BK227" s="151">
        <f t="shared" si="35"/>
        <v>0</v>
      </c>
      <c r="BL227" s="14" t="s">
        <v>201</v>
      </c>
      <c r="BM227" s="14" t="s">
        <v>420</v>
      </c>
    </row>
    <row r="228" spans="2:65" s="1" customFormat="1" ht="31.5" customHeight="1" x14ac:dyDescent="0.3">
      <c r="B228" s="142"/>
      <c r="C228" s="143" t="s">
        <v>421</v>
      </c>
      <c r="D228" s="143" t="s">
        <v>152</v>
      </c>
      <c r="E228" s="144" t="s">
        <v>422</v>
      </c>
      <c r="F228" s="239" t="s">
        <v>423</v>
      </c>
      <c r="G228" s="240"/>
      <c r="H228" s="240"/>
      <c r="I228" s="240"/>
      <c r="J228" s="145" t="s">
        <v>171</v>
      </c>
      <c r="K228" s="146">
        <v>0.57199999999999995</v>
      </c>
      <c r="L228" s="222"/>
      <c r="M228" s="222"/>
      <c r="N228" s="222"/>
      <c r="O228" s="222"/>
      <c r="P228" s="222"/>
      <c r="Q228" s="222"/>
      <c r="R228" s="147"/>
      <c r="T228" s="148" t="s">
        <v>3</v>
      </c>
      <c r="U228" s="37" t="s">
        <v>37</v>
      </c>
      <c r="V228" s="149">
        <v>0</v>
      </c>
      <c r="W228" s="149">
        <f t="shared" si="27"/>
        <v>0</v>
      </c>
      <c r="X228" s="149">
        <v>0</v>
      </c>
      <c r="Y228" s="149">
        <f t="shared" si="28"/>
        <v>0</v>
      </c>
      <c r="Z228" s="149">
        <v>0</v>
      </c>
      <c r="AA228" s="150">
        <f t="shared" si="29"/>
        <v>0</v>
      </c>
      <c r="AR228" s="14" t="s">
        <v>201</v>
      </c>
      <c r="AT228" s="14" t="s">
        <v>152</v>
      </c>
      <c r="AU228" s="14" t="s">
        <v>84</v>
      </c>
      <c r="AY228" s="14" t="s">
        <v>151</v>
      </c>
      <c r="BE228" s="106">
        <f t="shared" si="30"/>
        <v>0</v>
      </c>
      <c r="BF228" s="106">
        <f t="shared" si="31"/>
        <v>0</v>
      </c>
      <c r="BG228" s="106">
        <f t="shared" si="32"/>
        <v>0</v>
      </c>
      <c r="BH228" s="106">
        <f t="shared" si="33"/>
        <v>0</v>
      </c>
      <c r="BI228" s="106">
        <f t="shared" si="34"/>
        <v>0</v>
      </c>
      <c r="BJ228" s="14" t="s">
        <v>80</v>
      </c>
      <c r="BK228" s="151">
        <f t="shared" si="35"/>
        <v>0</v>
      </c>
      <c r="BL228" s="14" t="s">
        <v>201</v>
      </c>
      <c r="BM228" s="14" t="s">
        <v>330</v>
      </c>
    </row>
    <row r="229" spans="2:65" s="10" customFormat="1" ht="22.35" customHeight="1" x14ac:dyDescent="0.3">
      <c r="B229" s="131"/>
      <c r="C229" s="132"/>
      <c r="D229" s="141" t="s">
        <v>126</v>
      </c>
      <c r="E229" s="141"/>
      <c r="F229" s="141"/>
      <c r="G229" s="141"/>
      <c r="H229" s="141"/>
      <c r="I229" s="141"/>
      <c r="J229" s="141"/>
      <c r="K229" s="141"/>
      <c r="L229" s="141"/>
      <c r="M229" s="141"/>
      <c r="N229" s="229"/>
      <c r="O229" s="230"/>
      <c r="P229" s="230"/>
      <c r="Q229" s="230"/>
      <c r="R229" s="134"/>
      <c r="T229" s="135"/>
      <c r="U229" s="132"/>
      <c r="V229" s="132"/>
      <c r="W229" s="136">
        <f>SUM(W230:W237)</f>
        <v>14.03464</v>
      </c>
      <c r="X229" s="132"/>
      <c r="Y229" s="136">
        <f>SUM(Y230:Y237)</f>
        <v>5.4751034000000001</v>
      </c>
      <c r="Z229" s="132"/>
      <c r="AA229" s="137">
        <f>SUM(AA230:AA237)</f>
        <v>0</v>
      </c>
      <c r="AR229" s="138" t="s">
        <v>80</v>
      </c>
      <c r="AT229" s="139" t="s">
        <v>69</v>
      </c>
      <c r="AU229" s="139" t="s">
        <v>80</v>
      </c>
      <c r="AY229" s="138" t="s">
        <v>151</v>
      </c>
      <c r="BK229" s="140">
        <f>SUM(BK230:BK237)</f>
        <v>0</v>
      </c>
    </row>
    <row r="230" spans="2:65" s="1" customFormat="1" ht="31.5" customHeight="1" x14ac:dyDescent="0.3">
      <c r="B230" s="142"/>
      <c r="C230" s="143" t="s">
        <v>424</v>
      </c>
      <c r="D230" s="143" t="s">
        <v>152</v>
      </c>
      <c r="E230" s="144" t="s">
        <v>425</v>
      </c>
      <c r="F230" s="239" t="s">
        <v>426</v>
      </c>
      <c r="G230" s="240"/>
      <c r="H230" s="240"/>
      <c r="I230" s="240"/>
      <c r="J230" s="145" t="s">
        <v>226</v>
      </c>
      <c r="K230" s="173">
        <v>119</v>
      </c>
      <c r="L230" s="222"/>
      <c r="M230" s="222"/>
      <c r="N230" s="222"/>
      <c r="O230" s="222"/>
      <c r="P230" s="222"/>
      <c r="Q230" s="222"/>
      <c r="R230" s="147"/>
      <c r="T230" s="148" t="s">
        <v>3</v>
      </c>
      <c r="U230" s="37" t="s">
        <v>37</v>
      </c>
      <c r="V230" s="149">
        <v>0</v>
      </c>
      <c r="W230" s="149">
        <f t="shared" ref="W230:W237" si="36">V230*K230</f>
        <v>0</v>
      </c>
      <c r="X230" s="149">
        <v>3.0000000000000001E-3</v>
      </c>
      <c r="Y230" s="149">
        <f t="shared" ref="Y230:Y237" si="37">X230*K230</f>
        <v>0.35699999999999998</v>
      </c>
      <c r="Z230" s="149">
        <v>0</v>
      </c>
      <c r="AA230" s="150">
        <f t="shared" ref="AA230:AA237" si="38">Z230*K230</f>
        <v>0</v>
      </c>
      <c r="AR230" s="14" t="s">
        <v>201</v>
      </c>
      <c r="AT230" s="14" t="s">
        <v>152</v>
      </c>
      <c r="AU230" s="14" t="s">
        <v>84</v>
      </c>
      <c r="AY230" s="14" t="s">
        <v>151</v>
      </c>
      <c r="BE230" s="106">
        <f t="shared" ref="BE230:BE237" si="39">IF(U230="základná",N230,0)</f>
        <v>0</v>
      </c>
      <c r="BF230" s="106">
        <f t="shared" ref="BF230:BF237" si="40">IF(U230="znížená",N230,0)</f>
        <v>0</v>
      </c>
      <c r="BG230" s="106">
        <f t="shared" ref="BG230:BG237" si="41">IF(U230="zákl. prenesená",N230,0)</f>
        <v>0</v>
      </c>
      <c r="BH230" s="106">
        <f t="shared" ref="BH230:BH237" si="42">IF(U230="zníž. prenesená",N230,0)</f>
        <v>0</v>
      </c>
      <c r="BI230" s="106">
        <f t="shared" ref="BI230:BI237" si="43">IF(U230="nulová",N230,0)</f>
        <v>0</v>
      </c>
      <c r="BJ230" s="14" t="s">
        <v>80</v>
      </c>
      <c r="BK230" s="151">
        <f t="shared" ref="BK230:BK237" si="44">ROUND(L230*K230,3)</f>
        <v>0</v>
      </c>
      <c r="BL230" s="14" t="s">
        <v>201</v>
      </c>
      <c r="BM230" s="14" t="s">
        <v>333</v>
      </c>
    </row>
    <row r="231" spans="2:65" s="1" customFormat="1" ht="42" customHeight="1" x14ac:dyDescent="0.3">
      <c r="B231" s="142"/>
      <c r="C231" s="143" t="s">
        <v>427</v>
      </c>
      <c r="D231" s="143" t="s">
        <v>152</v>
      </c>
      <c r="E231" s="144" t="s">
        <v>428</v>
      </c>
      <c r="F231" s="239" t="s">
        <v>1070</v>
      </c>
      <c r="G231" s="240"/>
      <c r="H231" s="240"/>
      <c r="I231" s="240"/>
      <c r="J231" s="145" t="s">
        <v>164</v>
      </c>
      <c r="K231" s="173">
        <v>43.99</v>
      </c>
      <c r="L231" s="222"/>
      <c r="M231" s="222"/>
      <c r="N231" s="222"/>
      <c r="O231" s="222"/>
      <c r="P231" s="222"/>
      <c r="Q231" s="222"/>
      <c r="R231" s="147"/>
      <c r="T231" s="148" t="s">
        <v>3</v>
      </c>
      <c r="U231" s="37" t="s">
        <v>37</v>
      </c>
      <c r="V231" s="149">
        <v>0</v>
      </c>
      <c r="W231" s="149">
        <f t="shared" si="36"/>
        <v>0</v>
      </c>
      <c r="X231" s="149">
        <v>4.1000000000000002E-2</v>
      </c>
      <c r="Y231" s="149">
        <f t="shared" si="37"/>
        <v>1.8035900000000002</v>
      </c>
      <c r="Z231" s="149">
        <v>0</v>
      </c>
      <c r="AA231" s="150">
        <f t="shared" si="38"/>
        <v>0</v>
      </c>
      <c r="AR231" s="14" t="s">
        <v>201</v>
      </c>
      <c r="AT231" s="14" t="s">
        <v>152</v>
      </c>
      <c r="AU231" s="14" t="s">
        <v>84</v>
      </c>
      <c r="AY231" s="14" t="s">
        <v>151</v>
      </c>
      <c r="BE231" s="106">
        <f t="shared" si="39"/>
        <v>0</v>
      </c>
      <c r="BF231" s="106">
        <f t="shared" si="40"/>
        <v>0</v>
      </c>
      <c r="BG231" s="106">
        <f t="shared" si="41"/>
        <v>0</v>
      </c>
      <c r="BH231" s="106">
        <f t="shared" si="42"/>
        <v>0</v>
      </c>
      <c r="BI231" s="106">
        <f t="shared" si="43"/>
        <v>0</v>
      </c>
      <c r="BJ231" s="14" t="s">
        <v>80</v>
      </c>
      <c r="BK231" s="151">
        <f t="shared" si="44"/>
        <v>0</v>
      </c>
      <c r="BL231" s="14" t="s">
        <v>201</v>
      </c>
      <c r="BM231" s="14" t="s">
        <v>336</v>
      </c>
    </row>
    <row r="232" spans="2:65" s="1" customFormat="1" ht="45" customHeight="1" x14ac:dyDescent="0.3">
      <c r="B232" s="142"/>
      <c r="C232" s="143" t="s">
        <v>429</v>
      </c>
      <c r="D232" s="143" t="s">
        <v>152</v>
      </c>
      <c r="E232" s="144" t="s">
        <v>430</v>
      </c>
      <c r="F232" s="239" t="s">
        <v>1071</v>
      </c>
      <c r="G232" s="240"/>
      <c r="H232" s="240"/>
      <c r="I232" s="240"/>
      <c r="J232" s="145" t="s">
        <v>164</v>
      </c>
      <c r="K232" s="173">
        <v>94.56</v>
      </c>
      <c r="L232" s="222"/>
      <c r="M232" s="222"/>
      <c r="N232" s="222"/>
      <c r="O232" s="222"/>
      <c r="P232" s="222"/>
      <c r="Q232" s="222"/>
      <c r="R232" s="147"/>
      <c r="T232" s="148" t="s">
        <v>3</v>
      </c>
      <c r="U232" s="37" t="s">
        <v>37</v>
      </c>
      <c r="V232" s="149">
        <v>0</v>
      </c>
      <c r="W232" s="149">
        <f t="shared" si="36"/>
        <v>0</v>
      </c>
      <c r="X232" s="149">
        <v>3.1E-2</v>
      </c>
      <c r="Y232" s="149">
        <f t="shared" si="37"/>
        <v>2.9313600000000002</v>
      </c>
      <c r="Z232" s="149">
        <v>0</v>
      </c>
      <c r="AA232" s="150">
        <f t="shared" si="38"/>
        <v>0</v>
      </c>
      <c r="AR232" s="14" t="s">
        <v>201</v>
      </c>
      <c r="AT232" s="14" t="s">
        <v>152</v>
      </c>
      <c r="AU232" s="14" t="s">
        <v>84</v>
      </c>
      <c r="AY232" s="14" t="s">
        <v>151</v>
      </c>
      <c r="BE232" s="106">
        <f t="shared" si="39"/>
        <v>0</v>
      </c>
      <c r="BF232" s="106">
        <f t="shared" si="40"/>
        <v>0</v>
      </c>
      <c r="BG232" s="106">
        <f t="shared" si="41"/>
        <v>0</v>
      </c>
      <c r="BH232" s="106">
        <f t="shared" si="42"/>
        <v>0</v>
      </c>
      <c r="BI232" s="106">
        <f t="shared" si="43"/>
        <v>0</v>
      </c>
      <c r="BJ232" s="14" t="s">
        <v>80</v>
      </c>
      <c r="BK232" s="151">
        <f t="shared" si="44"/>
        <v>0</v>
      </c>
      <c r="BL232" s="14" t="s">
        <v>201</v>
      </c>
      <c r="BM232" s="14" t="s">
        <v>339</v>
      </c>
    </row>
    <row r="233" spans="2:65" s="1" customFormat="1" ht="32.25" customHeight="1" x14ac:dyDescent="0.3">
      <c r="B233" s="142"/>
      <c r="C233" s="143" t="s">
        <v>431</v>
      </c>
      <c r="D233" s="143" t="s">
        <v>152</v>
      </c>
      <c r="E233" s="144" t="s">
        <v>432</v>
      </c>
      <c r="F233" s="239" t="s">
        <v>1088</v>
      </c>
      <c r="G233" s="240"/>
      <c r="H233" s="240"/>
      <c r="I233" s="240"/>
      <c r="J233" s="145" t="s">
        <v>164</v>
      </c>
      <c r="K233" s="173">
        <v>7.19</v>
      </c>
      <c r="L233" s="222"/>
      <c r="M233" s="222"/>
      <c r="N233" s="222"/>
      <c r="O233" s="222"/>
      <c r="P233" s="222"/>
      <c r="Q233" s="222"/>
      <c r="R233" s="147"/>
      <c r="T233" s="148" t="s">
        <v>3</v>
      </c>
      <c r="U233" s="37" t="s">
        <v>37</v>
      </c>
      <c r="V233" s="149">
        <v>0</v>
      </c>
      <c r="W233" s="149">
        <f t="shared" si="36"/>
        <v>0</v>
      </c>
      <c r="X233" s="149">
        <v>7.5399999999999998E-3</v>
      </c>
      <c r="Y233" s="149">
        <f t="shared" si="37"/>
        <v>5.42126E-2</v>
      </c>
      <c r="Z233" s="149">
        <v>0</v>
      </c>
      <c r="AA233" s="150">
        <f t="shared" si="38"/>
        <v>0</v>
      </c>
      <c r="AR233" s="14" t="s">
        <v>201</v>
      </c>
      <c r="AT233" s="14" t="s">
        <v>152</v>
      </c>
      <c r="AU233" s="14" t="s">
        <v>84</v>
      </c>
      <c r="AY233" s="14" t="s">
        <v>151</v>
      </c>
      <c r="BE233" s="106">
        <f t="shared" si="39"/>
        <v>0</v>
      </c>
      <c r="BF233" s="106">
        <f t="shared" si="40"/>
        <v>0</v>
      </c>
      <c r="BG233" s="106">
        <f t="shared" si="41"/>
        <v>0</v>
      </c>
      <c r="BH233" s="106">
        <f t="shared" si="42"/>
        <v>0</v>
      </c>
      <c r="BI233" s="106">
        <f t="shared" si="43"/>
        <v>0</v>
      </c>
      <c r="BJ233" s="14" t="s">
        <v>80</v>
      </c>
      <c r="BK233" s="151">
        <f t="shared" si="44"/>
        <v>0</v>
      </c>
      <c r="BL233" s="14" t="s">
        <v>201</v>
      </c>
      <c r="BM233" s="14" t="s">
        <v>354</v>
      </c>
    </row>
    <row r="234" spans="2:65" s="1" customFormat="1" ht="42" customHeight="1" x14ac:dyDescent="0.3">
      <c r="B234" s="142"/>
      <c r="C234" s="143" t="s">
        <v>433</v>
      </c>
      <c r="D234" s="143" t="s">
        <v>152</v>
      </c>
      <c r="E234" s="144" t="s">
        <v>434</v>
      </c>
      <c r="F234" s="239" t="s">
        <v>1072</v>
      </c>
      <c r="G234" s="240"/>
      <c r="H234" s="240"/>
      <c r="I234" s="240"/>
      <c r="J234" s="145" t="s">
        <v>164</v>
      </c>
      <c r="K234" s="173">
        <v>10.46</v>
      </c>
      <c r="L234" s="222"/>
      <c r="M234" s="222"/>
      <c r="N234" s="222"/>
      <c r="O234" s="222"/>
      <c r="P234" s="222"/>
      <c r="Q234" s="222"/>
      <c r="R234" s="147"/>
      <c r="T234" s="148" t="s">
        <v>3</v>
      </c>
      <c r="U234" s="37" t="s">
        <v>37</v>
      </c>
      <c r="V234" s="149">
        <v>0</v>
      </c>
      <c r="W234" s="149">
        <f t="shared" si="36"/>
        <v>0</v>
      </c>
      <c r="X234" s="149">
        <v>8.4799999999999997E-3</v>
      </c>
      <c r="Y234" s="149">
        <f t="shared" si="37"/>
        <v>8.870080000000001E-2</v>
      </c>
      <c r="Z234" s="149">
        <v>0</v>
      </c>
      <c r="AA234" s="150">
        <f t="shared" si="38"/>
        <v>0</v>
      </c>
      <c r="AR234" s="14" t="s">
        <v>201</v>
      </c>
      <c r="AT234" s="14" t="s">
        <v>152</v>
      </c>
      <c r="AU234" s="14" t="s">
        <v>84</v>
      </c>
      <c r="AY234" s="14" t="s">
        <v>151</v>
      </c>
      <c r="BE234" s="106">
        <f t="shared" si="39"/>
        <v>0</v>
      </c>
      <c r="BF234" s="106">
        <f t="shared" si="40"/>
        <v>0</v>
      </c>
      <c r="BG234" s="106">
        <f t="shared" si="41"/>
        <v>0</v>
      </c>
      <c r="BH234" s="106">
        <f t="shared" si="42"/>
        <v>0</v>
      </c>
      <c r="BI234" s="106">
        <f t="shared" si="43"/>
        <v>0</v>
      </c>
      <c r="BJ234" s="14" t="s">
        <v>80</v>
      </c>
      <c r="BK234" s="151">
        <f t="shared" si="44"/>
        <v>0</v>
      </c>
      <c r="BL234" s="14" t="s">
        <v>201</v>
      </c>
      <c r="BM234" s="14" t="s">
        <v>435</v>
      </c>
    </row>
    <row r="235" spans="2:65" s="1" customFormat="1" ht="31.5" customHeight="1" x14ac:dyDescent="0.3">
      <c r="B235" s="142"/>
      <c r="C235" s="143" t="s">
        <v>436</v>
      </c>
      <c r="D235" s="143" t="s">
        <v>152</v>
      </c>
      <c r="E235" s="144" t="s">
        <v>437</v>
      </c>
      <c r="F235" s="239" t="s">
        <v>438</v>
      </c>
      <c r="G235" s="240"/>
      <c r="H235" s="240"/>
      <c r="I235" s="240"/>
      <c r="J235" s="145" t="s">
        <v>171</v>
      </c>
      <c r="K235" s="146">
        <v>5.16</v>
      </c>
      <c r="L235" s="222"/>
      <c r="M235" s="222"/>
      <c r="N235" s="222"/>
      <c r="O235" s="222"/>
      <c r="P235" s="222"/>
      <c r="Q235" s="222"/>
      <c r="R235" s="147"/>
      <c r="T235" s="148" t="s">
        <v>3</v>
      </c>
      <c r="U235" s="37" t="s">
        <v>37</v>
      </c>
      <c r="V235" s="149">
        <v>0</v>
      </c>
      <c r="W235" s="149">
        <f t="shared" si="36"/>
        <v>0</v>
      </c>
      <c r="X235" s="149">
        <v>0</v>
      </c>
      <c r="Y235" s="149">
        <f t="shared" si="37"/>
        <v>0</v>
      </c>
      <c r="Z235" s="149">
        <v>0</v>
      </c>
      <c r="AA235" s="150">
        <f t="shared" si="38"/>
        <v>0</v>
      </c>
      <c r="AR235" s="14" t="s">
        <v>201</v>
      </c>
      <c r="AT235" s="14" t="s">
        <v>152</v>
      </c>
      <c r="AU235" s="14" t="s">
        <v>84</v>
      </c>
      <c r="AY235" s="14" t="s">
        <v>151</v>
      </c>
      <c r="BE235" s="106">
        <f t="shared" si="39"/>
        <v>0</v>
      </c>
      <c r="BF235" s="106">
        <f t="shared" si="40"/>
        <v>0</v>
      </c>
      <c r="BG235" s="106">
        <f t="shared" si="41"/>
        <v>0</v>
      </c>
      <c r="BH235" s="106">
        <f t="shared" si="42"/>
        <v>0</v>
      </c>
      <c r="BI235" s="106">
        <f t="shared" si="43"/>
        <v>0</v>
      </c>
      <c r="BJ235" s="14" t="s">
        <v>80</v>
      </c>
      <c r="BK235" s="151">
        <f t="shared" si="44"/>
        <v>0</v>
      </c>
      <c r="BL235" s="14" t="s">
        <v>201</v>
      </c>
      <c r="BM235" s="14" t="s">
        <v>356</v>
      </c>
    </row>
    <row r="236" spans="2:65" s="1" customFormat="1" ht="81.75" customHeight="1" x14ac:dyDescent="0.3">
      <c r="B236" s="142"/>
      <c r="C236" s="152" t="s">
        <v>439</v>
      </c>
      <c r="D236" s="152" t="s">
        <v>223</v>
      </c>
      <c r="E236" s="153" t="s">
        <v>440</v>
      </c>
      <c r="F236" s="241" t="s">
        <v>1073</v>
      </c>
      <c r="G236" s="242"/>
      <c r="H236" s="242"/>
      <c r="I236" s="242"/>
      <c r="J236" s="154" t="s">
        <v>441</v>
      </c>
      <c r="K236" s="174">
        <v>4</v>
      </c>
      <c r="L236" s="238"/>
      <c r="M236" s="238"/>
      <c r="N236" s="238"/>
      <c r="O236" s="222"/>
      <c r="P236" s="222"/>
      <c r="Q236" s="222"/>
      <c r="R236" s="147"/>
      <c r="T236" s="148" t="s">
        <v>3</v>
      </c>
      <c r="U236" s="37" t="s">
        <v>37</v>
      </c>
      <c r="V236" s="149">
        <v>0</v>
      </c>
      <c r="W236" s="149">
        <f t="shared" si="36"/>
        <v>0</v>
      </c>
      <c r="X236" s="149">
        <v>0.06</v>
      </c>
      <c r="Y236" s="149">
        <f t="shared" si="37"/>
        <v>0.24</v>
      </c>
      <c r="Z236" s="149">
        <v>0</v>
      </c>
      <c r="AA236" s="150">
        <f t="shared" si="38"/>
        <v>0</v>
      </c>
      <c r="AR236" s="14" t="s">
        <v>174</v>
      </c>
      <c r="AT236" s="14" t="s">
        <v>223</v>
      </c>
      <c r="AU236" s="14" t="s">
        <v>84</v>
      </c>
      <c r="AY236" s="14" t="s">
        <v>151</v>
      </c>
      <c r="BE236" s="106">
        <f t="shared" si="39"/>
        <v>0</v>
      </c>
      <c r="BF236" s="106">
        <f t="shared" si="40"/>
        <v>0</v>
      </c>
      <c r="BG236" s="106">
        <f t="shared" si="41"/>
        <v>0</v>
      </c>
      <c r="BH236" s="106">
        <f t="shared" si="42"/>
        <v>0</v>
      </c>
      <c r="BI236" s="106">
        <f t="shared" si="43"/>
        <v>0</v>
      </c>
      <c r="BJ236" s="14" t="s">
        <v>80</v>
      </c>
      <c r="BK236" s="151">
        <f t="shared" si="44"/>
        <v>0</v>
      </c>
      <c r="BL236" s="14" t="s">
        <v>87</v>
      </c>
      <c r="BM236" s="14" t="s">
        <v>442</v>
      </c>
    </row>
    <row r="237" spans="2:65" s="1" customFormat="1" ht="44.25" customHeight="1" x14ac:dyDescent="0.3">
      <c r="B237" s="142"/>
      <c r="C237" s="143" t="s">
        <v>443</v>
      </c>
      <c r="D237" s="143" t="s">
        <v>152</v>
      </c>
      <c r="E237" s="144" t="s">
        <v>444</v>
      </c>
      <c r="F237" s="239" t="s">
        <v>1089</v>
      </c>
      <c r="G237" s="240"/>
      <c r="H237" s="240"/>
      <c r="I237" s="240"/>
      <c r="J237" s="145" t="s">
        <v>441</v>
      </c>
      <c r="K237" s="173">
        <v>4</v>
      </c>
      <c r="L237" s="222"/>
      <c r="M237" s="222"/>
      <c r="N237" s="222"/>
      <c r="O237" s="222"/>
      <c r="P237" s="222"/>
      <c r="Q237" s="222"/>
      <c r="R237" s="147"/>
      <c r="T237" s="148" t="s">
        <v>3</v>
      </c>
      <c r="U237" s="37" t="s">
        <v>37</v>
      </c>
      <c r="V237" s="149">
        <v>3.5086599999999999</v>
      </c>
      <c r="W237" s="149">
        <f t="shared" si="36"/>
        <v>14.03464</v>
      </c>
      <c r="X237" s="149">
        <v>6.0000000000000002E-5</v>
      </c>
      <c r="Y237" s="149">
        <f t="shared" si="37"/>
        <v>2.4000000000000001E-4</v>
      </c>
      <c r="Z237" s="149">
        <v>0</v>
      </c>
      <c r="AA237" s="150">
        <f t="shared" si="38"/>
        <v>0</v>
      </c>
      <c r="AR237" s="14" t="s">
        <v>201</v>
      </c>
      <c r="AT237" s="14" t="s">
        <v>152</v>
      </c>
      <c r="AU237" s="14" t="s">
        <v>84</v>
      </c>
      <c r="AY237" s="14" t="s">
        <v>151</v>
      </c>
      <c r="BE237" s="106">
        <f t="shared" si="39"/>
        <v>0</v>
      </c>
      <c r="BF237" s="106">
        <f t="shared" si="40"/>
        <v>0</v>
      </c>
      <c r="BG237" s="106">
        <f t="shared" si="41"/>
        <v>0</v>
      </c>
      <c r="BH237" s="106">
        <f t="shared" si="42"/>
        <v>0</v>
      </c>
      <c r="BI237" s="106">
        <f t="shared" si="43"/>
        <v>0</v>
      </c>
      <c r="BJ237" s="14" t="s">
        <v>80</v>
      </c>
      <c r="BK237" s="151">
        <f t="shared" si="44"/>
        <v>0</v>
      </c>
      <c r="BL237" s="14" t="s">
        <v>201</v>
      </c>
      <c r="BM237" s="14" t="s">
        <v>445</v>
      </c>
    </row>
    <row r="238" spans="2:65" s="10" customFormat="1" ht="22.35" customHeight="1" x14ac:dyDescent="0.3">
      <c r="B238" s="131"/>
      <c r="C238" s="132"/>
      <c r="D238" s="141" t="s">
        <v>127</v>
      </c>
      <c r="E238" s="141"/>
      <c r="F238" s="141"/>
      <c r="G238" s="141"/>
      <c r="H238" s="141"/>
      <c r="I238" s="141"/>
      <c r="J238" s="141"/>
      <c r="K238" s="141"/>
      <c r="L238" s="141"/>
      <c r="M238" s="141"/>
      <c r="N238" s="229"/>
      <c r="O238" s="230"/>
      <c r="P238" s="230"/>
      <c r="Q238" s="230"/>
      <c r="R238" s="134"/>
      <c r="T238" s="135"/>
      <c r="U238" s="132"/>
      <c r="V238" s="132"/>
      <c r="W238" s="136">
        <f>SUM(W239:W262)</f>
        <v>0</v>
      </c>
      <c r="X238" s="132"/>
      <c r="Y238" s="136">
        <f>SUM(Y239:Y262)</f>
        <v>5.4750000000000007E-3</v>
      </c>
      <c r="Z238" s="132"/>
      <c r="AA238" s="137">
        <f>SUM(AA239:AA262)</f>
        <v>0.10390000000000001</v>
      </c>
      <c r="AR238" s="138" t="s">
        <v>80</v>
      </c>
      <c r="AT238" s="139" t="s">
        <v>69</v>
      </c>
      <c r="AU238" s="139" t="s">
        <v>80</v>
      </c>
      <c r="AY238" s="138" t="s">
        <v>151</v>
      </c>
      <c r="BK238" s="140">
        <f>SUM(BK239:BK262)</f>
        <v>0</v>
      </c>
    </row>
    <row r="239" spans="2:65" s="1" customFormat="1" ht="31.5" customHeight="1" x14ac:dyDescent="0.3">
      <c r="B239" s="142"/>
      <c r="C239" s="143" t="s">
        <v>446</v>
      </c>
      <c r="D239" s="143" t="s">
        <v>152</v>
      </c>
      <c r="E239" s="165" t="s">
        <v>447</v>
      </c>
      <c r="F239" s="220" t="s">
        <v>448</v>
      </c>
      <c r="G239" s="221"/>
      <c r="H239" s="221"/>
      <c r="I239" s="221"/>
      <c r="J239" s="145" t="s">
        <v>164</v>
      </c>
      <c r="K239" s="173">
        <v>63.6</v>
      </c>
      <c r="L239" s="222"/>
      <c r="M239" s="222"/>
      <c r="N239" s="222"/>
      <c r="O239" s="222"/>
      <c r="P239" s="222"/>
      <c r="Q239" s="222"/>
      <c r="R239" s="147"/>
      <c r="T239" s="148" t="s">
        <v>3</v>
      </c>
      <c r="U239" s="37" t="s">
        <v>37</v>
      </c>
      <c r="V239" s="149">
        <v>0</v>
      </c>
      <c r="W239" s="149">
        <f t="shared" ref="W239:W262" si="45">V239*K239</f>
        <v>0</v>
      </c>
      <c r="X239" s="149">
        <v>5.0000000000000002E-5</v>
      </c>
      <c r="Y239" s="149">
        <f t="shared" ref="Y239:Y262" si="46">X239*K239</f>
        <v>3.1800000000000001E-3</v>
      </c>
      <c r="Z239" s="149">
        <v>1E-3</v>
      </c>
      <c r="AA239" s="150">
        <f t="shared" ref="AA239:AA262" si="47">Z239*K239</f>
        <v>6.3600000000000004E-2</v>
      </c>
      <c r="AR239" s="14" t="s">
        <v>201</v>
      </c>
      <c r="AT239" s="14" t="s">
        <v>152</v>
      </c>
      <c r="AU239" s="14" t="s">
        <v>84</v>
      </c>
      <c r="AY239" s="14" t="s">
        <v>151</v>
      </c>
      <c r="BE239" s="106">
        <f t="shared" ref="BE239:BE262" si="48">IF(U239="základná",N239,0)</f>
        <v>0</v>
      </c>
      <c r="BF239" s="106">
        <f t="shared" ref="BF239:BF262" si="49">IF(U239="znížená",N239,0)</f>
        <v>0</v>
      </c>
      <c r="BG239" s="106">
        <f t="shared" ref="BG239:BG262" si="50">IF(U239="zákl. prenesená",N239,0)</f>
        <v>0</v>
      </c>
      <c r="BH239" s="106">
        <f t="shared" ref="BH239:BH262" si="51">IF(U239="zníž. prenesená",N239,0)</f>
        <v>0</v>
      </c>
      <c r="BI239" s="106">
        <f t="shared" ref="BI239:BI262" si="52">IF(U239="nulová",N239,0)</f>
        <v>0</v>
      </c>
      <c r="BJ239" s="14" t="s">
        <v>80</v>
      </c>
      <c r="BK239" s="151">
        <f t="shared" ref="BK239:BK262" si="53">ROUND(L239*K239,3)</f>
        <v>0</v>
      </c>
      <c r="BL239" s="14" t="s">
        <v>201</v>
      </c>
      <c r="BM239" s="14" t="s">
        <v>449</v>
      </c>
    </row>
    <row r="240" spans="2:65" s="1" customFormat="1" ht="31.5" customHeight="1" x14ac:dyDescent="0.3">
      <c r="B240" s="142"/>
      <c r="C240" s="143" t="s">
        <v>450</v>
      </c>
      <c r="D240" s="143" t="s">
        <v>152</v>
      </c>
      <c r="E240" s="165" t="s">
        <v>451</v>
      </c>
      <c r="F240" s="220" t="s">
        <v>452</v>
      </c>
      <c r="G240" s="221"/>
      <c r="H240" s="221"/>
      <c r="I240" s="221"/>
      <c r="J240" s="145" t="s">
        <v>164</v>
      </c>
      <c r="K240" s="173">
        <v>45</v>
      </c>
      <c r="L240" s="222"/>
      <c r="M240" s="222"/>
      <c r="N240" s="222"/>
      <c r="O240" s="222"/>
      <c r="P240" s="222"/>
      <c r="Q240" s="222"/>
      <c r="R240" s="147"/>
      <c r="T240" s="148" t="s">
        <v>3</v>
      </c>
      <c r="U240" s="37" t="s">
        <v>37</v>
      </c>
      <c r="V240" s="149">
        <v>0</v>
      </c>
      <c r="W240" s="149">
        <f t="shared" si="45"/>
        <v>0</v>
      </c>
      <c r="X240" s="149">
        <v>0</v>
      </c>
      <c r="Y240" s="149">
        <f t="shared" si="46"/>
        <v>0</v>
      </c>
      <c r="Z240" s="149">
        <v>0</v>
      </c>
      <c r="AA240" s="150">
        <f t="shared" si="47"/>
        <v>0</v>
      </c>
      <c r="AR240" s="14" t="s">
        <v>201</v>
      </c>
      <c r="AT240" s="14" t="s">
        <v>152</v>
      </c>
      <c r="AU240" s="14" t="s">
        <v>84</v>
      </c>
      <c r="AY240" s="14" t="s">
        <v>151</v>
      </c>
      <c r="BE240" s="106">
        <f t="shared" si="48"/>
        <v>0</v>
      </c>
      <c r="BF240" s="106">
        <f t="shared" si="49"/>
        <v>0</v>
      </c>
      <c r="BG240" s="106">
        <f t="shared" si="50"/>
        <v>0</v>
      </c>
      <c r="BH240" s="106">
        <f t="shared" si="51"/>
        <v>0</v>
      </c>
      <c r="BI240" s="106">
        <f t="shared" si="52"/>
        <v>0</v>
      </c>
      <c r="BJ240" s="14" t="s">
        <v>80</v>
      </c>
      <c r="BK240" s="151">
        <f t="shared" si="53"/>
        <v>0</v>
      </c>
      <c r="BL240" s="14" t="s">
        <v>201</v>
      </c>
      <c r="BM240" s="14" t="s">
        <v>453</v>
      </c>
    </row>
    <row r="241" spans="2:65" s="1" customFormat="1" ht="31.5" customHeight="1" x14ac:dyDescent="0.3">
      <c r="B241" s="142"/>
      <c r="C241" s="143" t="s">
        <v>454</v>
      </c>
      <c r="D241" s="143" t="s">
        <v>152</v>
      </c>
      <c r="E241" s="165" t="s">
        <v>455</v>
      </c>
      <c r="F241" s="220" t="s">
        <v>456</v>
      </c>
      <c r="G241" s="221"/>
      <c r="H241" s="221"/>
      <c r="I241" s="221"/>
      <c r="J241" s="145" t="s">
        <v>164</v>
      </c>
      <c r="K241" s="173">
        <v>17.7</v>
      </c>
      <c r="L241" s="222"/>
      <c r="M241" s="222"/>
      <c r="N241" s="222"/>
      <c r="O241" s="222"/>
      <c r="P241" s="222"/>
      <c r="Q241" s="222"/>
      <c r="R241" s="147"/>
      <c r="T241" s="148" t="s">
        <v>3</v>
      </c>
      <c r="U241" s="37" t="s">
        <v>37</v>
      </c>
      <c r="V241" s="149">
        <v>0</v>
      </c>
      <c r="W241" s="149">
        <f t="shared" si="45"/>
        <v>0</v>
      </c>
      <c r="X241" s="149">
        <v>0</v>
      </c>
      <c r="Y241" s="149">
        <f t="shared" si="46"/>
        <v>0</v>
      </c>
      <c r="Z241" s="149">
        <v>0</v>
      </c>
      <c r="AA241" s="150">
        <f t="shared" si="47"/>
        <v>0</v>
      </c>
      <c r="AR241" s="14" t="s">
        <v>201</v>
      </c>
      <c r="AT241" s="14" t="s">
        <v>152</v>
      </c>
      <c r="AU241" s="14" t="s">
        <v>84</v>
      </c>
      <c r="AY241" s="14" t="s">
        <v>151</v>
      </c>
      <c r="BE241" s="106">
        <f t="shared" si="48"/>
        <v>0</v>
      </c>
      <c r="BF241" s="106">
        <f t="shared" si="49"/>
        <v>0</v>
      </c>
      <c r="BG241" s="106">
        <f t="shared" si="50"/>
        <v>0</v>
      </c>
      <c r="BH241" s="106">
        <f t="shared" si="51"/>
        <v>0</v>
      </c>
      <c r="BI241" s="106">
        <f t="shared" si="52"/>
        <v>0</v>
      </c>
      <c r="BJ241" s="14" t="s">
        <v>80</v>
      </c>
      <c r="BK241" s="151">
        <f t="shared" si="53"/>
        <v>0</v>
      </c>
      <c r="BL241" s="14" t="s">
        <v>201</v>
      </c>
      <c r="BM241" s="14" t="s">
        <v>457</v>
      </c>
    </row>
    <row r="242" spans="2:65" s="1" customFormat="1" ht="31.5" customHeight="1" x14ac:dyDescent="0.3">
      <c r="B242" s="142"/>
      <c r="C242" s="143" t="s">
        <v>458</v>
      </c>
      <c r="D242" s="143" t="s">
        <v>152</v>
      </c>
      <c r="E242" s="165" t="s">
        <v>459</v>
      </c>
      <c r="F242" s="220" t="s">
        <v>460</v>
      </c>
      <c r="G242" s="221"/>
      <c r="H242" s="221"/>
      <c r="I242" s="221"/>
      <c r="J242" s="145" t="s">
        <v>164</v>
      </c>
      <c r="K242" s="173">
        <v>4.4000000000000004</v>
      </c>
      <c r="L242" s="222"/>
      <c r="M242" s="222"/>
      <c r="N242" s="222"/>
      <c r="O242" s="222"/>
      <c r="P242" s="222"/>
      <c r="Q242" s="222"/>
      <c r="R242" s="147"/>
      <c r="T242" s="148" t="s">
        <v>3</v>
      </c>
      <c r="U242" s="37" t="s">
        <v>37</v>
      </c>
      <c r="V242" s="149">
        <v>0</v>
      </c>
      <c r="W242" s="149">
        <f t="shared" si="45"/>
        <v>0</v>
      </c>
      <c r="X242" s="149">
        <v>0</v>
      </c>
      <c r="Y242" s="149">
        <f t="shared" si="46"/>
        <v>0</v>
      </c>
      <c r="Z242" s="149">
        <v>0</v>
      </c>
      <c r="AA242" s="150">
        <f t="shared" si="47"/>
        <v>0</v>
      </c>
      <c r="AR242" s="14" t="s">
        <v>201</v>
      </c>
      <c r="AT242" s="14" t="s">
        <v>152</v>
      </c>
      <c r="AU242" s="14" t="s">
        <v>84</v>
      </c>
      <c r="AY242" s="14" t="s">
        <v>151</v>
      </c>
      <c r="BE242" s="106">
        <f t="shared" si="48"/>
        <v>0</v>
      </c>
      <c r="BF242" s="106">
        <f t="shared" si="49"/>
        <v>0</v>
      </c>
      <c r="BG242" s="106">
        <f t="shared" si="50"/>
        <v>0</v>
      </c>
      <c r="BH242" s="106">
        <f t="shared" si="51"/>
        <v>0</v>
      </c>
      <c r="BI242" s="106">
        <f t="shared" si="52"/>
        <v>0</v>
      </c>
      <c r="BJ242" s="14" t="s">
        <v>80</v>
      </c>
      <c r="BK242" s="151">
        <f t="shared" si="53"/>
        <v>0</v>
      </c>
      <c r="BL242" s="14" t="s">
        <v>201</v>
      </c>
      <c r="BM242" s="14" t="s">
        <v>461</v>
      </c>
    </row>
    <row r="243" spans="2:65" s="1" customFormat="1" ht="31.5" customHeight="1" x14ac:dyDescent="0.3">
      <c r="B243" s="142"/>
      <c r="C243" s="143" t="s">
        <v>12</v>
      </c>
      <c r="D243" s="143" t="s">
        <v>152</v>
      </c>
      <c r="E243" s="165" t="s">
        <v>462</v>
      </c>
      <c r="F243" s="220" t="s">
        <v>463</v>
      </c>
      <c r="G243" s="221"/>
      <c r="H243" s="221"/>
      <c r="I243" s="221"/>
      <c r="J243" s="145" t="s">
        <v>164</v>
      </c>
      <c r="K243" s="173">
        <v>25.3</v>
      </c>
      <c r="L243" s="222"/>
      <c r="M243" s="222"/>
      <c r="N243" s="222"/>
      <c r="O243" s="222"/>
      <c r="P243" s="222"/>
      <c r="Q243" s="222"/>
      <c r="R243" s="147"/>
      <c r="T243" s="148" t="s">
        <v>3</v>
      </c>
      <c r="U243" s="37" t="s">
        <v>37</v>
      </c>
      <c r="V243" s="149">
        <v>0</v>
      </c>
      <c r="W243" s="149">
        <f t="shared" si="45"/>
        <v>0</v>
      </c>
      <c r="X243" s="149">
        <v>0</v>
      </c>
      <c r="Y243" s="149">
        <f t="shared" si="46"/>
        <v>0</v>
      </c>
      <c r="Z243" s="149">
        <v>0</v>
      </c>
      <c r="AA243" s="150">
        <f t="shared" si="47"/>
        <v>0</v>
      </c>
      <c r="AR243" s="14" t="s">
        <v>201</v>
      </c>
      <c r="AT243" s="14" t="s">
        <v>152</v>
      </c>
      <c r="AU243" s="14" t="s">
        <v>84</v>
      </c>
      <c r="AY243" s="14" t="s">
        <v>151</v>
      </c>
      <c r="BE243" s="106">
        <f t="shared" si="48"/>
        <v>0</v>
      </c>
      <c r="BF243" s="106">
        <f t="shared" si="49"/>
        <v>0</v>
      </c>
      <c r="BG243" s="106">
        <f t="shared" si="50"/>
        <v>0</v>
      </c>
      <c r="BH243" s="106">
        <f t="shared" si="51"/>
        <v>0</v>
      </c>
      <c r="BI243" s="106">
        <f t="shared" si="52"/>
        <v>0</v>
      </c>
      <c r="BJ243" s="14" t="s">
        <v>80</v>
      </c>
      <c r="BK243" s="151">
        <f t="shared" si="53"/>
        <v>0</v>
      </c>
      <c r="BL243" s="14" t="s">
        <v>201</v>
      </c>
      <c r="BM243" s="14" t="s">
        <v>464</v>
      </c>
    </row>
    <row r="244" spans="2:65" s="1" customFormat="1" ht="31.5" customHeight="1" x14ac:dyDescent="0.3">
      <c r="B244" s="142"/>
      <c r="C244" s="143" t="s">
        <v>465</v>
      </c>
      <c r="D244" s="143" t="s">
        <v>152</v>
      </c>
      <c r="E244" s="165" t="s">
        <v>466</v>
      </c>
      <c r="F244" s="220" t="s">
        <v>467</v>
      </c>
      <c r="G244" s="221"/>
      <c r="H244" s="221"/>
      <c r="I244" s="221"/>
      <c r="J244" s="145" t="s">
        <v>164</v>
      </c>
      <c r="K244" s="173">
        <v>38.299999999999997</v>
      </c>
      <c r="L244" s="222"/>
      <c r="M244" s="222"/>
      <c r="N244" s="222"/>
      <c r="O244" s="222"/>
      <c r="P244" s="222"/>
      <c r="Q244" s="222"/>
      <c r="R244" s="147"/>
      <c r="T244" s="148" t="s">
        <v>3</v>
      </c>
      <c r="U244" s="37" t="s">
        <v>37</v>
      </c>
      <c r="V244" s="149">
        <v>0</v>
      </c>
      <c r="W244" s="149">
        <f t="shared" si="45"/>
        <v>0</v>
      </c>
      <c r="X244" s="149">
        <v>5.0000000000000002E-5</v>
      </c>
      <c r="Y244" s="149">
        <f t="shared" si="46"/>
        <v>1.915E-3</v>
      </c>
      <c r="Z244" s="149">
        <v>1E-3</v>
      </c>
      <c r="AA244" s="150">
        <f t="shared" si="47"/>
        <v>3.8300000000000001E-2</v>
      </c>
      <c r="AR244" s="14" t="s">
        <v>201</v>
      </c>
      <c r="AT244" s="14" t="s">
        <v>152</v>
      </c>
      <c r="AU244" s="14" t="s">
        <v>84</v>
      </c>
      <c r="AY244" s="14" t="s">
        <v>151</v>
      </c>
      <c r="BE244" s="106">
        <f t="shared" si="48"/>
        <v>0</v>
      </c>
      <c r="BF244" s="106">
        <f t="shared" si="49"/>
        <v>0</v>
      </c>
      <c r="BG244" s="106">
        <f t="shared" si="50"/>
        <v>0</v>
      </c>
      <c r="BH244" s="106">
        <f t="shared" si="51"/>
        <v>0</v>
      </c>
      <c r="BI244" s="106">
        <f t="shared" si="52"/>
        <v>0</v>
      </c>
      <c r="BJ244" s="14" t="s">
        <v>80</v>
      </c>
      <c r="BK244" s="151">
        <f t="shared" si="53"/>
        <v>0</v>
      </c>
      <c r="BL244" s="14" t="s">
        <v>201</v>
      </c>
      <c r="BM244" s="14" t="s">
        <v>468</v>
      </c>
    </row>
    <row r="245" spans="2:65" s="1" customFormat="1" ht="44.25" customHeight="1" x14ac:dyDescent="0.3">
      <c r="B245" s="142"/>
      <c r="C245" s="143" t="s">
        <v>469</v>
      </c>
      <c r="D245" s="143" t="s">
        <v>152</v>
      </c>
      <c r="E245" s="165" t="s">
        <v>470</v>
      </c>
      <c r="F245" s="220" t="s">
        <v>1074</v>
      </c>
      <c r="G245" s="221"/>
      <c r="H245" s="221"/>
      <c r="I245" s="221"/>
      <c r="J245" s="145" t="s">
        <v>164</v>
      </c>
      <c r="K245" s="173">
        <v>63.6</v>
      </c>
      <c r="L245" s="222"/>
      <c r="M245" s="222"/>
      <c r="N245" s="222"/>
      <c r="O245" s="222"/>
      <c r="P245" s="222"/>
      <c r="Q245" s="222"/>
      <c r="R245" s="147"/>
      <c r="T245" s="148" t="s">
        <v>3</v>
      </c>
      <c r="U245" s="37" t="s">
        <v>37</v>
      </c>
      <c r="V245" s="149">
        <v>0</v>
      </c>
      <c r="W245" s="149">
        <f t="shared" si="45"/>
        <v>0</v>
      </c>
      <c r="X245" s="149">
        <v>0</v>
      </c>
      <c r="Y245" s="149">
        <f t="shared" si="46"/>
        <v>0</v>
      </c>
      <c r="Z245" s="149">
        <v>0</v>
      </c>
      <c r="AA245" s="150">
        <f t="shared" si="47"/>
        <v>0</v>
      </c>
      <c r="AR245" s="14" t="s">
        <v>201</v>
      </c>
      <c r="AT245" s="14" t="s">
        <v>152</v>
      </c>
      <c r="AU245" s="14" t="s">
        <v>84</v>
      </c>
      <c r="AY245" s="14" t="s">
        <v>151</v>
      </c>
      <c r="BE245" s="106">
        <f t="shared" si="48"/>
        <v>0</v>
      </c>
      <c r="BF245" s="106">
        <f t="shared" si="49"/>
        <v>0</v>
      </c>
      <c r="BG245" s="106">
        <f t="shared" si="50"/>
        <v>0</v>
      </c>
      <c r="BH245" s="106">
        <f t="shared" si="51"/>
        <v>0</v>
      </c>
      <c r="BI245" s="106">
        <f t="shared" si="52"/>
        <v>0</v>
      </c>
      <c r="BJ245" s="14" t="s">
        <v>80</v>
      </c>
      <c r="BK245" s="151">
        <f t="shared" si="53"/>
        <v>0</v>
      </c>
      <c r="BL245" s="14" t="s">
        <v>201</v>
      </c>
      <c r="BM245" s="14" t="s">
        <v>471</v>
      </c>
    </row>
    <row r="246" spans="2:65" s="1" customFormat="1" ht="42" customHeight="1" x14ac:dyDescent="0.3">
      <c r="B246" s="142"/>
      <c r="C246" s="143" t="s">
        <v>472</v>
      </c>
      <c r="D246" s="143" t="s">
        <v>152</v>
      </c>
      <c r="E246" s="165" t="s">
        <v>473</v>
      </c>
      <c r="F246" s="220" t="s">
        <v>1075</v>
      </c>
      <c r="G246" s="221"/>
      <c r="H246" s="221"/>
      <c r="I246" s="221"/>
      <c r="J246" s="145" t="s">
        <v>164</v>
      </c>
      <c r="K246" s="173">
        <v>45</v>
      </c>
      <c r="L246" s="222"/>
      <c r="M246" s="222"/>
      <c r="N246" s="222"/>
      <c r="O246" s="222"/>
      <c r="P246" s="222"/>
      <c r="Q246" s="222"/>
      <c r="R246" s="147"/>
      <c r="T246" s="148" t="s">
        <v>3</v>
      </c>
      <c r="U246" s="37" t="s">
        <v>37</v>
      </c>
      <c r="V246" s="149">
        <v>0</v>
      </c>
      <c r="W246" s="149">
        <f t="shared" si="45"/>
        <v>0</v>
      </c>
      <c r="X246" s="149">
        <v>0</v>
      </c>
      <c r="Y246" s="149">
        <f t="shared" si="46"/>
        <v>0</v>
      </c>
      <c r="Z246" s="149">
        <v>0</v>
      </c>
      <c r="AA246" s="150">
        <f t="shared" si="47"/>
        <v>0</v>
      </c>
      <c r="AR246" s="14" t="s">
        <v>201</v>
      </c>
      <c r="AT246" s="14" t="s">
        <v>152</v>
      </c>
      <c r="AU246" s="14" t="s">
        <v>84</v>
      </c>
      <c r="AY246" s="14" t="s">
        <v>151</v>
      </c>
      <c r="BE246" s="106">
        <f t="shared" si="48"/>
        <v>0</v>
      </c>
      <c r="BF246" s="106">
        <f t="shared" si="49"/>
        <v>0</v>
      </c>
      <c r="BG246" s="106">
        <f t="shared" si="50"/>
        <v>0</v>
      </c>
      <c r="BH246" s="106">
        <f t="shared" si="51"/>
        <v>0</v>
      </c>
      <c r="BI246" s="106">
        <f t="shared" si="52"/>
        <v>0</v>
      </c>
      <c r="BJ246" s="14" t="s">
        <v>80</v>
      </c>
      <c r="BK246" s="151">
        <f t="shared" si="53"/>
        <v>0</v>
      </c>
      <c r="BL246" s="14" t="s">
        <v>201</v>
      </c>
      <c r="BM246" s="14" t="s">
        <v>474</v>
      </c>
    </row>
    <row r="247" spans="2:65" s="1" customFormat="1" ht="42.75" customHeight="1" x14ac:dyDescent="0.3">
      <c r="B247" s="142"/>
      <c r="C247" s="143" t="s">
        <v>475</v>
      </c>
      <c r="D247" s="143" t="s">
        <v>152</v>
      </c>
      <c r="E247" s="165" t="s">
        <v>476</v>
      </c>
      <c r="F247" s="220" t="s">
        <v>1076</v>
      </c>
      <c r="G247" s="221"/>
      <c r="H247" s="221"/>
      <c r="I247" s="221"/>
      <c r="J247" s="145" t="s">
        <v>164</v>
      </c>
      <c r="K247" s="173">
        <v>17.7</v>
      </c>
      <c r="L247" s="222"/>
      <c r="M247" s="222"/>
      <c r="N247" s="222"/>
      <c r="O247" s="222"/>
      <c r="P247" s="222"/>
      <c r="Q247" s="222"/>
      <c r="R247" s="147"/>
      <c r="T247" s="148" t="s">
        <v>3</v>
      </c>
      <c r="U247" s="37" t="s">
        <v>37</v>
      </c>
      <c r="V247" s="149">
        <v>0</v>
      </c>
      <c r="W247" s="149">
        <f t="shared" si="45"/>
        <v>0</v>
      </c>
      <c r="X247" s="149">
        <v>0</v>
      </c>
      <c r="Y247" s="149">
        <f t="shared" si="46"/>
        <v>0</v>
      </c>
      <c r="Z247" s="149">
        <v>0</v>
      </c>
      <c r="AA247" s="150">
        <f t="shared" si="47"/>
        <v>0</v>
      </c>
      <c r="AR247" s="14" t="s">
        <v>201</v>
      </c>
      <c r="AT247" s="14" t="s">
        <v>152</v>
      </c>
      <c r="AU247" s="14" t="s">
        <v>84</v>
      </c>
      <c r="AY247" s="14" t="s">
        <v>151</v>
      </c>
      <c r="BE247" s="106">
        <f t="shared" si="48"/>
        <v>0</v>
      </c>
      <c r="BF247" s="106">
        <f t="shared" si="49"/>
        <v>0</v>
      </c>
      <c r="BG247" s="106">
        <f t="shared" si="50"/>
        <v>0</v>
      </c>
      <c r="BH247" s="106">
        <f t="shared" si="51"/>
        <v>0</v>
      </c>
      <c r="BI247" s="106">
        <f t="shared" si="52"/>
        <v>0</v>
      </c>
      <c r="BJ247" s="14" t="s">
        <v>80</v>
      </c>
      <c r="BK247" s="151">
        <f t="shared" si="53"/>
        <v>0</v>
      </c>
      <c r="BL247" s="14" t="s">
        <v>201</v>
      </c>
      <c r="BM247" s="14" t="s">
        <v>477</v>
      </c>
    </row>
    <row r="248" spans="2:65" s="1" customFormat="1" ht="43.5" customHeight="1" x14ac:dyDescent="0.3">
      <c r="B248" s="142"/>
      <c r="C248" s="143" t="s">
        <v>478</v>
      </c>
      <c r="D248" s="143" t="s">
        <v>152</v>
      </c>
      <c r="E248" s="165" t="s">
        <v>479</v>
      </c>
      <c r="F248" s="220" t="s">
        <v>1077</v>
      </c>
      <c r="G248" s="221"/>
      <c r="H248" s="221"/>
      <c r="I248" s="221"/>
      <c r="J248" s="145" t="s">
        <v>164</v>
      </c>
      <c r="K248" s="173">
        <v>4.4000000000000004</v>
      </c>
      <c r="L248" s="222"/>
      <c r="M248" s="222"/>
      <c r="N248" s="222"/>
      <c r="O248" s="222"/>
      <c r="P248" s="222"/>
      <c r="Q248" s="222"/>
      <c r="R248" s="147"/>
      <c r="T248" s="148" t="s">
        <v>3</v>
      </c>
      <c r="U248" s="37" t="s">
        <v>37</v>
      </c>
      <c r="V248" s="149">
        <v>0</v>
      </c>
      <c r="W248" s="149">
        <f t="shared" si="45"/>
        <v>0</v>
      </c>
      <c r="X248" s="149">
        <v>0</v>
      </c>
      <c r="Y248" s="149">
        <f t="shared" si="46"/>
        <v>0</v>
      </c>
      <c r="Z248" s="149">
        <v>0</v>
      </c>
      <c r="AA248" s="150">
        <f t="shared" si="47"/>
        <v>0</v>
      </c>
      <c r="AR248" s="14" t="s">
        <v>201</v>
      </c>
      <c r="AT248" s="14" t="s">
        <v>152</v>
      </c>
      <c r="AU248" s="14" t="s">
        <v>84</v>
      </c>
      <c r="AY248" s="14" t="s">
        <v>151</v>
      </c>
      <c r="BE248" s="106">
        <f t="shared" si="48"/>
        <v>0</v>
      </c>
      <c r="BF248" s="106">
        <f t="shared" si="49"/>
        <v>0</v>
      </c>
      <c r="BG248" s="106">
        <f t="shared" si="50"/>
        <v>0</v>
      </c>
      <c r="BH248" s="106">
        <f t="shared" si="51"/>
        <v>0</v>
      </c>
      <c r="BI248" s="106">
        <f t="shared" si="52"/>
        <v>0</v>
      </c>
      <c r="BJ248" s="14" t="s">
        <v>80</v>
      </c>
      <c r="BK248" s="151">
        <f t="shared" si="53"/>
        <v>0</v>
      </c>
      <c r="BL248" s="14" t="s">
        <v>201</v>
      </c>
      <c r="BM248" s="14" t="s">
        <v>480</v>
      </c>
    </row>
    <row r="249" spans="2:65" s="1" customFormat="1" ht="42.75" customHeight="1" x14ac:dyDescent="0.3">
      <c r="B249" s="142"/>
      <c r="C249" s="143" t="s">
        <v>481</v>
      </c>
      <c r="D249" s="143" t="s">
        <v>152</v>
      </c>
      <c r="E249" s="165" t="s">
        <v>482</v>
      </c>
      <c r="F249" s="220" t="s">
        <v>1078</v>
      </c>
      <c r="G249" s="221"/>
      <c r="H249" s="221"/>
      <c r="I249" s="221"/>
      <c r="J249" s="145" t="s">
        <v>164</v>
      </c>
      <c r="K249" s="173">
        <v>25.3</v>
      </c>
      <c r="L249" s="222"/>
      <c r="M249" s="222"/>
      <c r="N249" s="222"/>
      <c r="O249" s="222"/>
      <c r="P249" s="222"/>
      <c r="Q249" s="222"/>
      <c r="R249" s="147"/>
      <c r="T249" s="148" t="s">
        <v>3</v>
      </c>
      <c r="U249" s="37" t="s">
        <v>37</v>
      </c>
      <c r="V249" s="149">
        <v>0</v>
      </c>
      <c r="W249" s="149">
        <f t="shared" si="45"/>
        <v>0</v>
      </c>
      <c r="X249" s="149">
        <v>0</v>
      </c>
      <c r="Y249" s="149">
        <f t="shared" si="46"/>
        <v>0</v>
      </c>
      <c r="Z249" s="149">
        <v>0</v>
      </c>
      <c r="AA249" s="150">
        <f t="shared" si="47"/>
        <v>0</v>
      </c>
      <c r="AR249" s="14" t="s">
        <v>201</v>
      </c>
      <c r="AT249" s="14" t="s">
        <v>152</v>
      </c>
      <c r="AU249" s="14" t="s">
        <v>84</v>
      </c>
      <c r="AY249" s="14" t="s">
        <v>151</v>
      </c>
      <c r="BE249" s="106">
        <f t="shared" si="48"/>
        <v>0</v>
      </c>
      <c r="BF249" s="106">
        <f t="shared" si="49"/>
        <v>0</v>
      </c>
      <c r="BG249" s="106">
        <f t="shared" si="50"/>
        <v>0</v>
      </c>
      <c r="BH249" s="106">
        <f t="shared" si="51"/>
        <v>0</v>
      </c>
      <c r="BI249" s="106">
        <f t="shared" si="52"/>
        <v>0</v>
      </c>
      <c r="BJ249" s="14" t="s">
        <v>80</v>
      </c>
      <c r="BK249" s="151">
        <f t="shared" si="53"/>
        <v>0</v>
      </c>
      <c r="BL249" s="14" t="s">
        <v>201</v>
      </c>
      <c r="BM249" s="14" t="s">
        <v>483</v>
      </c>
    </row>
    <row r="250" spans="2:65" s="1" customFormat="1" ht="42" customHeight="1" x14ac:dyDescent="0.3">
      <c r="B250" s="142"/>
      <c r="C250" s="143" t="s">
        <v>484</v>
      </c>
      <c r="D250" s="143" t="s">
        <v>152</v>
      </c>
      <c r="E250" s="165" t="s">
        <v>485</v>
      </c>
      <c r="F250" s="220" t="s">
        <v>1079</v>
      </c>
      <c r="G250" s="221"/>
      <c r="H250" s="221"/>
      <c r="I250" s="221"/>
      <c r="J250" s="145" t="s">
        <v>164</v>
      </c>
      <c r="K250" s="173">
        <v>38.299999999999997</v>
      </c>
      <c r="L250" s="222"/>
      <c r="M250" s="222"/>
      <c r="N250" s="222"/>
      <c r="O250" s="222"/>
      <c r="P250" s="222"/>
      <c r="Q250" s="222"/>
      <c r="R250" s="147"/>
      <c r="T250" s="148" t="s">
        <v>3</v>
      </c>
      <c r="U250" s="37" t="s">
        <v>37</v>
      </c>
      <c r="V250" s="149">
        <v>0</v>
      </c>
      <c r="W250" s="149">
        <f t="shared" si="45"/>
        <v>0</v>
      </c>
      <c r="X250" s="149">
        <v>0</v>
      </c>
      <c r="Y250" s="149">
        <f t="shared" si="46"/>
        <v>0</v>
      </c>
      <c r="Z250" s="149">
        <v>0</v>
      </c>
      <c r="AA250" s="150">
        <f t="shared" si="47"/>
        <v>0</v>
      </c>
      <c r="AR250" s="14" t="s">
        <v>201</v>
      </c>
      <c r="AT250" s="14" t="s">
        <v>152</v>
      </c>
      <c r="AU250" s="14" t="s">
        <v>84</v>
      </c>
      <c r="AY250" s="14" t="s">
        <v>151</v>
      </c>
      <c r="BE250" s="106">
        <f t="shared" si="48"/>
        <v>0</v>
      </c>
      <c r="BF250" s="106">
        <f t="shared" si="49"/>
        <v>0</v>
      </c>
      <c r="BG250" s="106">
        <f t="shared" si="50"/>
        <v>0</v>
      </c>
      <c r="BH250" s="106">
        <f t="shared" si="51"/>
        <v>0</v>
      </c>
      <c r="BI250" s="106">
        <f t="shared" si="52"/>
        <v>0</v>
      </c>
      <c r="BJ250" s="14" t="s">
        <v>80</v>
      </c>
      <c r="BK250" s="151">
        <f t="shared" si="53"/>
        <v>0</v>
      </c>
      <c r="BL250" s="14" t="s">
        <v>201</v>
      </c>
      <c r="BM250" s="14" t="s">
        <v>486</v>
      </c>
    </row>
    <row r="251" spans="2:65" s="1" customFormat="1" ht="30" customHeight="1" x14ac:dyDescent="0.3">
      <c r="B251" s="142"/>
      <c r="C251" s="143" t="s">
        <v>487</v>
      </c>
      <c r="D251" s="143" t="s">
        <v>152</v>
      </c>
      <c r="E251" s="165" t="s">
        <v>488</v>
      </c>
      <c r="F251" s="220" t="s">
        <v>1080</v>
      </c>
      <c r="G251" s="221"/>
      <c r="H251" s="221"/>
      <c r="I251" s="221"/>
      <c r="J251" s="145" t="s">
        <v>164</v>
      </c>
      <c r="K251" s="173">
        <v>63.6</v>
      </c>
      <c r="L251" s="222"/>
      <c r="M251" s="222"/>
      <c r="N251" s="222"/>
      <c r="O251" s="222"/>
      <c r="P251" s="222"/>
      <c r="Q251" s="222"/>
      <c r="R251" s="147"/>
      <c r="T251" s="148" t="s">
        <v>3</v>
      </c>
      <c r="U251" s="37" t="s">
        <v>37</v>
      </c>
      <c r="V251" s="149">
        <v>0</v>
      </c>
      <c r="W251" s="149">
        <f t="shared" si="45"/>
        <v>0</v>
      </c>
      <c r="X251" s="149">
        <v>0</v>
      </c>
      <c r="Y251" s="149">
        <f t="shared" si="46"/>
        <v>0</v>
      </c>
      <c r="Z251" s="149">
        <v>0</v>
      </c>
      <c r="AA251" s="150">
        <f t="shared" si="47"/>
        <v>0</v>
      </c>
      <c r="AR251" s="14" t="s">
        <v>201</v>
      </c>
      <c r="AT251" s="14" t="s">
        <v>152</v>
      </c>
      <c r="AU251" s="14" t="s">
        <v>84</v>
      </c>
      <c r="AY251" s="14" t="s">
        <v>151</v>
      </c>
      <c r="BE251" s="106">
        <f t="shared" si="48"/>
        <v>0</v>
      </c>
      <c r="BF251" s="106">
        <f t="shared" si="49"/>
        <v>0</v>
      </c>
      <c r="BG251" s="106">
        <f t="shared" si="50"/>
        <v>0</v>
      </c>
      <c r="BH251" s="106">
        <f t="shared" si="51"/>
        <v>0</v>
      </c>
      <c r="BI251" s="106">
        <f t="shared" si="52"/>
        <v>0</v>
      </c>
      <c r="BJ251" s="14" t="s">
        <v>80</v>
      </c>
      <c r="BK251" s="151">
        <f t="shared" si="53"/>
        <v>0</v>
      </c>
      <c r="BL251" s="14" t="s">
        <v>201</v>
      </c>
      <c r="BM251" s="14" t="s">
        <v>489</v>
      </c>
    </row>
    <row r="252" spans="2:65" s="1" customFormat="1" ht="30" customHeight="1" x14ac:dyDescent="0.3">
      <c r="B252" s="142"/>
      <c r="C252" s="143" t="s">
        <v>490</v>
      </c>
      <c r="D252" s="143" t="s">
        <v>152</v>
      </c>
      <c r="E252" s="165" t="s">
        <v>491</v>
      </c>
      <c r="F252" s="220" t="s">
        <v>1081</v>
      </c>
      <c r="G252" s="221"/>
      <c r="H252" s="221"/>
      <c r="I252" s="221"/>
      <c r="J252" s="145" t="s">
        <v>164</v>
      </c>
      <c r="K252" s="173">
        <v>45</v>
      </c>
      <c r="L252" s="222"/>
      <c r="M252" s="222"/>
      <c r="N252" s="222"/>
      <c r="O252" s="222"/>
      <c r="P252" s="222"/>
      <c r="Q252" s="222"/>
      <c r="R252" s="147"/>
      <c r="T252" s="148" t="s">
        <v>3</v>
      </c>
      <c r="U252" s="37" t="s">
        <v>37</v>
      </c>
      <c r="V252" s="149">
        <v>0</v>
      </c>
      <c r="W252" s="149">
        <f t="shared" si="45"/>
        <v>0</v>
      </c>
      <c r="X252" s="149">
        <v>0</v>
      </c>
      <c r="Y252" s="149">
        <f t="shared" si="46"/>
        <v>0</v>
      </c>
      <c r="Z252" s="149">
        <v>0</v>
      </c>
      <c r="AA252" s="150">
        <f t="shared" si="47"/>
        <v>0</v>
      </c>
      <c r="AR252" s="14" t="s">
        <v>201</v>
      </c>
      <c r="AT252" s="14" t="s">
        <v>152</v>
      </c>
      <c r="AU252" s="14" t="s">
        <v>84</v>
      </c>
      <c r="AY252" s="14" t="s">
        <v>151</v>
      </c>
      <c r="BE252" s="106">
        <f t="shared" si="48"/>
        <v>0</v>
      </c>
      <c r="BF252" s="106">
        <f t="shared" si="49"/>
        <v>0</v>
      </c>
      <c r="BG252" s="106">
        <f t="shared" si="50"/>
        <v>0</v>
      </c>
      <c r="BH252" s="106">
        <f t="shared" si="51"/>
        <v>0</v>
      </c>
      <c r="BI252" s="106">
        <f t="shared" si="52"/>
        <v>0</v>
      </c>
      <c r="BJ252" s="14" t="s">
        <v>80</v>
      </c>
      <c r="BK252" s="151">
        <f t="shared" si="53"/>
        <v>0</v>
      </c>
      <c r="BL252" s="14" t="s">
        <v>201</v>
      </c>
      <c r="BM252" s="14" t="s">
        <v>492</v>
      </c>
    </row>
    <row r="253" spans="2:65" s="1" customFormat="1" ht="29.25" customHeight="1" x14ac:dyDescent="0.3">
      <c r="B253" s="142"/>
      <c r="C253" s="143" t="s">
        <v>493</v>
      </c>
      <c r="D253" s="143" t="s">
        <v>152</v>
      </c>
      <c r="E253" s="165" t="s">
        <v>494</v>
      </c>
      <c r="F253" s="220" t="s">
        <v>1082</v>
      </c>
      <c r="G253" s="221"/>
      <c r="H253" s="221"/>
      <c r="I253" s="221"/>
      <c r="J253" s="145" t="s">
        <v>164</v>
      </c>
      <c r="K253" s="173">
        <v>17.7</v>
      </c>
      <c r="L253" s="222"/>
      <c r="M253" s="222"/>
      <c r="N253" s="222"/>
      <c r="O253" s="222"/>
      <c r="P253" s="222"/>
      <c r="Q253" s="222"/>
      <c r="R253" s="147"/>
      <c r="T253" s="148" t="s">
        <v>3</v>
      </c>
      <c r="U253" s="37" t="s">
        <v>37</v>
      </c>
      <c r="V253" s="149">
        <v>0</v>
      </c>
      <c r="W253" s="149">
        <f t="shared" si="45"/>
        <v>0</v>
      </c>
      <c r="X253" s="149">
        <v>0</v>
      </c>
      <c r="Y253" s="149">
        <f t="shared" si="46"/>
        <v>0</v>
      </c>
      <c r="Z253" s="149">
        <v>0</v>
      </c>
      <c r="AA253" s="150">
        <f t="shared" si="47"/>
        <v>0</v>
      </c>
      <c r="AR253" s="14" t="s">
        <v>201</v>
      </c>
      <c r="AT253" s="14" t="s">
        <v>152</v>
      </c>
      <c r="AU253" s="14" t="s">
        <v>84</v>
      </c>
      <c r="AY253" s="14" t="s">
        <v>151</v>
      </c>
      <c r="BE253" s="106">
        <f t="shared" si="48"/>
        <v>0</v>
      </c>
      <c r="BF253" s="106">
        <f t="shared" si="49"/>
        <v>0</v>
      </c>
      <c r="BG253" s="106">
        <f t="shared" si="50"/>
        <v>0</v>
      </c>
      <c r="BH253" s="106">
        <f t="shared" si="51"/>
        <v>0</v>
      </c>
      <c r="BI253" s="106">
        <f t="shared" si="52"/>
        <v>0</v>
      </c>
      <c r="BJ253" s="14" t="s">
        <v>80</v>
      </c>
      <c r="BK253" s="151">
        <f t="shared" si="53"/>
        <v>0</v>
      </c>
      <c r="BL253" s="14" t="s">
        <v>201</v>
      </c>
      <c r="BM253" s="14" t="s">
        <v>495</v>
      </c>
    </row>
    <row r="254" spans="2:65" s="1" customFormat="1" ht="32.25" customHeight="1" x14ac:dyDescent="0.3">
      <c r="B254" s="142"/>
      <c r="C254" s="143" t="s">
        <v>496</v>
      </c>
      <c r="D254" s="143" t="s">
        <v>152</v>
      </c>
      <c r="E254" s="165" t="s">
        <v>497</v>
      </c>
      <c r="F254" s="220" t="s">
        <v>1083</v>
      </c>
      <c r="G254" s="221"/>
      <c r="H254" s="221"/>
      <c r="I254" s="221"/>
      <c r="J254" s="145" t="s">
        <v>164</v>
      </c>
      <c r="K254" s="173">
        <v>4.4000000000000004</v>
      </c>
      <c r="L254" s="222"/>
      <c r="M254" s="222"/>
      <c r="N254" s="222"/>
      <c r="O254" s="222"/>
      <c r="P254" s="222"/>
      <c r="Q254" s="222"/>
      <c r="R254" s="147"/>
      <c r="T254" s="148" t="s">
        <v>3</v>
      </c>
      <c r="U254" s="37" t="s">
        <v>37</v>
      </c>
      <c r="V254" s="149">
        <v>0</v>
      </c>
      <c r="W254" s="149">
        <f t="shared" si="45"/>
        <v>0</v>
      </c>
      <c r="X254" s="149">
        <v>0</v>
      </c>
      <c r="Y254" s="149">
        <f t="shared" si="46"/>
        <v>0</v>
      </c>
      <c r="Z254" s="149">
        <v>0</v>
      </c>
      <c r="AA254" s="150">
        <f t="shared" si="47"/>
        <v>0</v>
      </c>
      <c r="AR254" s="14" t="s">
        <v>201</v>
      </c>
      <c r="AT254" s="14" t="s">
        <v>152</v>
      </c>
      <c r="AU254" s="14" t="s">
        <v>84</v>
      </c>
      <c r="AY254" s="14" t="s">
        <v>151</v>
      </c>
      <c r="BE254" s="106">
        <f t="shared" si="48"/>
        <v>0</v>
      </c>
      <c r="BF254" s="106">
        <f t="shared" si="49"/>
        <v>0</v>
      </c>
      <c r="BG254" s="106">
        <f t="shared" si="50"/>
        <v>0</v>
      </c>
      <c r="BH254" s="106">
        <f t="shared" si="51"/>
        <v>0</v>
      </c>
      <c r="BI254" s="106">
        <f t="shared" si="52"/>
        <v>0</v>
      </c>
      <c r="BJ254" s="14" t="s">
        <v>80</v>
      </c>
      <c r="BK254" s="151">
        <f t="shared" si="53"/>
        <v>0</v>
      </c>
      <c r="BL254" s="14" t="s">
        <v>201</v>
      </c>
      <c r="BM254" s="14" t="s">
        <v>498</v>
      </c>
    </row>
    <row r="255" spans="2:65" s="1" customFormat="1" ht="29.25" customHeight="1" x14ac:dyDescent="0.3">
      <c r="B255" s="142"/>
      <c r="C255" s="143" t="s">
        <v>499</v>
      </c>
      <c r="D255" s="143" t="s">
        <v>152</v>
      </c>
      <c r="E255" s="165" t="s">
        <v>500</v>
      </c>
      <c r="F255" s="220" t="s">
        <v>1084</v>
      </c>
      <c r="G255" s="221"/>
      <c r="H255" s="221"/>
      <c r="I255" s="221"/>
      <c r="J255" s="145" t="s">
        <v>164</v>
      </c>
      <c r="K255" s="173">
        <v>25.3</v>
      </c>
      <c r="L255" s="222"/>
      <c r="M255" s="222"/>
      <c r="N255" s="222"/>
      <c r="O255" s="222"/>
      <c r="P255" s="222"/>
      <c r="Q255" s="222"/>
      <c r="R255" s="147"/>
      <c r="T255" s="148" t="s">
        <v>3</v>
      </c>
      <c r="U255" s="37" t="s">
        <v>37</v>
      </c>
      <c r="V255" s="149">
        <v>0</v>
      </c>
      <c r="W255" s="149">
        <f t="shared" si="45"/>
        <v>0</v>
      </c>
      <c r="X255" s="149">
        <v>0</v>
      </c>
      <c r="Y255" s="149">
        <f t="shared" si="46"/>
        <v>0</v>
      </c>
      <c r="Z255" s="149">
        <v>0</v>
      </c>
      <c r="AA255" s="150">
        <f t="shared" si="47"/>
        <v>0</v>
      </c>
      <c r="AR255" s="14" t="s">
        <v>201</v>
      </c>
      <c r="AT255" s="14" t="s">
        <v>152</v>
      </c>
      <c r="AU255" s="14" t="s">
        <v>84</v>
      </c>
      <c r="AY255" s="14" t="s">
        <v>151</v>
      </c>
      <c r="BE255" s="106">
        <f t="shared" si="48"/>
        <v>0</v>
      </c>
      <c r="BF255" s="106">
        <f t="shared" si="49"/>
        <v>0</v>
      </c>
      <c r="BG255" s="106">
        <f t="shared" si="50"/>
        <v>0</v>
      </c>
      <c r="BH255" s="106">
        <f t="shared" si="51"/>
        <v>0</v>
      </c>
      <c r="BI255" s="106">
        <f t="shared" si="52"/>
        <v>0</v>
      </c>
      <c r="BJ255" s="14" t="s">
        <v>80</v>
      </c>
      <c r="BK255" s="151">
        <f t="shared" si="53"/>
        <v>0</v>
      </c>
      <c r="BL255" s="14" t="s">
        <v>201</v>
      </c>
      <c r="BM255" s="14" t="s">
        <v>501</v>
      </c>
    </row>
    <row r="256" spans="2:65" s="1" customFormat="1" ht="31.5" customHeight="1" x14ac:dyDescent="0.3">
      <c r="B256" s="142"/>
      <c r="C256" s="143" t="s">
        <v>502</v>
      </c>
      <c r="D256" s="143" t="s">
        <v>152</v>
      </c>
      <c r="E256" s="165" t="s">
        <v>503</v>
      </c>
      <c r="F256" s="220" t="s">
        <v>1085</v>
      </c>
      <c r="G256" s="221"/>
      <c r="H256" s="221"/>
      <c r="I256" s="221"/>
      <c r="J256" s="145" t="s">
        <v>164</v>
      </c>
      <c r="K256" s="173">
        <v>38.299999999999997</v>
      </c>
      <c r="L256" s="222"/>
      <c r="M256" s="222"/>
      <c r="N256" s="222"/>
      <c r="O256" s="222"/>
      <c r="P256" s="222"/>
      <c r="Q256" s="222"/>
      <c r="R256" s="147"/>
      <c r="T256" s="148" t="s">
        <v>3</v>
      </c>
      <c r="U256" s="37" t="s">
        <v>37</v>
      </c>
      <c r="V256" s="149">
        <v>0</v>
      </c>
      <c r="W256" s="149">
        <f t="shared" si="45"/>
        <v>0</v>
      </c>
      <c r="X256" s="149">
        <v>0</v>
      </c>
      <c r="Y256" s="149">
        <f t="shared" si="46"/>
        <v>0</v>
      </c>
      <c r="Z256" s="149">
        <v>0</v>
      </c>
      <c r="AA256" s="150">
        <f t="shared" si="47"/>
        <v>0</v>
      </c>
      <c r="AR256" s="14" t="s">
        <v>201</v>
      </c>
      <c r="AT256" s="14" t="s">
        <v>152</v>
      </c>
      <c r="AU256" s="14" t="s">
        <v>84</v>
      </c>
      <c r="AY256" s="14" t="s">
        <v>151</v>
      </c>
      <c r="BE256" s="106">
        <f t="shared" si="48"/>
        <v>0</v>
      </c>
      <c r="BF256" s="106">
        <f t="shared" si="49"/>
        <v>0</v>
      </c>
      <c r="BG256" s="106">
        <f t="shared" si="50"/>
        <v>0</v>
      </c>
      <c r="BH256" s="106">
        <f t="shared" si="51"/>
        <v>0</v>
      </c>
      <c r="BI256" s="106">
        <f t="shared" si="52"/>
        <v>0</v>
      </c>
      <c r="BJ256" s="14" t="s">
        <v>80</v>
      </c>
      <c r="BK256" s="151">
        <f t="shared" si="53"/>
        <v>0</v>
      </c>
      <c r="BL256" s="14" t="s">
        <v>201</v>
      </c>
      <c r="BM256" s="14" t="s">
        <v>504</v>
      </c>
    </row>
    <row r="257" spans="2:65" s="1" customFormat="1" ht="22.5" customHeight="1" x14ac:dyDescent="0.3">
      <c r="B257" s="142"/>
      <c r="C257" s="143" t="s">
        <v>505</v>
      </c>
      <c r="D257" s="143" t="s">
        <v>152</v>
      </c>
      <c r="E257" s="165" t="s">
        <v>506</v>
      </c>
      <c r="F257" s="220" t="s">
        <v>507</v>
      </c>
      <c r="G257" s="221"/>
      <c r="H257" s="221"/>
      <c r="I257" s="221"/>
      <c r="J257" s="145" t="s">
        <v>226</v>
      </c>
      <c r="K257" s="173">
        <v>2</v>
      </c>
      <c r="L257" s="222"/>
      <c r="M257" s="222"/>
      <c r="N257" s="222"/>
      <c r="O257" s="222"/>
      <c r="P257" s="222"/>
      <c r="Q257" s="222"/>
      <c r="R257" s="147"/>
      <c r="T257" s="148" t="s">
        <v>3</v>
      </c>
      <c r="U257" s="37" t="s">
        <v>37</v>
      </c>
      <c r="V257" s="149">
        <v>0</v>
      </c>
      <c r="W257" s="149">
        <f t="shared" si="45"/>
        <v>0</v>
      </c>
      <c r="X257" s="149">
        <v>0</v>
      </c>
      <c r="Y257" s="149">
        <f t="shared" si="46"/>
        <v>0</v>
      </c>
      <c r="Z257" s="149">
        <v>0</v>
      </c>
      <c r="AA257" s="150">
        <f t="shared" si="47"/>
        <v>0</v>
      </c>
      <c r="AR257" s="14" t="s">
        <v>201</v>
      </c>
      <c r="AT257" s="14" t="s">
        <v>152</v>
      </c>
      <c r="AU257" s="14" t="s">
        <v>84</v>
      </c>
      <c r="AY257" s="14" t="s">
        <v>151</v>
      </c>
      <c r="BE257" s="106">
        <f t="shared" si="48"/>
        <v>0</v>
      </c>
      <c r="BF257" s="106">
        <f t="shared" si="49"/>
        <v>0</v>
      </c>
      <c r="BG257" s="106">
        <f t="shared" si="50"/>
        <v>0</v>
      </c>
      <c r="BH257" s="106">
        <f t="shared" si="51"/>
        <v>0</v>
      </c>
      <c r="BI257" s="106">
        <f t="shared" si="52"/>
        <v>0</v>
      </c>
      <c r="BJ257" s="14" t="s">
        <v>80</v>
      </c>
      <c r="BK257" s="151">
        <f t="shared" si="53"/>
        <v>0</v>
      </c>
      <c r="BL257" s="14" t="s">
        <v>201</v>
      </c>
      <c r="BM257" s="14" t="s">
        <v>508</v>
      </c>
    </row>
    <row r="258" spans="2:65" s="1" customFormat="1" ht="27.75" customHeight="1" x14ac:dyDescent="0.3">
      <c r="B258" s="142"/>
      <c r="C258" s="143" t="s">
        <v>509</v>
      </c>
      <c r="D258" s="143" t="s">
        <v>152</v>
      </c>
      <c r="E258" s="165" t="s">
        <v>510</v>
      </c>
      <c r="F258" s="220" t="s">
        <v>1087</v>
      </c>
      <c r="G258" s="221"/>
      <c r="H258" s="221"/>
      <c r="I258" s="221"/>
      <c r="J258" s="145" t="s">
        <v>226</v>
      </c>
      <c r="K258" s="173">
        <v>2</v>
      </c>
      <c r="L258" s="222"/>
      <c r="M258" s="222"/>
      <c r="N258" s="222"/>
      <c r="O258" s="222"/>
      <c r="P258" s="222"/>
      <c r="Q258" s="222"/>
      <c r="R258" s="147"/>
      <c r="T258" s="148" t="s">
        <v>3</v>
      </c>
      <c r="U258" s="37" t="s">
        <v>37</v>
      </c>
      <c r="V258" s="149">
        <v>0</v>
      </c>
      <c r="W258" s="149">
        <f t="shared" si="45"/>
        <v>0</v>
      </c>
      <c r="X258" s="149">
        <v>0</v>
      </c>
      <c r="Y258" s="149">
        <f t="shared" si="46"/>
        <v>0</v>
      </c>
      <c r="Z258" s="149">
        <v>0</v>
      </c>
      <c r="AA258" s="150">
        <f t="shared" si="47"/>
        <v>0</v>
      </c>
      <c r="AR258" s="14" t="s">
        <v>201</v>
      </c>
      <c r="AT258" s="14" t="s">
        <v>152</v>
      </c>
      <c r="AU258" s="14" t="s">
        <v>84</v>
      </c>
      <c r="AY258" s="14" t="s">
        <v>151</v>
      </c>
      <c r="BE258" s="106">
        <f t="shared" si="48"/>
        <v>0</v>
      </c>
      <c r="BF258" s="106">
        <f t="shared" si="49"/>
        <v>0</v>
      </c>
      <c r="BG258" s="106">
        <f t="shared" si="50"/>
        <v>0</v>
      </c>
      <c r="BH258" s="106">
        <f t="shared" si="51"/>
        <v>0</v>
      </c>
      <c r="BI258" s="106">
        <f t="shared" si="52"/>
        <v>0</v>
      </c>
      <c r="BJ258" s="14" t="s">
        <v>80</v>
      </c>
      <c r="BK258" s="151">
        <f t="shared" si="53"/>
        <v>0</v>
      </c>
      <c r="BL258" s="14" t="s">
        <v>201</v>
      </c>
      <c r="BM258" s="14" t="s">
        <v>511</v>
      </c>
    </row>
    <row r="259" spans="2:65" s="1" customFormat="1" ht="27.75" customHeight="1" x14ac:dyDescent="0.3">
      <c r="B259" s="142"/>
      <c r="C259" s="143" t="s">
        <v>512</v>
      </c>
      <c r="D259" s="143" t="s">
        <v>152</v>
      </c>
      <c r="E259" s="165" t="s">
        <v>513</v>
      </c>
      <c r="F259" s="220" t="s">
        <v>1086</v>
      </c>
      <c r="G259" s="221"/>
      <c r="H259" s="221"/>
      <c r="I259" s="221"/>
      <c r="J259" s="145" t="s">
        <v>226</v>
      </c>
      <c r="K259" s="173">
        <v>2</v>
      </c>
      <c r="L259" s="222"/>
      <c r="M259" s="222"/>
      <c r="N259" s="222"/>
      <c r="O259" s="222"/>
      <c r="P259" s="222"/>
      <c r="Q259" s="222"/>
      <c r="R259" s="147"/>
      <c r="T259" s="148" t="s">
        <v>3</v>
      </c>
      <c r="U259" s="37" t="s">
        <v>37</v>
      </c>
      <c r="V259" s="149">
        <v>0</v>
      </c>
      <c r="W259" s="149">
        <f t="shared" si="45"/>
        <v>0</v>
      </c>
      <c r="X259" s="149">
        <v>0</v>
      </c>
      <c r="Y259" s="149">
        <f t="shared" si="46"/>
        <v>0</v>
      </c>
      <c r="Z259" s="149">
        <v>0</v>
      </c>
      <c r="AA259" s="150">
        <f t="shared" si="47"/>
        <v>0</v>
      </c>
      <c r="AR259" s="14" t="s">
        <v>201</v>
      </c>
      <c r="AT259" s="14" t="s">
        <v>152</v>
      </c>
      <c r="AU259" s="14" t="s">
        <v>84</v>
      </c>
      <c r="AY259" s="14" t="s">
        <v>151</v>
      </c>
      <c r="BE259" s="106">
        <f t="shared" si="48"/>
        <v>0</v>
      </c>
      <c r="BF259" s="106">
        <f t="shared" si="49"/>
        <v>0</v>
      </c>
      <c r="BG259" s="106">
        <f t="shared" si="50"/>
        <v>0</v>
      </c>
      <c r="BH259" s="106">
        <f t="shared" si="51"/>
        <v>0</v>
      </c>
      <c r="BI259" s="106">
        <f t="shared" si="52"/>
        <v>0</v>
      </c>
      <c r="BJ259" s="14" t="s">
        <v>80</v>
      </c>
      <c r="BK259" s="151">
        <f t="shared" si="53"/>
        <v>0</v>
      </c>
      <c r="BL259" s="14" t="s">
        <v>201</v>
      </c>
      <c r="BM259" s="14" t="s">
        <v>514</v>
      </c>
    </row>
    <row r="260" spans="2:65" s="1" customFormat="1" ht="31.5" customHeight="1" x14ac:dyDescent="0.3">
      <c r="B260" s="142"/>
      <c r="C260" s="143" t="s">
        <v>515</v>
      </c>
      <c r="D260" s="143" t="s">
        <v>152</v>
      </c>
      <c r="E260" s="165" t="s">
        <v>516</v>
      </c>
      <c r="F260" s="220" t="s">
        <v>517</v>
      </c>
      <c r="G260" s="221"/>
      <c r="H260" s="221"/>
      <c r="I260" s="221"/>
      <c r="J260" s="145" t="s">
        <v>226</v>
      </c>
      <c r="K260" s="173">
        <v>2</v>
      </c>
      <c r="L260" s="222"/>
      <c r="M260" s="222"/>
      <c r="N260" s="222"/>
      <c r="O260" s="222"/>
      <c r="P260" s="222"/>
      <c r="Q260" s="222"/>
      <c r="R260" s="147"/>
      <c r="T260" s="148" t="s">
        <v>3</v>
      </c>
      <c r="U260" s="37" t="s">
        <v>37</v>
      </c>
      <c r="V260" s="149">
        <v>0</v>
      </c>
      <c r="W260" s="149">
        <f t="shared" si="45"/>
        <v>0</v>
      </c>
      <c r="X260" s="149">
        <v>1.3999999999999999E-4</v>
      </c>
      <c r="Y260" s="149">
        <f t="shared" si="46"/>
        <v>2.7999999999999998E-4</v>
      </c>
      <c r="Z260" s="149">
        <v>0</v>
      </c>
      <c r="AA260" s="150">
        <f t="shared" si="47"/>
        <v>0</v>
      </c>
      <c r="AR260" s="14" t="s">
        <v>201</v>
      </c>
      <c r="AT260" s="14" t="s">
        <v>152</v>
      </c>
      <c r="AU260" s="14" t="s">
        <v>84</v>
      </c>
      <c r="AY260" s="14" t="s">
        <v>151</v>
      </c>
      <c r="BE260" s="106">
        <f t="shared" si="48"/>
        <v>0</v>
      </c>
      <c r="BF260" s="106">
        <f t="shared" si="49"/>
        <v>0</v>
      </c>
      <c r="BG260" s="106">
        <f t="shared" si="50"/>
        <v>0</v>
      </c>
      <c r="BH260" s="106">
        <f t="shared" si="51"/>
        <v>0</v>
      </c>
      <c r="BI260" s="106">
        <f t="shared" si="52"/>
        <v>0</v>
      </c>
      <c r="BJ260" s="14" t="s">
        <v>80</v>
      </c>
      <c r="BK260" s="151">
        <f t="shared" si="53"/>
        <v>0</v>
      </c>
      <c r="BL260" s="14" t="s">
        <v>201</v>
      </c>
      <c r="BM260" s="14" t="s">
        <v>360</v>
      </c>
    </row>
    <row r="261" spans="2:65" s="1" customFormat="1" ht="31.5" customHeight="1" x14ac:dyDescent="0.3">
      <c r="B261" s="142"/>
      <c r="C261" s="152" t="s">
        <v>518</v>
      </c>
      <c r="D261" s="152" t="s">
        <v>223</v>
      </c>
      <c r="E261" s="164" t="s">
        <v>519</v>
      </c>
      <c r="F261" s="236" t="s">
        <v>520</v>
      </c>
      <c r="G261" s="237"/>
      <c r="H261" s="237"/>
      <c r="I261" s="237"/>
      <c r="J261" s="154" t="s">
        <v>226</v>
      </c>
      <c r="K261" s="174">
        <v>2</v>
      </c>
      <c r="L261" s="238"/>
      <c r="M261" s="238"/>
      <c r="N261" s="238"/>
      <c r="O261" s="222"/>
      <c r="P261" s="222"/>
      <c r="Q261" s="222"/>
      <c r="R261" s="147"/>
      <c r="T261" s="148" t="s">
        <v>3</v>
      </c>
      <c r="U261" s="37" t="s">
        <v>37</v>
      </c>
      <c r="V261" s="149">
        <v>0</v>
      </c>
      <c r="W261" s="149">
        <f t="shared" si="45"/>
        <v>0</v>
      </c>
      <c r="X261" s="149">
        <v>0</v>
      </c>
      <c r="Y261" s="149">
        <f t="shared" si="46"/>
        <v>0</v>
      </c>
      <c r="Z261" s="149">
        <v>0</v>
      </c>
      <c r="AA261" s="150">
        <f t="shared" si="47"/>
        <v>0</v>
      </c>
      <c r="AR261" s="14" t="s">
        <v>252</v>
      </c>
      <c r="AT261" s="14" t="s">
        <v>223</v>
      </c>
      <c r="AU261" s="14" t="s">
        <v>84</v>
      </c>
      <c r="AY261" s="14" t="s">
        <v>151</v>
      </c>
      <c r="BE261" s="106">
        <f t="shared" si="48"/>
        <v>0</v>
      </c>
      <c r="BF261" s="106">
        <f t="shared" si="49"/>
        <v>0</v>
      </c>
      <c r="BG261" s="106">
        <f t="shared" si="50"/>
        <v>0</v>
      </c>
      <c r="BH261" s="106">
        <f t="shared" si="51"/>
        <v>0</v>
      </c>
      <c r="BI261" s="106">
        <f t="shared" si="52"/>
        <v>0</v>
      </c>
      <c r="BJ261" s="14" t="s">
        <v>80</v>
      </c>
      <c r="BK261" s="151">
        <f t="shared" si="53"/>
        <v>0</v>
      </c>
      <c r="BL261" s="14" t="s">
        <v>201</v>
      </c>
      <c r="BM261" s="14" t="s">
        <v>521</v>
      </c>
    </row>
    <row r="262" spans="2:65" s="1" customFormat="1" ht="31.5" customHeight="1" x14ac:dyDescent="0.3">
      <c r="B262" s="142"/>
      <c r="C262" s="143" t="s">
        <v>522</v>
      </c>
      <c r="D262" s="143" t="s">
        <v>152</v>
      </c>
      <c r="E262" s="165" t="s">
        <v>523</v>
      </c>
      <c r="F262" s="220" t="s">
        <v>524</v>
      </c>
      <c r="G262" s="221"/>
      <c r="H262" s="221"/>
      <c r="I262" s="221"/>
      <c r="J262" s="145" t="s">
        <v>226</v>
      </c>
      <c r="K262" s="173">
        <v>2</v>
      </c>
      <c r="L262" s="222"/>
      <c r="M262" s="222"/>
      <c r="N262" s="222"/>
      <c r="O262" s="222"/>
      <c r="P262" s="222"/>
      <c r="Q262" s="222"/>
      <c r="R262" s="147"/>
      <c r="T262" s="148" t="s">
        <v>3</v>
      </c>
      <c r="U262" s="37" t="s">
        <v>37</v>
      </c>
      <c r="V262" s="149">
        <v>0</v>
      </c>
      <c r="W262" s="149">
        <f t="shared" si="45"/>
        <v>0</v>
      </c>
      <c r="X262" s="149">
        <v>5.0000000000000002E-5</v>
      </c>
      <c r="Y262" s="149">
        <f t="shared" si="46"/>
        <v>1E-4</v>
      </c>
      <c r="Z262" s="149">
        <v>1E-3</v>
      </c>
      <c r="AA262" s="150">
        <f t="shared" si="47"/>
        <v>2E-3</v>
      </c>
      <c r="AR262" s="14" t="s">
        <v>201</v>
      </c>
      <c r="AT262" s="14" t="s">
        <v>152</v>
      </c>
      <c r="AU262" s="14" t="s">
        <v>84</v>
      </c>
      <c r="AY262" s="14" t="s">
        <v>151</v>
      </c>
      <c r="BE262" s="106">
        <f t="shared" si="48"/>
        <v>0</v>
      </c>
      <c r="BF262" s="106">
        <f t="shared" si="49"/>
        <v>0</v>
      </c>
      <c r="BG262" s="106">
        <f t="shared" si="50"/>
        <v>0</v>
      </c>
      <c r="BH262" s="106">
        <f t="shared" si="51"/>
        <v>0</v>
      </c>
      <c r="BI262" s="106">
        <f t="shared" si="52"/>
        <v>0</v>
      </c>
      <c r="BJ262" s="14" t="s">
        <v>80</v>
      </c>
      <c r="BK262" s="151">
        <f t="shared" si="53"/>
        <v>0</v>
      </c>
      <c r="BL262" s="14" t="s">
        <v>201</v>
      </c>
      <c r="BM262" s="14" t="s">
        <v>368</v>
      </c>
    </row>
    <row r="263" spans="2:65" s="10" customFormat="1" ht="29.85" customHeight="1" x14ac:dyDescent="0.3">
      <c r="B263" s="131"/>
      <c r="C263" s="132"/>
      <c r="D263" s="141" t="s">
        <v>128</v>
      </c>
      <c r="E263" s="166"/>
      <c r="F263" s="166"/>
      <c r="G263" s="166"/>
      <c r="H263" s="166"/>
      <c r="I263" s="166"/>
      <c r="J263" s="141"/>
      <c r="K263" s="141"/>
      <c r="L263" s="141"/>
      <c r="M263" s="141"/>
      <c r="N263" s="234"/>
      <c r="O263" s="235"/>
      <c r="P263" s="235"/>
      <c r="Q263" s="235"/>
      <c r="R263" s="134"/>
      <c r="T263" s="135"/>
      <c r="U263" s="132"/>
      <c r="V263" s="132"/>
      <c r="W263" s="136">
        <f>W264+W287+W289+W291</f>
        <v>0</v>
      </c>
      <c r="X263" s="132"/>
      <c r="Y263" s="136">
        <f>Y264+Y287+Y289+Y291</f>
        <v>0.27047139811052912</v>
      </c>
      <c r="Z263" s="132"/>
      <c r="AA263" s="137">
        <f>AA264+AA287+AA289+AA291</f>
        <v>2.4497200000000001</v>
      </c>
      <c r="AR263" s="138" t="s">
        <v>80</v>
      </c>
      <c r="AT263" s="139" t="s">
        <v>69</v>
      </c>
      <c r="AU263" s="139" t="s">
        <v>77</v>
      </c>
      <c r="AY263" s="138" t="s">
        <v>151</v>
      </c>
      <c r="BK263" s="140">
        <f>BK264+BK287+BK289+BK291</f>
        <v>0</v>
      </c>
    </row>
    <row r="264" spans="2:65" s="10" customFormat="1" ht="14.85" customHeight="1" x14ac:dyDescent="0.3">
      <c r="B264" s="131"/>
      <c r="C264" s="132"/>
      <c r="D264" s="141" t="s">
        <v>129</v>
      </c>
      <c r="E264" s="166"/>
      <c r="F264" s="166"/>
      <c r="G264" s="166"/>
      <c r="H264" s="166"/>
      <c r="I264" s="166"/>
      <c r="J264" s="141"/>
      <c r="K264" s="141"/>
      <c r="L264" s="141"/>
      <c r="M264" s="141"/>
      <c r="N264" s="227"/>
      <c r="O264" s="228"/>
      <c r="P264" s="228"/>
      <c r="Q264" s="228"/>
      <c r="R264" s="134"/>
      <c r="T264" s="135"/>
      <c r="U264" s="132"/>
      <c r="V264" s="132"/>
      <c r="W264" s="136">
        <f>SUM(W265:W286)</f>
        <v>0</v>
      </c>
      <c r="X264" s="132"/>
      <c r="Y264" s="136">
        <f>SUM(Y265:Y286)</f>
        <v>0</v>
      </c>
      <c r="Z264" s="132"/>
      <c r="AA264" s="137">
        <f>SUM(AA265:AA286)</f>
        <v>0</v>
      </c>
      <c r="AR264" s="138" t="s">
        <v>80</v>
      </c>
      <c r="AT264" s="139" t="s">
        <v>69</v>
      </c>
      <c r="AU264" s="139" t="s">
        <v>80</v>
      </c>
      <c r="AY264" s="138" t="s">
        <v>151</v>
      </c>
      <c r="BK264" s="140">
        <f>SUM(BK265:BK286)</f>
        <v>0</v>
      </c>
    </row>
    <row r="265" spans="2:65" s="1" customFormat="1" ht="22.5" customHeight="1" x14ac:dyDescent="0.3">
      <c r="B265" s="142"/>
      <c r="C265" s="143" t="s">
        <v>525</v>
      </c>
      <c r="D265" s="143" t="s">
        <v>152</v>
      </c>
      <c r="E265" s="165" t="s">
        <v>526</v>
      </c>
      <c r="F265" s="220" t="s">
        <v>527</v>
      </c>
      <c r="G265" s="221"/>
      <c r="H265" s="221"/>
      <c r="I265" s="221"/>
      <c r="J265" s="145" t="s">
        <v>164</v>
      </c>
      <c r="K265" s="173">
        <v>63.6</v>
      </c>
      <c r="L265" s="222"/>
      <c r="M265" s="222"/>
      <c r="N265" s="222"/>
      <c r="O265" s="222"/>
      <c r="P265" s="222"/>
      <c r="Q265" s="222"/>
      <c r="R265" s="147"/>
      <c r="T265" s="148" t="s">
        <v>3</v>
      </c>
      <c r="U265" s="37" t="s">
        <v>37</v>
      </c>
      <c r="V265" s="149">
        <v>0</v>
      </c>
      <c r="W265" s="149">
        <f t="shared" ref="W265:W286" si="54">V265*K265</f>
        <v>0</v>
      </c>
      <c r="X265" s="149">
        <v>0</v>
      </c>
      <c r="Y265" s="149">
        <f t="shared" ref="Y265:Y286" si="55">X265*K265</f>
        <v>0</v>
      </c>
      <c r="Z265" s="149">
        <v>0</v>
      </c>
      <c r="AA265" s="150">
        <f t="shared" ref="AA265:AA286" si="56">Z265*K265</f>
        <v>0</v>
      </c>
      <c r="AR265" s="14" t="s">
        <v>201</v>
      </c>
      <c r="AT265" s="14" t="s">
        <v>152</v>
      </c>
      <c r="AU265" s="14" t="s">
        <v>84</v>
      </c>
      <c r="AY265" s="14" t="s">
        <v>151</v>
      </c>
      <c r="BE265" s="106">
        <f t="shared" ref="BE265:BE286" si="57">IF(U265="základná",N265,0)</f>
        <v>0</v>
      </c>
      <c r="BF265" s="106">
        <f t="shared" ref="BF265:BF286" si="58">IF(U265="znížená",N265,0)</f>
        <v>0</v>
      </c>
      <c r="BG265" s="106">
        <f t="shared" ref="BG265:BG286" si="59">IF(U265="zákl. prenesená",N265,0)</f>
        <v>0</v>
      </c>
      <c r="BH265" s="106">
        <f t="shared" ref="BH265:BH286" si="60">IF(U265="zníž. prenesená",N265,0)</f>
        <v>0</v>
      </c>
      <c r="BI265" s="106">
        <f t="shared" ref="BI265:BI286" si="61">IF(U265="nulová",N265,0)</f>
        <v>0</v>
      </c>
      <c r="BJ265" s="14" t="s">
        <v>80</v>
      </c>
      <c r="BK265" s="151">
        <f t="shared" ref="BK265:BK286" si="62">ROUND(L265*K265,3)</f>
        <v>0</v>
      </c>
      <c r="BL265" s="14" t="s">
        <v>201</v>
      </c>
      <c r="BM265" s="14" t="s">
        <v>528</v>
      </c>
    </row>
    <row r="266" spans="2:65" s="1" customFormat="1" ht="22.5" customHeight="1" x14ac:dyDescent="0.3">
      <c r="B266" s="142"/>
      <c r="C266" s="143" t="s">
        <v>529</v>
      </c>
      <c r="D266" s="143" t="s">
        <v>152</v>
      </c>
      <c r="E266" s="165" t="s">
        <v>530</v>
      </c>
      <c r="F266" s="220" t="s">
        <v>531</v>
      </c>
      <c r="G266" s="221"/>
      <c r="H266" s="221"/>
      <c r="I266" s="221"/>
      <c r="J266" s="145" t="s">
        <v>164</v>
      </c>
      <c r="K266" s="173">
        <v>45</v>
      </c>
      <c r="L266" s="222"/>
      <c r="M266" s="222"/>
      <c r="N266" s="222"/>
      <c r="O266" s="222"/>
      <c r="P266" s="222"/>
      <c r="Q266" s="222"/>
      <c r="R266" s="147"/>
      <c r="T266" s="148" t="s">
        <v>3</v>
      </c>
      <c r="U266" s="37" t="s">
        <v>37</v>
      </c>
      <c r="V266" s="149">
        <v>0</v>
      </c>
      <c r="W266" s="149">
        <f t="shared" si="54"/>
        <v>0</v>
      </c>
      <c r="X266" s="149">
        <v>0</v>
      </c>
      <c r="Y266" s="149">
        <f t="shared" si="55"/>
        <v>0</v>
      </c>
      <c r="Z266" s="149">
        <v>0</v>
      </c>
      <c r="AA266" s="150">
        <f t="shared" si="56"/>
        <v>0</v>
      </c>
      <c r="AR266" s="14" t="s">
        <v>201</v>
      </c>
      <c r="AT266" s="14" t="s">
        <v>152</v>
      </c>
      <c r="AU266" s="14" t="s">
        <v>84</v>
      </c>
      <c r="AY266" s="14" t="s">
        <v>151</v>
      </c>
      <c r="BE266" s="106">
        <f t="shared" si="57"/>
        <v>0</v>
      </c>
      <c r="BF266" s="106">
        <f t="shared" si="58"/>
        <v>0</v>
      </c>
      <c r="BG266" s="106">
        <f t="shared" si="59"/>
        <v>0</v>
      </c>
      <c r="BH266" s="106">
        <f t="shared" si="60"/>
        <v>0</v>
      </c>
      <c r="BI266" s="106">
        <f t="shared" si="61"/>
        <v>0</v>
      </c>
      <c r="BJ266" s="14" t="s">
        <v>80</v>
      </c>
      <c r="BK266" s="151">
        <f t="shared" si="62"/>
        <v>0</v>
      </c>
      <c r="BL266" s="14" t="s">
        <v>201</v>
      </c>
      <c r="BM266" s="14" t="s">
        <v>532</v>
      </c>
    </row>
    <row r="267" spans="2:65" s="1" customFormat="1" ht="22.5" customHeight="1" x14ac:dyDescent="0.3">
      <c r="B267" s="142"/>
      <c r="C267" s="143" t="s">
        <v>533</v>
      </c>
      <c r="D267" s="143" t="s">
        <v>152</v>
      </c>
      <c r="E267" s="165" t="s">
        <v>534</v>
      </c>
      <c r="F267" s="220" t="s">
        <v>535</v>
      </c>
      <c r="G267" s="221"/>
      <c r="H267" s="221"/>
      <c r="I267" s="221"/>
      <c r="J267" s="145" t="s">
        <v>164</v>
      </c>
      <c r="K267" s="173">
        <v>17.7</v>
      </c>
      <c r="L267" s="222"/>
      <c r="M267" s="222"/>
      <c r="N267" s="222"/>
      <c r="O267" s="222"/>
      <c r="P267" s="222"/>
      <c r="Q267" s="222"/>
      <c r="R267" s="147"/>
      <c r="T267" s="148" t="s">
        <v>3</v>
      </c>
      <c r="U267" s="37" t="s">
        <v>37</v>
      </c>
      <c r="V267" s="149">
        <v>0</v>
      </c>
      <c r="W267" s="149">
        <f t="shared" si="54"/>
        <v>0</v>
      </c>
      <c r="X267" s="149">
        <v>0</v>
      </c>
      <c r="Y267" s="149">
        <f t="shared" si="55"/>
        <v>0</v>
      </c>
      <c r="Z267" s="149">
        <v>0</v>
      </c>
      <c r="AA267" s="150">
        <f t="shared" si="56"/>
        <v>0</v>
      </c>
      <c r="AR267" s="14" t="s">
        <v>201</v>
      </c>
      <c r="AT267" s="14" t="s">
        <v>152</v>
      </c>
      <c r="AU267" s="14" t="s">
        <v>84</v>
      </c>
      <c r="AY267" s="14" t="s">
        <v>151</v>
      </c>
      <c r="BE267" s="106">
        <f t="shared" si="57"/>
        <v>0</v>
      </c>
      <c r="BF267" s="106">
        <f t="shared" si="58"/>
        <v>0</v>
      </c>
      <c r="BG267" s="106">
        <f t="shared" si="59"/>
        <v>0</v>
      </c>
      <c r="BH267" s="106">
        <f t="shared" si="60"/>
        <v>0</v>
      </c>
      <c r="BI267" s="106">
        <f t="shared" si="61"/>
        <v>0</v>
      </c>
      <c r="BJ267" s="14" t="s">
        <v>80</v>
      </c>
      <c r="BK267" s="151">
        <f t="shared" si="62"/>
        <v>0</v>
      </c>
      <c r="BL267" s="14" t="s">
        <v>201</v>
      </c>
      <c r="BM267" s="14" t="s">
        <v>536</v>
      </c>
    </row>
    <row r="268" spans="2:65" s="1" customFormat="1" ht="22.5" customHeight="1" x14ac:dyDescent="0.3">
      <c r="B268" s="142"/>
      <c r="C268" s="143" t="s">
        <v>537</v>
      </c>
      <c r="D268" s="143" t="s">
        <v>152</v>
      </c>
      <c r="E268" s="165" t="s">
        <v>538</v>
      </c>
      <c r="F268" s="220" t="s">
        <v>539</v>
      </c>
      <c r="G268" s="221"/>
      <c r="H268" s="221"/>
      <c r="I268" s="221"/>
      <c r="J268" s="145" t="s">
        <v>164</v>
      </c>
      <c r="K268" s="173">
        <v>4.4000000000000004</v>
      </c>
      <c r="L268" s="222"/>
      <c r="M268" s="222"/>
      <c r="N268" s="222"/>
      <c r="O268" s="222"/>
      <c r="P268" s="222"/>
      <c r="Q268" s="222"/>
      <c r="R268" s="147"/>
      <c r="T268" s="148" t="s">
        <v>3</v>
      </c>
      <c r="U268" s="37" t="s">
        <v>37</v>
      </c>
      <c r="V268" s="149">
        <v>0</v>
      </c>
      <c r="W268" s="149">
        <f t="shared" si="54"/>
        <v>0</v>
      </c>
      <c r="X268" s="149">
        <v>0</v>
      </c>
      <c r="Y268" s="149">
        <f t="shared" si="55"/>
        <v>0</v>
      </c>
      <c r="Z268" s="149">
        <v>0</v>
      </c>
      <c r="AA268" s="150">
        <f t="shared" si="56"/>
        <v>0</v>
      </c>
      <c r="AR268" s="14" t="s">
        <v>201</v>
      </c>
      <c r="AT268" s="14" t="s">
        <v>152</v>
      </c>
      <c r="AU268" s="14" t="s">
        <v>84</v>
      </c>
      <c r="AY268" s="14" t="s">
        <v>151</v>
      </c>
      <c r="BE268" s="106">
        <f t="shared" si="57"/>
        <v>0</v>
      </c>
      <c r="BF268" s="106">
        <f t="shared" si="58"/>
        <v>0</v>
      </c>
      <c r="BG268" s="106">
        <f t="shared" si="59"/>
        <v>0</v>
      </c>
      <c r="BH268" s="106">
        <f t="shared" si="60"/>
        <v>0</v>
      </c>
      <c r="BI268" s="106">
        <f t="shared" si="61"/>
        <v>0</v>
      </c>
      <c r="BJ268" s="14" t="s">
        <v>80</v>
      </c>
      <c r="BK268" s="151">
        <f t="shared" si="62"/>
        <v>0</v>
      </c>
      <c r="BL268" s="14" t="s">
        <v>201</v>
      </c>
      <c r="BM268" s="14" t="s">
        <v>540</v>
      </c>
    </row>
    <row r="269" spans="2:65" s="1" customFormat="1" ht="22.5" customHeight="1" x14ac:dyDescent="0.3">
      <c r="B269" s="142"/>
      <c r="C269" s="143" t="s">
        <v>541</v>
      </c>
      <c r="D269" s="143" t="s">
        <v>152</v>
      </c>
      <c r="E269" s="165" t="s">
        <v>542</v>
      </c>
      <c r="F269" s="220" t="s">
        <v>543</v>
      </c>
      <c r="G269" s="221"/>
      <c r="H269" s="221"/>
      <c r="I269" s="221"/>
      <c r="J269" s="145" t="s">
        <v>164</v>
      </c>
      <c r="K269" s="173">
        <v>25.3</v>
      </c>
      <c r="L269" s="222"/>
      <c r="M269" s="222"/>
      <c r="N269" s="222"/>
      <c r="O269" s="222"/>
      <c r="P269" s="222"/>
      <c r="Q269" s="222"/>
      <c r="R269" s="147"/>
      <c r="T269" s="148" t="s">
        <v>3</v>
      </c>
      <c r="U269" s="37" t="s">
        <v>37</v>
      </c>
      <c r="V269" s="149">
        <v>0</v>
      </c>
      <c r="W269" s="149">
        <f t="shared" si="54"/>
        <v>0</v>
      </c>
      <c r="X269" s="149">
        <v>0</v>
      </c>
      <c r="Y269" s="149">
        <f t="shared" si="55"/>
        <v>0</v>
      </c>
      <c r="Z269" s="149">
        <v>0</v>
      </c>
      <c r="AA269" s="150">
        <f t="shared" si="56"/>
        <v>0</v>
      </c>
      <c r="AR269" s="14" t="s">
        <v>201</v>
      </c>
      <c r="AT269" s="14" t="s">
        <v>152</v>
      </c>
      <c r="AU269" s="14" t="s">
        <v>84</v>
      </c>
      <c r="AY269" s="14" t="s">
        <v>151</v>
      </c>
      <c r="BE269" s="106">
        <f t="shared" si="57"/>
        <v>0</v>
      </c>
      <c r="BF269" s="106">
        <f t="shared" si="58"/>
        <v>0</v>
      </c>
      <c r="BG269" s="106">
        <f t="shared" si="59"/>
        <v>0</v>
      </c>
      <c r="BH269" s="106">
        <f t="shared" si="60"/>
        <v>0</v>
      </c>
      <c r="BI269" s="106">
        <f t="shared" si="61"/>
        <v>0</v>
      </c>
      <c r="BJ269" s="14" t="s">
        <v>80</v>
      </c>
      <c r="BK269" s="151">
        <f t="shared" si="62"/>
        <v>0</v>
      </c>
      <c r="BL269" s="14" t="s">
        <v>201</v>
      </c>
      <c r="BM269" s="14" t="s">
        <v>544</v>
      </c>
    </row>
    <row r="270" spans="2:65" s="1" customFormat="1" ht="22.5" customHeight="1" x14ac:dyDescent="0.3">
      <c r="B270" s="142"/>
      <c r="C270" s="143" t="s">
        <v>545</v>
      </c>
      <c r="D270" s="143" t="s">
        <v>152</v>
      </c>
      <c r="E270" s="165" t="s">
        <v>546</v>
      </c>
      <c r="F270" s="220" t="s">
        <v>547</v>
      </c>
      <c r="G270" s="221"/>
      <c r="H270" s="221"/>
      <c r="I270" s="221"/>
      <c r="J270" s="145" t="s">
        <v>164</v>
      </c>
      <c r="K270" s="173">
        <v>38.299999999999997</v>
      </c>
      <c r="L270" s="222"/>
      <c r="M270" s="222"/>
      <c r="N270" s="222"/>
      <c r="O270" s="222"/>
      <c r="P270" s="222"/>
      <c r="Q270" s="222"/>
      <c r="R270" s="147"/>
      <c r="T270" s="148" t="s">
        <v>3</v>
      </c>
      <c r="U270" s="37" t="s">
        <v>37</v>
      </c>
      <c r="V270" s="149">
        <v>0</v>
      </c>
      <c r="W270" s="149">
        <f t="shared" si="54"/>
        <v>0</v>
      </c>
      <c r="X270" s="149">
        <v>0</v>
      </c>
      <c r="Y270" s="149">
        <f t="shared" si="55"/>
        <v>0</v>
      </c>
      <c r="Z270" s="149">
        <v>0</v>
      </c>
      <c r="AA270" s="150">
        <f t="shared" si="56"/>
        <v>0</v>
      </c>
      <c r="AR270" s="14" t="s">
        <v>201</v>
      </c>
      <c r="AT270" s="14" t="s">
        <v>152</v>
      </c>
      <c r="AU270" s="14" t="s">
        <v>84</v>
      </c>
      <c r="AY270" s="14" t="s">
        <v>151</v>
      </c>
      <c r="BE270" s="106">
        <f t="shared" si="57"/>
        <v>0</v>
      </c>
      <c r="BF270" s="106">
        <f t="shared" si="58"/>
        <v>0</v>
      </c>
      <c r="BG270" s="106">
        <f t="shared" si="59"/>
        <v>0</v>
      </c>
      <c r="BH270" s="106">
        <f t="shared" si="60"/>
        <v>0</v>
      </c>
      <c r="BI270" s="106">
        <f t="shared" si="61"/>
        <v>0</v>
      </c>
      <c r="BJ270" s="14" t="s">
        <v>80</v>
      </c>
      <c r="BK270" s="151">
        <f t="shared" si="62"/>
        <v>0</v>
      </c>
      <c r="BL270" s="14" t="s">
        <v>201</v>
      </c>
      <c r="BM270" s="14" t="s">
        <v>548</v>
      </c>
    </row>
    <row r="271" spans="2:65" s="1" customFormat="1" ht="31.5" customHeight="1" x14ac:dyDescent="0.3">
      <c r="B271" s="142"/>
      <c r="C271" s="143" t="s">
        <v>549</v>
      </c>
      <c r="D271" s="143" t="s">
        <v>152</v>
      </c>
      <c r="E271" s="165" t="s">
        <v>550</v>
      </c>
      <c r="F271" s="220" t="s">
        <v>551</v>
      </c>
      <c r="G271" s="221"/>
      <c r="H271" s="221"/>
      <c r="I271" s="221"/>
      <c r="J271" s="145" t="s">
        <v>164</v>
      </c>
      <c r="K271" s="173">
        <v>63.6</v>
      </c>
      <c r="L271" s="222"/>
      <c r="M271" s="222"/>
      <c r="N271" s="222"/>
      <c r="O271" s="222"/>
      <c r="P271" s="222"/>
      <c r="Q271" s="222"/>
      <c r="R271" s="147"/>
      <c r="T271" s="148" t="s">
        <v>3</v>
      </c>
      <c r="U271" s="37" t="s">
        <v>37</v>
      </c>
      <c r="V271" s="149">
        <v>0</v>
      </c>
      <c r="W271" s="149">
        <f t="shared" si="54"/>
        <v>0</v>
      </c>
      <c r="X271" s="149">
        <v>0</v>
      </c>
      <c r="Y271" s="149">
        <f t="shared" si="55"/>
        <v>0</v>
      </c>
      <c r="Z271" s="149">
        <v>0</v>
      </c>
      <c r="AA271" s="150">
        <f t="shared" si="56"/>
        <v>0</v>
      </c>
      <c r="AR271" s="14" t="s">
        <v>201</v>
      </c>
      <c r="AT271" s="14" t="s">
        <v>152</v>
      </c>
      <c r="AU271" s="14" t="s">
        <v>84</v>
      </c>
      <c r="AY271" s="14" t="s">
        <v>151</v>
      </c>
      <c r="BE271" s="106">
        <f t="shared" si="57"/>
        <v>0</v>
      </c>
      <c r="BF271" s="106">
        <f t="shared" si="58"/>
        <v>0</v>
      </c>
      <c r="BG271" s="106">
        <f t="shared" si="59"/>
        <v>0</v>
      </c>
      <c r="BH271" s="106">
        <f t="shared" si="60"/>
        <v>0</v>
      </c>
      <c r="BI271" s="106">
        <f t="shared" si="61"/>
        <v>0</v>
      </c>
      <c r="BJ271" s="14" t="s">
        <v>80</v>
      </c>
      <c r="BK271" s="151">
        <f t="shared" si="62"/>
        <v>0</v>
      </c>
      <c r="BL271" s="14" t="s">
        <v>201</v>
      </c>
      <c r="BM271" s="14" t="s">
        <v>552</v>
      </c>
    </row>
    <row r="272" spans="2:65" s="1" customFormat="1" ht="31.5" customHeight="1" x14ac:dyDescent="0.3">
      <c r="B272" s="142"/>
      <c r="C272" s="143" t="s">
        <v>553</v>
      </c>
      <c r="D272" s="143" t="s">
        <v>152</v>
      </c>
      <c r="E272" s="165" t="s">
        <v>554</v>
      </c>
      <c r="F272" s="220" t="s">
        <v>555</v>
      </c>
      <c r="G272" s="221"/>
      <c r="H272" s="221"/>
      <c r="I272" s="221"/>
      <c r="J272" s="145" t="s">
        <v>164</v>
      </c>
      <c r="K272" s="173">
        <v>45</v>
      </c>
      <c r="L272" s="222"/>
      <c r="M272" s="222"/>
      <c r="N272" s="222"/>
      <c r="O272" s="222"/>
      <c r="P272" s="222"/>
      <c r="Q272" s="222"/>
      <c r="R272" s="147"/>
      <c r="T272" s="148" t="s">
        <v>3</v>
      </c>
      <c r="U272" s="37" t="s">
        <v>37</v>
      </c>
      <c r="V272" s="149">
        <v>0</v>
      </c>
      <c r="W272" s="149">
        <f t="shared" si="54"/>
        <v>0</v>
      </c>
      <c r="X272" s="149">
        <v>0</v>
      </c>
      <c r="Y272" s="149">
        <f t="shared" si="55"/>
        <v>0</v>
      </c>
      <c r="Z272" s="149">
        <v>0</v>
      </c>
      <c r="AA272" s="150">
        <f t="shared" si="56"/>
        <v>0</v>
      </c>
      <c r="AR272" s="14" t="s">
        <v>201</v>
      </c>
      <c r="AT272" s="14" t="s">
        <v>152</v>
      </c>
      <c r="AU272" s="14" t="s">
        <v>84</v>
      </c>
      <c r="AY272" s="14" t="s">
        <v>151</v>
      </c>
      <c r="BE272" s="106">
        <f t="shared" si="57"/>
        <v>0</v>
      </c>
      <c r="BF272" s="106">
        <f t="shared" si="58"/>
        <v>0</v>
      </c>
      <c r="BG272" s="106">
        <f t="shared" si="59"/>
        <v>0</v>
      </c>
      <c r="BH272" s="106">
        <f t="shared" si="60"/>
        <v>0</v>
      </c>
      <c r="BI272" s="106">
        <f t="shared" si="61"/>
        <v>0</v>
      </c>
      <c r="BJ272" s="14" t="s">
        <v>80</v>
      </c>
      <c r="BK272" s="151">
        <f t="shared" si="62"/>
        <v>0</v>
      </c>
      <c r="BL272" s="14" t="s">
        <v>201</v>
      </c>
      <c r="BM272" s="14" t="s">
        <v>556</v>
      </c>
    </row>
    <row r="273" spans="2:65" s="1" customFormat="1" ht="31.5" customHeight="1" x14ac:dyDescent="0.3">
      <c r="B273" s="142"/>
      <c r="C273" s="143" t="s">
        <v>557</v>
      </c>
      <c r="D273" s="143" t="s">
        <v>152</v>
      </c>
      <c r="E273" s="165" t="s">
        <v>558</v>
      </c>
      <c r="F273" s="220" t="s">
        <v>559</v>
      </c>
      <c r="G273" s="221"/>
      <c r="H273" s="221"/>
      <c r="I273" s="221"/>
      <c r="J273" s="145" t="s">
        <v>164</v>
      </c>
      <c r="K273" s="173">
        <v>17.7</v>
      </c>
      <c r="L273" s="222"/>
      <c r="M273" s="222"/>
      <c r="N273" s="222"/>
      <c r="O273" s="222"/>
      <c r="P273" s="222"/>
      <c r="Q273" s="222"/>
      <c r="R273" s="147"/>
      <c r="T273" s="148" t="s">
        <v>3</v>
      </c>
      <c r="U273" s="37" t="s">
        <v>37</v>
      </c>
      <c r="V273" s="149">
        <v>0</v>
      </c>
      <c r="W273" s="149">
        <f t="shared" si="54"/>
        <v>0</v>
      </c>
      <c r="X273" s="149">
        <v>0</v>
      </c>
      <c r="Y273" s="149">
        <f t="shared" si="55"/>
        <v>0</v>
      </c>
      <c r="Z273" s="149">
        <v>0</v>
      </c>
      <c r="AA273" s="150">
        <f t="shared" si="56"/>
        <v>0</v>
      </c>
      <c r="AR273" s="14" t="s">
        <v>201</v>
      </c>
      <c r="AT273" s="14" t="s">
        <v>152</v>
      </c>
      <c r="AU273" s="14" t="s">
        <v>84</v>
      </c>
      <c r="AY273" s="14" t="s">
        <v>151</v>
      </c>
      <c r="BE273" s="106">
        <f t="shared" si="57"/>
        <v>0</v>
      </c>
      <c r="BF273" s="106">
        <f t="shared" si="58"/>
        <v>0</v>
      </c>
      <c r="BG273" s="106">
        <f t="shared" si="59"/>
        <v>0</v>
      </c>
      <c r="BH273" s="106">
        <f t="shared" si="60"/>
        <v>0</v>
      </c>
      <c r="BI273" s="106">
        <f t="shared" si="61"/>
        <v>0</v>
      </c>
      <c r="BJ273" s="14" t="s">
        <v>80</v>
      </c>
      <c r="BK273" s="151">
        <f t="shared" si="62"/>
        <v>0</v>
      </c>
      <c r="BL273" s="14" t="s">
        <v>201</v>
      </c>
      <c r="BM273" s="14" t="s">
        <v>560</v>
      </c>
    </row>
    <row r="274" spans="2:65" s="1" customFormat="1" ht="31.5" customHeight="1" x14ac:dyDescent="0.3">
      <c r="B274" s="142"/>
      <c r="C274" s="143" t="s">
        <v>561</v>
      </c>
      <c r="D274" s="143" t="s">
        <v>152</v>
      </c>
      <c r="E274" s="165" t="s">
        <v>562</v>
      </c>
      <c r="F274" s="220" t="s">
        <v>563</v>
      </c>
      <c r="G274" s="221"/>
      <c r="H274" s="221"/>
      <c r="I274" s="221"/>
      <c r="J274" s="145" t="s">
        <v>164</v>
      </c>
      <c r="K274" s="173">
        <v>4.4000000000000004</v>
      </c>
      <c r="L274" s="222"/>
      <c r="M274" s="222"/>
      <c r="N274" s="222"/>
      <c r="O274" s="222"/>
      <c r="P274" s="222"/>
      <c r="Q274" s="222"/>
      <c r="R274" s="147"/>
      <c r="T274" s="148" t="s">
        <v>3</v>
      </c>
      <c r="U274" s="37" t="s">
        <v>37</v>
      </c>
      <c r="V274" s="149">
        <v>0</v>
      </c>
      <c r="W274" s="149">
        <f t="shared" si="54"/>
        <v>0</v>
      </c>
      <c r="X274" s="149">
        <v>0</v>
      </c>
      <c r="Y274" s="149">
        <f t="shared" si="55"/>
        <v>0</v>
      </c>
      <c r="Z274" s="149">
        <v>0</v>
      </c>
      <c r="AA274" s="150">
        <f t="shared" si="56"/>
        <v>0</v>
      </c>
      <c r="AR274" s="14" t="s">
        <v>201</v>
      </c>
      <c r="AT274" s="14" t="s">
        <v>152</v>
      </c>
      <c r="AU274" s="14" t="s">
        <v>84</v>
      </c>
      <c r="AY274" s="14" t="s">
        <v>151</v>
      </c>
      <c r="BE274" s="106">
        <f t="shared" si="57"/>
        <v>0</v>
      </c>
      <c r="BF274" s="106">
        <f t="shared" si="58"/>
        <v>0</v>
      </c>
      <c r="BG274" s="106">
        <f t="shared" si="59"/>
        <v>0</v>
      </c>
      <c r="BH274" s="106">
        <f t="shared" si="60"/>
        <v>0</v>
      </c>
      <c r="BI274" s="106">
        <f t="shared" si="61"/>
        <v>0</v>
      </c>
      <c r="BJ274" s="14" t="s">
        <v>80</v>
      </c>
      <c r="BK274" s="151">
        <f t="shared" si="62"/>
        <v>0</v>
      </c>
      <c r="BL274" s="14" t="s">
        <v>201</v>
      </c>
      <c r="BM274" s="14" t="s">
        <v>564</v>
      </c>
    </row>
    <row r="275" spans="2:65" s="1" customFormat="1" ht="31.5" customHeight="1" x14ac:dyDescent="0.3">
      <c r="B275" s="142"/>
      <c r="C275" s="143" t="s">
        <v>565</v>
      </c>
      <c r="D275" s="143" t="s">
        <v>152</v>
      </c>
      <c r="E275" s="165" t="s">
        <v>566</v>
      </c>
      <c r="F275" s="220" t="s">
        <v>567</v>
      </c>
      <c r="G275" s="221"/>
      <c r="H275" s="221"/>
      <c r="I275" s="221"/>
      <c r="J275" s="145" t="s">
        <v>164</v>
      </c>
      <c r="K275" s="173">
        <v>25.3</v>
      </c>
      <c r="L275" s="222"/>
      <c r="M275" s="222"/>
      <c r="N275" s="222"/>
      <c r="O275" s="222"/>
      <c r="P275" s="222"/>
      <c r="Q275" s="222"/>
      <c r="R275" s="147"/>
      <c r="T275" s="148" t="s">
        <v>3</v>
      </c>
      <c r="U275" s="37" t="s">
        <v>37</v>
      </c>
      <c r="V275" s="149">
        <v>0</v>
      </c>
      <c r="W275" s="149">
        <f t="shared" si="54"/>
        <v>0</v>
      </c>
      <c r="X275" s="149">
        <v>0</v>
      </c>
      <c r="Y275" s="149">
        <f t="shared" si="55"/>
        <v>0</v>
      </c>
      <c r="Z275" s="149">
        <v>0</v>
      </c>
      <c r="AA275" s="150">
        <f t="shared" si="56"/>
        <v>0</v>
      </c>
      <c r="AR275" s="14" t="s">
        <v>201</v>
      </c>
      <c r="AT275" s="14" t="s">
        <v>152</v>
      </c>
      <c r="AU275" s="14" t="s">
        <v>84</v>
      </c>
      <c r="AY275" s="14" t="s">
        <v>151</v>
      </c>
      <c r="BE275" s="106">
        <f t="shared" si="57"/>
        <v>0</v>
      </c>
      <c r="BF275" s="106">
        <f t="shared" si="58"/>
        <v>0</v>
      </c>
      <c r="BG275" s="106">
        <f t="shared" si="59"/>
        <v>0</v>
      </c>
      <c r="BH275" s="106">
        <f t="shared" si="60"/>
        <v>0</v>
      </c>
      <c r="BI275" s="106">
        <f t="shared" si="61"/>
        <v>0</v>
      </c>
      <c r="BJ275" s="14" t="s">
        <v>80</v>
      </c>
      <c r="BK275" s="151">
        <f t="shared" si="62"/>
        <v>0</v>
      </c>
      <c r="BL275" s="14" t="s">
        <v>201</v>
      </c>
      <c r="BM275" s="14" t="s">
        <v>568</v>
      </c>
    </row>
    <row r="276" spans="2:65" s="1" customFormat="1" ht="31.5" customHeight="1" x14ac:dyDescent="0.3">
      <c r="B276" s="142"/>
      <c r="C276" s="143" t="s">
        <v>569</v>
      </c>
      <c r="D276" s="143" t="s">
        <v>152</v>
      </c>
      <c r="E276" s="165" t="s">
        <v>570</v>
      </c>
      <c r="F276" s="220" t="s">
        <v>571</v>
      </c>
      <c r="G276" s="221"/>
      <c r="H276" s="221"/>
      <c r="I276" s="221"/>
      <c r="J276" s="145" t="s">
        <v>164</v>
      </c>
      <c r="K276" s="173">
        <v>38.299999999999997</v>
      </c>
      <c r="L276" s="222"/>
      <c r="M276" s="222"/>
      <c r="N276" s="222"/>
      <c r="O276" s="222"/>
      <c r="P276" s="222"/>
      <c r="Q276" s="222"/>
      <c r="R276" s="147"/>
      <c r="T276" s="148" t="s">
        <v>3</v>
      </c>
      <c r="U276" s="37" t="s">
        <v>37</v>
      </c>
      <c r="V276" s="149">
        <v>0</v>
      </c>
      <c r="W276" s="149">
        <f t="shared" si="54"/>
        <v>0</v>
      </c>
      <c r="X276" s="149">
        <v>0</v>
      </c>
      <c r="Y276" s="149">
        <f t="shared" si="55"/>
        <v>0</v>
      </c>
      <c r="Z276" s="149">
        <v>0</v>
      </c>
      <c r="AA276" s="150">
        <f t="shared" si="56"/>
        <v>0</v>
      </c>
      <c r="AR276" s="14" t="s">
        <v>201</v>
      </c>
      <c r="AT276" s="14" t="s">
        <v>152</v>
      </c>
      <c r="AU276" s="14" t="s">
        <v>84</v>
      </c>
      <c r="AY276" s="14" t="s">
        <v>151</v>
      </c>
      <c r="BE276" s="106">
        <f t="shared" si="57"/>
        <v>0</v>
      </c>
      <c r="BF276" s="106">
        <f t="shared" si="58"/>
        <v>0</v>
      </c>
      <c r="BG276" s="106">
        <f t="shared" si="59"/>
        <v>0</v>
      </c>
      <c r="BH276" s="106">
        <f t="shared" si="60"/>
        <v>0</v>
      </c>
      <c r="BI276" s="106">
        <f t="shared" si="61"/>
        <v>0</v>
      </c>
      <c r="BJ276" s="14" t="s">
        <v>80</v>
      </c>
      <c r="BK276" s="151">
        <f t="shared" si="62"/>
        <v>0</v>
      </c>
      <c r="BL276" s="14" t="s">
        <v>201</v>
      </c>
      <c r="BM276" s="14" t="s">
        <v>572</v>
      </c>
    </row>
    <row r="277" spans="2:65" s="1" customFormat="1" ht="22.5" customHeight="1" x14ac:dyDescent="0.3">
      <c r="B277" s="142"/>
      <c r="C277" s="143" t="s">
        <v>573</v>
      </c>
      <c r="D277" s="143" t="s">
        <v>152</v>
      </c>
      <c r="E277" s="165" t="s">
        <v>574</v>
      </c>
      <c r="F277" s="220" t="s">
        <v>575</v>
      </c>
      <c r="G277" s="221"/>
      <c r="H277" s="221"/>
      <c r="I277" s="221"/>
      <c r="J277" s="145" t="s">
        <v>226</v>
      </c>
      <c r="K277" s="173">
        <v>2</v>
      </c>
      <c r="L277" s="222"/>
      <c r="M277" s="222"/>
      <c r="N277" s="222"/>
      <c r="O277" s="222"/>
      <c r="P277" s="222"/>
      <c r="Q277" s="222"/>
      <c r="R277" s="147"/>
      <c r="T277" s="148" t="s">
        <v>3</v>
      </c>
      <c r="U277" s="37" t="s">
        <v>37</v>
      </c>
      <c r="V277" s="149">
        <v>0</v>
      </c>
      <c r="W277" s="149">
        <f t="shared" si="54"/>
        <v>0</v>
      </c>
      <c r="X277" s="149">
        <v>0</v>
      </c>
      <c r="Y277" s="149">
        <f t="shared" si="55"/>
        <v>0</v>
      </c>
      <c r="Z277" s="149">
        <v>0</v>
      </c>
      <c r="AA277" s="150">
        <f t="shared" si="56"/>
        <v>0</v>
      </c>
      <c r="AR277" s="14" t="s">
        <v>201</v>
      </c>
      <c r="AT277" s="14" t="s">
        <v>152</v>
      </c>
      <c r="AU277" s="14" t="s">
        <v>84</v>
      </c>
      <c r="AY277" s="14" t="s">
        <v>151</v>
      </c>
      <c r="BE277" s="106">
        <f t="shared" si="57"/>
        <v>0</v>
      </c>
      <c r="BF277" s="106">
        <f t="shared" si="58"/>
        <v>0</v>
      </c>
      <c r="BG277" s="106">
        <f t="shared" si="59"/>
        <v>0</v>
      </c>
      <c r="BH277" s="106">
        <f t="shared" si="60"/>
        <v>0</v>
      </c>
      <c r="BI277" s="106">
        <f t="shared" si="61"/>
        <v>0</v>
      </c>
      <c r="BJ277" s="14" t="s">
        <v>80</v>
      </c>
      <c r="BK277" s="151">
        <f t="shared" si="62"/>
        <v>0</v>
      </c>
      <c r="BL277" s="14" t="s">
        <v>201</v>
      </c>
      <c r="BM277" s="14" t="s">
        <v>576</v>
      </c>
    </row>
    <row r="278" spans="2:65" s="1" customFormat="1" ht="22.5" customHeight="1" x14ac:dyDescent="0.3">
      <c r="B278" s="142"/>
      <c r="C278" s="143" t="s">
        <v>577</v>
      </c>
      <c r="D278" s="143" t="s">
        <v>152</v>
      </c>
      <c r="E278" s="165" t="s">
        <v>578</v>
      </c>
      <c r="F278" s="220" t="s">
        <v>579</v>
      </c>
      <c r="G278" s="221"/>
      <c r="H278" s="221"/>
      <c r="I278" s="221"/>
      <c r="J278" s="145" t="s">
        <v>226</v>
      </c>
      <c r="K278" s="173">
        <v>2</v>
      </c>
      <c r="L278" s="222"/>
      <c r="M278" s="222"/>
      <c r="N278" s="222"/>
      <c r="O278" s="222"/>
      <c r="P278" s="222"/>
      <c r="Q278" s="222"/>
      <c r="R278" s="147"/>
      <c r="T278" s="148" t="s">
        <v>3</v>
      </c>
      <c r="U278" s="37" t="s">
        <v>37</v>
      </c>
      <c r="V278" s="149">
        <v>0</v>
      </c>
      <c r="W278" s="149">
        <f t="shared" si="54"/>
        <v>0</v>
      </c>
      <c r="X278" s="149">
        <v>0</v>
      </c>
      <c r="Y278" s="149">
        <f t="shared" si="55"/>
        <v>0</v>
      </c>
      <c r="Z278" s="149">
        <v>0</v>
      </c>
      <c r="AA278" s="150">
        <f t="shared" si="56"/>
        <v>0</v>
      </c>
      <c r="AR278" s="14" t="s">
        <v>201</v>
      </c>
      <c r="AT278" s="14" t="s">
        <v>152</v>
      </c>
      <c r="AU278" s="14" t="s">
        <v>84</v>
      </c>
      <c r="AY278" s="14" t="s">
        <v>151</v>
      </c>
      <c r="BE278" s="106">
        <f t="shared" si="57"/>
        <v>0</v>
      </c>
      <c r="BF278" s="106">
        <f t="shared" si="58"/>
        <v>0</v>
      </c>
      <c r="BG278" s="106">
        <f t="shared" si="59"/>
        <v>0</v>
      </c>
      <c r="BH278" s="106">
        <f t="shared" si="60"/>
        <v>0</v>
      </c>
      <c r="BI278" s="106">
        <f t="shared" si="61"/>
        <v>0</v>
      </c>
      <c r="BJ278" s="14" t="s">
        <v>80</v>
      </c>
      <c r="BK278" s="151">
        <f t="shared" si="62"/>
        <v>0</v>
      </c>
      <c r="BL278" s="14" t="s">
        <v>201</v>
      </c>
      <c r="BM278" s="14" t="s">
        <v>580</v>
      </c>
    </row>
    <row r="279" spans="2:65" s="1" customFormat="1" ht="22.5" customHeight="1" x14ac:dyDescent="0.3">
      <c r="B279" s="142"/>
      <c r="C279" s="143" t="s">
        <v>581</v>
      </c>
      <c r="D279" s="143" t="s">
        <v>152</v>
      </c>
      <c r="E279" s="165" t="s">
        <v>582</v>
      </c>
      <c r="F279" s="220" t="s">
        <v>583</v>
      </c>
      <c r="G279" s="221"/>
      <c r="H279" s="221"/>
      <c r="I279" s="221"/>
      <c r="J279" s="145" t="s">
        <v>226</v>
      </c>
      <c r="K279" s="173">
        <v>2</v>
      </c>
      <c r="L279" s="222"/>
      <c r="M279" s="222"/>
      <c r="N279" s="222"/>
      <c r="O279" s="222"/>
      <c r="P279" s="222"/>
      <c r="Q279" s="222"/>
      <c r="R279" s="147"/>
      <c r="T279" s="148" t="s">
        <v>3</v>
      </c>
      <c r="U279" s="37" t="s">
        <v>37</v>
      </c>
      <c r="V279" s="149">
        <v>0</v>
      </c>
      <c r="W279" s="149">
        <f t="shared" si="54"/>
        <v>0</v>
      </c>
      <c r="X279" s="149">
        <v>0</v>
      </c>
      <c r="Y279" s="149">
        <f t="shared" si="55"/>
        <v>0</v>
      </c>
      <c r="Z279" s="149">
        <v>0</v>
      </c>
      <c r="AA279" s="150">
        <f t="shared" si="56"/>
        <v>0</v>
      </c>
      <c r="AR279" s="14" t="s">
        <v>201</v>
      </c>
      <c r="AT279" s="14" t="s">
        <v>152</v>
      </c>
      <c r="AU279" s="14" t="s">
        <v>84</v>
      </c>
      <c r="AY279" s="14" t="s">
        <v>151</v>
      </c>
      <c r="BE279" s="106">
        <f t="shared" si="57"/>
        <v>0</v>
      </c>
      <c r="BF279" s="106">
        <f t="shared" si="58"/>
        <v>0</v>
      </c>
      <c r="BG279" s="106">
        <f t="shared" si="59"/>
        <v>0</v>
      </c>
      <c r="BH279" s="106">
        <f t="shared" si="60"/>
        <v>0</v>
      </c>
      <c r="BI279" s="106">
        <f t="shared" si="61"/>
        <v>0</v>
      </c>
      <c r="BJ279" s="14" t="s">
        <v>80</v>
      </c>
      <c r="BK279" s="151">
        <f t="shared" si="62"/>
        <v>0</v>
      </c>
      <c r="BL279" s="14" t="s">
        <v>201</v>
      </c>
      <c r="BM279" s="14" t="s">
        <v>584</v>
      </c>
    </row>
    <row r="280" spans="2:65" s="1" customFormat="1" ht="31.5" customHeight="1" x14ac:dyDescent="0.3">
      <c r="B280" s="142"/>
      <c r="C280" s="143" t="s">
        <v>585</v>
      </c>
      <c r="D280" s="143" t="s">
        <v>152</v>
      </c>
      <c r="E280" s="165" t="s">
        <v>586</v>
      </c>
      <c r="F280" s="220" t="s">
        <v>587</v>
      </c>
      <c r="G280" s="221"/>
      <c r="H280" s="221"/>
      <c r="I280" s="221"/>
      <c r="J280" s="145" t="s">
        <v>226</v>
      </c>
      <c r="K280" s="173">
        <v>2</v>
      </c>
      <c r="L280" s="222"/>
      <c r="M280" s="222"/>
      <c r="N280" s="222"/>
      <c r="O280" s="222"/>
      <c r="P280" s="222"/>
      <c r="Q280" s="222"/>
      <c r="R280" s="147"/>
      <c r="T280" s="148" t="s">
        <v>3</v>
      </c>
      <c r="U280" s="37" t="s">
        <v>37</v>
      </c>
      <c r="V280" s="149">
        <v>0</v>
      </c>
      <c r="W280" s="149">
        <f t="shared" si="54"/>
        <v>0</v>
      </c>
      <c r="X280" s="149">
        <v>0</v>
      </c>
      <c r="Y280" s="149">
        <f t="shared" si="55"/>
        <v>0</v>
      </c>
      <c r="Z280" s="149">
        <v>0</v>
      </c>
      <c r="AA280" s="150">
        <f t="shared" si="56"/>
        <v>0</v>
      </c>
      <c r="AR280" s="14" t="s">
        <v>201</v>
      </c>
      <c r="AT280" s="14" t="s">
        <v>152</v>
      </c>
      <c r="AU280" s="14" t="s">
        <v>84</v>
      </c>
      <c r="AY280" s="14" t="s">
        <v>151</v>
      </c>
      <c r="BE280" s="106">
        <f t="shared" si="57"/>
        <v>0</v>
      </c>
      <c r="BF280" s="106">
        <f t="shared" si="58"/>
        <v>0</v>
      </c>
      <c r="BG280" s="106">
        <f t="shared" si="59"/>
        <v>0</v>
      </c>
      <c r="BH280" s="106">
        <f t="shared" si="60"/>
        <v>0</v>
      </c>
      <c r="BI280" s="106">
        <f t="shared" si="61"/>
        <v>0</v>
      </c>
      <c r="BJ280" s="14" t="s">
        <v>80</v>
      </c>
      <c r="BK280" s="151">
        <f t="shared" si="62"/>
        <v>0</v>
      </c>
      <c r="BL280" s="14" t="s">
        <v>201</v>
      </c>
      <c r="BM280" s="14" t="s">
        <v>588</v>
      </c>
    </row>
    <row r="281" spans="2:65" s="1" customFormat="1" ht="31.5" customHeight="1" x14ac:dyDescent="0.3">
      <c r="B281" s="142"/>
      <c r="C281" s="143" t="s">
        <v>589</v>
      </c>
      <c r="D281" s="143" t="s">
        <v>152</v>
      </c>
      <c r="E281" s="165" t="s">
        <v>590</v>
      </c>
      <c r="F281" s="220" t="s">
        <v>591</v>
      </c>
      <c r="G281" s="221"/>
      <c r="H281" s="221"/>
      <c r="I281" s="221"/>
      <c r="J281" s="145" t="s">
        <v>231</v>
      </c>
      <c r="K281" s="173">
        <v>4</v>
      </c>
      <c r="L281" s="222"/>
      <c r="M281" s="222"/>
      <c r="N281" s="222"/>
      <c r="O281" s="222"/>
      <c r="P281" s="222"/>
      <c r="Q281" s="222"/>
      <c r="R281" s="147"/>
      <c r="T281" s="148" t="s">
        <v>3</v>
      </c>
      <c r="U281" s="37" t="s">
        <v>37</v>
      </c>
      <c r="V281" s="149">
        <v>0</v>
      </c>
      <c r="W281" s="149">
        <f t="shared" si="54"/>
        <v>0</v>
      </c>
      <c r="X281" s="149">
        <v>0</v>
      </c>
      <c r="Y281" s="149">
        <f t="shared" si="55"/>
        <v>0</v>
      </c>
      <c r="Z281" s="149">
        <v>0</v>
      </c>
      <c r="AA281" s="150">
        <f t="shared" si="56"/>
        <v>0</v>
      </c>
      <c r="AR281" s="14" t="s">
        <v>201</v>
      </c>
      <c r="AT281" s="14" t="s">
        <v>152</v>
      </c>
      <c r="AU281" s="14" t="s">
        <v>84</v>
      </c>
      <c r="AY281" s="14" t="s">
        <v>151</v>
      </c>
      <c r="BE281" s="106">
        <f t="shared" si="57"/>
        <v>0</v>
      </c>
      <c r="BF281" s="106">
        <f t="shared" si="58"/>
        <v>0</v>
      </c>
      <c r="BG281" s="106">
        <f t="shared" si="59"/>
        <v>0</v>
      </c>
      <c r="BH281" s="106">
        <f t="shared" si="60"/>
        <v>0</v>
      </c>
      <c r="BI281" s="106">
        <f t="shared" si="61"/>
        <v>0</v>
      </c>
      <c r="BJ281" s="14" t="s">
        <v>80</v>
      </c>
      <c r="BK281" s="151">
        <f t="shared" si="62"/>
        <v>0</v>
      </c>
      <c r="BL281" s="14" t="s">
        <v>201</v>
      </c>
      <c r="BM281" s="14" t="s">
        <v>592</v>
      </c>
    </row>
    <row r="282" spans="2:65" s="1" customFormat="1" ht="44.25" customHeight="1" x14ac:dyDescent="0.3">
      <c r="B282" s="142"/>
      <c r="C282" s="143" t="s">
        <v>593</v>
      </c>
      <c r="D282" s="143" t="s">
        <v>152</v>
      </c>
      <c r="E282" s="165" t="s">
        <v>594</v>
      </c>
      <c r="F282" s="220" t="s">
        <v>595</v>
      </c>
      <c r="G282" s="221"/>
      <c r="H282" s="221"/>
      <c r="I282" s="221"/>
      <c r="J282" s="145" t="s">
        <v>231</v>
      </c>
      <c r="K282" s="173">
        <v>4</v>
      </c>
      <c r="L282" s="222"/>
      <c r="M282" s="222"/>
      <c r="N282" s="222"/>
      <c r="O282" s="222"/>
      <c r="P282" s="222"/>
      <c r="Q282" s="222"/>
      <c r="R282" s="147"/>
      <c r="T282" s="148" t="s">
        <v>3</v>
      </c>
      <c r="U282" s="37" t="s">
        <v>37</v>
      </c>
      <c r="V282" s="149">
        <v>0</v>
      </c>
      <c r="W282" s="149">
        <f t="shared" si="54"/>
        <v>0</v>
      </c>
      <c r="X282" s="149">
        <v>0</v>
      </c>
      <c r="Y282" s="149">
        <f t="shared" si="55"/>
        <v>0</v>
      </c>
      <c r="Z282" s="149">
        <v>0</v>
      </c>
      <c r="AA282" s="150">
        <f t="shared" si="56"/>
        <v>0</v>
      </c>
      <c r="AR282" s="14" t="s">
        <v>201</v>
      </c>
      <c r="AT282" s="14" t="s">
        <v>152</v>
      </c>
      <c r="AU282" s="14" t="s">
        <v>84</v>
      </c>
      <c r="AY282" s="14" t="s">
        <v>151</v>
      </c>
      <c r="BE282" s="106">
        <f t="shared" si="57"/>
        <v>0</v>
      </c>
      <c r="BF282" s="106">
        <f t="shared" si="58"/>
        <v>0</v>
      </c>
      <c r="BG282" s="106">
        <f t="shared" si="59"/>
        <v>0</v>
      </c>
      <c r="BH282" s="106">
        <f t="shared" si="60"/>
        <v>0</v>
      </c>
      <c r="BI282" s="106">
        <f t="shared" si="61"/>
        <v>0</v>
      </c>
      <c r="BJ282" s="14" t="s">
        <v>80</v>
      </c>
      <c r="BK282" s="151">
        <f t="shared" si="62"/>
        <v>0</v>
      </c>
      <c r="BL282" s="14" t="s">
        <v>201</v>
      </c>
      <c r="BM282" s="14" t="s">
        <v>596</v>
      </c>
    </row>
    <row r="283" spans="2:65" s="1" customFormat="1" ht="22.5" customHeight="1" x14ac:dyDescent="0.3">
      <c r="B283" s="142"/>
      <c r="C283" s="143" t="s">
        <v>597</v>
      </c>
      <c r="D283" s="143" t="s">
        <v>152</v>
      </c>
      <c r="E283" s="165" t="s">
        <v>598</v>
      </c>
      <c r="F283" s="220" t="s">
        <v>599</v>
      </c>
      <c r="G283" s="221"/>
      <c r="H283" s="221"/>
      <c r="I283" s="221"/>
      <c r="J283" s="145" t="s">
        <v>226</v>
      </c>
      <c r="K283" s="173">
        <v>1</v>
      </c>
      <c r="L283" s="222"/>
      <c r="M283" s="222"/>
      <c r="N283" s="222"/>
      <c r="O283" s="222"/>
      <c r="P283" s="222"/>
      <c r="Q283" s="222"/>
      <c r="R283" s="147"/>
      <c r="T283" s="148" t="s">
        <v>3</v>
      </c>
      <c r="U283" s="37" t="s">
        <v>37</v>
      </c>
      <c r="V283" s="149">
        <v>0</v>
      </c>
      <c r="W283" s="149">
        <f t="shared" si="54"/>
        <v>0</v>
      </c>
      <c r="X283" s="149">
        <v>0</v>
      </c>
      <c r="Y283" s="149">
        <f t="shared" si="55"/>
        <v>0</v>
      </c>
      <c r="Z283" s="149">
        <v>0</v>
      </c>
      <c r="AA283" s="150">
        <f t="shared" si="56"/>
        <v>0</v>
      </c>
      <c r="AR283" s="14" t="s">
        <v>201</v>
      </c>
      <c r="AT283" s="14" t="s">
        <v>152</v>
      </c>
      <c r="AU283" s="14" t="s">
        <v>84</v>
      </c>
      <c r="AY283" s="14" t="s">
        <v>151</v>
      </c>
      <c r="BE283" s="106">
        <f t="shared" si="57"/>
        <v>0</v>
      </c>
      <c r="BF283" s="106">
        <f t="shared" si="58"/>
        <v>0</v>
      </c>
      <c r="BG283" s="106">
        <f t="shared" si="59"/>
        <v>0</v>
      </c>
      <c r="BH283" s="106">
        <f t="shared" si="60"/>
        <v>0</v>
      </c>
      <c r="BI283" s="106">
        <f t="shared" si="61"/>
        <v>0</v>
      </c>
      <c r="BJ283" s="14" t="s">
        <v>80</v>
      </c>
      <c r="BK283" s="151">
        <f t="shared" si="62"/>
        <v>0</v>
      </c>
      <c r="BL283" s="14" t="s">
        <v>201</v>
      </c>
      <c r="BM283" s="14" t="s">
        <v>600</v>
      </c>
    </row>
    <row r="284" spans="2:65" s="1" customFormat="1" ht="18.75" customHeight="1" x14ac:dyDescent="0.3">
      <c r="B284" s="142"/>
      <c r="C284" s="143" t="s">
        <v>601</v>
      </c>
      <c r="D284" s="143" t="s">
        <v>152</v>
      </c>
      <c r="E284" s="165" t="s">
        <v>602</v>
      </c>
      <c r="F284" s="220" t="s">
        <v>603</v>
      </c>
      <c r="G284" s="221"/>
      <c r="H284" s="221"/>
      <c r="I284" s="221"/>
      <c r="J284" s="145" t="s">
        <v>226</v>
      </c>
      <c r="K284" s="173">
        <v>1</v>
      </c>
      <c r="L284" s="222"/>
      <c r="M284" s="222"/>
      <c r="N284" s="222"/>
      <c r="O284" s="222"/>
      <c r="P284" s="222"/>
      <c r="Q284" s="222"/>
      <c r="R284" s="147"/>
      <c r="T284" s="148" t="s">
        <v>3</v>
      </c>
      <c r="U284" s="37" t="s">
        <v>37</v>
      </c>
      <c r="V284" s="149">
        <v>0</v>
      </c>
      <c r="W284" s="149">
        <f t="shared" si="54"/>
        <v>0</v>
      </c>
      <c r="X284" s="149">
        <v>0</v>
      </c>
      <c r="Y284" s="149">
        <f t="shared" si="55"/>
        <v>0</v>
      </c>
      <c r="Z284" s="149">
        <v>0</v>
      </c>
      <c r="AA284" s="150">
        <f t="shared" si="56"/>
        <v>0</v>
      </c>
      <c r="AR284" s="14" t="s">
        <v>201</v>
      </c>
      <c r="AT284" s="14" t="s">
        <v>152</v>
      </c>
      <c r="AU284" s="14" t="s">
        <v>84</v>
      </c>
      <c r="AY284" s="14" t="s">
        <v>151</v>
      </c>
      <c r="BE284" s="106">
        <f t="shared" si="57"/>
        <v>0</v>
      </c>
      <c r="BF284" s="106">
        <f t="shared" si="58"/>
        <v>0</v>
      </c>
      <c r="BG284" s="106">
        <f t="shared" si="59"/>
        <v>0</v>
      </c>
      <c r="BH284" s="106">
        <f t="shared" si="60"/>
        <v>0</v>
      </c>
      <c r="BI284" s="106">
        <f t="shared" si="61"/>
        <v>0</v>
      </c>
      <c r="BJ284" s="14" t="s">
        <v>80</v>
      </c>
      <c r="BK284" s="151">
        <f t="shared" si="62"/>
        <v>0</v>
      </c>
      <c r="BL284" s="14" t="s">
        <v>201</v>
      </c>
      <c r="BM284" s="14" t="s">
        <v>604</v>
      </c>
    </row>
    <row r="285" spans="2:65" s="1" customFormat="1" ht="18.75" customHeight="1" x14ac:dyDescent="0.3">
      <c r="B285" s="142"/>
      <c r="C285" s="143" t="s">
        <v>605</v>
      </c>
      <c r="D285" s="143" t="s">
        <v>152</v>
      </c>
      <c r="E285" s="165" t="s">
        <v>606</v>
      </c>
      <c r="F285" s="220" t="s">
        <v>607</v>
      </c>
      <c r="G285" s="221"/>
      <c r="H285" s="221"/>
      <c r="I285" s="221"/>
      <c r="J285" s="145" t="s">
        <v>226</v>
      </c>
      <c r="K285" s="173">
        <v>1</v>
      </c>
      <c r="L285" s="222"/>
      <c r="M285" s="222"/>
      <c r="N285" s="222"/>
      <c r="O285" s="222"/>
      <c r="P285" s="222"/>
      <c r="Q285" s="222"/>
      <c r="R285" s="147"/>
      <c r="T285" s="148" t="s">
        <v>3</v>
      </c>
      <c r="U285" s="37" t="s">
        <v>37</v>
      </c>
      <c r="V285" s="149">
        <v>0</v>
      </c>
      <c r="W285" s="149">
        <f t="shared" si="54"/>
        <v>0</v>
      </c>
      <c r="X285" s="149">
        <v>0</v>
      </c>
      <c r="Y285" s="149">
        <f t="shared" si="55"/>
        <v>0</v>
      </c>
      <c r="Z285" s="149">
        <v>0</v>
      </c>
      <c r="AA285" s="150">
        <f t="shared" si="56"/>
        <v>0</v>
      </c>
      <c r="AR285" s="14" t="s">
        <v>201</v>
      </c>
      <c r="AT285" s="14" t="s">
        <v>152</v>
      </c>
      <c r="AU285" s="14" t="s">
        <v>84</v>
      </c>
      <c r="AY285" s="14" t="s">
        <v>151</v>
      </c>
      <c r="BE285" s="106">
        <f t="shared" si="57"/>
        <v>0</v>
      </c>
      <c r="BF285" s="106">
        <f t="shared" si="58"/>
        <v>0</v>
      </c>
      <c r="BG285" s="106">
        <f t="shared" si="59"/>
        <v>0</v>
      </c>
      <c r="BH285" s="106">
        <f t="shared" si="60"/>
        <v>0</v>
      </c>
      <c r="BI285" s="106">
        <f t="shared" si="61"/>
        <v>0</v>
      </c>
      <c r="BJ285" s="14" t="s">
        <v>80</v>
      </c>
      <c r="BK285" s="151">
        <f t="shared" si="62"/>
        <v>0</v>
      </c>
      <c r="BL285" s="14" t="s">
        <v>201</v>
      </c>
      <c r="BM285" s="14" t="s">
        <v>608</v>
      </c>
    </row>
    <row r="286" spans="2:65" s="1" customFormat="1" ht="31.5" customHeight="1" x14ac:dyDescent="0.3">
      <c r="B286" s="142"/>
      <c r="C286" s="143" t="s">
        <v>609</v>
      </c>
      <c r="D286" s="143" t="s">
        <v>152</v>
      </c>
      <c r="E286" s="165" t="s">
        <v>610</v>
      </c>
      <c r="F286" s="220" t="s">
        <v>611</v>
      </c>
      <c r="G286" s="221"/>
      <c r="H286" s="221"/>
      <c r="I286" s="221"/>
      <c r="J286" s="145" t="s">
        <v>226</v>
      </c>
      <c r="K286" s="173">
        <v>1</v>
      </c>
      <c r="L286" s="222"/>
      <c r="M286" s="222"/>
      <c r="N286" s="222"/>
      <c r="O286" s="222"/>
      <c r="P286" s="222"/>
      <c r="Q286" s="222"/>
      <c r="R286" s="147"/>
      <c r="T286" s="148" t="s">
        <v>3</v>
      </c>
      <c r="U286" s="37" t="s">
        <v>37</v>
      </c>
      <c r="V286" s="149">
        <v>0</v>
      </c>
      <c r="W286" s="149">
        <f t="shared" si="54"/>
        <v>0</v>
      </c>
      <c r="X286" s="149">
        <v>0</v>
      </c>
      <c r="Y286" s="149">
        <f t="shared" si="55"/>
        <v>0</v>
      </c>
      <c r="Z286" s="149">
        <v>0</v>
      </c>
      <c r="AA286" s="150">
        <f t="shared" si="56"/>
        <v>0</v>
      </c>
      <c r="AR286" s="14" t="s">
        <v>201</v>
      </c>
      <c r="AT286" s="14" t="s">
        <v>152</v>
      </c>
      <c r="AU286" s="14" t="s">
        <v>84</v>
      </c>
      <c r="AY286" s="14" t="s">
        <v>151</v>
      </c>
      <c r="BE286" s="106">
        <f t="shared" si="57"/>
        <v>0</v>
      </c>
      <c r="BF286" s="106">
        <f t="shared" si="58"/>
        <v>0</v>
      </c>
      <c r="BG286" s="106">
        <f t="shared" si="59"/>
        <v>0</v>
      </c>
      <c r="BH286" s="106">
        <f t="shared" si="60"/>
        <v>0</v>
      </c>
      <c r="BI286" s="106">
        <f t="shared" si="61"/>
        <v>0</v>
      </c>
      <c r="BJ286" s="14" t="s">
        <v>80</v>
      </c>
      <c r="BK286" s="151">
        <f t="shared" si="62"/>
        <v>0</v>
      </c>
      <c r="BL286" s="14" t="s">
        <v>201</v>
      </c>
      <c r="BM286" s="14" t="s">
        <v>612</v>
      </c>
    </row>
    <row r="287" spans="2:65" s="10" customFormat="1" ht="22.35" customHeight="1" x14ac:dyDescent="0.3">
      <c r="B287" s="131"/>
      <c r="C287" s="132"/>
      <c r="D287" s="141" t="s">
        <v>130</v>
      </c>
      <c r="E287" s="166"/>
      <c r="F287" s="166"/>
      <c r="G287" s="166"/>
      <c r="H287" s="166"/>
      <c r="I287" s="166"/>
      <c r="J287" s="141"/>
      <c r="K287" s="141"/>
      <c r="L287" s="141"/>
      <c r="M287" s="141"/>
      <c r="N287" s="229"/>
      <c r="O287" s="230"/>
      <c r="P287" s="230"/>
      <c r="Q287" s="230"/>
      <c r="R287" s="134"/>
      <c r="T287" s="135"/>
      <c r="U287" s="132"/>
      <c r="V287" s="132"/>
      <c r="W287" s="136">
        <f>W288</f>
        <v>0</v>
      </c>
      <c r="X287" s="132"/>
      <c r="Y287" s="136">
        <f>Y288</f>
        <v>2.59776E-2</v>
      </c>
      <c r="Z287" s="132"/>
      <c r="AA287" s="137">
        <f>AA288</f>
        <v>0</v>
      </c>
      <c r="AR287" s="138" t="s">
        <v>80</v>
      </c>
      <c r="AT287" s="139" t="s">
        <v>69</v>
      </c>
      <c r="AU287" s="139" t="s">
        <v>80</v>
      </c>
      <c r="AY287" s="138" t="s">
        <v>151</v>
      </c>
      <c r="BK287" s="140">
        <f>BK288</f>
        <v>0</v>
      </c>
    </row>
    <row r="288" spans="2:65" s="1" customFormat="1" ht="31.5" customHeight="1" x14ac:dyDescent="0.3">
      <c r="B288" s="142"/>
      <c r="C288" s="143" t="s">
        <v>613</v>
      </c>
      <c r="D288" s="143" t="s">
        <v>152</v>
      </c>
      <c r="E288" s="165" t="s">
        <v>614</v>
      </c>
      <c r="F288" s="220" t="s">
        <v>615</v>
      </c>
      <c r="G288" s="221"/>
      <c r="H288" s="221"/>
      <c r="I288" s="221"/>
      <c r="J288" s="145" t="s">
        <v>164</v>
      </c>
      <c r="K288" s="173">
        <v>108.24</v>
      </c>
      <c r="L288" s="222"/>
      <c r="M288" s="222"/>
      <c r="N288" s="222"/>
      <c r="O288" s="222"/>
      <c r="P288" s="222"/>
      <c r="Q288" s="222"/>
      <c r="R288" s="147"/>
      <c r="T288" s="148" t="s">
        <v>3</v>
      </c>
      <c r="U288" s="37" t="s">
        <v>37</v>
      </c>
      <c r="V288" s="149">
        <v>0</v>
      </c>
      <c r="W288" s="149">
        <f>V288*K288</f>
        <v>0</v>
      </c>
      <c r="X288" s="149">
        <v>2.4000000000000001E-4</v>
      </c>
      <c r="Y288" s="149">
        <f>X288*K288</f>
        <v>2.59776E-2</v>
      </c>
      <c r="Z288" s="149">
        <v>0</v>
      </c>
      <c r="AA288" s="150">
        <f>Z288*K288</f>
        <v>0</v>
      </c>
      <c r="AR288" s="14" t="s">
        <v>201</v>
      </c>
      <c r="AT288" s="14" t="s">
        <v>152</v>
      </c>
      <c r="AU288" s="14" t="s">
        <v>84</v>
      </c>
      <c r="AY288" s="14" t="s">
        <v>151</v>
      </c>
      <c r="BE288" s="106">
        <f>IF(U288="základná",N288,0)</f>
        <v>0</v>
      </c>
      <c r="BF288" s="106">
        <f>IF(U288="znížená",N288,0)</f>
        <v>0</v>
      </c>
      <c r="BG288" s="106">
        <f>IF(U288="zákl. prenesená",N288,0)</f>
        <v>0</v>
      </c>
      <c r="BH288" s="106">
        <f>IF(U288="zníž. prenesená",N288,0)</f>
        <v>0</v>
      </c>
      <c r="BI288" s="106">
        <f>IF(U288="nulová",N288,0)</f>
        <v>0</v>
      </c>
      <c r="BJ288" s="14" t="s">
        <v>80</v>
      </c>
      <c r="BK288" s="151">
        <f>ROUND(L288*K288,3)</f>
        <v>0</v>
      </c>
      <c r="BL288" s="14" t="s">
        <v>201</v>
      </c>
      <c r="BM288" s="14" t="s">
        <v>391</v>
      </c>
    </row>
    <row r="289" spans="2:65" s="10" customFormat="1" ht="22.35" customHeight="1" x14ac:dyDescent="0.3">
      <c r="B289" s="131"/>
      <c r="C289" s="132"/>
      <c r="D289" s="141" t="s">
        <v>131</v>
      </c>
      <c r="E289" s="166"/>
      <c r="F289" s="166"/>
      <c r="G289" s="166"/>
      <c r="H289" s="166"/>
      <c r="I289" s="166"/>
      <c r="J289" s="141"/>
      <c r="K289" s="141"/>
      <c r="L289" s="141"/>
      <c r="M289" s="141"/>
      <c r="N289" s="229"/>
      <c r="O289" s="230"/>
      <c r="P289" s="230"/>
      <c r="Q289" s="230"/>
      <c r="R289" s="134"/>
      <c r="T289" s="135"/>
      <c r="U289" s="132"/>
      <c r="V289" s="132"/>
      <c r="W289" s="136">
        <f>W290</f>
        <v>0</v>
      </c>
      <c r="X289" s="132"/>
      <c r="Y289" s="136">
        <f>Y290</f>
        <v>0.19575339811052911</v>
      </c>
      <c r="Z289" s="132"/>
      <c r="AA289" s="137">
        <f>AA290</f>
        <v>0</v>
      </c>
      <c r="AR289" s="138" t="s">
        <v>80</v>
      </c>
      <c r="AT289" s="139" t="s">
        <v>69</v>
      </c>
      <c r="AU289" s="139" t="s">
        <v>80</v>
      </c>
      <c r="AY289" s="138" t="s">
        <v>151</v>
      </c>
      <c r="BK289" s="140">
        <f>BK290</f>
        <v>0</v>
      </c>
    </row>
    <row r="290" spans="2:65" s="1" customFormat="1" ht="22.5" customHeight="1" x14ac:dyDescent="0.3">
      <c r="B290" s="142"/>
      <c r="C290" s="143" t="s">
        <v>616</v>
      </c>
      <c r="D290" s="143" t="s">
        <v>152</v>
      </c>
      <c r="E290" s="165" t="s">
        <v>617</v>
      </c>
      <c r="F290" s="220" t="s">
        <v>618</v>
      </c>
      <c r="G290" s="221"/>
      <c r="H290" s="221"/>
      <c r="I290" s="221"/>
      <c r="J290" s="145" t="s">
        <v>164</v>
      </c>
      <c r="K290" s="173">
        <v>66.81</v>
      </c>
      <c r="L290" s="222"/>
      <c r="M290" s="222"/>
      <c r="N290" s="222"/>
      <c r="O290" s="222"/>
      <c r="P290" s="222"/>
      <c r="Q290" s="222"/>
      <c r="R290" s="147"/>
      <c r="T290" s="148" t="s">
        <v>3</v>
      </c>
      <c r="U290" s="37" t="s">
        <v>37</v>
      </c>
      <c r="V290" s="149">
        <v>0</v>
      </c>
      <c r="W290" s="149">
        <f>V290*K290</f>
        <v>0</v>
      </c>
      <c r="X290" s="149">
        <v>2.9300014685006599E-3</v>
      </c>
      <c r="Y290" s="149">
        <f>X290*K290</f>
        <v>0.19575339811052911</v>
      </c>
      <c r="Z290" s="149">
        <v>0</v>
      </c>
      <c r="AA290" s="150">
        <f>Z290*K290</f>
        <v>0</v>
      </c>
      <c r="AR290" s="14" t="s">
        <v>201</v>
      </c>
      <c r="AT290" s="14" t="s">
        <v>152</v>
      </c>
      <c r="AU290" s="14" t="s">
        <v>84</v>
      </c>
      <c r="AY290" s="14" t="s">
        <v>151</v>
      </c>
      <c r="BE290" s="106">
        <f>IF(U290="základná",N290,0)</f>
        <v>0</v>
      </c>
      <c r="BF290" s="106">
        <f>IF(U290="znížená",N290,0)</f>
        <v>0</v>
      </c>
      <c r="BG290" s="106">
        <f>IF(U290="zákl. prenesená",N290,0)</f>
        <v>0</v>
      </c>
      <c r="BH290" s="106">
        <f>IF(U290="zníž. prenesená",N290,0)</f>
        <v>0</v>
      </c>
      <c r="BI290" s="106">
        <f>IF(U290="nulová",N290,0)</f>
        <v>0</v>
      </c>
      <c r="BJ290" s="14" t="s">
        <v>80</v>
      </c>
      <c r="BK290" s="151">
        <f>ROUND(L290*K290,3)</f>
        <v>0</v>
      </c>
      <c r="BL290" s="14" t="s">
        <v>201</v>
      </c>
      <c r="BM290" s="14" t="s">
        <v>619</v>
      </c>
    </row>
    <row r="291" spans="2:65" s="10" customFormat="1" ht="22.35" customHeight="1" x14ac:dyDescent="0.3">
      <c r="B291" s="131"/>
      <c r="C291" s="132"/>
      <c r="D291" s="141" t="s">
        <v>132</v>
      </c>
      <c r="E291" s="166"/>
      <c r="F291" s="166"/>
      <c r="G291" s="166"/>
      <c r="H291" s="166"/>
      <c r="I291" s="166"/>
      <c r="J291" s="141"/>
      <c r="K291" s="141"/>
      <c r="L291" s="141"/>
      <c r="M291" s="141"/>
      <c r="N291" s="229"/>
      <c r="O291" s="230"/>
      <c r="P291" s="230"/>
      <c r="Q291" s="230"/>
      <c r="R291" s="134"/>
      <c r="T291" s="135"/>
      <c r="U291" s="132"/>
      <c r="V291" s="132"/>
      <c r="W291" s="136">
        <f>SUM(W292:W293)</f>
        <v>0</v>
      </c>
      <c r="X291" s="132"/>
      <c r="Y291" s="136">
        <f>SUM(Y292:Y293)</f>
        <v>4.8740399999999996E-2</v>
      </c>
      <c r="Z291" s="132"/>
      <c r="AA291" s="137">
        <f>SUM(AA292:AA293)</f>
        <v>2.4497200000000001</v>
      </c>
      <c r="AR291" s="138" t="s">
        <v>80</v>
      </c>
      <c r="AT291" s="139" t="s">
        <v>69</v>
      </c>
      <c r="AU291" s="139" t="s">
        <v>80</v>
      </c>
      <c r="AY291" s="138" t="s">
        <v>151</v>
      </c>
      <c r="BK291" s="140">
        <f>SUM(BK292:BK293)</f>
        <v>0</v>
      </c>
    </row>
    <row r="292" spans="2:65" s="1" customFormat="1" ht="31.5" customHeight="1" x14ac:dyDescent="0.3">
      <c r="B292" s="142"/>
      <c r="C292" s="143" t="s">
        <v>620</v>
      </c>
      <c r="D292" s="143" t="s">
        <v>152</v>
      </c>
      <c r="E292" s="165" t="s">
        <v>621</v>
      </c>
      <c r="F292" s="220" t="s">
        <v>622</v>
      </c>
      <c r="G292" s="221"/>
      <c r="H292" s="221"/>
      <c r="I292" s="221"/>
      <c r="J292" s="145" t="s">
        <v>164</v>
      </c>
      <c r="K292" s="173">
        <v>174.98</v>
      </c>
      <c r="L292" s="222"/>
      <c r="M292" s="222"/>
      <c r="N292" s="222"/>
      <c r="O292" s="222"/>
      <c r="P292" s="222"/>
      <c r="Q292" s="222"/>
      <c r="R292" s="147"/>
      <c r="T292" s="148" t="s">
        <v>3</v>
      </c>
      <c r="U292" s="37" t="s">
        <v>37</v>
      </c>
      <c r="V292" s="149">
        <v>0</v>
      </c>
      <c r="W292" s="149">
        <f t="shared" ref="W292:W293" si="63">V292*K292</f>
        <v>0</v>
      </c>
      <c r="X292" s="149">
        <v>0</v>
      </c>
      <c r="Y292" s="149">
        <f t="shared" ref="Y292:Y293" si="64">X292*K292</f>
        <v>0</v>
      </c>
      <c r="Z292" s="149">
        <v>1.4E-2</v>
      </c>
      <c r="AA292" s="150">
        <f t="shared" ref="AA292:AA293" si="65">Z292*K292</f>
        <v>2.4497200000000001</v>
      </c>
      <c r="AR292" s="14" t="s">
        <v>201</v>
      </c>
      <c r="AT292" s="14" t="s">
        <v>152</v>
      </c>
      <c r="AU292" s="14" t="s">
        <v>84</v>
      </c>
      <c r="AY292" s="14" t="s">
        <v>151</v>
      </c>
      <c r="BE292" s="106">
        <f t="shared" ref="BE292:BE293" si="66">IF(U292="základná",N292,0)</f>
        <v>0</v>
      </c>
      <c r="BF292" s="106">
        <f t="shared" ref="BF292:BF293" si="67">IF(U292="znížená",N292,0)</f>
        <v>0</v>
      </c>
      <c r="BG292" s="106">
        <f t="shared" ref="BG292:BG293" si="68">IF(U292="zákl. prenesená",N292,0)</f>
        <v>0</v>
      </c>
      <c r="BH292" s="106">
        <f t="shared" ref="BH292:BH293" si="69">IF(U292="zníž. prenesená",N292,0)</f>
        <v>0</v>
      </c>
      <c r="BI292" s="106">
        <f t="shared" ref="BI292:BI293" si="70">IF(U292="nulová",N292,0)</f>
        <v>0</v>
      </c>
      <c r="BJ292" s="14" t="s">
        <v>80</v>
      </c>
      <c r="BK292" s="151">
        <f t="shared" ref="BK292:BK293" si="71">ROUND(L292*K292,3)</f>
        <v>0</v>
      </c>
      <c r="BL292" s="14" t="s">
        <v>201</v>
      </c>
      <c r="BM292" s="14" t="s">
        <v>399</v>
      </c>
    </row>
    <row r="293" spans="2:65" s="1" customFormat="1" ht="69.75" customHeight="1" x14ac:dyDescent="0.3">
      <c r="B293" s="142"/>
      <c r="C293" s="143" t="s">
        <v>623</v>
      </c>
      <c r="D293" s="143" t="s">
        <v>152</v>
      </c>
      <c r="E293" s="165" t="s">
        <v>624</v>
      </c>
      <c r="F293" s="220" t="s">
        <v>625</v>
      </c>
      <c r="G293" s="221"/>
      <c r="H293" s="221"/>
      <c r="I293" s="221"/>
      <c r="J293" s="145" t="s">
        <v>164</v>
      </c>
      <c r="K293" s="173">
        <v>270.77999999999997</v>
      </c>
      <c r="L293" s="222"/>
      <c r="M293" s="222"/>
      <c r="N293" s="222"/>
      <c r="O293" s="222"/>
      <c r="P293" s="222"/>
      <c r="Q293" s="222"/>
      <c r="R293" s="147"/>
      <c r="T293" s="148" t="s">
        <v>3</v>
      </c>
      <c r="U293" s="37" t="s">
        <v>37</v>
      </c>
      <c r="V293" s="149">
        <v>0</v>
      </c>
      <c r="W293" s="149">
        <f t="shared" si="63"/>
        <v>0</v>
      </c>
      <c r="X293" s="149">
        <v>1.8000000000000001E-4</v>
      </c>
      <c r="Y293" s="149">
        <f t="shared" si="64"/>
        <v>4.8740399999999996E-2</v>
      </c>
      <c r="Z293" s="149">
        <v>0</v>
      </c>
      <c r="AA293" s="150">
        <f t="shared" si="65"/>
        <v>0</v>
      </c>
      <c r="AR293" s="14" t="s">
        <v>201</v>
      </c>
      <c r="AT293" s="14" t="s">
        <v>152</v>
      </c>
      <c r="AU293" s="14" t="s">
        <v>84</v>
      </c>
      <c r="AY293" s="14" t="s">
        <v>151</v>
      </c>
      <c r="BE293" s="106">
        <f t="shared" si="66"/>
        <v>0</v>
      </c>
      <c r="BF293" s="106">
        <f t="shared" si="67"/>
        <v>0</v>
      </c>
      <c r="BG293" s="106">
        <f t="shared" si="68"/>
        <v>0</v>
      </c>
      <c r="BH293" s="106">
        <f t="shared" si="69"/>
        <v>0</v>
      </c>
      <c r="BI293" s="106">
        <f t="shared" si="70"/>
        <v>0</v>
      </c>
      <c r="BJ293" s="14" t="s">
        <v>80</v>
      </c>
      <c r="BK293" s="151">
        <f t="shared" si="71"/>
        <v>0</v>
      </c>
      <c r="BL293" s="14" t="s">
        <v>201</v>
      </c>
      <c r="BM293" s="14" t="s">
        <v>395</v>
      </c>
    </row>
    <row r="294" spans="2:65" s="10" customFormat="1" ht="37.35" customHeight="1" x14ac:dyDescent="0.35">
      <c r="B294" s="131"/>
      <c r="C294" s="132"/>
      <c r="D294" s="133" t="s">
        <v>133</v>
      </c>
      <c r="E294" s="167"/>
      <c r="F294" s="167"/>
      <c r="G294" s="167"/>
      <c r="H294" s="167"/>
      <c r="I294" s="167"/>
      <c r="J294" s="133"/>
      <c r="K294" s="133"/>
      <c r="L294" s="133"/>
      <c r="M294" s="133"/>
      <c r="N294" s="231"/>
      <c r="O294" s="232"/>
      <c r="P294" s="232"/>
      <c r="Q294" s="232"/>
      <c r="R294" s="134"/>
      <c r="T294" s="135"/>
      <c r="U294" s="132"/>
      <c r="V294" s="132"/>
      <c r="W294" s="136">
        <f>W295+W302</f>
        <v>0</v>
      </c>
      <c r="X294" s="132"/>
      <c r="Y294" s="136">
        <f>Y295+Y302</f>
        <v>2.5000000000000001E-4</v>
      </c>
      <c r="Z294" s="132"/>
      <c r="AA294" s="137">
        <f>AA295+AA302</f>
        <v>5.0000000000000001E-3</v>
      </c>
      <c r="AR294" s="138" t="s">
        <v>84</v>
      </c>
      <c r="AT294" s="139" t="s">
        <v>69</v>
      </c>
      <c r="AU294" s="139" t="s">
        <v>70</v>
      </c>
      <c r="AY294" s="138" t="s">
        <v>151</v>
      </c>
      <c r="BK294" s="140">
        <f>BK295+BK302</f>
        <v>0</v>
      </c>
    </row>
    <row r="295" spans="2:65" s="10" customFormat="1" ht="19.899999999999999" customHeight="1" x14ac:dyDescent="0.3">
      <c r="B295" s="131"/>
      <c r="C295" s="132"/>
      <c r="D295" s="141" t="s">
        <v>134</v>
      </c>
      <c r="E295" s="166"/>
      <c r="F295" s="166"/>
      <c r="G295" s="166"/>
      <c r="H295" s="166"/>
      <c r="I295" s="166"/>
      <c r="J295" s="141"/>
      <c r="K295" s="141"/>
      <c r="L295" s="141"/>
      <c r="M295" s="141"/>
      <c r="N295" s="227"/>
      <c r="O295" s="228"/>
      <c r="P295" s="228"/>
      <c r="Q295" s="228"/>
      <c r="R295" s="134"/>
      <c r="T295" s="135"/>
      <c r="U295" s="132"/>
      <c r="V295" s="132"/>
      <c r="W295" s="136">
        <f>SUM(W296:W301)</f>
        <v>0</v>
      </c>
      <c r="X295" s="132"/>
      <c r="Y295" s="136">
        <f>SUM(Y296:Y301)</f>
        <v>0</v>
      </c>
      <c r="Z295" s="132"/>
      <c r="AA295" s="137">
        <f>SUM(AA296:AA301)</f>
        <v>0</v>
      </c>
      <c r="AR295" s="138" t="s">
        <v>84</v>
      </c>
      <c r="AT295" s="139" t="s">
        <v>69</v>
      </c>
      <c r="AU295" s="139" t="s">
        <v>77</v>
      </c>
      <c r="AY295" s="138" t="s">
        <v>151</v>
      </c>
      <c r="BK295" s="140">
        <f>SUM(BK296:BK301)</f>
        <v>0</v>
      </c>
    </row>
    <row r="296" spans="2:65" s="1" customFormat="1" ht="44.25" customHeight="1" x14ac:dyDescent="0.3">
      <c r="B296" s="142"/>
      <c r="C296" s="143" t="s">
        <v>626</v>
      </c>
      <c r="D296" s="143" t="s">
        <v>152</v>
      </c>
      <c r="E296" s="165" t="s">
        <v>627</v>
      </c>
      <c r="F296" s="220" t="s">
        <v>628</v>
      </c>
      <c r="G296" s="221"/>
      <c r="H296" s="221"/>
      <c r="I296" s="221"/>
      <c r="J296" s="145" t="s">
        <v>226</v>
      </c>
      <c r="K296" s="173">
        <v>4</v>
      </c>
      <c r="L296" s="222"/>
      <c r="M296" s="222"/>
      <c r="N296" s="222"/>
      <c r="O296" s="222"/>
      <c r="P296" s="222"/>
      <c r="Q296" s="222"/>
      <c r="R296" s="147"/>
      <c r="T296" s="148" t="s">
        <v>3</v>
      </c>
      <c r="U296" s="37" t="s">
        <v>37</v>
      </c>
      <c r="V296" s="149">
        <v>0</v>
      </c>
      <c r="W296" s="149">
        <f t="shared" ref="W296:W301" si="72">V296*K296</f>
        <v>0</v>
      </c>
      <c r="X296" s="149">
        <v>0</v>
      </c>
      <c r="Y296" s="149">
        <f t="shared" ref="Y296:Y301" si="73">X296*K296</f>
        <v>0</v>
      </c>
      <c r="Z296" s="149">
        <v>0</v>
      </c>
      <c r="AA296" s="150">
        <f t="shared" ref="AA296:AA301" si="74">Z296*K296</f>
        <v>0</v>
      </c>
      <c r="AR296" s="14" t="s">
        <v>87</v>
      </c>
      <c r="AT296" s="14" t="s">
        <v>152</v>
      </c>
      <c r="AU296" s="14" t="s">
        <v>80</v>
      </c>
      <c r="AY296" s="14" t="s">
        <v>151</v>
      </c>
      <c r="BE296" s="106">
        <f t="shared" ref="BE296:BE301" si="75">IF(U296="základná",N296,0)</f>
        <v>0</v>
      </c>
      <c r="BF296" s="106">
        <f t="shared" ref="BF296:BF301" si="76">IF(U296="znížená",N296,0)</f>
        <v>0</v>
      </c>
      <c r="BG296" s="106">
        <f t="shared" ref="BG296:BG301" si="77">IF(U296="zákl. prenesená",N296,0)</f>
        <v>0</v>
      </c>
      <c r="BH296" s="106">
        <f t="shared" ref="BH296:BH301" si="78">IF(U296="zníž. prenesená",N296,0)</f>
        <v>0</v>
      </c>
      <c r="BI296" s="106">
        <f t="shared" ref="BI296:BI301" si="79">IF(U296="nulová",N296,0)</f>
        <v>0</v>
      </c>
      <c r="BJ296" s="14" t="s">
        <v>80</v>
      </c>
      <c r="BK296" s="151">
        <f t="shared" ref="BK296:BK301" si="80">ROUND(L296*K296,3)</f>
        <v>0</v>
      </c>
      <c r="BL296" s="14" t="s">
        <v>87</v>
      </c>
      <c r="BM296" s="14" t="s">
        <v>629</v>
      </c>
    </row>
    <row r="297" spans="2:65" s="1" customFormat="1" ht="22.5" customHeight="1" x14ac:dyDescent="0.3">
      <c r="B297" s="142"/>
      <c r="C297" s="143" t="s">
        <v>630</v>
      </c>
      <c r="D297" s="143" t="s">
        <v>152</v>
      </c>
      <c r="E297" s="165" t="s">
        <v>631</v>
      </c>
      <c r="F297" s="220" t="s">
        <v>632</v>
      </c>
      <c r="G297" s="221"/>
      <c r="H297" s="221"/>
      <c r="I297" s="221"/>
      <c r="J297" s="145" t="s">
        <v>226</v>
      </c>
      <c r="K297" s="173">
        <v>1</v>
      </c>
      <c r="L297" s="222"/>
      <c r="M297" s="222"/>
      <c r="N297" s="222"/>
      <c r="O297" s="222"/>
      <c r="P297" s="222"/>
      <c r="Q297" s="222"/>
      <c r="R297" s="147"/>
      <c r="T297" s="148" t="s">
        <v>3</v>
      </c>
      <c r="U297" s="37" t="s">
        <v>37</v>
      </c>
      <c r="V297" s="149">
        <v>0</v>
      </c>
      <c r="W297" s="149">
        <f t="shared" si="72"/>
        <v>0</v>
      </c>
      <c r="X297" s="149">
        <v>0</v>
      </c>
      <c r="Y297" s="149">
        <f t="shared" si="73"/>
        <v>0</v>
      </c>
      <c r="Z297" s="149">
        <v>0</v>
      </c>
      <c r="AA297" s="150">
        <f t="shared" si="74"/>
        <v>0</v>
      </c>
      <c r="AR297" s="14" t="s">
        <v>354</v>
      </c>
      <c r="AT297" s="14" t="s">
        <v>152</v>
      </c>
      <c r="AU297" s="14" t="s">
        <v>80</v>
      </c>
      <c r="AY297" s="14" t="s">
        <v>151</v>
      </c>
      <c r="BE297" s="106">
        <f t="shared" si="75"/>
        <v>0</v>
      </c>
      <c r="BF297" s="106">
        <f t="shared" si="76"/>
        <v>0</v>
      </c>
      <c r="BG297" s="106">
        <f t="shared" si="77"/>
        <v>0</v>
      </c>
      <c r="BH297" s="106">
        <f t="shared" si="78"/>
        <v>0</v>
      </c>
      <c r="BI297" s="106">
        <f t="shared" si="79"/>
        <v>0</v>
      </c>
      <c r="BJ297" s="14" t="s">
        <v>80</v>
      </c>
      <c r="BK297" s="151">
        <f t="shared" si="80"/>
        <v>0</v>
      </c>
      <c r="BL297" s="14" t="s">
        <v>354</v>
      </c>
      <c r="BM297" s="14" t="s">
        <v>633</v>
      </c>
    </row>
    <row r="298" spans="2:65" s="1" customFormat="1" ht="22.5" customHeight="1" x14ac:dyDescent="0.3">
      <c r="B298" s="142"/>
      <c r="C298" s="143" t="s">
        <v>634</v>
      </c>
      <c r="D298" s="143" t="s">
        <v>152</v>
      </c>
      <c r="E298" s="165" t="s">
        <v>635</v>
      </c>
      <c r="F298" s="220" t="s">
        <v>636</v>
      </c>
      <c r="G298" s="221"/>
      <c r="H298" s="221"/>
      <c r="I298" s="221"/>
      <c r="J298" s="145" t="s">
        <v>226</v>
      </c>
      <c r="K298" s="173">
        <v>1</v>
      </c>
      <c r="L298" s="222"/>
      <c r="M298" s="222"/>
      <c r="N298" s="222"/>
      <c r="O298" s="222"/>
      <c r="P298" s="222"/>
      <c r="Q298" s="222"/>
      <c r="R298" s="147"/>
      <c r="T298" s="148" t="s">
        <v>3</v>
      </c>
      <c r="U298" s="37" t="s">
        <v>37</v>
      </c>
      <c r="V298" s="149">
        <v>0</v>
      </c>
      <c r="W298" s="149">
        <f t="shared" si="72"/>
        <v>0</v>
      </c>
      <c r="X298" s="149">
        <v>0</v>
      </c>
      <c r="Y298" s="149">
        <f t="shared" si="73"/>
        <v>0</v>
      </c>
      <c r="Z298" s="149">
        <v>0</v>
      </c>
      <c r="AA298" s="150">
        <f t="shared" si="74"/>
        <v>0</v>
      </c>
      <c r="AR298" s="14" t="s">
        <v>354</v>
      </c>
      <c r="AT298" s="14" t="s">
        <v>152</v>
      </c>
      <c r="AU298" s="14" t="s">
        <v>80</v>
      </c>
      <c r="AY298" s="14" t="s">
        <v>151</v>
      </c>
      <c r="BE298" s="106">
        <f t="shared" si="75"/>
        <v>0</v>
      </c>
      <c r="BF298" s="106">
        <f t="shared" si="76"/>
        <v>0</v>
      </c>
      <c r="BG298" s="106">
        <f t="shared" si="77"/>
        <v>0</v>
      </c>
      <c r="BH298" s="106">
        <f t="shared" si="78"/>
        <v>0</v>
      </c>
      <c r="BI298" s="106">
        <f t="shared" si="79"/>
        <v>0</v>
      </c>
      <c r="BJ298" s="14" t="s">
        <v>80</v>
      </c>
      <c r="BK298" s="151">
        <f t="shared" si="80"/>
        <v>0</v>
      </c>
      <c r="BL298" s="14" t="s">
        <v>354</v>
      </c>
      <c r="BM298" s="14" t="s">
        <v>637</v>
      </c>
    </row>
    <row r="299" spans="2:65" s="1" customFormat="1" ht="22.5" customHeight="1" x14ac:dyDescent="0.3">
      <c r="B299" s="142"/>
      <c r="C299" s="143" t="s">
        <v>638</v>
      </c>
      <c r="D299" s="143" t="s">
        <v>152</v>
      </c>
      <c r="E299" s="165" t="s">
        <v>639</v>
      </c>
      <c r="F299" s="220" t="s">
        <v>640</v>
      </c>
      <c r="G299" s="221"/>
      <c r="H299" s="221"/>
      <c r="I299" s="221"/>
      <c r="J299" s="145" t="s">
        <v>226</v>
      </c>
      <c r="K299" s="173">
        <v>1</v>
      </c>
      <c r="L299" s="222"/>
      <c r="M299" s="222"/>
      <c r="N299" s="222"/>
      <c r="O299" s="222"/>
      <c r="P299" s="222"/>
      <c r="Q299" s="222"/>
      <c r="R299" s="147"/>
      <c r="T299" s="148" t="s">
        <v>3</v>
      </c>
      <c r="U299" s="37" t="s">
        <v>37</v>
      </c>
      <c r="V299" s="149">
        <v>0</v>
      </c>
      <c r="W299" s="149">
        <f t="shared" si="72"/>
        <v>0</v>
      </c>
      <c r="X299" s="149">
        <v>0</v>
      </c>
      <c r="Y299" s="149">
        <f t="shared" si="73"/>
        <v>0</v>
      </c>
      <c r="Z299" s="149">
        <v>0</v>
      </c>
      <c r="AA299" s="150">
        <f t="shared" si="74"/>
        <v>0</v>
      </c>
      <c r="AR299" s="14" t="s">
        <v>354</v>
      </c>
      <c r="AT299" s="14" t="s">
        <v>152</v>
      </c>
      <c r="AU299" s="14" t="s">
        <v>80</v>
      </c>
      <c r="AY299" s="14" t="s">
        <v>151</v>
      </c>
      <c r="BE299" s="106">
        <f t="shared" si="75"/>
        <v>0</v>
      </c>
      <c r="BF299" s="106">
        <f t="shared" si="76"/>
        <v>0</v>
      </c>
      <c r="BG299" s="106">
        <f t="shared" si="77"/>
        <v>0</v>
      </c>
      <c r="BH299" s="106">
        <f t="shared" si="78"/>
        <v>0</v>
      </c>
      <c r="BI299" s="106">
        <f t="shared" si="79"/>
        <v>0</v>
      </c>
      <c r="BJ299" s="14" t="s">
        <v>80</v>
      </c>
      <c r="BK299" s="151">
        <f t="shared" si="80"/>
        <v>0</v>
      </c>
      <c r="BL299" s="14" t="s">
        <v>354</v>
      </c>
      <c r="BM299" s="14" t="s">
        <v>641</v>
      </c>
    </row>
    <row r="300" spans="2:65" s="1" customFormat="1" ht="22.5" customHeight="1" x14ac:dyDescent="0.3">
      <c r="B300" s="142"/>
      <c r="C300" s="143" t="s">
        <v>642</v>
      </c>
      <c r="D300" s="143" t="s">
        <v>152</v>
      </c>
      <c r="E300" s="165" t="s">
        <v>643</v>
      </c>
      <c r="F300" s="220" t="s">
        <v>644</v>
      </c>
      <c r="G300" s="221"/>
      <c r="H300" s="221"/>
      <c r="I300" s="221"/>
      <c r="J300" s="145" t="s">
        <v>226</v>
      </c>
      <c r="K300" s="173">
        <v>1</v>
      </c>
      <c r="L300" s="222"/>
      <c r="M300" s="222"/>
      <c r="N300" s="222"/>
      <c r="O300" s="222"/>
      <c r="P300" s="222"/>
      <c r="Q300" s="222"/>
      <c r="R300" s="147"/>
      <c r="T300" s="148" t="s">
        <v>3</v>
      </c>
      <c r="U300" s="37" t="s">
        <v>37</v>
      </c>
      <c r="V300" s="149">
        <v>0</v>
      </c>
      <c r="W300" s="149">
        <f t="shared" si="72"/>
        <v>0</v>
      </c>
      <c r="X300" s="149">
        <v>0</v>
      </c>
      <c r="Y300" s="149">
        <f t="shared" si="73"/>
        <v>0</v>
      </c>
      <c r="Z300" s="149">
        <v>0</v>
      </c>
      <c r="AA300" s="150">
        <f t="shared" si="74"/>
        <v>0</v>
      </c>
      <c r="AR300" s="14" t="s">
        <v>354</v>
      </c>
      <c r="AT300" s="14" t="s">
        <v>152</v>
      </c>
      <c r="AU300" s="14" t="s">
        <v>80</v>
      </c>
      <c r="AY300" s="14" t="s">
        <v>151</v>
      </c>
      <c r="BE300" s="106">
        <f t="shared" si="75"/>
        <v>0</v>
      </c>
      <c r="BF300" s="106">
        <f t="shared" si="76"/>
        <v>0</v>
      </c>
      <c r="BG300" s="106">
        <f t="shared" si="77"/>
        <v>0</v>
      </c>
      <c r="BH300" s="106">
        <f t="shared" si="78"/>
        <v>0</v>
      </c>
      <c r="BI300" s="106">
        <f t="shared" si="79"/>
        <v>0</v>
      </c>
      <c r="BJ300" s="14" t="s">
        <v>80</v>
      </c>
      <c r="BK300" s="151">
        <f t="shared" si="80"/>
        <v>0</v>
      </c>
      <c r="BL300" s="14" t="s">
        <v>354</v>
      </c>
      <c r="BM300" s="14" t="s">
        <v>645</v>
      </c>
    </row>
    <row r="301" spans="2:65" s="1" customFormat="1" ht="22.5" customHeight="1" x14ac:dyDescent="0.3">
      <c r="B301" s="142"/>
      <c r="C301" s="143" t="s">
        <v>646</v>
      </c>
      <c r="D301" s="143" t="s">
        <v>152</v>
      </c>
      <c r="E301" s="165" t="s">
        <v>647</v>
      </c>
      <c r="F301" s="220" t="s">
        <v>648</v>
      </c>
      <c r="G301" s="221"/>
      <c r="H301" s="221"/>
      <c r="I301" s="221"/>
      <c r="J301" s="145" t="s">
        <v>231</v>
      </c>
      <c r="K301" s="173">
        <v>60</v>
      </c>
      <c r="L301" s="222"/>
      <c r="M301" s="222"/>
      <c r="N301" s="222"/>
      <c r="O301" s="222"/>
      <c r="P301" s="222"/>
      <c r="Q301" s="222"/>
      <c r="R301" s="147"/>
      <c r="T301" s="148" t="s">
        <v>3</v>
      </c>
      <c r="U301" s="37" t="s">
        <v>37</v>
      </c>
      <c r="V301" s="149">
        <v>0</v>
      </c>
      <c r="W301" s="149">
        <f t="shared" si="72"/>
        <v>0</v>
      </c>
      <c r="X301" s="149">
        <v>0</v>
      </c>
      <c r="Y301" s="149">
        <f t="shared" si="73"/>
        <v>0</v>
      </c>
      <c r="Z301" s="149">
        <v>0</v>
      </c>
      <c r="AA301" s="150">
        <f t="shared" si="74"/>
        <v>0</v>
      </c>
      <c r="AR301" s="14" t="s">
        <v>354</v>
      </c>
      <c r="AT301" s="14" t="s">
        <v>152</v>
      </c>
      <c r="AU301" s="14" t="s">
        <v>80</v>
      </c>
      <c r="AY301" s="14" t="s">
        <v>151</v>
      </c>
      <c r="BE301" s="106">
        <f t="shared" si="75"/>
        <v>0</v>
      </c>
      <c r="BF301" s="106">
        <f t="shared" si="76"/>
        <v>0</v>
      </c>
      <c r="BG301" s="106">
        <f t="shared" si="77"/>
        <v>0</v>
      </c>
      <c r="BH301" s="106">
        <f t="shared" si="78"/>
        <v>0</v>
      </c>
      <c r="BI301" s="106">
        <f t="shared" si="79"/>
        <v>0</v>
      </c>
      <c r="BJ301" s="14" t="s">
        <v>80</v>
      </c>
      <c r="BK301" s="151">
        <f t="shared" si="80"/>
        <v>0</v>
      </c>
      <c r="BL301" s="14" t="s">
        <v>354</v>
      </c>
      <c r="BM301" s="14" t="s">
        <v>649</v>
      </c>
    </row>
    <row r="302" spans="2:65" s="10" customFormat="1" ht="29.85" customHeight="1" x14ac:dyDescent="0.3">
      <c r="B302" s="131"/>
      <c r="C302" s="132"/>
      <c r="D302" s="141" t="s">
        <v>135</v>
      </c>
      <c r="E302" s="166"/>
      <c r="F302" s="166"/>
      <c r="G302" s="166"/>
      <c r="H302" s="166"/>
      <c r="I302" s="166"/>
      <c r="J302" s="141"/>
      <c r="K302" s="141"/>
      <c r="L302" s="141"/>
      <c r="M302" s="141"/>
      <c r="N302" s="229"/>
      <c r="O302" s="230"/>
      <c r="P302" s="230"/>
      <c r="Q302" s="230"/>
      <c r="R302" s="134"/>
      <c r="T302" s="135"/>
      <c r="U302" s="132"/>
      <c r="V302" s="132"/>
      <c r="W302" s="136">
        <f>SUM(W303:W315)</f>
        <v>0</v>
      </c>
      <c r="X302" s="132"/>
      <c r="Y302" s="136">
        <f>SUM(Y303:Y315)</f>
        <v>2.5000000000000001E-4</v>
      </c>
      <c r="Z302" s="132"/>
      <c r="AA302" s="137">
        <f>SUM(AA303:AA315)</f>
        <v>5.0000000000000001E-3</v>
      </c>
      <c r="AR302" s="138" t="s">
        <v>84</v>
      </c>
      <c r="AT302" s="139" t="s">
        <v>69</v>
      </c>
      <c r="AU302" s="139" t="s">
        <v>77</v>
      </c>
      <c r="AY302" s="138" t="s">
        <v>151</v>
      </c>
      <c r="BK302" s="140">
        <f>SUM(BK303:BK315)</f>
        <v>0</v>
      </c>
    </row>
    <row r="303" spans="2:65" s="1" customFormat="1" ht="22.5" customHeight="1" x14ac:dyDescent="0.3">
      <c r="B303" s="142"/>
      <c r="C303" s="143" t="s">
        <v>650</v>
      </c>
      <c r="D303" s="143" t="s">
        <v>152</v>
      </c>
      <c r="E303" s="165" t="s">
        <v>651</v>
      </c>
      <c r="F303" s="220" t="s">
        <v>652</v>
      </c>
      <c r="G303" s="221"/>
      <c r="H303" s="221"/>
      <c r="I303" s="221"/>
      <c r="J303" s="145" t="s">
        <v>231</v>
      </c>
      <c r="K303" s="173">
        <v>60</v>
      </c>
      <c r="L303" s="222"/>
      <c r="M303" s="222"/>
      <c r="N303" s="222"/>
      <c r="O303" s="222"/>
      <c r="P303" s="222"/>
      <c r="Q303" s="222"/>
      <c r="R303" s="147"/>
      <c r="T303" s="148" t="s">
        <v>3</v>
      </c>
      <c r="U303" s="37" t="s">
        <v>37</v>
      </c>
      <c r="V303" s="149">
        <v>0</v>
      </c>
      <c r="W303" s="149">
        <f t="shared" ref="W303:W315" si="81">V303*K303</f>
        <v>0</v>
      </c>
      <c r="X303" s="149">
        <v>0</v>
      </c>
      <c r="Y303" s="149">
        <f t="shared" ref="Y303:Y315" si="82">X303*K303</f>
        <v>0</v>
      </c>
      <c r="Z303" s="149">
        <v>0</v>
      </c>
      <c r="AA303" s="150">
        <f t="shared" ref="AA303:AA315" si="83">Z303*K303</f>
        <v>0</v>
      </c>
      <c r="AR303" s="14" t="s">
        <v>354</v>
      </c>
      <c r="AT303" s="14" t="s">
        <v>152</v>
      </c>
      <c r="AU303" s="14" t="s">
        <v>80</v>
      </c>
      <c r="AY303" s="14" t="s">
        <v>151</v>
      </c>
      <c r="BE303" s="106">
        <f t="shared" ref="BE303:BE315" si="84">IF(U303="základná",N303,0)</f>
        <v>0</v>
      </c>
      <c r="BF303" s="106">
        <f t="shared" ref="BF303:BF315" si="85">IF(U303="znížená",N303,0)</f>
        <v>0</v>
      </c>
      <c r="BG303" s="106">
        <f t="shared" ref="BG303:BG315" si="86">IF(U303="zákl. prenesená",N303,0)</f>
        <v>0</v>
      </c>
      <c r="BH303" s="106">
        <f t="shared" ref="BH303:BH315" si="87">IF(U303="zníž. prenesená",N303,0)</f>
        <v>0</v>
      </c>
      <c r="BI303" s="106">
        <f t="shared" ref="BI303:BI315" si="88">IF(U303="nulová",N303,0)</f>
        <v>0</v>
      </c>
      <c r="BJ303" s="14" t="s">
        <v>80</v>
      </c>
      <c r="BK303" s="151">
        <f t="shared" ref="BK303:BK315" si="89">ROUND(L303*K303,3)</f>
        <v>0</v>
      </c>
      <c r="BL303" s="14" t="s">
        <v>354</v>
      </c>
      <c r="BM303" s="14" t="s">
        <v>653</v>
      </c>
    </row>
    <row r="304" spans="2:65" s="1" customFormat="1" ht="22.5" customHeight="1" x14ac:dyDescent="0.3">
      <c r="B304" s="142"/>
      <c r="C304" s="143" t="s">
        <v>654</v>
      </c>
      <c r="D304" s="143" t="s">
        <v>152</v>
      </c>
      <c r="E304" s="165" t="s">
        <v>655</v>
      </c>
      <c r="F304" s="220" t="s">
        <v>656</v>
      </c>
      <c r="G304" s="221"/>
      <c r="H304" s="221"/>
      <c r="I304" s="221"/>
      <c r="J304" s="145" t="s">
        <v>226</v>
      </c>
      <c r="K304" s="173">
        <v>1</v>
      </c>
      <c r="L304" s="222"/>
      <c r="M304" s="222"/>
      <c r="N304" s="222"/>
      <c r="O304" s="222"/>
      <c r="P304" s="222"/>
      <c r="Q304" s="222"/>
      <c r="R304" s="147"/>
      <c r="T304" s="148" t="s">
        <v>3</v>
      </c>
      <c r="U304" s="37" t="s">
        <v>37</v>
      </c>
      <c r="V304" s="149">
        <v>0</v>
      </c>
      <c r="W304" s="149">
        <f t="shared" si="81"/>
        <v>0</v>
      </c>
      <c r="X304" s="149">
        <v>0</v>
      </c>
      <c r="Y304" s="149">
        <f t="shared" si="82"/>
        <v>0</v>
      </c>
      <c r="Z304" s="149">
        <v>0</v>
      </c>
      <c r="AA304" s="150">
        <f t="shared" si="83"/>
        <v>0</v>
      </c>
      <c r="AR304" s="14" t="s">
        <v>354</v>
      </c>
      <c r="AT304" s="14" t="s">
        <v>152</v>
      </c>
      <c r="AU304" s="14" t="s">
        <v>80</v>
      </c>
      <c r="AY304" s="14" t="s">
        <v>151</v>
      </c>
      <c r="BE304" s="106">
        <f t="shared" si="84"/>
        <v>0</v>
      </c>
      <c r="BF304" s="106">
        <f t="shared" si="85"/>
        <v>0</v>
      </c>
      <c r="BG304" s="106">
        <f t="shared" si="86"/>
        <v>0</v>
      </c>
      <c r="BH304" s="106">
        <f t="shared" si="87"/>
        <v>0</v>
      </c>
      <c r="BI304" s="106">
        <f t="shared" si="88"/>
        <v>0</v>
      </c>
      <c r="BJ304" s="14" t="s">
        <v>80</v>
      </c>
      <c r="BK304" s="151">
        <f t="shared" si="89"/>
        <v>0</v>
      </c>
      <c r="BL304" s="14" t="s">
        <v>354</v>
      </c>
      <c r="BM304" s="14" t="s">
        <v>657</v>
      </c>
    </row>
    <row r="305" spans="2:65" s="1" customFormat="1" ht="22.5" customHeight="1" x14ac:dyDescent="0.3">
      <c r="B305" s="142"/>
      <c r="C305" s="143" t="s">
        <v>658</v>
      </c>
      <c r="D305" s="143" t="s">
        <v>152</v>
      </c>
      <c r="E305" s="165" t="s">
        <v>659</v>
      </c>
      <c r="F305" s="220" t="s">
        <v>660</v>
      </c>
      <c r="G305" s="221"/>
      <c r="H305" s="221"/>
      <c r="I305" s="221"/>
      <c r="J305" s="145" t="s">
        <v>226</v>
      </c>
      <c r="K305" s="173">
        <v>1</v>
      </c>
      <c r="L305" s="222"/>
      <c r="M305" s="222"/>
      <c r="N305" s="222"/>
      <c r="O305" s="222"/>
      <c r="P305" s="222"/>
      <c r="Q305" s="222"/>
      <c r="R305" s="147"/>
      <c r="T305" s="148" t="s">
        <v>3</v>
      </c>
      <c r="U305" s="37" t="s">
        <v>37</v>
      </c>
      <c r="V305" s="149">
        <v>0</v>
      </c>
      <c r="W305" s="149">
        <f t="shared" si="81"/>
        <v>0</v>
      </c>
      <c r="X305" s="149">
        <v>0</v>
      </c>
      <c r="Y305" s="149">
        <f t="shared" si="82"/>
        <v>0</v>
      </c>
      <c r="Z305" s="149">
        <v>0</v>
      </c>
      <c r="AA305" s="150">
        <f t="shared" si="83"/>
        <v>0</v>
      </c>
      <c r="AR305" s="14" t="s">
        <v>354</v>
      </c>
      <c r="AT305" s="14" t="s">
        <v>152</v>
      </c>
      <c r="AU305" s="14" t="s">
        <v>80</v>
      </c>
      <c r="AY305" s="14" t="s">
        <v>151</v>
      </c>
      <c r="BE305" s="106">
        <f t="shared" si="84"/>
        <v>0</v>
      </c>
      <c r="BF305" s="106">
        <f t="shared" si="85"/>
        <v>0</v>
      </c>
      <c r="BG305" s="106">
        <f t="shared" si="86"/>
        <v>0</v>
      </c>
      <c r="BH305" s="106">
        <f t="shared" si="87"/>
        <v>0</v>
      </c>
      <c r="BI305" s="106">
        <f t="shared" si="88"/>
        <v>0</v>
      </c>
      <c r="BJ305" s="14" t="s">
        <v>80</v>
      </c>
      <c r="BK305" s="151">
        <f t="shared" si="89"/>
        <v>0</v>
      </c>
      <c r="BL305" s="14" t="s">
        <v>354</v>
      </c>
      <c r="BM305" s="14" t="s">
        <v>661</v>
      </c>
    </row>
    <row r="306" spans="2:65" s="1" customFormat="1" ht="22.5" customHeight="1" x14ac:dyDescent="0.3">
      <c r="B306" s="142"/>
      <c r="C306" s="143" t="s">
        <v>662</v>
      </c>
      <c r="D306" s="143" t="s">
        <v>152</v>
      </c>
      <c r="E306" s="165" t="s">
        <v>663</v>
      </c>
      <c r="F306" s="220" t="s">
        <v>664</v>
      </c>
      <c r="G306" s="221"/>
      <c r="H306" s="221"/>
      <c r="I306" s="221"/>
      <c r="J306" s="145" t="s">
        <v>226</v>
      </c>
      <c r="K306" s="173">
        <v>2</v>
      </c>
      <c r="L306" s="222"/>
      <c r="M306" s="222"/>
      <c r="N306" s="222"/>
      <c r="O306" s="222"/>
      <c r="P306" s="222"/>
      <c r="Q306" s="222"/>
      <c r="R306" s="147"/>
      <c r="T306" s="148" t="s">
        <v>3</v>
      </c>
      <c r="U306" s="37" t="s">
        <v>37</v>
      </c>
      <c r="V306" s="149">
        <v>0</v>
      </c>
      <c r="W306" s="149">
        <f t="shared" si="81"/>
        <v>0</v>
      </c>
      <c r="X306" s="149">
        <v>0</v>
      </c>
      <c r="Y306" s="149">
        <f t="shared" si="82"/>
        <v>0</v>
      </c>
      <c r="Z306" s="149">
        <v>0</v>
      </c>
      <c r="AA306" s="150">
        <f t="shared" si="83"/>
        <v>0</v>
      </c>
      <c r="AR306" s="14" t="s">
        <v>354</v>
      </c>
      <c r="AT306" s="14" t="s">
        <v>152</v>
      </c>
      <c r="AU306" s="14" t="s">
        <v>80</v>
      </c>
      <c r="AY306" s="14" t="s">
        <v>151</v>
      </c>
      <c r="BE306" s="106">
        <f t="shared" si="84"/>
        <v>0</v>
      </c>
      <c r="BF306" s="106">
        <f t="shared" si="85"/>
        <v>0</v>
      </c>
      <c r="BG306" s="106">
        <f t="shared" si="86"/>
        <v>0</v>
      </c>
      <c r="BH306" s="106">
        <f t="shared" si="87"/>
        <v>0</v>
      </c>
      <c r="BI306" s="106">
        <f t="shared" si="88"/>
        <v>0</v>
      </c>
      <c r="BJ306" s="14" t="s">
        <v>80</v>
      </c>
      <c r="BK306" s="151">
        <f t="shared" si="89"/>
        <v>0</v>
      </c>
      <c r="BL306" s="14" t="s">
        <v>354</v>
      </c>
      <c r="BM306" s="14" t="s">
        <v>665</v>
      </c>
    </row>
    <row r="307" spans="2:65" s="1" customFormat="1" ht="22.5" customHeight="1" x14ac:dyDescent="0.3">
      <c r="B307" s="142"/>
      <c r="C307" s="143" t="s">
        <v>666</v>
      </c>
      <c r="D307" s="143" t="s">
        <v>152</v>
      </c>
      <c r="E307" s="165" t="s">
        <v>667</v>
      </c>
      <c r="F307" s="220" t="s">
        <v>668</v>
      </c>
      <c r="G307" s="221"/>
      <c r="H307" s="221"/>
      <c r="I307" s="221"/>
      <c r="J307" s="145" t="s">
        <v>226</v>
      </c>
      <c r="K307" s="173">
        <v>2</v>
      </c>
      <c r="L307" s="222"/>
      <c r="M307" s="222"/>
      <c r="N307" s="222"/>
      <c r="O307" s="222"/>
      <c r="P307" s="222"/>
      <c r="Q307" s="222"/>
      <c r="R307" s="147"/>
      <c r="T307" s="148" t="s">
        <v>3</v>
      </c>
      <c r="U307" s="37" t="s">
        <v>37</v>
      </c>
      <c r="V307" s="149">
        <v>0</v>
      </c>
      <c r="W307" s="149">
        <f t="shared" si="81"/>
        <v>0</v>
      </c>
      <c r="X307" s="149">
        <v>0</v>
      </c>
      <c r="Y307" s="149">
        <f t="shared" si="82"/>
        <v>0</v>
      </c>
      <c r="Z307" s="149">
        <v>0</v>
      </c>
      <c r="AA307" s="150">
        <f t="shared" si="83"/>
        <v>0</v>
      </c>
      <c r="AR307" s="14" t="s">
        <v>354</v>
      </c>
      <c r="AT307" s="14" t="s">
        <v>152</v>
      </c>
      <c r="AU307" s="14" t="s">
        <v>80</v>
      </c>
      <c r="AY307" s="14" t="s">
        <v>151</v>
      </c>
      <c r="BE307" s="106">
        <f t="shared" si="84"/>
        <v>0</v>
      </c>
      <c r="BF307" s="106">
        <f t="shared" si="85"/>
        <v>0</v>
      </c>
      <c r="BG307" s="106">
        <f t="shared" si="86"/>
        <v>0</v>
      </c>
      <c r="BH307" s="106">
        <f t="shared" si="87"/>
        <v>0</v>
      </c>
      <c r="BI307" s="106">
        <f t="shared" si="88"/>
        <v>0</v>
      </c>
      <c r="BJ307" s="14" t="s">
        <v>80</v>
      </c>
      <c r="BK307" s="151">
        <f t="shared" si="89"/>
        <v>0</v>
      </c>
      <c r="BL307" s="14" t="s">
        <v>354</v>
      </c>
      <c r="BM307" s="14" t="s">
        <v>669</v>
      </c>
    </row>
    <row r="308" spans="2:65" s="1" customFormat="1" ht="22.5" customHeight="1" x14ac:dyDescent="0.3">
      <c r="B308" s="142"/>
      <c r="C308" s="143" t="s">
        <v>670</v>
      </c>
      <c r="D308" s="143" t="s">
        <v>152</v>
      </c>
      <c r="E308" s="165" t="s">
        <v>671</v>
      </c>
      <c r="F308" s="220" t="s">
        <v>672</v>
      </c>
      <c r="G308" s="221"/>
      <c r="H308" s="221"/>
      <c r="I308" s="221"/>
      <c r="J308" s="145" t="s">
        <v>226</v>
      </c>
      <c r="K308" s="173">
        <v>2</v>
      </c>
      <c r="L308" s="222"/>
      <c r="M308" s="222"/>
      <c r="N308" s="222"/>
      <c r="O308" s="222"/>
      <c r="P308" s="222"/>
      <c r="Q308" s="222"/>
      <c r="R308" s="147"/>
      <c r="T308" s="148" t="s">
        <v>3</v>
      </c>
      <c r="U308" s="37" t="s">
        <v>37</v>
      </c>
      <c r="V308" s="149">
        <v>0</v>
      </c>
      <c r="W308" s="149">
        <f t="shared" si="81"/>
        <v>0</v>
      </c>
      <c r="X308" s="149">
        <v>0</v>
      </c>
      <c r="Y308" s="149">
        <f t="shared" si="82"/>
        <v>0</v>
      </c>
      <c r="Z308" s="149">
        <v>0</v>
      </c>
      <c r="AA308" s="150">
        <f t="shared" si="83"/>
        <v>0</v>
      </c>
      <c r="AR308" s="14" t="s">
        <v>354</v>
      </c>
      <c r="AT308" s="14" t="s">
        <v>152</v>
      </c>
      <c r="AU308" s="14" t="s">
        <v>80</v>
      </c>
      <c r="AY308" s="14" t="s">
        <v>151</v>
      </c>
      <c r="BE308" s="106">
        <f t="shared" si="84"/>
        <v>0</v>
      </c>
      <c r="BF308" s="106">
        <f t="shared" si="85"/>
        <v>0</v>
      </c>
      <c r="BG308" s="106">
        <f t="shared" si="86"/>
        <v>0</v>
      </c>
      <c r="BH308" s="106">
        <f t="shared" si="87"/>
        <v>0</v>
      </c>
      <c r="BI308" s="106">
        <f t="shared" si="88"/>
        <v>0</v>
      </c>
      <c r="BJ308" s="14" t="s">
        <v>80</v>
      </c>
      <c r="BK308" s="151">
        <f t="shared" si="89"/>
        <v>0</v>
      </c>
      <c r="BL308" s="14" t="s">
        <v>354</v>
      </c>
      <c r="BM308" s="14" t="s">
        <v>673</v>
      </c>
    </row>
    <row r="309" spans="2:65" s="1" customFormat="1" ht="22.5" customHeight="1" x14ac:dyDescent="0.3">
      <c r="B309" s="142"/>
      <c r="C309" s="143" t="s">
        <v>674</v>
      </c>
      <c r="D309" s="143" t="s">
        <v>152</v>
      </c>
      <c r="E309" s="165" t="s">
        <v>675</v>
      </c>
      <c r="F309" s="220" t="s">
        <v>676</v>
      </c>
      <c r="G309" s="221"/>
      <c r="H309" s="221"/>
      <c r="I309" s="221"/>
      <c r="J309" s="145" t="s">
        <v>226</v>
      </c>
      <c r="K309" s="173">
        <v>2</v>
      </c>
      <c r="L309" s="222"/>
      <c r="M309" s="222"/>
      <c r="N309" s="222"/>
      <c r="O309" s="222"/>
      <c r="P309" s="222"/>
      <c r="Q309" s="222"/>
      <c r="R309" s="147"/>
      <c r="T309" s="148" t="s">
        <v>3</v>
      </c>
      <c r="U309" s="37" t="s">
        <v>37</v>
      </c>
      <c r="V309" s="149">
        <v>0</v>
      </c>
      <c r="W309" s="149">
        <f t="shared" si="81"/>
        <v>0</v>
      </c>
      <c r="X309" s="149">
        <v>0</v>
      </c>
      <c r="Y309" s="149">
        <f t="shared" si="82"/>
        <v>0</v>
      </c>
      <c r="Z309" s="149">
        <v>0</v>
      </c>
      <c r="AA309" s="150">
        <f t="shared" si="83"/>
        <v>0</v>
      </c>
      <c r="AR309" s="14" t="s">
        <v>354</v>
      </c>
      <c r="AT309" s="14" t="s">
        <v>152</v>
      </c>
      <c r="AU309" s="14" t="s">
        <v>80</v>
      </c>
      <c r="AY309" s="14" t="s">
        <v>151</v>
      </c>
      <c r="BE309" s="106">
        <f t="shared" si="84"/>
        <v>0</v>
      </c>
      <c r="BF309" s="106">
        <f t="shared" si="85"/>
        <v>0</v>
      </c>
      <c r="BG309" s="106">
        <f t="shared" si="86"/>
        <v>0</v>
      </c>
      <c r="BH309" s="106">
        <f t="shared" si="87"/>
        <v>0</v>
      </c>
      <c r="BI309" s="106">
        <f t="shared" si="88"/>
        <v>0</v>
      </c>
      <c r="BJ309" s="14" t="s">
        <v>80</v>
      </c>
      <c r="BK309" s="151">
        <f t="shared" si="89"/>
        <v>0</v>
      </c>
      <c r="BL309" s="14" t="s">
        <v>354</v>
      </c>
      <c r="BM309" s="14" t="s">
        <v>677</v>
      </c>
    </row>
    <row r="310" spans="2:65" s="1" customFormat="1" ht="22.5" customHeight="1" x14ac:dyDescent="0.3">
      <c r="B310" s="142"/>
      <c r="C310" s="143" t="s">
        <v>678</v>
      </c>
      <c r="D310" s="143" t="s">
        <v>152</v>
      </c>
      <c r="E310" s="165" t="s">
        <v>679</v>
      </c>
      <c r="F310" s="220" t="s">
        <v>680</v>
      </c>
      <c r="G310" s="221"/>
      <c r="H310" s="221"/>
      <c r="I310" s="221"/>
      <c r="J310" s="145" t="s">
        <v>226</v>
      </c>
      <c r="K310" s="173">
        <v>2</v>
      </c>
      <c r="L310" s="222"/>
      <c r="M310" s="222"/>
      <c r="N310" s="222"/>
      <c r="O310" s="222"/>
      <c r="P310" s="222"/>
      <c r="Q310" s="222"/>
      <c r="R310" s="147"/>
      <c r="T310" s="148" t="s">
        <v>3</v>
      </c>
      <c r="U310" s="37" t="s">
        <v>37</v>
      </c>
      <c r="V310" s="149">
        <v>0</v>
      </c>
      <c r="W310" s="149">
        <f t="shared" si="81"/>
        <v>0</v>
      </c>
      <c r="X310" s="149">
        <v>0</v>
      </c>
      <c r="Y310" s="149">
        <f t="shared" si="82"/>
        <v>0</v>
      </c>
      <c r="Z310" s="149">
        <v>0</v>
      </c>
      <c r="AA310" s="150">
        <f t="shared" si="83"/>
        <v>0</v>
      </c>
      <c r="AR310" s="14" t="s">
        <v>354</v>
      </c>
      <c r="AT310" s="14" t="s">
        <v>152</v>
      </c>
      <c r="AU310" s="14" t="s">
        <v>80</v>
      </c>
      <c r="AY310" s="14" t="s">
        <v>151</v>
      </c>
      <c r="BE310" s="106">
        <f t="shared" si="84"/>
        <v>0</v>
      </c>
      <c r="BF310" s="106">
        <f t="shared" si="85"/>
        <v>0</v>
      </c>
      <c r="BG310" s="106">
        <f t="shared" si="86"/>
        <v>0</v>
      </c>
      <c r="BH310" s="106">
        <f t="shared" si="87"/>
        <v>0</v>
      </c>
      <c r="BI310" s="106">
        <f t="shared" si="88"/>
        <v>0</v>
      </c>
      <c r="BJ310" s="14" t="s">
        <v>80</v>
      </c>
      <c r="BK310" s="151">
        <f t="shared" si="89"/>
        <v>0</v>
      </c>
      <c r="BL310" s="14" t="s">
        <v>354</v>
      </c>
      <c r="BM310" s="14" t="s">
        <v>681</v>
      </c>
    </row>
    <row r="311" spans="2:65" s="1" customFormat="1" ht="22.5" customHeight="1" x14ac:dyDescent="0.3">
      <c r="B311" s="142"/>
      <c r="C311" s="143" t="s">
        <v>682</v>
      </c>
      <c r="D311" s="143" t="s">
        <v>152</v>
      </c>
      <c r="E311" s="165" t="s">
        <v>683</v>
      </c>
      <c r="F311" s="220" t="s">
        <v>684</v>
      </c>
      <c r="G311" s="221"/>
      <c r="H311" s="221"/>
      <c r="I311" s="221"/>
      <c r="J311" s="145" t="s">
        <v>226</v>
      </c>
      <c r="K311" s="173">
        <v>2</v>
      </c>
      <c r="L311" s="222"/>
      <c r="M311" s="222"/>
      <c r="N311" s="222"/>
      <c r="O311" s="222"/>
      <c r="P311" s="222"/>
      <c r="Q311" s="222"/>
      <c r="R311" s="147"/>
      <c r="T311" s="148" t="s">
        <v>3</v>
      </c>
      <c r="U311" s="37" t="s">
        <v>37</v>
      </c>
      <c r="V311" s="149">
        <v>0</v>
      </c>
      <c r="W311" s="149">
        <f t="shared" si="81"/>
        <v>0</v>
      </c>
      <c r="X311" s="149">
        <v>0</v>
      </c>
      <c r="Y311" s="149">
        <f t="shared" si="82"/>
        <v>0</v>
      </c>
      <c r="Z311" s="149">
        <v>0</v>
      </c>
      <c r="AA311" s="150">
        <f t="shared" si="83"/>
        <v>0</v>
      </c>
      <c r="AR311" s="14" t="s">
        <v>354</v>
      </c>
      <c r="AT311" s="14" t="s">
        <v>152</v>
      </c>
      <c r="AU311" s="14" t="s">
        <v>80</v>
      </c>
      <c r="AY311" s="14" t="s">
        <v>151</v>
      </c>
      <c r="BE311" s="106">
        <f t="shared" si="84"/>
        <v>0</v>
      </c>
      <c r="BF311" s="106">
        <f t="shared" si="85"/>
        <v>0</v>
      </c>
      <c r="BG311" s="106">
        <f t="shared" si="86"/>
        <v>0</v>
      </c>
      <c r="BH311" s="106">
        <f t="shared" si="87"/>
        <v>0</v>
      </c>
      <c r="BI311" s="106">
        <f t="shared" si="88"/>
        <v>0</v>
      </c>
      <c r="BJ311" s="14" t="s">
        <v>80</v>
      </c>
      <c r="BK311" s="151">
        <f t="shared" si="89"/>
        <v>0</v>
      </c>
      <c r="BL311" s="14" t="s">
        <v>354</v>
      </c>
      <c r="BM311" s="14" t="s">
        <v>685</v>
      </c>
    </row>
    <row r="312" spans="2:65" s="1" customFormat="1" ht="22.5" customHeight="1" x14ac:dyDescent="0.3">
      <c r="B312" s="142"/>
      <c r="C312" s="143" t="s">
        <v>686</v>
      </c>
      <c r="D312" s="143" t="s">
        <v>152</v>
      </c>
      <c r="E312" s="165" t="s">
        <v>687</v>
      </c>
      <c r="F312" s="220" t="s">
        <v>688</v>
      </c>
      <c r="G312" s="221"/>
      <c r="H312" s="221"/>
      <c r="I312" s="221"/>
      <c r="J312" s="145" t="s">
        <v>226</v>
      </c>
      <c r="K312" s="173">
        <v>2</v>
      </c>
      <c r="L312" s="222"/>
      <c r="M312" s="222"/>
      <c r="N312" s="222"/>
      <c r="O312" s="222"/>
      <c r="P312" s="222"/>
      <c r="Q312" s="222"/>
      <c r="R312" s="147"/>
      <c r="T312" s="148" t="s">
        <v>3</v>
      </c>
      <c r="U312" s="37" t="s">
        <v>37</v>
      </c>
      <c r="V312" s="149">
        <v>0</v>
      </c>
      <c r="W312" s="149">
        <f t="shared" si="81"/>
        <v>0</v>
      </c>
      <c r="X312" s="149">
        <v>0</v>
      </c>
      <c r="Y312" s="149">
        <f t="shared" si="82"/>
        <v>0</v>
      </c>
      <c r="Z312" s="149">
        <v>0</v>
      </c>
      <c r="AA312" s="150">
        <f t="shared" si="83"/>
        <v>0</v>
      </c>
      <c r="AR312" s="14" t="s">
        <v>354</v>
      </c>
      <c r="AT312" s="14" t="s">
        <v>152</v>
      </c>
      <c r="AU312" s="14" t="s">
        <v>80</v>
      </c>
      <c r="AY312" s="14" t="s">
        <v>151</v>
      </c>
      <c r="BE312" s="106">
        <f t="shared" si="84"/>
        <v>0</v>
      </c>
      <c r="BF312" s="106">
        <f t="shared" si="85"/>
        <v>0</v>
      </c>
      <c r="BG312" s="106">
        <f t="shared" si="86"/>
        <v>0</v>
      </c>
      <c r="BH312" s="106">
        <f t="shared" si="87"/>
        <v>0</v>
      </c>
      <c r="BI312" s="106">
        <f t="shared" si="88"/>
        <v>0</v>
      </c>
      <c r="BJ312" s="14" t="s">
        <v>80</v>
      </c>
      <c r="BK312" s="151">
        <f t="shared" si="89"/>
        <v>0</v>
      </c>
      <c r="BL312" s="14" t="s">
        <v>354</v>
      </c>
      <c r="BM312" s="14" t="s">
        <v>689</v>
      </c>
    </row>
    <row r="313" spans="2:65" s="1" customFormat="1" ht="22.5" customHeight="1" x14ac:dyDescent="0.3">
      <c r="B313" s="142"/>
      <c r="C313" s="143" t="s">
        <v>690</v>
      </c>
      <c r="D313" s="143" t="s">
        <v>152</v>
      </c>
      <c r="E313" s="165" t="s">
        <v>691</v>
      </c>
      <c r="F313" s="220" t="s">
        <v>692</v>
      </c>
      <c r="G313" s="221"/>
      <c r="H313" s="221"/>
      <c r="I313" s="221"/>
      <c r="J313" s="145" t="s">
        <v>226</v>
      </c>
      <c r="K313" s="173">
        <v>2</v>
      </c>
      <c r="L313" s="222"/>
      <c r="M313" s="222"/>
      <c r="N313" s="222"/>
      <c r="O313" s="222"/>
      <c r="P313" s="222"/>
      <c r="Q313" s="222"/>
      <c r="R313" s="147"/>
      <c r="T313" s="148" t="s">
        <v>3</v>
      </c>
      <c r="U313" s="37" t="s">
        <v>37</v>
      </c>
      <c r="V313" s="149">
        <v>0</v>
      </c>
      <c r="W313" s="149">
        <f t="shared" si="81"/>
        <v>0</v>
      </c>
      <c r="X313" s="149">
        <v>0</v>
      </c>
      <c r="Y313" s="149">
        <f t="shared" si="82"/>
        <v>0</v>
      </c>
      <c r="Z313" s="149">
        <v>0</v>
      </c>
      <c r="AA313" s="150">
        <f t="shared" si="83"/>
        <v>0</v>
      </c>
      <c r="AR313" s="14" t="s">
        <v>354</v>
      </c>
      <c r="AT313" s="14" t="s">
        <v>152</v>
      </c>
      <c r="AU313" s="14" t="s">
        <v>80</v>
      </c>
      <c r="AY313" s="14" t="s">
        <v>151</v>
      </c>
      <c r="BE313" s="106">
        <f t="shared" si="84"/>
        <v>0</v>
      </c>
      <c r="BF313" s="106">
        <f t="shared" si="85"/>
        <v>0</v>
      </c>
      <c r="BG313" s="106">
        <f t="shared" si="86"/>
        <v>0</v>
      </c>
      <c r="BH313" s="106">
        <f t="shared" si="87"/>
        <v>0</v>
      </c>
      <c r="BI313" s="106">
        <f t="shared" si="88"/>
        <v>0</v>
      </c>
      <c r="BJ313" s="14" t="s">
        <v>80</v>
      </c>
      <c r="BK313" s="151">
        <f t="shared" si="89"/>
        <v>0</v>
      </c>
      <c r="BL313" s="14" t="s">
        <v>354</v>
      </c>
      <c r="BM313" s="14" t="s">
        <v>693</v>
      </c>
    </row>
    <row r="314" spans="2:65" s="1" customFormat="1" ht="22.5" customHeight="1" x14ac:dyDescent="0.3">
      <c r="B314" s="142"/>
      <c r="C314" s="143" t="s">
        <v>694</v>
      </c>
      <c r="D314" s="143" t="s">
        <v>152</v>
      </c>
      <c r="E314" s="165" t="s">
        <v>695</v>
      </c>
      <c r="F314" s="220" t="s">
        <v>696</v>
      </c>
      <c r="G314" s="221"/>
      <c r="H314" s="221"/>
      <c r="I314" s="221"/>
      <c r="J314" s="145" t="s">
        <v>226</v>
      </c>
      <c r="K314" s="173">
        <v>5</v>
      </c>
      <c r="L314" s="222"/>
      <c r="M314" s="222"/>
      <c r="N314" s="222"/>
      <c r="O314" s="222"/>
      <c r="P314" s="222"/>
      <c r="Q314" s="222"/>
      <c r="R314" s="147"/>
      <c r="T314" s="148" t="s">
        <v>3</v>
      </c>
      <c r="U314" s="37" t="s">
        <v>37</v>
      </c>
      <c r="V314" s="149">
        <v>0</v>
      </c>
      <c r="W314" s="149">
        <f t="shared" si="81"/>
        <v>0</v>
      </c>
      <c r="X314" s="149">
        <v>5.0000000000000002E-5</v>
      </c>
      <c r="Y314" s="149">
        <f t="shared" si="82"/>
        <v>2.5000000000000001E-4</v>
      </c>
      <c r="Z314" s="149">
        <v>1E-3</v>
      </c>
      <c r="AA314" s="150">
        <f t="shared" si="83"/>
        <v>5.0000000000000001E-3</v>
      </c>
      <c r="AR314" s="14" t="s">
        <v>354</v>
      </c>
      <c r="AT314" s="14" t="s">
        <v>152</v>
      </c>
      <c r="AU314" s="14" t="s">
        <v>80</v>
      </c>
      <c r="AY314" s="14" t="s">
        <v>151</v>
      </c>
      <c r="BE314" s="106">
        <f t="shared" si="84"/>
        <v>0</v>
      </c>
      <c r="BF314" s="106">
        <f t="shared" si="85"/>
        <v>0</v>
      </c>
      <c r="BG314" s="106">
        <f t="shared" si="86"/>
        <v>0</v>
      </c>
      <c r="BH314" s="106">
        <f t="shared" si="87"/>
        <v>0</v>
      </c>
      <c r="BI314" s="106">
        <f t="shared" si="88"/>
        <v>0</v>
      </c>
      <c r="BJ314" s="14" t="s">
        <v>80</v>
      </c>
      <c r="BK314" s="151">
        <f t="shared" si="89"/>
        <v>0</v>
      </c>
      <c r="BL314" s="14" t="s">
        <v>354</v>
      </c>
      <c r="BM314" s="14" t="s">
        <v>697</v>
      </c>
    </row>
    <row r="315" spans="2:65" s="1" customFormat="1" ht="57" customHeight="1" x14ac:dyDescent="0.3">
      <c r="B315" s="142"/>
      <c r="C315" s="143" t="s">
        <v>698</v>
      </c>
      <c r="D315" s="143" t="s">
        <v>152</v>
      </c>
      <c r="E315" s="165" t="s">
        <v>699</v>
      </c>
      <c r="F315" s="220" t="s">
        <v>700</v>
      </c>
      <c r="G315" s="221"/>
      <c r="H315" s="221"/>
      <c r="I315" s="221"/>
      <c r="J315" s="145" t="s">
        <v>226</v>
      </c>
      <c r="K315" s="173">
        <v>5</v>
      </c>
      <c r="L315" s="222"/>
      <c r="M315" s="222"/>
      <c r="N315" s="222"/>
      <c r="O315" s="222"/>
      <c r="P315" s="222"/>
      <c r="Q315" s="222"/>
      <c r="R315" s="147"/>
      <c r="T315" s="148" t="s">
        <v>3</v>
      </c>
      <c r="U315" s="155" t="s">
        <v>37</v>
      </c>
      <c r="V315" s="156">
        <v>0</v>
      </c>
      <c r="W315" s="156">
        <f t="shared" si="81"/>
        <v>0</v>
      </c>
      <c r="X315" s="156">
        <v>0</v>
      </c>
      <c r="Y315" s="156">
        <f t="shared" si="82"/>
        <v>0</v>
      </c>
      <c r="Z315" s="156">
        <v>0</v>
      </c>
      <c r="AA315" s="157">
        <f t="shared" si="83"/>
        <v>0</v>
      </c>
      <c r="AR315" s="14" t="s">
        <v>354</v>
      </c>
      <c r="AT315" s="14" t="s">
        <v>152</v>
      </c>
      <c r="AU315" s="14" t="s">
        <v>80</v>
      </c>
      <c r="AY315" s="14" t="s">
        <v>151</v>
      </c>
      <c r="BE315" s="106">
        <f t="shared" si="84"/>
        <v>0</v>
      </c>
      <c r="BF315" s="106">
        <f t="shared" si="85"/>
        <v>0</v>
      </c>
      <c r="BG315" s="106">
        <f t="shared" si="86"/>
        <v>0</v>
      </c>
      <c r="BH315" s="106">
        <f t="shared" si="87"/>
        <v>0</v>
      </c>
      <c r="BI315" s="106">
        <f t="shared" si="88"/>
        <v>0</v>
      </c>
      <c r="BJ315" s="14" t="s">
        <v>80</v>
      </c>
      <c r="BK315" s="151">
        <f t="shared" si="89"/>
        <v>0</v>
      </c>
      <c r="BL315" s="14" t="s">
        <v>354</v>
      </c>
      <c r="BM315" s="14" t="s">
        <v>701</v>
      </c>
    </row>
    <row r="316" spans="2:65" s="1" customFormat="1" ht="6.95" customHeight="1" x14ac:dyDescent="0.3">
      <c r="B316" s="52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176"/>
      <c r="O316" s="176"/>
      <c r="P316" s="176"/>
      <c r="Q316" s="176"/>
      <c r="R316" s="54"/>
    </row>
    <row r="317" spans="2:65" x14ac:dyDescent="0.3">
      <c r="N317" s="177"/>
      <c r="O317" s="177"/>
      <c r="P317" s="177"/>
      <c r="Q317" s="177"/>
    </row>
    <row r="318" spans="2:65" x14ac:dyDescent="0.3">
      <c r="N318" s="177"/>
      <c r="O318" s="177"/>
      <c r="P318" s="177"/>
      <c r="Q318" s="177"/>
    </row>
    <row r="319" spans="2:65" x14ac:dyDescent="0.3">
      <c r="N319" s="177"/>
      <c r="O319" s="177"/>
      <c r="P319" s="177"/>
      <c r="Q319" s="177"/>
    </row>
    <row r="320" spans="2:65" x14ac:dyDescent="0.3">
      <c r="N320" s="177"/>
      <c r="O320" s="177"/>
      <c r="P320" s="177"/>
      <c r="Q320" s="177"/>
    </row>
  </sheetData>
  <mergeCells count="57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3:Q113"/>
    <mergeCell ref="L115:Q115"/>
    <mergeCell ref="C121:Q121"/>
    <mergeCell ref="F123:P123"/>
    <mergeCell ref="F124:P124"/>
    <mergeCell ref="F125:P125"/>
    <mergeCell ref="M127:P127"/>
    <mergeCell ref="M129:Q129"/>
    <mergeCell ref="M130:Q130"/>
    <mergeCell ref="F132:I132"/>
    <mergeCell ref="L132:M132"/>
    <mergeCell ref="N132:Q132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L262:M262"/>
    <mergeCell ref="N262:Q262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92:I292"/>
    <mergeCell ref="L292:M292"/>
    <mergeCell ref="N292:Q292"/>
    <mergeCell ref="F293:I293"/>
    <mergeCell ref="L293:M293"/>
    <mergeCell ref="N293:Q293"/>
    <mergeCell ref="F286:I286"/>
    <mergeCell ref="L286:M286"/>
    <mergeCell ref="N286:Q286"/>
    <mergeCell ref="F288:I288"/>
    <mergeCell ref="L288:M288"/>
    <mergeCell ref="N288:Q288"/>
    <mergeCell ref="F290:I290"/>
    <mergeCell ref="L290:M290"/>
    <mergeCell ref="N290:Q290"/>
    <mergeCell ref="N287:Q287"/>
    <mergeCell ref="N289:Q28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303:I303"/>
    <mergeCell ref="L303:M303"/>
    <mergeCell ref="N303:Q303"/>
    <mergeCell ref="F304:I304"/>
    <mergeCell ref="L304:M304"/>
    <mergeCell ref="N295:Q295"/>
    <mergeCell ref="N302:Q302"/>
    <mergeCell ref="F314:I314"/>
    <mergeCell ref="L314:M314"/>
    <mergeCell ref="N314:Q314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N304:Q304"/>
    <mergeCell ref="F305:I305"/>
    <mergeCell ref="L305:M305"/>
    <mergeCell ref="N305:Q305"/>
    <mergeCell ref="F299:I299"/>
    <mergeCell ref="F312:I312"/>
    <mergeCell ref="L312:M312"/>
    <mergeCell ref="N312:Q312"/>
    <mergeCell ref="F313:I313"/>
    <mergeCell ref="L313:M313"/>
    <mergeCell ref="N313:Q313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H1:K1"/>
    <mergeCell ref="S2:AC2"/>
    <mergeCell ref="F315:I315"/>
    <mergeCell ref="L315:M315"/>
    <mergeCell ref="N315:Q315"/>
    <mergeCell ref="N133:Q133"/>
    <mergeCell ref="N134:Q134"/>
    <mergeCell ref="N135:Q135"/>
    <mergeCell ref="N138:Q138"/>
    <mergeCell ref="N143:Q143"/>
    <mergeCell ref="N182:Q182"/>
    <mergeCell ref="N200:Q200"/>
    <mergeCell ref="N201:Q201"/>
    <mergeCell ref="N202:Q202"/>
    <mergeCell ref="N205:Q205"/>
    <mergeCell ref="N214:Q214"/>
    <mergeCell ref="N219:Q219"/>
    <mergeCell ref="N220:Q220"/>
    <mergeCell ref="N229:Q229"/>
    <mergeCell ref="N238:Q238"/>
    <mergeCell ref="N263:Q263"/>
    <mergeCell ref="N264:Q264"/>
    <mergeCell ref="N291:Q291"/>
    <mergeCell ref="N294:Q294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32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2"/>
  <sheetViews>
    <sheetView showGridLines="0" zoomScaleNormal="100" workbookViewId="0">
      <pane ySplit="1" topLeftCell="A155" activePane="bottomLeft" state="frozen"/>
      <selection pane="bottomLeft" activeCell="F175" sqref="F17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83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104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17" t="s">
        <v>702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 t="s">
        <v>3</v>
      </c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ROUND((SUM(BE103:BE104)+SUM(BE123:BE171)),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ROUND((SUM(BF103:BF104)+SUM(BF123:BF171)),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ROUND((SUM(BG103:BG104)+SUM(BG123:BG171)),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ROUND((SUM(BH103:BH104)+SUM(BH123:BH171)),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ROUND((SUM(BI103:BI104)+SUM(BI123:BI171)),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104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2 - Fotovoltaika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119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120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4.85" customHeight="1" x14ac:dyDescent="0.3">
      <c r="B92" s="120"/>
      <c r="C92" s="91"/>
      <c r="D92" s="102" t="s">
        <v>703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9.899999999999999" customHeight="1" x14ac:dyDescent="0.3">
      <c r="B93" s="120"/>
      <c r="C93" s="91"/>
      <c r="D93" s="102" t="s">
        <v>123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8" customFormat="1" ht="19.899999999999999" customHeight="1" x14ac:dyDescent="0.3">
      <c r="B94" s="120"/>
      <c r="C94" s="91"/>
      <c r="D94" s="102" t="s">
        <v>124</v>
      </c>
      <c r="E94" s="91"/>
      <c r="F94" s="91"/>
      <c r="G94" s="91"/>
      <c r="H94" s="91"/>
      <c r="I94" s="91"/>
      <c r="J94" s="91"/>
      <c r="K94" s="91"/>
      <c r="L94" s="91"/>
      <c r="M94" s="91"/>
      <c r="N94" s="183"/>
      <c r="O94" s="187"/>
      <c r="P94" s="187"/>
      <c r="Q94" s="187"/>
      <c r="R94" s="121"/>
    </row>
    <row r="95" spans="2:47" s="8" customFormat="1" ht="14.85" customHeight="1" x14ac:dyDescent="0.3">
      <c r="B95" s="120"/>
      <c r="C95" s="91"/>
      <c r="D95" s="102" t="s">
        <v>704</v>
      </c>
      <c r="E95" s="91"/>
      <c r="F95" s="91"/>
      <c r="G95" s="91"/>
      <c r="H95" s="91"/>
      <c r="I95" s="91"/>
      <c r="J95" s="91"/>
      <c r="K95" s="91"/>
      <c r="L95" s="91"/>
      <c r="M95" s="91"/>
      <c r="N95" s="183"/>
      <c r="O95" s="187"/>
      <c r="P95" s="187"/>
      <c r="Q95" s="187"/>
      <c r="R95" s="121"/>
    </row>
    <row r="96" spans="2:47" s="7" customFormat="1" ht="24.95" customHeight="1" x14ac:dyDescent="0.3">
      <c r="B96" s="116"/>
      <c r="C96" s="117"/>
      <c r="D96" s="118" t="s">
        <v>133</v>
      </c>
      <c r="E96" s="117"/>
      <c r="F96" s="117"/>
      <c r="G96" s="117"/>
      <c r="H96" s="117"/>
      <c r="I96" s="117"/>
      <c r="J96" s="117"/>
      <c r="K96" s="117"/>
      <c r="L96" s="117"/>
      <c r="M96" s="117"/>
      <c r="N96" s="226"/>
      <c r="O96" s="249"/>
      <c r="P96" s="249"/>
      <c r="Q96" s="249"/>
      <c r="R96" s="119"/>
    </row>
    <row r="97" spans="2:21" s="8" customFormat="1" ht="19.899999999999999" customHeight="1" x14ac:dyDescent="0.3">
      <c r="B97" s="120"/>
      <c r="C97" s="91"/>
      <c r="D97" s="102" t="s">
        <v>134</v>
      </c>
      <c r="E97" s="91"/>
      <c r="F97" s="91"/>
      <c r="G97" s="91"/>
      <c r="H97" s="91"/>
      <c r="I97" s="91"/>
      <c r="J97" s="91"/>
      <c r="K97" s="91"/>
      <c r="L97" s="91"/>
      <c r="M97" s="91"/>
      <c r="N97" s="183"/>
      <c r="O97" s="187"/>
      <c r="P97" s="187"/>
      <c r="Q97" s="187"/>
      <c r="R97" s="121"/>
    </row>
    <row r="98" spans="2:21" s="8" customFormat="1" ht="19.899999999999999" customHeight="1" x14ac:dyDescent="0.3">
      <c r="B98" s="120"/>
      <c r="C98" s="91"/>
      <c r="D98" s="102" t="s">
        <v>705</v>
      </c>
      <c r="E98" s="91"/>
      <c r="F98" s="91"/>
      <c r="G98" s="91"/>
      <c r="H98" s="91"/>
      <c r="I98" s="91"/>
      <c r="J98" s="91"/>
      <c r="K98" s="91"/>
      <c r="L98" s="91"/>
      <c r="M98" s="91"/>
      <c r="N98" s="183"/>
      <c r="O98" s="187"/>
      <c r="P98" s="187"/>
      <c r="Q98" s="187"/>
      <c r="R98" s="121"/>
    </row>
    <row r="99" spans="2:21" s="8" customFormat="1" ht="19.899999999999999" customHeight="1" x14ac:dyDescent="0.3">
      <c r="B99" s="120"/>
      <c r="C99" s="91"/>
      <c r="D99" s="102" t="s">
        <v>706</v>
      </c>
      <c r="E99" s="91"/>
      <c r="F99" s="91"/>
      <c r="G99" s="91"/>
      <c r="H99" s="91"/>
      <c r="I99" s="91"/>
      <c r="J99" s="91"/>
      <c r="K99" s="91"/>
      <c r="L99" s="91"/>
      <c r="M99" s="91"/>
      <c r="N99" s="183"/>
      <c r="O99" s="187"/>
      <c r="P99" s="187"/>
      <c r="Q99" s="187"/>
      <c r="R99" s="121"/>
    </row>
    <row r="100" spans="2:21" s="8" customFormat="1" ht="19.899999999999999" customHeight="1" x14ac:dyDescent="0.3">
      <c r="B100" s="120"/>
      <c r="C100" s="91"/>
      <c r="D100" s="102" t="s">
        <v>707</v>
      </c>
      <c r="E100" s="91"/>
      <c r="F100" s="91"/>
      <c r="G100" s="91"/>
      <c r="H100" s="91"/>
      <c r="I100" s="91"/>
      <c r="J100" s="91"/>
      <c r="K100" s="91"/>
      <c r="L100" s="91"/>
      <c r="M100" s="91"/>
      <c r="N100" s="183"/>
      <c r="O100" s="187"/>
      <c r="P100" s="187"/>
      <c r="Q100" s="187"/>
      <c r="R100" s="121"/>
    </row>
    <row r="101" spans="2:21" s="8" customFormat="1" ht="19.899999999999999" customHeight="1" x14ac:dyDescent="0.3">
      <c r="B101" s="120"/>
      <c r="C101" s="91"/>
      <c r="D101" s="102" t="s">
        <v>708</v>
      </c>
      <c r="E101" s="91"/>
      <c r="F101" s="91"/>
      <c r="G101" s="91"/>
      <c r="H101" s="91"/>
      <c r="I101" s="91"/>
      <c r="J101" s="91"/>
      <c r="K101" s="91"/>
      <c r="L101" s="91"/>
      <c r="M101" s="91"/>
      <c r="N101" s="183"/>
      <c r="O101" s="187"/>
      <c r="P101" s="187"/>
      <c r="Q101" s="187"/>
      <c r="R101" s="121"/>
    </row>
    <row r="102" spans="2:21" s="1" customFormat="1" ht="21.75" customHeight="1" x14ac:dyDescent="0.3">
      <c r="B102" s="28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0"/>
    </row>
    <row r="103" spans="2:21" s="1" customFormat="1" ht="29.25" customHeight="1" x14ac:dyDescent="0.3">
      <c r="B103" s="28"/>
      <c r="C103" s="115" t="s">
        <v>136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50"/>
      <c r="O103" s="184"/>
      <c r="P103" s="184"/>
      <c r="Q103" s="184"/>
      <c r="R103" s="30"/>
      <c r="T103" s="122"/>
      <c r="U103" s="123" t="s">
        <v>34</v>
      </c>
    </row>
    <row r="104" spans="2:21" s="1" customFormat="1" ht="18" customHeight="1" x14ac:dyDescent="0.3"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0"/>
    </row>
    <row r="105" spans="2:21" s="1" customFormat="1" ht="29.25" customHeight="1" x14ac:dyDescent="0.3">
      <c r="B105" s="28"/>
      <c r="C105" s="107" t="s">
        <v>100</v>
      </c>
      <c r="D105" s="108"/>
      <c r="E105" s="108"/>
      <c r="F105" s="108"/>
      <c r="G105" s="108"/>
      <c r="H105" s="108"/>
      <c r="I105" s="108"/>
      <c r="J105" s="108"/>
      <c r="K105" s="108"/>
      <c r="L105" s="180"/>
      <c r="M105" s="251"/>
      <c r="N105" s="251"/>
      <c r="O105" s="251"/>
      <c r="P105" s="251"/>
      <c r="Q105" s="251"/>
      <c r="R105" s="30"/>
    </row>
    <row r="106" spans="2:21" s="1" customFormat="1" ht="6.95" customHeight="1" x14ac:dyDescent="0.3"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4"/>
    </row>
    <row r="110" spans="2:21" s="1" customFormat="1" ht="6.95" customHeight="1" x14ac:dyDescent="0.3"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7"/>
    </row>
    <row r="111" spans="2:21" s="1" customFormat="1" ht="36.950000000000003" customHeight="1" x14ac:dyDescent="0.3">
      <c r="B111" s="28"/>
      <c r="C111" s="205" t="s">
        <v>137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30"/>
    </row>
    <row r="112" spans="2:21" s="1" customFormat="1" ht="6.95" customHeight="1" x14ac:dyDescent="0.3"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0"/>
    </row>
    <row r="113" spans="2:65" s="1" customFormat="1" ht="30" customHeight="1" x14ac:dyDescent="0.3">
      <c r="B113" s="28"/>
      <c r="C113" s="25" t="s">
        <v>13</v>
      </c>
      <c r="D113" s="29"/>
      <c r="E113" s="29"/>
      <c r="F113" s="243" t="str">
        <f>F6</f>
        <v>Obvodné oddelenie PZ, Prešov -  Sever - rekonštrukcia a modernizácia objektu</v>
      </c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29"/>
      <c r="R113" s="30"/>
    </row>
    <row r="114" spans="2:65" ht="30" customHeight="1" x14ac:dyDescent="0.3">
      <c r="B114" s="18"/>
      <c r="C114" s="25" t="s">
        <v>103</v>
      </c>
      <c r="D114" s="19"/>
      <c r="E114" s="19"/>
      <c r="F114" s="243" t="s">
        <v>104</v>
      </c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19"/>
      <c r="R114" s="20"/>
    </row>
    <row r="115" spans="2:65" s="1" customFormat="1" ht="36.950000000000003" customHeight="1" x14ac:dyDescent="0.3">
      <c r="B115" s="28"/>
      <c r="C115" s="62" t="s">
        <v>105</v>
      </c>
      <c r="D115" s="29"/>
      <c r="E115" s="29"/>
      <c r="F115" s="206" t="str">
        <f>F8</f>
        <v>2 - Fotovoltaika</v>
      </c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29"/>
      <c r="R115" s="30"/>
    </row>
    <row r="116" spans="2:65" s="1" customFormat="1" ht="6.95" customHeight="1" x14ac:dyDescent="0.3"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30"/>
    </row>
    <row r="117" spans="2:65" s="1" customFormat="1" ht="18" customHeight="1" x14ac:dyDescent="0.3">
      <c r="B117" s="28"/>
      <c r="C117" s="25" t="s">
        <v>17</v>
      </c>
      <c r="D117" s="29"/>
      <c r="E117" s="29"/>
      <c r="F117" s="23" t="str">
        <f>F10</f>
        <v xml:space="preserve"> </v>
      </c>
      <c r="G117" s="29"/>
      <c r="H117" s="29"/>
      <c r="I117" s="29"/>
      <c r="J117" s="29"/>
      <c r="K117" s="25" t="s">
        <v>19</v>
      </c>
      <c r="L117" s="29"/>
      <c r="M117" s="244" t="str">
        <f>IF(O10="","",O10)</f>
        <v/>
      </c>
      <c r="N117" s="184"/>
      <c r="O117" s="184"/>
      <c r="P117" s="184"/>
      <c r="Q117" s="29"/>
      <c r="R117" s="30"/>
    </row>
    <row r="118" spans="2:65" s="1" customFormat="1" ht="6.95" customHeight="1" x14ac:dyDescent="0.3"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30"/>
    </row>
    <row r="119" spans="2:65" s="1" customFormat="1" ht="15" x14ac:dyDescent="0.3">
      <c r="B119" s="28"/>
      <c r="C119" s="25" t="s">
        <v>20</v>
      </c>
      <c r="D119" s="29"/>
      <c r="E119" s="29"/>
      <c r="F119" s="23" t="str">
        <f>E13</f>
        <v>Ministerstvo vnútra SR</v>
      </c>
      <c r="G119" s="29"/>
      <c r="H119" s="29"/>
      <c r="I119" s="29"/>
      <c r="J119" s="29"/>
      <c r="K119" s="25" t="s">
        <v>25</v>
      </c>
      <c r="L119" s="29"/>
      <c r="M119" s="216" t="str">
        <f>E19</f>
        <v>Cobra Bauart s.r.o.</v>
      </c>
      <c r="N119" s="184"/>
      <c r="O119" s="184"/>
      <c r="P119" s="184"/>
      <c r="Q119" s="184"/>
      <c r="R119" s="30"/>
    </row>
    <row r="120" spans="2:65" s="1" customFormat="1" ht="14.45" customHeight="1" x14ac:dyDescent="0.3">
      <c r="B120" s="28"/>
      <c r="C120" s="25" t="s">
        <v>24</v>
      </c>
      <c r="D120" s="29"/>
      <c r="E120" s="29"/>
      <c r="F120" s="23" t="str">
        <f>IF(E16="","",E16)</f>
        <v xml:space="preserve"> </v>
      </c>
      <c r="G120" s="29"/>
      <c r="H120" s="29"/>
      <c r="I120" s="29"/>
      <c r="J120" s="29"/>
      <c r="K120" s="25" t="s">
        <v>29</v>
      </c>
      <c r="L120" s="29"/>
      <c r="M120" s="216" t="str">
        <f>E22</f>
        <v xml:space="preserve"> </v>
      </c>
      <c r="N120" s="184"/>
      <c r="O120" s="184"/>
      <c r="P120" s="184"/>
      <c r="Q120" s="184"/>
      <c r="R120" s="30"/>
    </row>
    <row r="121" spans="2:65" s="1" customFormat="1" ht="10.35" customHeight="1" x14ac:dyDescent="0.3"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30"/>
    </row>
    <row r="122" spans="2:65" s="9" customFormat="1" ht="29.25" customHeight="1" x14ac:dyDescent="0.3">
      <c r="B122" s="124"/>
      <c r="C122" s="125" t="s">
        <v>138</v>
      </c>
      <c r="D122" s="126" t="s">
        <v>139</v>
      </c>
      <c r="E122" s="126" t="s">
        <v>52</v>
      </c>
      <c r="F122" s="245" t="s">
        <v>140</v>
      </c>
      <c r="G122" s="246"/>
      <c r="H122" s="246"/>
      <c r="I122" s="246"/>
      <c r="J122" s="126" t="s">
        <v>141</v>
      </c>
      <c r="K122" s="126" t="s">
        <v>142</v>
      </c>
      <c r="L122" s="247" t="s">
        <v>143</v>
      </c>
      <c r="M122" s="246"/>
      <c r="N122" s="245" t="s">
        <v>111</v>
      </c>
      <c r="O122" s="246"/>
      <c r="P122" s="246"/>
      <c r="Q122" s="248"/>
      <c r="R122" s="127"/>
      <c r="T122" s="69" t="s">
        <v>144</v>
      </c>
      <c r="U122" s="70" t="s">
        <v>34</v>
      </c>
      <c r="V122" s="70" t="s">
        <v>145</v>
      </c>
      <c r="W122" s="70" t="s">
        <v>146</v>
      </c>
      <c r="X122" s="70" t="s">
        <v>147</v>
      </c>
      <c r="Y122" s="70" t="s">
        <v>148</v>
      </c>
      <c r="Z122" s="70" t="s">
        <v>149</v>
      </c>
      <c r="AA122" s="71" t="s">
        <v>150</v>
      </c>
    </row>
    <row r="123" spans="2:65" s="1" customFormat="1" ht="29.25" customHeight="1" x14ac:dyDescent="0.35">
      <c r="B123" s="28"/>
      <c r="C123" s="73" t="s">
        <v>107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3"/>
      <c r="O123" s="224"/>
      <c r="P123" s="224"/>
      <c r="Q123" s="224"/>
      <c r="R123" s="30"/>
      <c r="T123" s="72"/>
      <c r="U123" s="44"/>
      <c r="V123" s="44"/>
      <c r="W123" s="128">
        <f>W124+W140</f>
        <v>28.536639999999998</v>
      </c>
      <c r="X123" s="44"/>
      <c r="Y123" s="128">
        <f>Y124+Y140</f>
        <v>3.3347999999999996E-2</v>
      </c>
      <c r="Z123" s="44"/>
      <c r="AA123" s="129">
        <f>AA124+AA140</f>
        <v>0</v>
      </c>
      <c r="AT123" s="14" t="s">
        <v>69</v>
      </c>
      <c r="AU123" s="14" t="s">
        <v>113</v>
      </c>
      <c r="BK123" s="130">
        <f>BK124+BK140</f>
        <v>0</v>
      </c>
    </row>
    <row r="124" spans="2:65" s="10" customFormat="1" ht="37.35" customHeight="1" x14ac:dyDescent="0.35">
      <c r="B124" s="131"/>
      <c r="C124" s="132"/>
      <c r="D124" s="133" t="s">
        <v>119</v>
      </c>
      <c r="E124" s="133"/>
      <c r="F124" s="133"/>
      <c r="G124" s="133"/>
      <c r="H124" s="133"/>
      <c r="I124" s="133"/>
      <c r="J124" s="133"/>
      <c r="K124" s="133"/>
      <c r="L124" s="133"/>
      <c r="M124" s="133"/>
      <c r="N124" s="225"/>
      <c r="O124" s="226"/>
      <c r="P124" s="226"/>
      <c r="Q124" s="226"/>
      <c r="R124" s="134"/>
      <c r="T124" s="135"/>
      <c r="U124" s="132"/>
      <c r="V124" s="132"/>
      <c r="W124" s="136">
        <f>W125+W128+W130</f>
        <v>28.536639999999998</v>
      </c>
      <c r="X124" s="132"/>
      <c r="Y124" s="136">
        <f>Y125+Y128+Y130</f>
        <v>3.3347999999999996E-2</v>
      </c>
      <c r="Z124" s="132"/>
      <c r="AA124" s="137">
        <f>AA125+AA128+AA130</f>
        <v>0</v>
      </c>
      <c r="AR124" s="138" t="s">
        <v>80</v>
      </c>
      <c r="AT124" s="139" t="s">
        <v>69</v>
      </c>
      <c r="AU124" s="139" t="s">
        <v>70</v>
      </c>
      <c r="AY124" s="138" t="s">
        <v>151</v>
      </c>
      <c r="BK124" s="140">
        <f>BK125+BK128+BK130</f>
        <v>0</v>
      </c>
    </row>
    <row r="125" spans="2:65" s="10" customFormat="1" ht="19.899999999999999" customHeight="1" x14ac:dyDescent="0.3">
      <c r="B125" s="131"/>
      <c r="C125" s="132"/>
      <c r="D125" s="141" t="s">
        <v>120</v>
      </c>
      <c r="E125" s="141"/>
      <c r="F125" s="141"/>
      <c r="G125" s="141"/>
      <c r="H125" s="141"/>
      <c r="I125" s="141"/>
      <c r="J125" s="141"/>
      <c r="K125" s="141"/>
      <c r="L125" s="141"/>
      <c r="M125" s="141"/>
      <c r="N125" s="233"/>
      <c r="O125" s="183"/>
      <c r="P125" s="183"/>
      <c r="Q125" s="183"/>
      <c r="R125" s="134"/>
      <c r="T125" s="135"/>
      <c r="U125" s="132"/>
      <c r="V125" s="132"/>
      <c r="W125" s="136">
        <f>W126</f>
        <v>0</v>
      </c>
      <c r="X125" s="132"/>
      <c r="Y125" s="136">
        <f>Y126</f>
        <v>0</v>
      </c>
      <c r="Z125" s="132"/>
      <c r="AA125" s="137">
        <f>AA126</f>
        <v>0</v>
      </c>
      <c r="AR125" s="138" t="s">
        <v>80</v>
      </c>
      <c r="AT125" s="139" t="s">
        <v>69</v>
      </c>
      <c r="AU125" s="139" t="s">
        <v>77</v>
      </c>
      <c r="AY125" s="138" t="s">
        <v>151</v>
      </c>
      <c r="BK125" s="140">
        <f>BK126</f>
        <v>0</v>
      </c>
    </row>
    <row r="126" spans="2:65" s="10" customFormat="1" ht="14.85" customHeight="1" x14ac:dyDescent="0.3">
      <c r="B126" s="131"/>
      <c r="C126" s="132"/>
      <c r="D126" s="141" t="s">
        <v>703</v>
      </c>
      <c r="E126" s="141"/>
      <c r="F126" s="141"/>
      <c r="G126" s="141"/>
      <c r="H126" s="141"/>
      <c r="I126" s="141"/>
      <c r="J126" s="141"/>
      <c r="K126" s="141"/>
      <c r="L126" s="141"/>
      <c r="M126" s="141"/>
      <c r="N126" s="227"/>
      <c r="O126" s="228"/>
      <c r="P126" s="228"/>
      <c r="Q126" s="228"/>
      <c r="R126" s="134"/>
      <c r="T126" s="135"/>
      <c r="U126" s="132"/>
      <c r="V126" s="132"/>
      <c r="W126" s="136">
        <f>W127</f>
        <v>0</v>
      </c>
      <c r="X126" s="132"/>
      <c r="Y126" s="136">
        <f>Y127</f>
        <v>0</v>
      </c>
      <c r="Z126" s="132"/>
      <c r="AA126" s="137">
        <f>AA127</f>
        <v>0</v>
      </c>
      <c r="AR126" s="138" t="s">
        <v>80</v>
      </c>
      <c r="AT126" s="139" t="s">
        <v>69</v>
      </c>
      <c r="AU126" s="139" t="s">
        <v>80</v>
      </c>
      <c r="AY126" s="138" t="s">
        <v>151</v>
      </c>
      <c r="BK126" s="140">
        <f>BK127</f>
        <v>0</v>
      </c>
    </row>
    <row r="127" spans="2:65" s="1" customFormat="1" ht="31.5" customHeight="1" x14ac:dyDescent="0.3">
      <c r="B127" s="142"/>
      <c r="C127" s="143" t="s">
        <v>77</v>
      </c>
      <c r="D127" s="143" t="s">
        <v>152</v>
      </c>
      <c r="E127" s="144" t="s">
        <v>709</v>
      </c>
      <c r="F127" s="239" t="s">
        <v>710</v>
      </c>
      <c r="G127" s="240"/>
      <c r="H127" s="240"/>
      <c r="I127" s="240"/>
      <c r="J127" s="145" t="s">
        <v>441</v>
      </c>
      <c r="K127" s="173">
        <v>6</v>
      </c>
      <c r="L127" s="222"/>
      <c r="M127" s="222"/>
      <c r="N127" s="222"/>
      <c r="O127" s="222"/>
      <c r="P127" s="222"/>
      <c r="Q127" s="222"/>
      <c r="R127" s="147"/>
      <c r="T127" s="148" t="s">
        <v>3</v>
      </c>
      <c r="U127" s="37" t="s">
        <v>37</v>
      </c>
      <c r="V127" s="149">
        <v>0</v>
      </c>
      <c r="W127" s="149">
        <f>V127*K127</f>
        <v>0</v>
      </c>
      <c r="X127" s="149">
        <v>0</v>
      </c>
      <c r="Y127" s="149">
        <f>X127*K127</f>
        <v>0</v>
      </c>
      <c r="Z127" s="149">
        <v>0</v>
      </c>
      <c r="AA127" s="150">
        <f>Z127*K127</f>
        <v>0</v>
      </c>
      <c r="AR127" s="14" t="s">
        <v>201</v>
      </c>
      <c r="AT127" s="14" t="s">
        <v>152</v>
      </c>
      <c r="AU127" s="14" t="s">
        <v>84</v>
      </c>
      <c r="AY127" s="14" t="s">
        <v>151</v>
      </c>
      <c r="BE127" s="106">
        <f>IF(U127="základná",N127,0)</f>
        <v>0</v>
      </c>
      <c r="BF127" s="106">
        <f>IF(U127="znížená",N127,0)</f>
        <v>0</v>
      </c>
      <c r="BG127" s="106">
        <f>IF(U127="zákl. prenesená",N127,0)</f>
        <v>0</v>
      </c>
      <c r="BH127" s="106">
        <f>IF(U127="zníž. prenesená",N127,0)</f>
        <v>0</v>
      </c>
      <c r="BI127" s="106">
        <f>IF(U127="nulová",N127,0)</f>
        <v>0</v>
      </c>
      <c r="BJ127" s="14" t="s">
        <v>80</v>
      </c>
      <c r="BK127" s="151">
        <f>ROUND(L127*K127,3)</f>
        <v>0</v>
      </c>
      <c r="BL127" s="14" t="s">
        <v>201</v>
      </c>
      <c r="BM127" s="14" t="s">
        <v>711</v>
      </c>
    </row>
    <row r="128" spans="2:65" s="10" customFormat="1" ht="29.85" customHeight="1" x14ac:dyDescent="0.3">
      <c r="B128" s="131"/>
      <c r="C128" s="132"/>
      <c r="D128" s="141" t="s">
        <v>123</v>
      </c>
      <c r="E128" s="141"/>
      <c r="F128" s="141"/>
      <c r="G128" s="141"/>
      <c r="H128" s="141"/>
      <c r="I128" s="141"/>
      <c r="J128" s="141"/>
      <c r="K128" s="175"/>
      <c r="L128" s="175"/>
      <c r="M128" s="175"/>
      <c r="N128" s="229"/>
      <c r="O128" s="230"/>
      <c r="P128" s="230"/>
      <c r="Q128" s="230"/>
      <c r="R128" s="134"/>
      <c r="T128" s="135"/>
      <c r="U128" s="132"/>
      <c r="V128" s="132"/>
      <c r="W128" s="136">
        <f>W129</f>
        <v>1.2620400000000001</v>
      </c>
      <c r="X128" s="132"/>
      <c r="Y128" s="136">
        <f>Y129</f>
        <v>2.0999999999999999E-3</v>
      </c>
      <c r="Z128" s="132"/>
      <c r="AA128" s="137">
        <f>AA129</f>
        <v>0</v>
      </c>
      <c r="AR128" s="138" t="s">
        <v>80</v>
      </c>
      <c r="AT128" s="139" t="s">
        <v>69</v>
      </c>
      <c r="AU128" s="139" t="s">
        <v>77</v>
      </c>
      <c r="AY128" s="138" t="s">
        <v>151</v>
      </c>
      <c r="BK128" s="140">
        <f>BK129</f>
        <v>0</v>
      </c>
    </row>
    <row r="129" spans="2:65" s="1" customFormat="1" ht="44.25" customHeight="1" x14ac:dyDescent="0.3">
      <c r="B129" s="142"/>
      <c r="C129" s="143" t="s">
        <v>80</v>
      </c>
      <c r="D129" s="143" t="s">
        <v>152</v>
      </c>
      <c r="E129" s="144" t="s">
        <v>712</v>
      </c>
      <c r="F129" s="239" t="s">
        <v>713</v>
      </c>
      <c r="G129" s="240"/>
      <c r="H129" s="240"/>
      <c r="I129" s="240"/>
      <c r="J129" s="145" t="s">
        <v>441</v>
      </c>
      <c r="K129" s="173">
        <v>6</v>
      </c>
      <c r="L129" s="222"/>
      <c r="M129" s="222"/>
      <c r="N129" s="222"/>
      <c r="O129" s="222"/>
      <c r="P129" s="222"/>
      <c r="Q129" s="222"/>
      <c r="R129" s="147"/>
      <c r="T129" s="148" t="s">
        <v>3</v>
      </c>
      <c r="U129" s="37" t="s">
        <v>37</v>
      </c>
      <c r="V129" s="149">
        <v>0.21034</v>
      </c>
      <c r="W129" s="149">
        <f>V129*K129</f>
        <v>1.2620400000000001</v>
      </c>
      <c r="X129" s="149">
        <v>3.5E-4</v>
      </c>
      <c r="Y129" s="149">
        <f>X129*K129</f>
        <v>2.0999999999999999E-3</v>
      </c>
      <c r="Z129" s="149">
        <v>0</v>
      </c>
      <c r="AA129" s="150">
        <f>Z129*K129</f>
        <v>0</v>
      </c>
      <c r="AR129" s="14" t="s">
        <v>201</v>
      </c>
      <c r="AT129" s="14" t="s">
        <v>152</v>
      </c>
      <c r="AU129" s="14" t="s">
        <v>80</v>
      </c>
      <c r="AY129" s="14" t="s">
        <v>151</v>
      </c>
      <c r="BE129" s="106">
        <f>IF(U129="základná",N129,0)</f>
        <v>0</v>
      </c>
      <c r="BF129" s="106">
        <f>IF(U129="znížená",N129,0)</f>
        <v>0</v>
      </c>
      <c r="BG129" s="106">
        <f>IF(U129="zákl. prenesená",N129,0)</f>
        <v>0</v>
      </c>
      <c r="BH129" s="106">
        <f>IF(U129="zníž. prenesená",N129,0)</f>
        <v>0</v>
      </c>
      <c r="BI129" s="106">
        <f>IF(U129="nulová",N129,0)</f>
        <v>0</v>
      </c>
      <c r="BJ129" s="14" t="s">
        <v>80</v>
      </c>
      <c r="BK129" s="151">
        <f>ROUND(L129*K129,3)</f>
        <v>0</v>
      </c>
      <c r="BL129" s="14" t="s">
        <v>201</v>
      </c>
      <c r="BM129" s="14" t="s">
        <v>714</v>
      </c>
    </row>
    <row r="130" spans="2:65" s="10" customFormat="1" ht="29.85" customHeight="1" x14ac:dyDescent="0.3">
      <c r="B130" s="131"/>
      <c r="C130" s="132"/>
      <c r="D130" s="141" t="s">
        <v>124</v>
      </c>
      <c r="E130" s="141"/>
      <c r="F130" s="141"/>
      <c r="G130" s="141"/>
      <c r="H130" s="141"/>
      <c r="I130" s="141"/>
      <c r="J130" s="141"/>
      <c r="K130" s="175"/>
      <c r="L130" s="175"/>
      <c r="M130" s="175"/>
      <c r="N130" s="234"/>
      <c r="O130" s="235"/>
      <c r="P130" s="235"/>
      <c r="Q130" s="235"/>
      <c r="R130" s="134"/>
      <c r="T130" s="135"/>
      <c r="U130" s="132"/>
      <c r="V130" s="132"/>
      <c r="W130" s="136">
        <f>W131</f>
        <v>27.2746</v>
      </c>
      <c r="X130" s="132"/>
      <c r="Y130" s="136">
        <f>Y131</f>
        <v>3.1247999999999998E-2</v>
      </c>
      <c r="Z130" s="132"/>
      <c r="AA130" s="137">
        <f>AA131</f>
        <v>0</v>
      </c>
      <c r="AR130" s="138" t="s">
        <v>80</v>
      </c>
      <c r="AT130" s="139" t="s">
        <v>69</v>
      </c>
      <c r="AU130" s="139" t="s">
        <v>77</v>
      </c>
      <c r="AY130" s="138" t="s">
        <v>151</v>
      </c>
      <c r="BK130" s="140">
        <f>BK131</f>
        <v>0</v>
      </c>
    </row>
    <row r="131" spans="2:65" s="10" customFormat="1" ht="14.85" customHeight="1" x14ac:dyDescent="0.3">
      <c r="B131" s="131"/>
      <c r="C131" s="132"/>
      <c r="D131" s="141" t="s">
        <v>704</v>
      </c>
      <c r="E131" s="141"/>
      <c r="F131" s="141"/>
      <c r="G131" s="141"/>
      <c r="H131" s="141"/>
      <c r="I131" s="141"/>
      <c r="J131" s="141"/>
      <c r="K131" s="175"/>
      <c r="L131" s="175"/>
      <c r="M131" s="175"/>
      <c r="N131" s="227"/>
      <c r="O131" s="228"/>
      <c r="P131" s="228"/>
      <c r="Q131" s="228"/>
      <c r="R131" s="134"/>
      <c r="T131" s="135"/>
      <c r="U131" s="132"/>
      <c r="V131" s="132"/>
      <c r="W131" s="136">
        <f>SUM(W132:W139)</f>
        <v>27.2746</v>
      </c>
      <c r="X131" s="132"/>
      <c r="Y131" s="136">
        <f>SUM(Y132:Y139)</f>
        <v>3.1247999999999998E-2</v>
      </c>
      <c r="Z131" s="132"/>
      <c r="AA131" s="137">
        <f>SUM(AA132:AA139)</f>
        <v>0</v>
      </c>
      <c r="AR131" s="138" t="s">
        <v>80</v>
      </c>
      <c r="AT131" s="139" t="s">
        <v>69</v>
      </c>
      <c r="AU131" s="139" t="s">
        <v>80</v>
      </c>
      <c r="AY131" s="138" t="s">
        <v>151</v>
      </c>
      <c r="BK131" s="140">
        <f>SUM(BK132:BK139)</f>
        <v>0</v>
      </c>
    </row>
    <row r="132" spans="2:65" s="1" customFormat="1" ht="22.5" customHeight="1" x14ac:dyDescent="0.3">
      <c r="B132" s="142"/>
      <c r="C132" s="152" t="s">
        <v>84</v>
      </c>
      <c r="D132" s="152" t="s">
        <v>223</v>
      </c>
      <c r="E132" s="153" t="s">
        <v>715</v>
      </c>
      <c r="F132" s="241" t="s">
        <v>1091</v>
      </c>
      <c r="G132" s="242"/>
      <c r="H132" s="242"/>
      <c r="I132" s="242"/>
      <c r="J132" s="154" t="s">
        <v>441</v>
      </c>
      <c r="K132" s="174">
        <v>1</v>
      </c>
      <c r="L132" s="238"/>
      <c r="M132" s="238"/>
      <c r="N132" s="238"/>
      <c r="O132" s="222"/>
      <c r="P132" s="222"/>
      <c r="Q132" s="222"/>
      <c r="R132" s="147"/>
      <c r="T132" s="148" t="s">
        <v>3</v>
      </c>
      <c r="U132" s="37" t="s">
        <v>37</v>
      </c>
      <c r="V132" s="149">
        <v>0</v>
      </c>
      <c r="W132" s="149">
        <f t="shared" ref="W132:W139" si="0">V132*K132</f>
        <v>0</v>
      </c>
      <c r="X132" s="149">
        <v>2.1999999999999999E-2</v>
      </c>
      <c r="Y132" s="149">
        <f t="shared" ref="Y132:Y139" si="1">X132*K132</f>
        <v>2.1999999999999999E-2</v>
      </c>
      <c r="Z132" s="149">
        <v>0</v>
      </c>
      <c r="AA132" s="150">
        <f t="shared" ref="AA132:AA139" si="2">Z132*K132</f>
        <v>0</v>
      </c>
      <c r="AR132" s="14" t="s">
        <v>252</v>
      </c>
      <c r="AT132" s="14" t="s">
        <v>223</v>
      </c>
      <c r="AU132" s="14" t="s">
        <v>84</v>
      </c>
      <c r="AY132" s="14" t="s">
        <v>151</v>
      </c>
      <c r="BE132" s="106">
        <f t="shared" ref="BE132:BE139" si="3">IF(U132="základná",N132,0)</f>
        <v>0</v>
      </c>
      <c r="BF132" s="106">
        <f t="shared" ref="BF132:BF139" si="4">IF(U132="znížená",N132,0)</f>
        <v>0</v>
      </c>
      <c r="BG132" s="106">
        <f t="shared" ref="BG132:BG139" si="5">IF(U132="zákl. prenesená",N132,0)</f>
        <v>0</v>
      </c>
      <c r="BH132" s="106">
        <f t="shared" ref="BH132:BH139" si="6">IF(U132="zníž. prenesená",N132,0)</f>
        <v>0</v>
      </c>
      <c r="BI132" s="106">
        <f t="shared" ref="BI132:BI139" si="7">IF(U132="nulová",N132,0)</f>
        <v>0</v>
      </c>
      <c r="BJ132" s="14" t="s">
        <v>80</v>
      </c>
      <c r="BK132" s="151">
        <f t="shared" ref="BK132:BK139" si="8">ROUND(L132*K132,3)</f>
        <v>0</v>
      </c>
      <c r="BL132" s="14" t="s">
        <v>201</v>
      </c>
      <c r="BM132" s="14" t="s">
        <v>716</v>
      </c>
    </row>
    <row r="133" spans="2:65" s="1" customFormat="1" ht="44.25" customHeight="1" x14ac:dyDescent="0.3">
      <c r="B133" s="142"/>
      <c r="C133" s="143" t="s">
        <v>87</v>
      </c>
      <c r="D133" s="143" t="s">
        <v>152</v>
      </c>
      <c r="E133" s="144" t="s">
        <v>717</v>
      </c>
      <c r="F133" s="239" t="s">
        <v>718</v>
      </c>
      <c r="G133" s="240"/>
      <c r="H133" s="240"/>
      <c r="I133" s="240"/>
      <c r="J133" s="145" t="s">
        <v>441</v>
      </c>
      <c r="K133" s="173">
        <v>1</v>
      </c>
      <c r="L133" s="222"/>
      <c r="M133" s="222"/>
      <c r="N133" s="222"/>
      <c r="O133" s="222"/>
      <c r="P133" s="222"/>
      <c r="Q133" s="222"/>
      <c r="R133" s="147"/>
      <c r="T133" s="148" t="s">
        <v>3</v>
      </c>
      <c r="U133" s="37" t="s">
        <v>37</v>
      </c>
      <c r="V133" s="149">
        <v>20.768999999999998</v>
      </c>
      <c r="W133" s="149">
        <f t="shared" si="0"/>
        <v>20.768999999999998</v>
      </c>
      <c r="X133" s="149">
        <v>0</v>
      </c>
      <c r="Y133" s="149">
        <f t="shared" si="1"/>
        <v>0</v>
      </c>
      <c r="Z133" s="149">
        <v>0</v>
      </c>
      <c r="AA133" s="150">
        <f t="shared" si="2"/>
        <v>0</v>
      </c>
      <c r="AR133" s="14" t="s">
        <v>201</v>
      </c>
      <c r="AT133" s="14" t="s">
        <v>152</v>
      </c>
      <c r="AU133" s="14" t="s">
        <v>84</v>
      </c>
      <c r="AY133" s="14" t="s">
        <v>151</v>
      </c>
      <c r="BE133" s="106">
        <f t="shared" si="3"/>
        <v>0</v>
      </c>
      <c r="BF133" s="106">
        <f t="shared" si="4"/>
        <v>0</v>
      </c>
      <c r="BG133" s="106">
        <f t="shared" si="5"/>
        <v>0</v>
      </c>
      <c r="BH133" s="106">
        <f t="shared" si="6"/>
        <v>0</v>
      </c>
      <c r="BI133" s="106">
        <f t="shared" si="7"/>
        <v>0</v>
      </c>
      <c r="BJ133" s="14" t="s">
        <v>80</v>
      </c>
      <c r="BK133" s="151">
        <f t="shared" si="8"/>
        <v>0</v>
      </c>
      <c r="BL133" s="14" t="s">
        <v>201</v>
      </c>
      <c r="BM133" s="14" t="s">
        <v>719</v>
      </c>
    </row>
    <row r="134" spans="2:65" s="1" customFormat="1" ht="31.5" customHeight="1" x14ac:dyDescent="0.3">
      <c r="B134" s="142"/>
      <c r="C134" s="152" t="s">
        <v>165</v>
      </c>
      <c r="D134" s="152" t="s">
        <v>223</v>
      </c>
      <c r="E134" s="153" t="s">
        <v>720</v>
      </c>
      <c r="F134" s="241" t="s">
        <v>1092</v>
      </c>
      <c r="G134" s="242"/>
      <c r="H134" s="242"/>
      <c r="I134" s="242"/>
      <c r="J134" s="154" t="s">
        <v>441</v>
      </c>
      <c r="K134" s="174">
        <v>1</v>
      </c>
      <c r="L134" s="238"/>
      <c r="M134" s="238"/>
      <c r="N134" s="238"/>
      <c r="O134" s="222"/>
      <c r="P134" s="222"/>
      <c r="Q134" s="222"/>
      <c r="R134" s="147"/>
      <c r="T134" s="148" t="s">
        <v>3</v>
      </c>
      <c r="U134" s="37" t="s">
        <v>37</v>
      </c>
      <c r="V134" s="149">
        <v>0</v>
      </c>
      <c r="W134" s="149">
        <f t="shared" si="0"/>
        <v>0</v>
      </c>
      <c r="X134" s="149">
        <v>8.0000000000000002E-3</v>
      </c>
      <c r="Y134" s="149">
        <f t="shared" si="1"/>
        <v>8.0000000000000002E-3</v>
      </c>
      <c r="Z134" s="149">
        <v>0</v>
      </c>
      <c r="AA134" s="150">
        <f t="shared" si="2"/>
        <v>0</v>
      </c>
      <c r="AR134" s="14" t="s">
        <v>252</v>
      </c>
      <c r="AT134" s="14" t="s">
        <v>223</v>
      </c>
      <c r="AU134" s="14" t="s">
        <v>84</v>
      </c>
      <c r="AY134" s="14" t="s">
        <v>151</v>
      </c>
      <c r="BE134" s="106">
        <f t="shared" si="3"/>
        <v>0</v>
      </c>
      <c r="BF134" s="106">
        <f t="shared" si="4"/>
        <v>0</v>
      </c>
      <c r="BG134" s="106">
        <f t="shared" si="5"/>
        <v>0</v>
      </c>
      <c r="BH134" s="106">
        <f t="shared" si="6"/>
        <v>0</v>
      </c>
      <c r="BI134" s="106">
        <f t="shared" si="7"/>
        <v>0</v>
      </c>
      <c r="BJ134" s="14" t="s">
        <v>80</v>
      </c>
      <c r="BK134" s="151">
        <f t="shared" si="8"/>
        <v>0</v>
      </c>
      <c r="BL134" s="14" t="s">
        <v>201</v>
      </c>
      <c r="BM134" s="14" t="s">
        <v>721</v>
      </c>
    </row>
    <row r="135" spans="2:65" s="1" customFormat="1" ht="31.5" customHeight="1" x14ac:dyDescent="0.3">
      <c r="B135" s="142"/>
      <c r="C135" s="143" t="s">
        <v>168</v>
      </c>
      <c r="D135" s="143" t="s">
        <v>152</v>
      </c>
      <c r="E135" s="144" t="s">
        <v>722</v>
      </c>
      <c r="F135" s="239" t="s">
        <v>723</v>
      </c>
      <c r="G135" s="240"/>
      <c r="H135" s="240"/>
      <c r="I135" s="240"/>
      <c r="J135" s="145" t="s">
        <v>441</v>
      </c>
      <c r="K135" s="173">
        <v>1</v>
      </c>
      <c r="L135" s="222"/>
      <c r="M135" s="222"/>
      <c r="N135" s="222"/>
      <c r="O135" s="222"/>
      <c r="P135" s="222"/>
      <c r="Q135" s="222"/>
      <c r="R135" s="147"/>
      <c r="T135" s="148" t="s">
        <v>3</v>
      </c>
      <c r="U135" s="37" t="s">
        <v>37</v>
      </c>
      <c r="V135" s="149">
        <v>5.1680000000000001</v>
      </c>
      <c r="W135" s="149">
        <f t="shared" si="0"/>
        <v>5.1680000000000001</v>
      </c>
      <c r="X135" s="149">
        <v>0</v>
      </c>
      <c r="Y135" s="149">
        <f t="shared" si="1"/>
        <v>0</v>
      </c>
      <c r="Z135" s="149">
        <v>0</v>
      </c>
      <c r="AA135" s="150">
        <f t="shared" si="2"/>
        <v>0</v>
      </c>
      <c r="AR135" s="14" t="s">
        <v>201</v>
      </c>
      <c r="AT135" s="14" t="s">
        <v>152</v>
      </c>
      <c r="AU135" s="14" t="s">
        <v>84</v>
      </c>
      <c r="AY135" s="14" t="s">
        <v>151</v>
      </c>
      <c r="BE135" s="106">
        <f t="shared" si="3"/>
        <v>0</v>
      </c>
      <c r="BF135" s="106">
        <f t="shared" si="4"/>
        <v>0</v>
      </c>
      <c r="BG135" s="106">
        <f t="shared" si="5"/>
        <v>0</v>
      </c>
      <c r="BH135" s="106">
        <f t="shared" si="6"/>
        <v>0</v>
      </c>
      <c r="BI135" s="106">
        <f t="shared" si="7"/>
        <v>0</v>
      </c>
      <c r="BJ135" s="14" t="s">
        <v>80</v>
      </c>
      <c r="BK135" s="151">
        <f t="shared" si="8"/>
        <v>0</v>
      </c>
      <c r="BL135" s="14" t="s">
        <v>201</v>
      </c>
      <c r="BM135" s="14" t="s">
        <v>724</v>
      </c>
    </row>
    <row r="136" spans="2:65" s="1" customFormat="1" ht="31.5" customHeight="1" x14ac:dyDescent="0.3">
      <c r="B136" s="142"/>
      <c r="C136" s="152" t="s">
        <v>172</v>
      </c>
      <c r="D136" s="152" t="s">
        <v>223</v>
      </c>
      <c r="E136" s="153" t="s">
        <v>725</v>
      </c>
      <c r="F136" s="241" t="s">
        <v>726</v>
      </c>
      <c r="G136" s="242"/>
      <c r="H136" s="242"/>
      <c r="I136" s="242"/>
      <c r="J136" s="154" t="s">
        <v>231</v>
      </c>
      <c r="K136" s="174">
        <v>3.2</v>
      </c>
      <c r="L136" s="238"/>
      <c r="M136" s="238"/>
      <c r="N136" s="238"/>
      <c r="O136" s="222"/>
      <c r="P136" s="222"/>
      <c r="Q136" s="222"/>
      <c r="R136" s="147"/>
      <c r="T136" s="148" t="s">
        <v>3</v>
      </c>
      <c r="U136" s="37" t="s">
        <v>37</v>
      </c>
      <c r="V136" s="149">
        <v>0</v>
      </c>
      <c r="W136" s="149">
        <f t="shared" si="0"/>
        <v>0</v>
      </c>
      <c r="X136" s="149">
        <v>1.3999999999999999E-4</v>
      </c>
      <c r="Y136" s="149">
        <f t="shared" si="1"/>
        <v>4.4799999999999999E-4</v>
      </c>
      <c r="Z136" s="149">
        <v>0</v>
      </c>
      <c r="AA136" s="150">
        <f t="shared" si="2"/>
        <v>0</v>
      </c>
      <c r="AR136" s="14" t="s">
        <v>252</v>
      </c>
      <c r="AT136" s="14" t="s">
        <v>223</v>
      </c>
      <c r="AU136" s="14" t="s">
        <v>84</v>
      </c>
      <c r="AY136" s="14" t="s">
        <v>151</v>
      </c>
      <c r="BE136" s="106">
        <f t="shared" si="3"/>
        <v>0</v>
      </c>
      <c r="BF136" s="106">
        <f t="shared" si="4"/>
        <v>0</v>
      </c>
      <c r="BG136" s="106">
        <f t="shared" si="5"/>
        <v>0</v>
      </c>
      <c r="BH136" s="106">
        <f t="shared" si="6"/>
        <v>0</v>
      </c>
      <c r="BI136" s="106">
        <f t="shared" si="7"/>
        <v>0</v>
      </c>
      <c r="BJ136" s="14" t="s">
        <v>80</v>
      </c>
      <c r="BK136" s="151">
        <f t="shared" si="8"/>
        <v>0</v>
      </c>
      <c r="BL136" s="14" t="s">
        <v>201</v>
      </c>
      <c r="BM136" s="14" t="s">
        <v>727</v>
      </c>
    </row>
    <row r="137" spans="2:65" s="1" customFormat="1" ht="31.5" customHeight="1" x14ac:dyDescent="0.3">
      <c r="B137" s="142"/>
      <c r="C137" s="143" t="s">
        <v>174</v>
      </c>
      <c r="D137" s="143" t="s">
        <v>152</v>
      </c>
      <c r="E137" s="144" t="s">
        <v>728</v>
      </c>
      <c r="F137" s="239" t="s">
        <v>729</v>
      </c>
      <c r="G137" s="240"/>
      <c r="H137" s="240"/>
      <c r="I137" s="240"/>
      <c r="J137" s="145" t="s">
        <v>231</v>
      </c>
      <c r="K137" s="173">
        <v>3.2</v>
      </c>
      <c r="L137" s="222"/>
      <c r="M137" s="222"/>
      <c r="N137" s="222"/>
      <c r="O137" s="222"/>
      <c r="P137" s="222"/>
      <c r="Q137" s="222"/>
      <c r="R137" s="147"/>
      <c r="T137" s="148" t="s">
        <v>3</v>
      </c>
      <c r="U137" s="37" t="s">
        <v>37</v>
      </c>
      <c r="V137" s="149">
        <v>0.2</v>
      </c>
      <c r="W137" s="149">
        <f t="shared" si="0"/>
        <v>0.64000000000000012</v>
      </c>
      <c r="X137" s="149">
        <v>0</v>
      </c>
      <c r="Y137" s="149">
        <f t="shared" si="1"/>
        <v>0</v>
      </c>
      <c r="Z137" s="149">
        <v>0</v>
      </c>
      <c r="AA137" s="150">
        <f t="shared" si="2"/>
        <v>0</v>
      </c>
      <c r="AR137" s="14" t="s">
        <v>201</v>
      </c>
      <c r="AT137" s="14" t="s">
        <v>152</v>
      </c>
      <c r="AU137" s="14" t="s">
        <v>84</v>
      </c>
      <c r="AY137" s="14" t="s">
        <v>151</v>
      </c>
      <c r="BE137" s="106">
        <f t="shared" si="3"/>
        <v>0</v>
      </c>
      <c r="BF137" s="106">
        <f t="shared" si="4"/>
        <v>0</v>
      </c>
      <c r="BG137" s="106">
        <f t="shared" si="5"/>
        <v>0</v>
      </c>
      <c r="BH137" s="106">
        <f t="shared" si="6"/>
        <v>0</v>
      </c>
      <c r="BI137" s="106">
        <f t="shared" si="7"/>
        <v>0</v>
      </c>
      <c r="BJ137" s="14" t="s">
        <v>80</v>
      </c>
      <c r="BK137" s="151">
        <f t="shared" si="8"/>
        <v>0</v>
      </c>
      <c r="BL137" s="14" t="s">
        <v>201</v>
      </c>
      <c r="BM137" s="14" t="s">
        <v>730</v>
      </c>
    </row>
    <row r="138" spans="2:65" s="1" customFormat="1" ht="31.5" customHeight="1" x14ac:dyDescent="0.3">
      <c r="B138" s="142"/>
      <c r="C138" s="152" t="s">
        <v>178</v>
      </c>
      <c r="D138" s="152" t="s">
        <v>223</v>
      </c>
      <c r="E138" s="153" t="s">
        <v>731</v>
      </c>
      <c r="F138" s="241" t="s">
        <v>732</v>
      </c>
      <c r="G138" s="242"/>
      <c r="H138" s="242"/>
      <c r="I138" s="242"/>
      <c r="J138" s="154" t="s">
        <v>231</v>
      </c>
      <c r="K138" s="174">
        <v>3.2</v>
      </c>
      <c r="L138" s="238"/>
      <c r="M138" s="238"/>
      <c r="N138" s="238"/>
      <c r="O138" s="222"/>
      <c r="P138" s="222"/>
      <c r="Q138" s="222"/>
      <c r="R138" s="147"/>
      <c r="T138" s="148" t="s">
        <v>3</v>
      </c>
      <c r="U138" s="37" t="s">
        <v>37</v>
      </c>
      <c r="V138" s="149">
        <v>0</v>
      </c>
      <c r="W138" s="149">
        <f t="shared" si="0"/>
        <v>0</v>
      </c>
      <c r="X138" s="149">
        <v>2.5000000000000001E-4</v>
      </c>
      <c r="Y138" s="149">
        <f t="shared" si="1"/>
        <v>8.0000000000000004E-4</v>
      </c>
      <c r="Z138" s="149">
        <v>0</v>
      </c>
      <c r="AA138" s="150">
        <f t="shared" si="2"/>
        <v>0</v>
      </c>
      <c r="AR138" s="14" t="s">
        <v>252</v>
      </c>
      <c r="AT138" s="14" t="s">
        <v>223</v>
      </c>
      <c r="AU138" s="14" t="s">
        <v>84</v>
      </c>
      <c r="AY138" s="14" t="s">
        <v>151</v>
      </c>
      <c r="BE138" s="106">
        <f t="shared" si="3"/>
        <v>0</v>
      </c>
      <c r="BF138" s="106">
        <f t="shared" si="4"/>
        <v>0</v>
      </c>
      <c r="BG138" s="106">
        <f t="shared" si="5"/>
        <v>0</v>
      </c>
      <c r="BH138" s="106">
        <f t="shared" si="6"/>
        <v>0</v>
      </c>
      <c r="BI138" s="106">
        <f t="shared" si="7"/>
        <v>0</v>
      </c>
      <c r="BJ138" s="14" t="s">
        <v>80</v>
      </c>
      <c r="BK138" s="151">
        <f t="shared" si="8"/>
        <v>0</v>
      </c>
      <c r="BL138" s="14" t="s">
        <v>201</v>
      </c>
      <c r="BM138" s="14" t="s">
        <v>733</v>
      </c>
    </row>
    <row r="139" spans="2:65" s="1" customFormat="1" ht="31.5" customHeight="1" x14ac:dyDescent="0.3">
      <c r="B139" s="142"/>
      <c r="C139" s="143" t="s">
        <v>182</v>
      </c>
      <c r="D139" s="143" t="s">
        <v>152</v>
      </c>
      <c r="E139" s="144" t="s">
        <v>734</v>
      </c>
      <c r="F139" s="239" t="s">
        <v>735</v>
      </c>
      <c r="G139" s="240"/>
      <c r="H139" s="240"/>
      <c r="I139" s="240"/>
      <c r="J139" s="145" t="s">
        <v>231</v>
      </c>
      <c r="K139" s="173">
        <v>3.2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0.218</v>
      </c>
      <c r="W139" s="149">
        <f t="shared" si="0"/>
        <v>0.6976</v>
      </c>
      <c r="X139" s="149">
        <v>0</v>
      </c>
      <c r="Y139" s="149">
        <f t="shared" si="1"/>
        <v>0</v>
      </c>
      <c r="Z139" s="149">
        <v>0</v>
      </c>
      <c r="AA139" s="150">
        <f t="shared" si="2"/>
        <v>0</v>
      </c>
      <c r="AR139" s="14" t="s">
        <v>201</v>
      </c>
      <c r="AT139" s="14" t="s">
        <v>152</v>
      </c>
      <c r="AU139" s="14" t="s">
        <v>84</v>
      </c>
      <c r="AY139" s="14" t="s">
        <v>151</v>
      </c>
      <c r="BE139" s="106">
        <f t="shared" si="3"/>
        <v>0</v>
      </c>
      <c r="BF139" s="106">
        <f t="shared" si="4"/>
        <v>0</v>
      </c>
      <c r="BG139" s="106">
        <f t="shared" si="5"/>
        <v>0</v>
      </c>
      <c r="BH139" s="106">
        <f t="shared" si="6"/>
        <v>0</v>
      </c>
      <c r="BI139" s="106">
        <f t="shared" si="7"/>
        <v>0</v>
      </c>
      <c r="BJ139" s="14" t="s">
        <v>80</v>
      </c>
      <c r="BK139" s="151">
        <f t="shared" si="8"/>
        <v>0</v>
      </c>
      <c r="BL139" s="14" t="s">
        <v>201</v>
      </c>
      <c r="BM139" s="14" t="s">
        <v>736</v>
      </c>
    </row>
    <row r="140" spans="2:65" s="10" customFormat="1" ht="37.35" customHeight="1" x14ac:dyDescent="0.35">
      <c r="B140" s="131"/>
      <c r="C140" s="132"/>
      <c r="D140" s="133" t="s">
        <v>133</v>
      </c>
      <c r="E140" s="133"/>
      <c r="F140" s="133"/>
      <c r="G140" s="133"/>
      <c r="H140" s="133"/>
      <c r="I140" s="133"/>
      <c r="J140" s="133"/>
      <c r="K140" s="133"/>
      <c r="L140" s="179"/>
      <c r="M140" s="179"/>
      <c r="N140" s="231"/>
      <c r="O140" s="232"/>
      <c r="P140" s="232"/>
      <c r="Q140" s="232"/>
      <c r="R140" s="134"/>
      <c r="T140" s="135"/>
      <c r="U140" s="132"/>
      <c r="V140" s="132"/>
      <c r="W140" s="136">
        <f>W141+W161+W164+W167+W170</f>
        <v>0</v>
      </c>
      <c r="X140" s="132"/>
      <c r="Y140" s="136">
        <f>Y141+Y161+Y164+Y167+Y170</f>
        <v>0</v>
      </c>
      <c r="Z140" s="132"/>
      <c r="AA140" s="137">
        <f>AA141+AA161+AA164+AA167+AA170</f>
        <v>0</v>
      </c>
      <c r="AR140" s="138" t="s">
        <v>84</v>
      </c>
      <c r="AT140" s="139" t="s">
        <v>69</v>
      </c>
      <c r="AU140" s="139" t="s">
        <v>70</v>
      </c>
      <c r="AY140" s="138" t="s">
        <v>151</v>
      </c>
      <c r="BK140" s="140">
        <f>BK141+BK161+BK164+BK167+BK170</f>
        <v>0</v>
      </c>
    </row>
    <row r="141" spans="2:65" s="10" customFormat="1" ht="19.899999999999999" customHeight="1" x14ac:dyDescent="0.3">
      <c r="B141" s="131"/>
      <c r="C141" s="132"/>
      <c r="D141" s="141" t="s">
        <v>134</v>
      </c>
      <c r="E141" s="141"/>
      <c r="F141" s="141"/>
      <c r="G141" s="141"/>
      <c r="H141" s="141"/>
      <c r="I141" s="141"/>
      <c r="J141" s="141"/>
      <c r="K141" s="141"/>
      <c r="L141" s="175"/>
      <c r="M141" s="175"/>
      <c r="N141" s="227"/>
      <c r="O141" s="228"/>
      <c r="P141" s="228"/>
      <c r="Q141" s="228"/>
      <c r="R141" s="134"/>
      <c r="T141" s="135"/>
      <c r="U141" s="132"/>
      <c r="V141" s="132"/>
      <c r="W141" s="136">
        <f>SUM(W142:W160)</f>
        <v>0</v>
      </c>
      <c r="X141" s="132"/>
      <c r="Y141" s="136">
        <f>SUM(Y142:Y160)</f>
        <v>0</v>
      </c>
      <c r="Z141" s="132"/>
      <c r="AA141" s="137">
        <f>SUM(AA142:AA160)</f>
        <v>0</v>
      </c>
      <c r="AR141" s="138" t="s">
        <v>84</v>
      </c>
      <c r="AT141" s="139" t="s">
        <v>69</v>
      </c>
      <c r="AU141" s="139" t="s">
        <v>77</v>
      </c>
      <c r="AY141" s="138" t="s">
        <v>151</v>
      </c>
      <c r="BK141" s="140">
        <f>SUM(BK142:BK160)</f>
        <v>0</v>
      </c>
    </row>
    <row r="142" spans="2:65" s="1" customFormat="1" ht="31.5" customHeight="1" x14ac:dyDescent="0.3">
      <c r="B142" s="142"/>
      <c r="C142" s="152" t="s">
        <v>186</v>
      </c>
      <c r="D142" s="152" t="s">
        <v>223</v>
      </c>
      <c r="E142" s="164" t="s">
        <v>737</v>
      </c>
      <c r="F142" s="236" t="s">
        <v>738</v>
      </c>
      <c r="G142" s="237"/>
      <c r="H142" s="237"/>
      <c r="I142" s="237"/>
      <c r="J142" s="154" t="s">
        <v>441</v>
      </c>
      <c r="K142" s="174">
        <v>2</v>
      </c>
      <c r="L142" s="238"/>
      <c r="M142" s="238"/>
      <c r="N142" s="238"/>
      <c r="O142" s="222"/>
      <c r="P142" s="222"/>
      <c r="Q142" s="222"/>
      <c r="R142" s="147"/>
      <c r="T142" s="148" t="s">
        <v>3</v>
      </c>
      <c r="U142" s="37" t="s">
        <v>37</v>
      </c>
      <c r="V142" s="149">
        <v>0</v>
      </c>
      <c r="W142" s="149">
        <f t="shared" ref="W142:W160" si="9">V142*K142</f>
        <v>0</v>
      </c>
      <c r="X142" s="149">
        <v>0</v>
      </c>
      <c r="Y142" s="149">
        <f t="shared" ref="Y142:Y160" si="10">X142*K142</f>
        <v>0</v>
      </c>
      <c r="Z142" s="149">
        <v>0</v>
      </c>
      <c r="AA142" s="150">
        <f t="shared" ref="AA142:AA160" si="11">Z142*K142</f>
        <v>0</v>
      </c>
      <c r="AR142" s="14" t="s">
        <v>174</v>
      </c>
      <c r="AT142" s="14" t="s">
        <v>223</v>
      </c>
      <c r="AU142" s="14" t="s">
        <v>80</v>
      </c>
      <c r="AY142" s="14" t="s">
        <v>151</v>
      </c>
      <c r="BE142" s="106">
        <f t="shared" ref="BE142:BE160" si="12">IF(U142="základná",N142,0)</f>
        <v>0</v>
      </c>
      <c r="BF142" s="106">
        <f t="shared" ref="BF142:BF160" si="13">IF(U142="znížená",N142,0)</f>
        <v>0</v>
      </c>
      <c r="BG142" s="106">
        <f t="shared" ref="BG142:BG160" si="14">IF(U142="zákl. prenesená",N142,0)</f>
        <v>0</v>
      </c>
      <c r="BH142" s="106">
        <f t="shared" ref="BH142:BH160" si="15">IF(U142="zníž. prenesená",N142,0)</f>
        <v>0</v>
      </c>
      <c r="BI142" s="106">
        <f t="shared" ref="BI142:BI160" si="16">IF(U142="nulová",N142,0)</f>
        <v>0</v>
      </c>
      <c r="BJ142" s="14" t="s">
        <v>80</v>
      </c>
      <c r="BK142" s="151">
        <f t="shared" ref="BK142:BK160" si="17">ROUND(L142*K142,3)</f>
        <v>0</v>
      </c>
      <c r="BL142" s="14" t="s">
        <v>87</v>
      </c>
      <c r="BM142" s="14" t="s">
        <v>739</v>
      </c>
    </row>
    <row r="143" spans="2:65" s="1" customFormat="1" ht="31.5" customHeight="1" x14ac:dyDescent="0.3">
      <c r="B143" s="142"/>
      <c r="C143" s="152" t="s">
        <v>190</v>
      </c>
      <c r="D143" s="152" t="s">
        <v>223</v>
      </c>
      <c r="E143" s="164" t="s">
        <v>740</v>
      </c>
      <c r="F143" s="236" t="s">
        <v>741</v>
      </c>
      <c r="G143" s="237"/>
      <c r="H143" s="237"/>
      <c r="I143" s="237"/>
      <c r="J143" s="154" t="s">
        <v>441</v>
      </c>
      <c r="K143" s="174">
        <v>1</v>
      </c>
      <c r="L143" s="238"/>
      <c r="M143" s="238"/>
      <c r="N143" s="238"/>
      <c r="O143" s="222"/>
      <c r="P143" s="222"/>
      <c r="Q143" s="222"/>
      <c r="R143" s="147"/>
      <c r="T143" s="148" t="s">
        <v>3</v>
      </c>
      <c r="U143" s="37" t="s">
        <v>37</v>
      </c>
      <c r="V143" s="149">
        <v>0</v>
      </c>
      <c r="W143" s="149">
        <f t="shared" si="9"/>
        <v>0</v>
      </c>
      <c r="X143" s="149">
        <v>0</v>
      </c>
      <c r="Y143" s="149">
        <f t="shared" si="10"/>
        <v>0</v>
      </c>
      <c r="Z143" s="149">
        <v>0</v>
      </c>
      <c r="AA143" s="150">
        <f t="shared" si="11"/>
        <v>0</v>
      </c>
      <c r="AR143" s="14" t="s">
        <v>174</v>
      </c>
      <c r="AT143" s="14" t="s">
        <v>223</v>
      </c>
      <c r="AU143" s="14" t="s">
        <v>80</v>
      </c>
      <c r="AY143" s="14" t="s">
        <v>151</v>
      </c>
      <c r="BE143" s="106">
        <f t="shared" si="12"/>
        <v>0</v>
      </c>
      <c r="BF143" s="106">
        <f t="shared" si="13"/>
        <v>0</v>
      </c>
      <c r="BG143" s="106">
        <f t="shared" si="14"/>
        <v>0</v>
      </c>
      <c r="BH143" s="106">
        <f t="shared" si="15"/>
        <v>0</v>
      </c>
      <c r="BI143" s="106">
        <f t="shared" si="16"/>
        <v>0</v>
      </c>
      <c r="BJ143" s="14" t="s">
        <v>80</v>
      </c>
      <c r="BK143" s="151">
        <f t="shared" si="17"/>
        <v>0</v>
      </c>
      <c r="BL143" s="14" t="s">
        <v>87</v>
      </c>
      <c r="BM143" s="14" t="s">
        <v>742</v>
      </c>
    </row>
    <row r="144" spans="2:65" s="1" customFormat="1" ht="31.5" customHeight="1" x14ac:dyDescent="0.3">
      <c r="B144" s="142"/>
      <c r="C144" s="152" t="s">
        <v>193</v>
      </c>
      <c r="D144" s="152" t="s">
        <v>223</v>
      </c>
      <c r="E144" s="164" t="s">
        <v>743</v>
      </c>
      <c r="F144" s="236" t="s">
        <v>744</v>
      </c>
      <c r="G144" s="237"/>
      <c r="H144" s="237"/>
      <c r="I144" s="237"/>
      <c r="J144" s="154" t="s">
        <v>441</v>
      </c>
      <c r="K144" s="174">
        <v>2</v>
      </c>
      <c r="L144" s="238"/>
      <c r="M144" s="238"/>
      <c r="N144" s="238"/>
      <c r="O144" s="222"/>
      <c r="P144" s="222"/>
      <c r="Q144" s="222"/>
      <c r="R144" s="147"/>
      <c r="T144" s="148" t="s">
        <v>3</v>
      </c>
      <c r="U144" s="37" t="s">
        <v>37</v>
      </c>
      <c r="V144" s="149">
        <v>0</v>
      </c>
      <c r="W144" s="149">
        <f t="shared" si="9"/>
        <v>0</v>
      </c>
      <c r="X144" s="149">
        <v>0</v>
      </c>
      <c r="Y144" s="149">
        <f t="shared" si="10"/>
        <v>0</v>
      </c>
      <c r="Z144" s="149">
        <v>0</v>
      </c>
      <c r="AA144" s="150">
        <f t="shared" si="11"/>
        <v>0</v>
      </c>
      <c r="AR144" s="14" t="s">
        <v>174</v>
      </c>
      <c r="AT144" s="14" t="s">
        <v>223</v>
      </c>
      <c r="AU144" s="14" t="s">
        <v>80</v>
      </c>
      <c r="AY144" s="14" t="s">
        <v>151</v>
      </c>
      <c r="BE144" s="106">
        <f t="shared" si="12"/>
        <v>0</v>
      </c>
      <c r="BF144" s="106">
        <f t="shared" si="13"/>
        <v>0</v>
      </c>
      <c r="BG144" s="106">
        <f t="shared" si="14"/>
        <v>0</v>
      </c>
      <c r="BH144" s="106">
        <f t="shared" si="15"/>
        <v>0</v>
      </c>
      <c r="BI144" s="106">
        <f t="shared" si="16"/>
        <v>0</v>
      </c>
      <c r="BJ144" s="14" t="s">
        <v>80</v>
      </c>
      <c r="BK144" s="151">
        <f t="shared" si="17"/>
        <v>0</v>
      </c>
      <c r="BL144" s="14" t="s">
        <v>87</v>
      </c>
      <c r="BM144" s="14" t="s">
        <v>745</v>
      </c>
    </row>
    <row r="145" spans="2:65" s="1" customFormat="1" ht="31.5" customHeight="1" x14ac:dyDescent="0.3">
      <c r="B145" s="142"/>
      <c r="C145" s="152" t="s">
        <v>196</v>
      </c>
      <c r="D145" s="152" t="s">
        <v>223</v>
      </c>
      <c r="E145" s="164" t="s">
        <v>746</v>
      </c>
      <c r="F145" s="236" t="s">
        <v>747</v>
      </c>
      <c r="G145" s="237"/>
      <c r="H145" s="237"/>
      <c r="I145" s="237"/>
      <c r="J145" s="154" t="s">
        <v>441</v>
      </c>
      <c r="K145" s="174">
        <v>1</v>
      </c>
      <c r="L145" s="238"/>
      <c r="M145" s="238"/>
      <c r="N145" s="238"/>
      <c r="O145" s="222"/>
      <c r="P145" s="222"/>
      <c r="Q145" s="222"/>
      <c r="R145" s="147"/>
      <c r="T145" s="148" t="s">
        <v>3</v>
      </c>
      <c r="U145" s="37" t="s">
        <v>37</v>
      </c>
      <c r="V145" s="149">
        <v>0</v>
      </c>
      <c r="W145" s="149">
        <f t="shared" si="9"/>
        <v>0</v>
      </c>
      <c r="X145" s="149">
        <v>0</v>
      </c>
      <c r="Y145" s="149">
        <f t="shared" si="10"/>
        <v>0</v>
      </c>
      <c r="Z145" s="149">
        <v>0</v>
      </c>
      <c r="AA145" s="150">
        <f t="shared" si="11"/>
        <v>0</v>
      </c>
      <c r="AR145" s="14" t="s">
        <v>174</v>
      </c>
      <c r="AT145" s="14" t="s">
        <v>223</v>
      </c>
      <c r="AU145" s="14" t="s">
        <v>80</v>
      </c>
      <c r="AY145" s="14" t="s">
        <v>151</v>
      </c>
      <c r="BE145" s="106">
        <f t="shared" si="12"/>
        <v>0</v>
      </c>
      <c r="BF145" s="106">
        <f t="shared" si="13"/>
        <v>0</v>
      </c>
      <c r="BG145" s="106">
        <f t="shared" si="14"/>
        <v>0</v>
      </c>
      <c r="BH145" s="106">
        <f t="shared" si="15"/>
        <v>0</v>
      </c>
      <c r="BI145" s="106">
        <f t="shared" si="16"/>
        <v>0</v>
      </c>
      <c r="BJ145" s="14" t="s">
        <v>80</v>
      </c>
      <c r="BK145" s="151">
        <f t="shared" si="17"/>
        <v>0</v>
      </c>
      <c r="BL145" s="14" t="s">
        <v>87</v>
      </c>
      <c r="BM145" s="14" t="s">
        <v>748</v>
      </c>
    </row>
    <row r="146" spans="2:65" s="1" customFormat="1" ht="31.5" customHeight="1" x14ac:dyDescent="0.3">
      <c r="B146" s="142"/>
      <c r="C146" s="152" t="s">
        <v>198</v>
      </c>
      <c r="D146" s="152" t="s">
        <v>223</v>
      </c>
      <c r="E146" s="164" t="s">
        <v>749</v>
      </c>
      <c r="F146" s="236" t="s">
        <v>750</v>
      </c>
      <c r="G146" s="237"/>
      <c r="H146" s="237"/>
      <c r="I146" s="237"/>
      <c r="J146" s="154" t="s">
        <v>441</v>
      </c>
      <c r="K146" s="174">
        <v>1</v>
      </c>
      <c r="L146" s="238"/>
      <c r="M146" s="238"/>
      <c r="N146" s="238"/>
      <c r="O146" s="222"/>
      <c r="P146" s="222"/>
      <c r="Q146" s="222"/>
      <c r="R146" s="147"/>
      <c r="T146" s="148" t="s">
        <v>3</v>
      </c>
      <c r="U146" s="37" t="s">
        <v>37</v>
      </c>
      <c r="V146" s="149">
        <v>0</v>
      </c>
      <c r="W146" s="149">
        <f t="shared" si="9"/>
        <v>0</v>
      </c>
      <c r="X146" s="149">
        <v>0</v>
      </c>
      <c r="Y146" s="149">
        <f t="shared" si="10"/>
        <v>0</v>
      </c>
      <c r="Z146" s="149">
        <v>0</v>
      </c>
      <c r="AA146" s="150">
        <f t="shared" si="11"/>
        <v>0</v>
      </c>
      <c r="AR146" s="14" t="s">
        <v>174</v>
      </c>
      <c r="AT146" s="14" t="s">
        <v>223</v>
      </c>
      <c r="AU146" s="14" t="s">
        <v>80</v>
      </c>
      <c r="AY146" s="14" t="s">
        <v>151</v>
      </c>
      <c r="BE146" s="106">
        <f t="shared" si="12"/>
        <v>0</v>
      </c>
      <c r="BF146" s="106">
        <f t="shared" si="13"/>
        <v>0</v>
      </c>
      <c r="BG146" s="106">
        <f t="shared" si="14"/>
        <v>0</v>
      </c>
      <c r="BH146" s="106">
        <f t="shared" si="15"/>
        <v>0</v>
      </c>
      <c r="BI146" s="106">
        <f t="shared" si="16"/>
        <v>0</v>
      </c>
      <c r="BJ146" s="14" t="s">
        <v>80</v>
      </c>
      <c r="BK146" s="151">
        <f t="shared" si="17"/>
        <v>0</v>
      </c>
      <c r="BL146" s="14" t="s">
        <v>87</v>
      </c>
      <c r="BM146" s="14" t="s">
        <v>751</v>
      </c>
    </row>
    <row r="147" spans="2:65" s="1" customFormat="1" ht="31.5" customHeight="1" x14ac:dyDescent="0.3">
      <c r="B147" s="142"/>
      <c r="C147" s="152" t="s">
        <v>201</v>
      </c>
      <c r="D147" s="152" t="s">
        <v>223</v>
      </c>
      <c r="E147" s="164" t="s">
        <v>752</v>
      </c>
      <c r="F147" s="236" t="s">
        <v>753</v>
      </c>
      <c r="G147" s="237"/>
      <c r="H147" s="237"/>
      <c r="I147" s="237"/>
      <c r="J147" s="154" t="s">
        <v>441</v>
      </c>
      <c r="K147" s="174">
        <v>1</v>
      </c>
      <c r="L147" s="238"/>
      <c r="M147" s="238"/>
      <c r="N147" s="238"/>
      <c r="O147" s="222"/>
      <c r="P147" s="222"/>
      <c r="Q147" s="222"/>
      <c r="R147" s="147"/>
      <c r="T147" s="148" t="s">
        <v>3</v>
      </c>
      <c r="U147" s="37" t="s">
        <v>37</v>
      </c>
      <c r="V147" s="149">
        <v>0</v>
      </c>
      <c r="W147" s="149">
        <f t="shared" si="9"/>
        <v>0</v>
      </c>
      <c r="X147" s="149">
        <v>0</v>
      </c>
      <c r="Y147" s="149">
        <f t="shared" si="10"/>
        <v>0</v>
      </c>
      <c r="Z147" s="149">
        <v>0</v>
      </c>
      <c r="AA147" s="150">
        <f t="shared" si="11"/>
        <v>0</v>
      </c>
      <c r="AR147" s="14" t="s">
        <v>174</v>
      </c>
      <c r="AT147" s="14" t="s">
        <v>223</v>
      </c>
      <c r="AU147" s="14" t="s">
        <v>80</v>
      </c>
      <c r="AY147" s="14" t="s">
        <v>151</v>
      </c>
      <c r="BE147" s="106">
        <f t="shared" si="12"/>
        <v>0</v>
      </c>
      <c r="BF147" s="106">
        <f t="shared" si="13"/>
        <v>0</v>
      </c>
      <c r="BG147" s="106">
        <f t="shared" si="14"/>
        <v>0</v>
      </c>
      <c r="BH147" s="106">
        <f t="shared" si="15"/>
        <v>0</v>
      </c>
      <c r="BI147" s="106">
        <f t="shared" si="16"/>
        <v>0</v>
      </c>
      <c r="BJ147" s="14" t="s">
        <v>80</v>
      </c>
      <c r="BK147" s="151">
        <f t="shared" si="17"/>
        <v>0</v>
      </c>
      <c r="BL147" s="14" t="s">
        <v>87</v>
      </c>
      <c r="BM147" s="14" t="s">
        <v>754</v>
      </c>
    </row>
    <row r="148" spans="2:65" s="1" customFormat="1" ht="44.25" customHeight="1" x14ac:dyDescent="0.3">
      <c r="B148" s="142"/>
      <c r="C148" s="152" t="s">
        <v>203</v>
      </c>
      <c r="D148" s="152" t="s">
        <v>223</v>
      </c>
      <c r="E148" s="164" t="s">
        <v>755</v>
      </c>
      <c r="F148" s="236" t="s">
        <v>756</v>
      </c>
      <c r="G148" s="237"/>
      <c r="H148" s="237"/>
      <c r="I148" s="237"/>
      <c r="J148" s="154" t="s">
        <v>441</v>
      </c>
      <c r="K148" s="174">
        <v>1</v>
      </c>
      <c r="L148" s="238"/>
      <c r="M148" s="238"/>
      <c r="N148" s="238"/>
      <c r="O148" s="222"/>
      <c r="P148" s="222"/>
      <c r="Q148" s="222"/>
      <c r="R148" s="147"/>
      <c r="T148" s="148" t="s">
        <v>3</v>
      </c>
      <c r="U148" s="37" t="s">
        <v>37</v>
      </c>
      <c r="V148" s="149">
        <v>0</v>
      </c>
      <c r="W148" s="149">
        <f t="shared" si="9"/>
        <v>0</v>
      </c>
      <c r="X148" s="149">
        <v>0</v>
      </c>
      <c r="Y148" s="149">
        <f t="shared" si="10"/>
        <v>0</v>
      </c>
      <c r="Z148" s="149">
        <v>0</v>
      </c>
      <c r="AA148" s="150">
        <f t="shared" si="11"/>
        <v>0</v>
      </c>
      <c r="AR148" s="14" t="s">
        <v>174</v>
      </c>
      <c r="AT148" s="14" t="s">
        <v>223</v>
      </c>
      <c r="AU148" s="14" t="s">
        <v>80</v>
      </c>
      <c r="AY148" s="14" t="s">
        <v>151</v>
      </c>
      <c r="BE148" s="106">
        <f t="shared" si="12"/>
        <v>0</v>
      </c>
      <c r="BF148" s="106">
        <f t="shared" si="13"/>
        <v>0</v>
      </c>
      <c r="BG148" s="106">
        <f t="shared" si="14"/>
        <v>0</v>
      </c>
      <c r="BH148" s="106">
        <f t="shared" si="15"/>
        <v>0</v>
      </c>
      <c r="BI148" s="106">
        <f t="shared" si="16"/>
        <v>0</v>
      </c>
      <c r="BJ148" s="14" t="s">
        <v>80</v>
      </c>
      <c r="BK148" s="151">
        <f t="shared" si="17"/>
        <v>0</v>
      </c>
      <c r="BL148" s="14" t="s">
        <v>87</v>
      </c>
      <c r="BM148" s="14" t="s">
        <v>757</v>
      </c>
    </row>
    <row r="149" spans="2:65" s="1" customFormat="1" ht="31.5" customHeight="1" x14ac:dyDescent="0.3">
      <c r="B149" s="142"/>
      <c r="C149" s="152" t="s">
        <v>206</v>
      </c>
      <c r="D149" s="152" t="s">
        <v>223</v>
      </c>
      <c r="E149" s="153" t="s">
        <v>758</v>
      </c>
      <c r="F149" s="241" t="s">
        <v>759</v>
      </c>
      <c r="G149" s="242"/>
      <c r="H149" s="242"/>
      <c r="I149" s="242"/>
      <c r="J149" s="154" t="s">
        <v>441</v>
      </c>
      <c r="K149" s="174">
        <v>1</v>
      </c>
      <c r="L149" s="238"/>
      <c r="M149" s="238"/>
      <c r="N149" s="238"/>
      <c r="O149" s="222"/>
      <c r="P149" s="222"/>
      <c r="Q149" s="222"/>
      <c r="R149" s="147"/>
      <c r="T149" s="148" t="s">
        <v>3</v>
      </c>
      <c r="U149" s="37" t="s">
        <v>37</v>
      </c>
      <c r="V149" s="149">
        <v>0</v>
      </c>
      <c r="W149" s="149">
        <f t="shared" si="9"/>
        <v>0</v>
      </c>
      <c r="X149" s="149">
        <v>0</v>
      </c>
      <c r="Y149" s="149">
        <f t="shared" si="10"/>
        <v>0</v>
      </c>
      <c r="Z149" s="149">
        <v>0</v>
      </c>
      <c r="AA149" s="150">
        <f t="shared" si="11"/>
        <v>0</v>
      </c>
      <c r="AR149" s="14" t="s">
        <v>174</v>
      </c>
      <c r="AT149" s="14" t="s">
        <v>223</v>
      </c>
      <c r="AU149" s="14" t="s">
        <v>80</v>
      </c>
      <c r="AY149" s="14" t="s">
        <v>151</v>
      </c>
      <c r="BE149" s="106">
        <f t="shared" si="12"/>
        <v>0</v>
      </c>
      <c r="BF149" s="106">
        <f t="shared" si="13"/>
        <v>0</v>
      </c>
      <c r="BG149" s="106">
        <f t="shared" si="14"/>
        <v>0</v>
      </c>
      <c r="BH149" s="106">
        <f t="shared" si="15"/>
        <v>0</v>
      </c>
      <c r="BI149" s="106">
        <f t="shared" si="16"/>
        <v>0</v>
      </c>
      <c r="BJ149" s="14" t="s">
        <v>80</v>
      </c>
      <c r="BK149" s="151">
        <f t="shared" si="17"/>
        <v>0</v>
      </c>
      <c r="BL149" s="14" t="s">
        <v>87</v>
      </c>
      <c r="BM149" s="14" t="s">
        <v>760</v>
      </c>
    </row>
    <row r="150" spans="2:65" s="1" customFormat="1" ht="22.5" customHeight="1" x14ac:dyDescent="0.3">
      <c r="B150" s="142"/>
      <c r="C150" s="152" t="s">
        <v>209</v>
      </c>
      <c r="D150" s="152" t="s">
        <v>223</v>
      </c>
      <c r="E150" s="153" t="s">
        <v>1048</v>
      </c>
      <c r="F150" s="241" t="s">
        <v>761</v>
      </c>
      <c r="G150" s="242"/>
      <c r="H150" s="242"/>
      <c r="I150" s="242"/>
      <c r="J150" s="154" t="s">
        <v>441</v>
      </c>
      <c r="K150" s="174">
        <v>1</v>
      </c>
      <c r="L150" s="238"/>
      <c r="M150" s="238"/>
      <c r="N150" s="238"/>
      <c r="O150" s="222"/>
      <c r="P150" s="222"/>
      <c r="Q150" s="222"/>
      <c r="R150" s="147"/>
      <c r="T150" s="148" t="s">
        <v>3</v>
      </c>
      <c r="U150" s="37" t="s">
        <v>37</v>
      </c>
      <c r="V150" s="149">
        <v>0</v>
      </c>
      <c r="W150" s="149">
        <f t="shared" si="9"/>
        <v>0</v>
      </c>
      <c r="X150" s="149">
        <v>0</v>
      </c>
      <c r="Y150" s="149">
        <f t="shared" si="10"/>
        <v>0</v>
      </c>
      <c r="Z150" s="149">
        <v>0</v>
      </c>
      <c r="AA150" s="150">
        <f t="shared" si="11"/>
        <v>0</v>
      </c>
      <c r="AR150" s="14" t="s">
        <v>174</v>
      </c>
      <c r="AT150" s="14" t="s">
        <v>223</v>
      </c>
      <c r="AU150" s="14" t="s">
        <v>80</v>
      </c>
      <c r="AY150" s="14" t="s">
        <v>151</v>
      </c>
      <c r="BE150" s="106">
        <f t="shared" si="12"/>
        <v>0</v>
      </c>
      <c r="BF150" s="106">
        <f t="shared" si="13"/>
        <v>0</v>
      </c>
      <c r="BG150" s="106">
        <f t="shared" si="14"/>
        <v>0</v>
      </c>
      <c r="BH150" s="106">
        <f t="shared" si="15"/>
        <v>0</v>
      </c>
      <c r="BI150" s="106">
        <f t="shared" si="16"/>
        <v>0</v>
      </c>
      <c r="BJ150" s="14" t="s">
        <v>80</v>
      </c>
      <c r="BK150" s="151">
        <f t="shared" si="17"/>
        <v>0</v>
      </c>
      <c r="BL150" s="14" t="s">
        <v>87</v>
      </c>
      <c r="BM150" s="14" t="s">
        <v>762</v>
      </c>
    </row>
    <row r="151" spans="2:65" s="1" customFormat="1" ht="22.5" customHeight="1" x14ac:dyDescent="0.3">
      <c r="B151" s="142"/>
      <c r="C151" s="169" t="s">
        <v>8</v>
      </c>
      <c r="D151" s="169" t="s">
        <v>223</v>
      </c>
      <c r="E151" s="170" t="s">
        <v>763</v>
      </c>
      <c r="F151" s="256" t="s">
        <v>764</v>
      </c>
      <c r="G151" s="257"/>
      <c r="H151" s="257"/>
      <c r="I151" s="257"/>
      <c r="J151" s="171" t="s">
        <v>441</v>
      </c>
      <c r="K151" s="178">
        <v>1</v>
      </c>
      <c r="L151" s="258"/>
      <c r="M151" s="258"/>
      <c r="N151" s="258"/>
      <c r="O151" s="258"/>
      <c r="P151" s="258"/>
      <c r="Q151" s="258"/>
      <c r="R151" s="147"/>
      <c r="T151" s="148" t="s">
        <v>3</v>
      </c>
      <c r="U151" s="37" t="s">
        <v>37</v>
      </c>
      <c r="V151" s="149">
        <v>0</v>
      </c>
      <c r="W151" s="149">
        <f t="shared" si="9"/>
        <v>0</v>
      </c>
      <c r="X151" s="149">
        <v>0</v>
      </c>
      <c r="Y151" s="149">
        <f t="shared" si="10"/>
        <v>0</v>
      </c>
      <c r="Z151" s="149">
        <v>0</v>
      </c>
      <c r="AA151" s="150">
        <f t="shared" si="11"/>
        <v>0</v>
      </c>
      <c r="AR151" s="14" t="s">
        <v>174</v>
      </c>
      <c r="AT151" s="14" t="s">
        <v>223</v>
      </c>
      <c r="AU151" s="14" t="s">
        <v>80</v>
      </c>
      <c r="AY151" s="14" t="s">
        <v>151</v>
      </c>
      <c r="BE151" s="106">
        <f t="shared" si="12"/>
        <v>0</v>
      </c>
      <c r="BF151" s="106">
        <f t="shared" si="13"/>
        <v>0</v>
      </c>
      <c r="BG151" s="106">
        <f t="shared" si="14"/>
        <v>0</v>
      </c>
      <c r="BH151" s="106">
        <f t="shared" si="15"/>
        <v>0</v>
      </c>
      <c r="BI151" s="106">
        <f t="shared" si="16"/>
        <v>0</v>
      </c>
      <c r="BJ151" s="14" t="s">
        <v>80</v>
      </c>
      <c r="BK151" s="151">
        <f t="shared" si="17"/>
        <v>0</v>
      </c>
      <c r="BL151" s="14" t="s">
        <v>87</v>
      </c>
      <c r="BM151" s="14" t="s">
        <v>765</v>
      </c>
    </row>
    <row r="152" spans="2:65" s="1" customFormat="1" ht="22.5" customHeight="1" x14ac:dyDescent="0.3">
      <c r="B152" s="142"/>
      <c r="C152" s="152" t="s">
        <v>214</v>
      </c>
      <c r="D152" s="152" t="s">
        <v>223</v>
      </c>
      <c r="E152" s="153" t="s">
        <v>1049</v>
      </c>
      <c r="F152" s="241" t="s">
        <v>766</v>
      </c>
      <c r="G152" s="242"/>
      <c r="H152" s="242"/>
      <c r="I152" s="242"/>
      <c r="J152" s="154" t="s">
        <v>441</v>
      </c>
      <c r="K152" s="174">
        <v>1</v>
      </c>
      <c r="L152" s="238"/>
      <c r="M152" s="238"/>
      <c r="N152" s="238"/>
      <c r="O152" s="222"/>
      <c r="P152" s="222"/>
      <c r="Q152" s="222"/>
      <c r="R152" s="147"/>
      <c r="T152" s="148" t="s">
        <v>3</v>
      </c>
      <c r="U152" s="37" t="s">
        <v>37</v>
      </c>
      <c r="V152" s="149">
        <v>0</v>
      </c>
      <c r="W152" s="149">
        <f t="shared" si="9"/>
        <v>0</v>
      </c>
      <c r="X152" s="149">
        <v>0</v>
      </c>
      <c r="Y152" s="149">
        <f t="shared" si="10"/>
        <v>0</v>
      </c>
      <c r="Z152" s="149">
        <v>0</v>
      </c>
      <c r="AA152" s="150">
        <f t="shared" si="11"/>
        <v>0</v>
      </c>
      <c r="AR152" s="14" t="s">
        <v>174</v>
      </c>
      <c r="AT152" s="14" t="s">
        <v>223</v>
      </c>
      <c r="AU152" s="14" t="s">
        <v>80</v>
      </c>
      <c r="AY152" s="14" t="s">
        <v>151</v>
      </c>
      <c r="BE152" s="106">
        <f t="shared" si="12"/>
        <v>0</v>
      </c>
      <c r="BF152" s="106">
        <f t="shared" si="13"/>
        <v>0</v>
      </c>
      <c r="BG152" s="106">
        <f t="shared" si="14"/>
        <v>0</v>
      </c>
      <c r="BH152" s="106">
        <f t="shared" si="15"/>
        <v>0</v>
      </c>
      <c r="BI152" s="106">
        <f t="shared" si="16"/>
        <v>0</v>
      </c>
      <c r="BJ152" s="14" t="s">
        <v>80</v>
      </c>
      <c r="BK152" s="151">
        <f t="shared" si="17"/>
        <v>0</v>
      </c>
      <c r="BL152" s="14" t="s">
        <v>87</v>
      </c>
      <c r="BM152" s="14" t="s">
        <v>767</v>
      </c>
    </row>
    <row r="153" spans="2:65" s="1" customFormat="1" ht="22.5" customHeight="1" x14ac:dyDescent="0.3">
      <c r="B153" s="142"/>
      <c r="C153" s="152" t="s">
        <v>218</v>
      </c>
      <c r="D153" s="152" t="s">
        <v>223</v>
      </c>
      <c r="E153" s="153" t="s">
        <v>768</v>
      </c>
      <c r="F153" s="241" t="s">
        <v>769</v>
      </c>
      <c r="G153" s="242"/>
      <c r="H153" s="242"/>
      <c r="I153" s="242"/>
      <c r="J153" s="154" t="s">
        <v>441</v>
      </c>
      <c r="K153" s="174">
        <v>1</v>
      </c>
      <c r="L153" s="238"/>
      <c r="M153" s="238"/>
      <c r="N153" s="238"/>
      <c r="O153" s="222"/>
      <c r="P153" s="222"/>
      <c r="Q153" s="222"/>
      <c r="R153" s="147"/>
      <c r="T153" s="148" t="s">
        <v>3</v>
      </c>
      <c r="U153" s="37" t="s">
        <v>37</v>
      </c>
      <c r="V153" s="149">
        <v>0</v>
      </c>
      <c r="W153" s="149">
        <f t="shared" si="9"/>
        <v>0</v>
      </c>
      <c r="X153" s="149">
        <v>0</v>
      </c>
      <c r="Y153" s="149">
        <f t="shared" si="10"/>
        <v>0</v>
      </c>
      <c r="Z153" s="149">
        <v>0</v>
      </c>
      <c r="AA153" s="150">
        <f t="shared" si="11"/>
        <v>0</v>
      </c>
      <c r="AR153" s="14" t="s">
        <v>174</v>
      </c>
      <c r="AT153" s="14" t="s">
        <v>223</v>
      </c>
      <c r="AU153" s="14" t="s">
        <v>80</v>
      </c>
      <c r="AY153" s="14" t="s">
        <v>151</v>
      </c>
      <c r="BE153" s="106">
        <f t="shared" si="12"/>
        <v>0</v>
      </c>
      <c r="BF153" s="106">
        <f t="shared" si="13"/>
        <v>0</v>
      </c>
      <c r="BG153" s="106">
        <f t="shared" si="14"/>
        <v>0</v>
      </c>
      <c r="BH153" s="106">
        <f t="shared" si="15"/>
        <v>0</v>
      </c>
      <c r="BI153" s="106">
        <f t="shared" si="16"/>
        <v>0</v>
      </c>
      <c r="BJ153" s="14" t="s">
        <v>80</v>
      </c>
      <c r="BK153" s="151">
        <f t="shared" si="17"/>
        <v>0</v>
      </c>
      <c r="BL153" s="14" t="s">
        <v>87</v>
      </c>
      <c r="BM153" s="14" t="s">
        <v>770</v>
      </c>
    </row>
    <row r="154" spans="2:65" s="1" customFormat="1" ht="31.5" customHeight="1" x14ac:dyDescent="0.3">
      <c r="B154" s="142"/>
      <c r="C154" s="152" t="s">
        <v>222</v>
      </c>
      <c r="D154" s="152" t="s">
        <v>223</v>
      </c>
      <c r="E154" s="153" t="s">
        <v>771</v>
      </c>
      <c r="F154" s="241" t="s">
        <v>772</v>
      </c>
      <c r="G154" s="242"/>
      <c r="H154" s="242"/>
      <c r="I154" s="242"/>
      <c r="J154" s="154" t="s">
        <v>441</v>
      </c>
      <c r="K154" s="174">
        <v>1</v>
      </c>
      <c r="L154" s="238"/>
      <c r="M154" s="238"/>
      <c r="N154" s="238"/>
      <c r="O154" s="222"/>
      <c r="P154" s="222"/>
      <c r="Q154" s="222"/>
      <c r="R154" s="147"/>
      <c r="T154" s="148" t="s">
        <v>3</v>
      </c>
      <c r="U154" s="37" t="s">
        <v>37</v>
      </c>
      <c r="V154" s="149">
        <v>0</v>
      </c>
      <c r="W154" s="149">
        <f t="shared" si="9"/>
        <v>0</v>
      </c>
      <c r="X154" s="149">
        <v>0</v>
      </c>
      <c r="Y154" s="149">
        <f t="shared" si="10"/>
        <v>0</v>
      </c>
      <c r="Z154" s="149">
        <v>0</v>
      </c>
      <c r="AA154" s="150">
        <f t="shared" si="11"/>
        <v>0</v>
      </c>
      <c r="AR154" s="14" t="s">
        <v>174</v>
      </c>
      <c r="AT154" s="14" t="s">
        <v>223</v>
      </c>
      <c r="AU154" s="14" t="s">
        <v>80</v>
      </c>
      <c r="AY154" s="14" t="s">
        <v>151</v>
      </c>
      <c r="BE154" s="106">
        <f t="shared" si="12"/>
        <v>0</v>
      </c>
      <c r="BF154" s="106">
        <f t="shared" si="13"/>
        <v>0</v>
      </c>
      <c r="BG154" s="106">
        <f t="shared" si="14"/>
        <v>0</v>
      </c>
      <c r="BH154" s="106">
        <f t="shared" si="15"/>
        <v>0</v>
      </c>
      <c r="BI154" s="106">
        <f t="shared" si="16"/>
        <v>0</v>
      </c>
      <c r="BJ154" s="14" t="s">
        <v>80</v>
      </c>
      <c r="BK154" s="151">
        <f t="shared" si="17"/>
        <v>0</v>
      </c>
      <c r="BL154" s="14" t="s">
        <v>87</v>
      </c>
      <c r="BM154" s="14" t="s">
        <v>773</v>
      </c>
    </row>
    <row r="155" spans="2:65" s="1" customFormat="1" ht="31.5" customHeight="1" x14ac:dyDescent="0.3">
      <c r="B155" s="142"/>
      <c r="C155" s="169" t="s">
        <v>228</v>
      </c>
      <c r="D155" s="169" t="s">
        <v>223</v>
      </c>
      <c r="E155" s="170" t="s">
        <v>774</v>
      </c>
      <c r="F155" s="256" t="s">
        <v>1046</v>
      </c>
      <c r="G155" s="257"/>
      <c r="H155" s="257"/>
      <c r="I155" s="257"/>
      <c r="J155" s="171" t="s">
        <v>441</v>
      </c>
      <c r="K155" s="178">
        <v>30</v>
      </c>
      <c r="L155" s="258"/>
      <c r="M155" s="258"/>
      <c r="N155" s="258"/>
      <c r="O155" s="258"/>
      <c r="P155" s="258"/>
      <c r="Q155" s="258"/>
      <c r="R155" s="147"/>
      <c r="T155" s="148" t="s">
        <v>3</v>
      </c>
      <c r="U155" s="37" t="s">
        <v>37</v>
      </c>
      <c r="V155" s="149">
        <v>0</v>
      </c>
      <c r="W155" s="149">
        <f t="shared" si="9"/>
        <v>0</v>
      </c>
      <c r="X155" s="149">
        <v>0</v>
      </c>
      <c r="Y155" s="149">
        <f t="shared" si="10"/>
        <v>0</v>
      </c>
      <c r="Z155" s="149">
        <v>0</v>
      </c>
      <c r="AA155" s="150">
        <f t="shared" si="11"/>
        <v>0</v>
      </c>
      <c r="AR155" s="14" t="s">
        <v>174</v>
      </c>
      <c r="AT155" s="14" t="s">
        <v>223</v>
      </c>
      <c r="AU155" s="14" t="s">
        <v>80</v>
      </c>
      <c r="AY155" s="14" t="s">
        <v>151</v>
      </c>
      <c r="BE155" s="106">
        <f t="shared" si="12"/>
        <v>0</v>
      </c>
      <c r="BF155" s="106">
        <f t="shared" si="13"/>
        <v>0</v>
      </c>
      <c r="BG155" s="106">
        <f t="shared" si="14"/>
        <v>0</v>
      </c>
      <c r="BH155" s="106">
        <f t="shared" si="15"/>
        <v>0</v>
      </c>
      <c r="BI155" s="106">
        <f t="shared" si="16"/>
        <v>0</v>
      </c>
      <c r="BJ155" s="14" t="s">
        <v>80</v>
      </c>
      <c r="BK155" s="151">
        <f t="shared" si="17"/>
        <v>0</v>
      </c>
      <c r="BL155" s="14" t="s">
        <v>87</v>
      </c>
      <c r="BM155" s="14" t="s">
        <v>80</v>
      </c>
    </row>
    <row r="156" spans="2:65" s="1" customFormat="1" ht="31.5" customHeight="1" x14ac:dyDescent="0.3">
      <c r="B156" s="142"/>
      <c r="C156" s="169" t="s">
        <v>233</v>
      </c>
      <c r="D156" s="169" t="s">
        <v>223</v>
      </c>
      <c r="E156" s="170" t="s">
        <v>775</v>
      </c>
      <c r="F156" s="256" t="s">
        <v>776</v>
      </c>
      <c r="G156" s="257"/>
      <c r="H156" s="257"/>
      <c r="I156" s="257"/>
      <c r="J156" s="171" t="s">
        <v>231</v>
      </c>
      <c r="K156" s="178">
        <v>30</v>
      </c>
      <c r="L156" s="258"/>
      <c r="M156" s="258"/>
      <c r="N156" s="258"/>
      <c r="O156" s="258"/>
      <c r="P156" s="258"/>
      <c r="Q156" s="258"/>
      <c r="R156" s="147"/>
      <c r="T156" s="148" t="s">
        <v>3</v>
      </c>
      <c r="U156" s="37" t="s">
        <v>37</v>
      </c>
      <c r="V156" s="149">
        <v>0</v>
      </c>
      <c r="W156" s="149">
        <f t="shared" si="9"/>
        <v>0</v>
      </c>
      <c r="X156" s="149">
        <v>0</v>
      </c>
      <c r="Y156" s="149">
        <f t="shared" si="10"/>
        <v>0</v>
      </c>
      <c r="Z156" s="149">
        <v>0</v>
      </c>
      <c r="AA156" s="150">
        <f t="shared" si="11"/>
        <v>0</v>
      </c>
      <c r="AR156" s="14" t="s">
        <v>174</v>
      </c>
      <c r="AT156" s="14" t="s">
        <v>223</v>
      </c>
      <c r="AU156" s="14" t="s">
        <v>80</v>
      </c>
      <c r="AY156" s="14" t="s">
        <v>151</v>
      </c>
      <c r="BE156" s="106">
        <f t="shared" si="12"/>
        <v>0</v>
      </c>
      <c r="BF156" s="106">
        <f t="shared" si="13"/>
        <v>0</v>
      </c>
      <c r="BG156" s="106">
        <f t="shared" si="14"/>
        <v>0</v>
      </c>
      <c r="BH156" s="106">
        <f t="shared" si="15"/>
        <v>0</v>
      </c>
      <c r="BI156" s="106">
        <f t="shared" si="16"/>
        <v>0</v>
      </c>
      <c r="BJ156" s="14" t="s">
        <v>80</v>
      </c>
      <c r="BK156" s="151">
        <f t="shared" si="17"/>
        <v>0</v>
      </c>
      <c r="BL156" s="14" t="s">
        <v>87</v>
      </c>
      <c r="BM156" s="14" t="s">
        <v>84</v>
      </c>
    </row>
    <row r="157" spans="2:65" s="1" customFormat="1" ht="31.5" customHeight="1" x14ac:dyDescent="0.3">
      <c r="B157" s="142"/>
      <c r="C157" s="169" t="s">
        <v>236</v>
      </c>
      <c r="D157" s="169" t="s">
        <v>223</v>
      </c>
      <c r="E157" s="170" t="s">
        <v>777</v>
      </c>
      <c r="F157" s="256" t="s">
        <v>1045</v>
      </c>
      <c r="G157" s="257"/>
      <c r="H157" s="257"/>
      <c r="I157" s="257"/>
      <c r="J157" s="171" t="s">
        <v>441</v>
      </c>
      <c r="K157" s="178">
        <v>1</v>
      </c>
      <c r="L157" s="258"/>
      <c r="M157" s="258"/>
      <c r="N157" s="258"/>
      <c r="O157" s="258"/>
      <c r="P157" s="258"/>
      <c r="Q157" s="258"/>
      <c r="R157" s="147"/>
      <c r="T157" s="148" t="s">
        <v>3</v>
      </c>
      <c r="U157" s="37" t="s">
        <v>37</v>
      </c>
      <c r="V157" s="149">
        <v>0</v>
      </c>
      <c r="W157" s="149">
        <f t="shared" si="9"/>
        <v>0</v>
      </c>
      <c r="X157" s="149">
        <v>0</v>
      </c>
      <c r="Y157" s="149">
        <f t="shared" si="10"/>
        <v>0</v>
      </c>
      <c r="Z157" s="149">
        <v>0</v>
      </c>
      <c r="AA157" s="150">
        <f t="shared" si="11"/>
        <v>0</v>
      </c>
      <c r="AR157" s="14" t="s">
        <v>174</v>
      </c>
      <c r="AT157" s="14" t="s">
        <v>223</v>
      </c>
      <c r="AU157" s="14" t="s">
        <v>80</v>
      </c>
      <c r="AY157" s="14" t="s">
        <v>151</v>
      </c>
      <c r="BE157" s="106">
        <f t="shared" si="12"/>
        <v>0</v>
      </c>
      <c r="BF157" s="106">
        <f t="shared" si="13"/>
        <v>0</v>
      </c>
      <c r="BG157" s="106">
        <f t="shared" si="14"/>
        <v>0</v>
      </c>
      <c r="BH157" s="106">
        <f t="shared" si="15"/>
        <v>0</v>
      </c>
      <c r="BI157" s="106">
        <f t="shared" si="16"/>
        <v>0</v>
      </c>
      <c r="BJ157" s="14" t="s">
        <v>80</v>
      </c>
      <c r="BK157" s="151">
        <f t="shared" si="17"/>
        <v>0</v>
      </c>
      <c r="BL157" s="14" t="s">
        <v>87</v>
      </c>
      <c r="BM157" s="14" t="s">
        <v>87</v>
      </c>
    </row>
    <row r="158" spans="2:65" s="1" customFormat="1" ht="31.5" customHeight="1" x14ac:dyDescent="0.3">
      <c r="B158" s="142"/>
      <c r="C158" s="169" t="s">
        <v>239</v>
      </c>
      <c r="D158" s="169" t="s">
        <v>223</v>
      </c>
      <c r="E158" s="170" t="s">
        <v>778</v>
      </c>
      <c r="F158" s="256" t="s">
        <v>1044</v>
      </c>
      <c r="G158" s="257"/>
      <c r="H158" s="257"/>
      <c r="I158" s="257"/>
      <c r="J158" s="171" t="s">
        <v>231</v>
      </c>
      <c r="K158" s="178">
        <v>210</v>
      </c>
      <c r="L158" s="258"/>
      <c r="M158" s="258"/>
      <c r="N158" s="258"/>
      <c r="O158" s="258"/>
      <c r="P158" s="258"/>
      <c r="Q158" s="258"/>
      <c r="R158" s="147"/>
      <c r="T158" s="148" t="s">
        <v>3</v>
      </c>
      <c r="U158" s="37" t="s">
        <v>37</v>
      </c>
      <c r="V158" s="149">
        <v>0</v>
      </c>
      <c r="W158" s="149">
        <f t="shared" si="9"/>
        <v>0</v>
      </c>
      <c r="X158" s="149">
        <v>0</v>
      </c>
      <c r="Y158" s="149">
        <f t="shared" si="10"/>
        <v>0</v>
      </c>
      <c r="Z158" s="149">
        <v>0</v>
      </c>
      <c r="AA158" s="150">
        <f t="shared" si="11"/>
        <v>0</v>
      </c>
      <c r="AR158" s="14" t="s">
        <v>174</v>
      </c>
      <c r="AT158" s="14" t="s">
        <v>223</v>
      </c>
      <c r="AU158" s="14" t="s">
        <v>80</v>
      </c>
      <c r="AY158" s="14" t="s">
        <v>151</v>
      </c>
      <c r="BE158" s="106">
        <f t="shared" si="12"/>
        <v>0</v>
      </c>
      <c r="BF158" s="106">
        <f t="shared" si="13"/>
        <v>0</v>
      </c>
      <c r="BG158" s="106">
        <f t="shared" si="14"/>
        <v>0</v>
      </c>
      <c r="BH158" s="106">
        <f t="shared" si="15"/>
        <v>0</v>
      </c>
      <c r="BI158" s="106">
        <f t="shared" si="16"/>
        <v>0</v>
      </c>
      <c r="BJ158" s="14" t="s">
        <v>80</v>
      </c>
      <c r="BK158" s="151">
        <f t="shared" si="17"/>
        <v>0</v>
      </c>
      <c r="BL158" s="14" t="s">
        <v>87</v>
      </c>
      <c r="BM158" s="14" t="s">
        <v>165</v>
      </c>
    </row>
    <row r="159" spans="2:65" s="1" customFormat="1" ht="31.5" customHeight="1" x14ac:dyDescent="0.3">
      <c r="B159" s="142"/>
      <c r="C159" s="169" t="s">
        <v>242</v>
      </c>
      <c r="D159" s="169" t="s">
        <v>223</v>
      </c>
      <c r="E159" s="170" t="s">
        <v>779</v>
      </c>
      <c r="F159" s="256" t="s">
        <v>1043</v>
      </c>
      <c r="G159" s="257"/>
      <c r="H159" s="257"/>
      <c r="I159" s="257"/>
      <c r="J159" s="171" t="s">
        <v>231</v>
      </c>
      <c r="K159" s="178">
        <v>18.899999999999999</v>
      </c>
      <c r="L159" s="258"/>
      <c r="M159" s="258"/>
      <c r="N159" s="258"/>
      <c r="O159" s="258"/>
      <c r="P159" s="258"/>
      <c r="Q159" s="258"/>
      <c r="R159" s="147"/>
      <c r="T159" s="148" t="s">
        <v>3</v>
      </c>
      <c r="U159" s="37" t="s">
        <v>37</v>
      </c>
      <c r="V159" s="149">
        <v>0</v>
      </c>
      <c r="W159" s="149">
        <f t="shared" si="9"/>
        <v>0</v>
      </c>
      <c r="X159" s="149">
        <v>0</v>
      </c>
      <c r="Y159" s="149">
        <f t="shared" si="10"/>
        <v>0</v>
      </c>
      <c r="Z159" s="149">
        <v>0</v>
      </c>
      <c r="AA159" s="150">
        <f t="shared" si="11"/>
        <v>0</v>
      </c>
      <c r="AR159" s="14" t="s">
        <v>174</v>
      </c>
      <c r="AT159" s="14" t="s">
        <v>223</v>
      </c>
      <c r="AU159" s="14" t="s">
        <v>80</v>
      </c>
      <c r="AY159" s="14" t="s">
        <v>151</v>
      </c>
      <c r="BE159" s="106">
        <f t="shared" si="12"/>
        <v>0</v>
      </c>
      <c r="BF159" s="106">
        <f t="shared" si="13"/>
        <v>0</v>
      </c>
      <c r="BG159" s="106">
        <f t="shared" si="14"/>
        <v>0</v>
      </c>
      <c r="BH159" s="106">
        <f t="shared" si="15"/>
        <v>0</v>
      </c>
      <c r="BI159" s="106">
        <f t="shared" si="16"/>
        <v>0</v>
      </c>
      <c r="BJ159" s="14" t="s">
        <v>80</v>
      </c>
      <c r="BK159" s="151">
        <f t="shared" si="17"/>
        <v>0</v>
      </c>
      <c r="BL159" s="14" t="s">
        <v>87</v>
      </c>
      <c r="BM159" s="14" t="s">
        <v>168</v>
      </c>
    </row>
    <row r="160" spans="2:65" s="1" customFormat="1" ht="22.5" customHeight="1" x14ac:dyDescent="0.3">
      <c r="B160" s="142"/>
      <c r="C160" s="169" t="s">
        <v>245</v>
      </c>
      <c r="D160" s="169" t="s">
        <v>223</v>
      </c>
      <c r="E160" s="170" t="s">
        <v>780</v>
      </c>
      <c r="F160" s="256" t="s">
        <v>781</v>
      </c>
      <c r="G160" s="257"/>
      <c r="H160" s="257"/>
      <c r="I160" s="257"/>
      <c r="J160" s="171" t="s">
        <v>441</v>
      </c>
      <c r="K160" s="178">
        <v>1</v>
      </c>
      <c r="L160" s="258"/>
      <c r="M160" s="258"/>
      <c r="N160" s="258"/>
      <c r="O160" s="258"/>
      <c r="P160" s="258"/>
      <c r="Q160" s="258"/>
      <c r="R160" s="147"/>
      <c r="T160" s="148" t="s">
        <v>3</v>
      </c>
      <c r="U160" s="37" t="s">
        <v>37</v>
      </c>
      <c r="V160" s="149">
        <v>0</v>
      </c>
      <c r="W160" s="149">
        <f t="shared" si="9"/>
        <v>0</v>
      </c>
      <c r="X160" s="149">
        <v>0</v>
      </c>
      <c r="Y160" s="149">
        <f t="shared" si="10"/>
        <v>0</v>
      </c>
      <c r="Z160" s="149">
        <v>0</v>
      </c>
      <c r="AA160" s="150">
        <f t="shared" si="11"/>
        <v>0</v>
      </c>
      <c r="AR160" s="14" t="s">
        <v>174</v>
      </c>
      <c r="AT160" s="14" t="s">
        <v>223</v>
      </c>
      <c r="AU160" s="14" t="s">
        <v>80</v>
      </c>
      <c r="AY160" s="14" t="s">
        <v>151</v>
      </c>
      <c r="BE160" s="106">
        <f t="shared" si="12"/>
        <v>0</v>
      </c>
      <c r="BF160" s="106">
        <f t="shared" si="13"/>
        <v>0</v>
      </c>
      <c r="BG160" s="106">
        <f t="shared" si="14"/>
        <v>0</v>
      </c>
      <c r="BH160" s="106">
        <f t="shared" si="15"/>
        <v>0</v>
      </c>
      <c r="BI160" s="106">
        <f t="shared" si="16"/>
        <v>0</v>
      </c>
      <c r="BJ160" s="14" t="s">
        <v>80</v>
      </c>
      <c r="BK160" s="151">
        <f t="shared" si="17"/>
        <v>0</v>
      </c>
      <c r="BL160" s="14" t="s">
        <v>87</v>
      </c>
      <c r="BM160" s="14" t="s">
        <v>172</v>
      </c>
    </row>
    <row r="161" spans="2:65" s="10" customFormat="1" ht="29.85" customHeight="1" x14ac:dyDescent="0.3">
      <c r="B161" s="131"/>
      <c r="C161" s="132"/>
      <c r="D161" s="141" t="s">
        <v>705</v>
      </c>
      <c r="E161" s="141"/>
      <c r="F161" s="141"/>
      <c r="G161" s="141"/>
      <c r="H161" s="141"/>
      <c r="I161" s="141"/>
      <c r="J161" s="141"/>
      <c r="K161" s="175"/>
      <c r="L161" s="175"/>
      <c r="M161" s="175"/>
      <c r="N161" s="229"/>
      <c r="O161" s="230"/>
      <c r="P161" s="230"/>
      <c r="Q161" s="230"/>
      <c r="R161" s="134"/>
      <c r="T161" s="135"/>
      <c r="U161" s="132"/>
      <c r="V161" s="132"/>
      <c r="W161" s="136">
        <f>SUM(W162:W163)</f>
        <v>0</v>
      </c>
      <c r="X161" s="132"/>
      <c r="Y161" s="136">
        <f>SUM(Y162:Y163)</f>
        <v>0</v>
      </c>
      <c r="Z161" s="132"/>
      <c r="AA161" s="137">
        <f>SUM(AA162:AA163)</f>
        <v>0</v>
      </c>
      <c r="AR161" s="138" t="s">
        <v>84</v>
      </c>
      <c r="AT161" s="139" t="s">
        <v>69</v>
      </c>
      <c r="AU161" s="139" t="s">
        <v>77</v>
      </c>
      <c r="AY161" s="138" t="s">
        <v>151</v>
      </c>
      <c r="BK161" s="140">
        <f>SUM(BK162:BK163)</f>
        <v>0</v>
      </c>
    </row>
    <row r="162" spans="2:65" s="1" customFormat="1" ht="31.5" customHeight="1" x14ac:dyDescent="0.3">
      <c r="B162" s="142"/>
      <c r="C162" s="169" t="s">
        <v>247</v>
      </c>
      <c r="D162" s="169" t="s">
        <v>223</v>
      </c>
      <c r="E162" s="170" t="s">
        <v>782</v>
      </c>
      <c r="F162" s="256" t="s">
        <v>783</v>
      </c>
      <c r="G162" s="257"/>
      <c r="H162" s="257"/>
      <c r="I162" s="257"/>
      <c r="J162" s="171" t="s">
        <v>441</v>
      </c>
      <c r="K162" s="178">
        <v>1</v>
      </c>
      <c r="L162" s="258"/>
      <c r="M162" s="258"/>
      <c r="N162" s="258"/>
      <c r="O162" s="258"/>
      <c r="P162" s="258"/>
      <c r="Q162" s="258"/>
      <c r="R162" s="147"/>
      <c r="T162" s="148" t="s">
        <v>3</v>
      </c>
      <c r="U162" s="37" t="s">
        <v>37</v>
      </c>
      <c r="V162" s="149">
        <v>0</v>
      </c>
      <c r="W162" s="149">
        <f>V162*K162</f>
        <v>0</v>
      </c>
      <c r="X162" s="149">
        <v>0</v>
      </c>
      <c r="Y162" s="149">
        <f>X162*K162</f>
        <v>0</v>
      </c>
      <c r="Z162" s="149">
        <v>0</v>
      </c>
      <c r="AA162" s="150">
        <f>Z162*K162</f>
        <v>0</v>
      </c>
      <c r="AR162" s="14" t="s">
        <v>174</v>
      </c>
      <c r="AT162" s="14" t="s">
        <v>223</v>
      </c>
      <c r="AU162" s="14" t="s">
        <v>80</v>
      </c>
      <c r="AY162" s="14" t="s">
        <v>151</v>
      </c>
      <c r="BE162" s="106">
        <f>IF(U162="základná",N162,0)</f>
        <v>0</v>
      </c>
      <c r="BF162" s="106">
        <f>IF(U162="znížená",N162,0)</f>
        <v>0</v>
      </c>
      <c r="BG162" s="106">
        <f>IF(U162="zákl. prenesená",N162,0)</f>
        <v>0</v>
      </c>
      <c r="BH162" s="106">
        <f>IF(U162="zníž. prenesená",N162,0)</f>
        <v>0</v>
      </c>
      <c r="BI162" s="106">
        <f>IF(U162="nulová",N162,0)</f>
        <v>0</v>
      </c>
      <c r="BJ162" s="14" t="s">
        <v>80</v>
      </c>
      <c r="BK162" s="151">
        <f>ROUND(L162*K162,3)</f>
        <v>0</v>
      </c>
      <c r="BL162" s="14" t="s">
        <v>87</v>
      </c>
      <c r="BM162" s="14" t="s">
        <v>178</v>
      </c>
    </row>
    <row r="163" spans="2:65" s="1" customFormat="1" ht="31.5" customHeight="1" x14ac:dyDescent="0.3">
      <c r="B163" s="142"/>
      <c r="C163" s="169" t="s">
        <v>250</v>
      </c>
      <c r="D163" s="169" t="s">
        <v>223</v>
      </c>
      <c r="E163" s="170" t="s">
        <v>784</v>
      </c>
      <c r="F163" s="256" t="s">
        <v>785</v>
      </c>
      <c r="G163" s="257"/>
      <c r="H163" s="257"/>
      <c r="I163" s="257"/>
      <c r="J163" s="171" t="s">
        <v>441</v>
      </c>
      <c r="K163" s="178">
        <v>1</v>
      </c>
      <c r="L163" s="258"/>
      <c r="M163" s="258"/>
      <c r="N163" s="258"/>
      <c r="O163" s="258"/>
      <c r="P163" s="258"/>
      <c r="Q163" s="258"/>
      <c r="R163" s="147"/>
      <c r="T163" s="148" t="s">
        <v>3</v>
      </c>
      <c r="U163" s="37" t="s">
        <v>37</v>
      </c>
      <c r="V163" s="149">
        <v>0</v>
      </c>
      <c r="W163" s="149">
        <f>V163*K163</f>
        <v>0</v>
      </c>
      <c r="X163" s="149">
        <v>0</v>
      </c>
      <c r="Y163" s="149">
        <f>X163*K163</f>
        <v>0</v>
      </c>
      <c r="Z163" s="149">
        <v>0</v>
      </c>
      <c r="AA163" s="150">
        <f>Z163*K163</f>
        <v>0</v>
      </c>
      <c r="AR163" s="14" t="s">
        <v>174</v>
      </c>
      <c r="AT163" s="14" t="s">
        <v>223</v>
      </c>
      <c r="AU163" s="14" t="s">
        <v>80</v>
      </c>
      <c r="AY163" s="14" t="s">
        <v>151</v>
      </c>
      <c r="BE163" s="106">
        <f>IF(U163="základná",N163,0)</f>
        <v>0</v>
      </c>
      <c r="BF163" s="106">
        <f>IF(U163="znížená",N163,0)</f>
        <v>0</v>
      </c>
      <c r="BG163" s="106">
        <f>IF(U163="zákl. prenesená",N163,0)</f>
        <v>0</v>
      </c>
      <c r="BH163" s="106">
        <f>IF(U163="zníž. prenesená",N163,0)</f>
        <v>0</v>
      </c>
      <c r="BI163" s="106">
        <f>IF(U163="nulová",N163,0)</f>
        <v>0</v>
      </c>
      <c r="BJ163" s="14" t="s">
        <v>80</v>
      </c>
      <c r="BK163" s="151">
        <f>ROUND(L163*K163,3)</f>
        <v>0</v>
      </c>
      <c r="BL163" s="14" t="s">
        <v>87</v>
      </c>
      <c r="BM163" s="14" t="s">
        <v>182</v>
      </c>
    </row>
    <row r="164" spans="2:65" s="10" customFormat="1" ht="29.85" customHeight="1" x14ac:dyDescent="0.3">
      <c r="B164" s="131"/>
      <c r="C164" s="132"/>
      <c r="D164" s="141" t="s">
        <v>706</v>
      </c>
      <c r="E164" s="141"/>
      <c r="F164" s="141"/>
      <c r="G164" s="141"/>
      <c r="H164" s="141"/>
      <c r="I164" s="141"/>
      <c r="J164" s="141"/>
      <c r="K164" s="175"/>
      <c r="L164" s="175"/>
      <c r="M164" s="175"/>
      <c r="N164" s="229"/>
      <c r="O164" s="230"/>
      <c r="P164" s="230"/>
      <c r="Q164" s="230"/>
      <c r="R164" s="134"/>
      <c r="T164" s="135"/>
      <c r="U164" s="132"/>
      <c r="V164" s="132"/>
      <c r="W164" s="136">
        <f>SUM(W165:W166)</f>
        <v>0</v>
      </c>
      <c r="X164" s="132"/>
      <c r="Y164" s="136">
        <f>SUM(Y165:Y166)</f>
        <v>0</v>
      </c>
      <c r="Z164" s="132"/>
      <c r="AA164" s="137">
        <f>SUM(AA165:AA166)</f>
        <v>0</v>
      </c>
      <c r="AR164" s="138" t="s">
        <v>84</v>
      </c>
      <c r="AT164" s="139" t="s">
        <v>69</v>
      </c>
      <c r="AU164" s="139" t="s">
        <v>77</v>
      </c>
      <c r="AY164" s="138" t="s">
        <v>151</v>
      </c>
      <c r="BK164" s="140">
        <f>SUM(BK165:BK166)</f>
        <v>0</v>
      </c>
    </row>
    <row r="165" spans="2:65" s="1" customFormat="1" ht="31.5" customHeight="1" x14ac:dyDescent="0.3">
      <c r="B165" s="142"/>
      <c r="C165" s="169" t="s">
        <v>252</v>
      </c>
      <c r="D165" s="169" t="s">
        <v>223</v>
      </c>
      <c r="E165" s="170" t="s">
        <v>786</v>
      </c>
      <c r="F165" s="256" t="s">
        <v>787</v>
      </c>
      <c r="G165" s="257"/>
      <c r="H165" s="257"/>
      <c r="I165" s="257"/>
      <c r="J165" s="171" t="s">
        <v>441</v>
      </c>
      <c r="K165" s="178">
        <v>1</v>
      </c>
      <c r="L165" s="258"/>
      <c r="M165" s="258"/>
      <c r="N165" s="258"/>
      <c r="O165" s="258"/>
      <c r="P165" s="258"/>
      <c r="Q165" s="258"/>
      <c r="R165" s="147"/>
      <c r="T165" s="148" t="s">
        <v>3</v>
      </c>
      <c r="U165" s="37" t="s">
        <v>37</v>
      </c>
      <c r="V165" s="149">
        <v>0</v>
      </c>
      <c r="W165" s="149">
        <f>V165*K165</f>
        <v>0</v>
      </c>
      <c r="X165" s="149">
        <v>0</v>
      </c>
      <c r="Y165" s="149">
        <f>X165*K165</f>
        <v>0</v>
      </c>
      <c r="Z165" s="149">
        <v>0</v>
      </c>
      <c r="AA165" s="150">
        <f>Z165*K165</f>
        <v>0</v>
      </c>
      <c r="AR165" s="14" t="s">
        <v>174</v>
      </c>
      <c r="AT165" s="14" t="s">
        <v>223</v>
      </c>
      <c r="AU165" s="14" t="s">
        <v>80</v>
      </c>
      <c r="AY165" s="14" t="s">
        <v>151</v>
      </c>
      <c r="BE165" s="106">
        <f>IF(U165="základná",N165,0)</f>
        <v>0</v>
      </c>
      <c r="BF165" s="106">
        <f>IF(U165="znížená",N165,0)</f>
        <v>0</v>
      </c>
      <c r="BG165" s="106">
        <f>IF(U165="zákl. prenesená",N165,0)</f>
        <v>0</v>
      </c>
      <c r="BH165" s="106">
        <f>IF(U165="zníž. prenesená",N165,0)</f>
        <v>0</v>
      </c>
      <c r="BI165" s="106">
        <f>IF(U165="nulová",N165,0)</f>
        <v>0</v>
      </c>
      <c r="BJ165" s="14" t="s">
        <v>80</v>
      </c>
      <c r="BK165" s="151">
        <f>ROUND(L165*K165,3)</f>
        <v>0</v>
      </c>
      <c r="BL165" s="14" t="s">
        <v>87</v>
      </c>
      <c r="BM165" s="14" t="s">
        <v>186</v>
      </c>
    </row>
    <row r="166" spans="2:65" s="1" customFormat="1" ht="31.5" customHeight="1" x14ac:dyDescent="0.3">
      <c r="B166" s="142"/>
      <c r="C166" s="169" t="s">
        <v>255</v>
      </c>
      <c r="D166" s="169" t="s">
        <v>223</v>
      </c>
      <c r="E166" s="170" t="s">
        <v>788</v>
      </c>
      <c r="F166" s="256" t="s">
        <v>789</v>
      </c>
      <c r="G166" s="257"/>
      <c r="H166" s="257"/>
      <c r="I166" s="257"/>
      <c r="J166" s="171" t="s">
        <v>441</v>
      </c>
      <c r="K166" s="178">
        <v>1</v>
      </c>
      <c r="L166" s="258"/>
      <c r="M166" s="258"/>
      <c r="N166" s="258"/>
      <c r="O166" s="258"/>
      <c r="P166" s="258"/>
      <c r="Q166" s="258"/>
      <c r="R166" s="147"/>
      <c r="T166" s="148" t="s">
        <v>3</v>
      </c>
      <c r="U166" s="37" t="s">
        <v>37</v>
      </c>
      <c r="V166" s="149">
        <v>0</v>
      </c>
      <c r="W166" s="149">
        <f>V166*K166</f>
        <v>0</v>
      </c>
      <c r="X166" s="149">
        <v>0</v>
      </c>
      <c r="Y166" s="149">
        <f>X166*K166</f>
        <v>0</v>
      </c>
      <c r="Z166" s="149">
        <v>0</v>
      </c>
      <c r="AA166" s="150">
        <f>Z166*K166</f>
        <v>0</v>
      </c>
      <c r="AR166" s="14" t="s">
        <v>174</v>
      </c>
      <c r="AT166" s="14" t="s">
        <v>223</v>
      </c>
      <c r="AU166" s="14" t="s">
        <v>80</v>
      </c>
      <c r="AY166" s="14" t="s">
        <v>151</v>
      </c>
      <c r="BE166" s="106">
        <f>IF(U166="základná",N166,0)</f>
        <v>0</v>
      </c>
      <c r="BF166" s="106">
        <f>IF(U166="znížená",N166,0)</f>
        <v>0</v>
      </c>
      <c r="BG166" s="106">
        <f>IF(U166="zákl. prenesená",N166,0)</f>
        <v>0</v>
      </c>
      <c r="BH166" s="106">
        <f>IF(U166="zníž. prenesená",N166,0)</f>
        <v>0</v>
      </c>
      <c r="BI166" s="106">
        <f>IF(U166="nulová",N166,0)</f>
        <v>0</v>
      </c>
      <c r="BJ166" s="14" t="s">
        <v>80</v>
      </c>
      <c r="BK166" s="151">
        <f>ROUND(L166*K166,3)</f>
        <v>0</v>
      </c>
      <c r="BL166" s="14" t="s">
        <v>87</v>
      </c>
      <c r="BM166" s="14" t="s">
        <v>190</v>
      </c>
    </row>
    <row r="167" spans="2:65" s="10" customFormat="1" ht="29.85" customHeight="1" x14ac:dyDescent="0.3">
      <c r="B167" s="131"/>
      <c r="C167" s="132"/>
      <c r="D167" s="141" t="s">
        <v>707</v>
      </c>
      <c r="E167" s="141"/>
      <c r="F167" s="141"/>
      <c r="G167" s="141"/>
      <c r="H167" s="141"/>
      <c r="I167" s="141"/>
      <c r="J167" s="141"/>
      <c r="K167" s="175"/>
      <c r="L167" s="175"/>
      <c r="M167" s="175"/>
      <c r="N167" s="229"/>
      <c r="O167" s="230"/>
      <c r="P167" s="230"/>
      <c r="Q167" s="230"/>
      <c r="R167" s="134"/>
      <c r="T167" s="135"/>
      <c r="U167" s="132"/>
      <c r="V167" s="132"/>
      <c r="W167" s="136">
        <f>SUM(W168:W169)</f>
        <v>0</v>
      </c>
      <c r="X167" s="132"/>
      <c r="Y167" s="136">
        <f>SUM(Y168:Y169)</f>
        <v>0</v>
      </c>
      <c r="Z167" s="132"/>
      <c r="AA167" s="137">
        <f>SUM(AA168:AA169)</f>
        <v>0</v>
      </c>
      <c r="AR167" s="138" t="s">
        <v>84</v>
      </c>
      <c r="AT167" s="139" t="s">
        <v>69</v>
      </c>
      <c r="AU167" s="139" t="s">
        <v>77</v>
      </c>
      <c r="AY167" s="138" t="s">
        <v>151</v>
      </c>
      <c r="BK167" s="140">
        <f>SUM(BK168:BK169)</f>
        <v>0</v>
      </c>
    </row>
    <row r="168" spans="2:65" s="1" customFormat="1" ht="22.5" customHeight="1" x14ac:dyDescent="0.3">
      <c r="B168" s="142"/>
      <c r="C168" s="169" t="s">
        <v>259</v>
      </c>
      <c r="D168" s="169" t="s">
        <v>223</v>
      </c>
      <c r="E168" s="170" t="s">
        <v>790</v>
      </c>
      <c r="F168" s="256" t="s">
        <v>791</v>
      </c>
      <c r="G168" s="257"/>
      <c r="H168" s="257"/>
      <c r="I168" s="257"/>
      <c r="J168" s="171" t="s">
        <v>441</v>
      </c>
      <c r="K168" s="178">
        <v>2</v>
      </c>
      <c r="L168" s="258"/>
      <c r="M168" s="258"/>
      <c r="N168" s="258"/>
      <c r="O168" s="258"/>
      <c r="P168" s="258"/>
      <c r="Q168" s="258"/>
      <c r="R168" s="147"/>
      <c r="T168" s="148" t="s">
        <v>3</v>
      </c>
      <c r="U168" s="37" t="s">
        <v>37</v>
      </c>
      <c r="V168" s="149">
        <v>0</v>
      </c>
      <c r="W168" s="149">
        <f>V168*K168</f>
        <v>0</v>
      </c>
      <c r="X168" s="149">
        <v>0</v>
      </c>
      <c r="Y168" s="149">
        <f>X168*K168</f>
        <v>0</v>
      </c>
      <c r="Z168" s="149">
        <v>0</v>
      </c>
      <c r="AA168" s="150">
        <f>Z168*K168</f>
        <v>0</v>
      </c>
      <c r="AR168" s="14" t="s">
        <v>174</v>
      </c>
      <c r="AT168" s="14" t="s">
        <v>223</v>
      </c>
      <c r="AU168" s="14" t="s">
        <v>80</v>
      </c>
      <c r="AY168" s="14" t="s">
        <v>151</v>
      </c>
      <c r="BE168" s="106">
        <f>IF(U168="základná",N168,0)</f>
        <v>0</v>
      </c>
      <c r="BF168" s="106">
        <f>IF(U168="znížená",N168,0)</f>
        <v>0</v>
      </c>
      <c r="BG168" s="106">
        <f>IF(U168="zákl. prenesená",N168,0)</f>
        <v>0</v>
      </c>
      <c r="BH168" s="106">
        <f>IF(U168="zníž. prenesená",N168,0)</f>
        <v>0</v>
      </c>
      <c r="BI168" s="106">
        <f>IF(U168="nulová",N168,0)</f>
        <v>0</v>
      </c>
      <c r="BJ168" s="14" t="s">
        <v>80</v>
      </c>
      <c r="BK168" s="151">
        <f>ROUND(L168*K168,3)</f>
        <v>0</v>
      </c>
      <c r="BL168" s="14" t="s">
        <v>87</v>
      </c>
      <c r="BM168" s="14" t="s">
        <v>193</v>
      </c>
    </row>
    <row r="169" spans="2:65" s="1" customFormat="1" ht="31.5" customHeight="1" x14ac:dyDescent="0.3">
      <c r="B169" s="142"/>
      <c r="C169" s="169" t="s">
        <v>262</v>
      </c>
      <c r="D169" s="169" t="s">
        <v>223</v>
      </c>
      <c r="E169" s="170" t="s">
        <v>792</v>
      </c>
      <c r="F169" s="256" t="s">
        <v>793</v>
      </c>
      <c r="G169" s="257"/>
      <c r="H169" s="257"/>
      <c r="I169" s="257"/>
      <c r="J169" s="171" t="s">
        <v>441</v>
      </c>
      <c r="K169" s="178">
        <v>2</v>
      </c>
      <c r="L169" s="258"/>
      <c r="M169" s="258"/>
      <c r="N169" s="258"/>
      <c r="O169" s="258"/>
      <c r="P169" s="258"/>
      <c r="Q169" s="258"/>
      <c r="R169" s="147"/>
      <c r="T169" s="148" t="s">
        <v>3</v>
      </c>
      <c r="U169" s="37" t="s">
        <v>37</v>
      </c>
      <c r="V169" s="149">
        <v>0</v>
      </c>
      <c r="W169" s="149">
        <f>V169*K169</f>
        <v>0</v>
      </c>
      <c r="X169" s="149">
        <v>0</v>
      </c>
      <c r="Y169" s="149">
        <f>X169*K169</f>
        <v>0</v>
      </c>
      <c r="Z169" s="149">
        <v>0</v>
      </c>
      <c r="AA169" s="150">
        <f>Z169*K169</f>
        <v>0</v>
      </c>
      <c r="AR169" s="14" t="s">
        <v>174</v>
      </c>
      <c r="AT169" s="14" t="s">
        <v>223</v>
      </c>
      <c r="AU169" s="14" t="s">
        <v>80</v>
      </c>
      <c r="AY169" s="14" t="s">
        <v>151</v>
      </c>
      <c r="BE169" s="106">
        <f>IF(U169="základná",N169,0)</f>
        <v>0</v>
      </c>
      <c r="BF169" s="106">
        <f>IF(U169="znížená",N169,0)</f>
        <v>0</v>
      </c>
      <c r="BG169" s="106">
        <f>IF(U169="zákl. prenesená",N169,0)</f>
        <v>0</v>
      </c>
      <c r="BH169" s="106">
        <f>IF(U169="zníž. prenesená",N169,0)</f>
        <v>0</v>
      </c>
      <c r="BI169" s="106">
        <f>IF(U169="nulová",N169,0)</f>
        <v>0</v>
      </c>
      <c r="BJ169" s="14" t="s">
        <v>80</v>
      </c>
      <c r="BK169" s="151">
        <f>ROUND(L169*K169,3)</f>
        <v>0</v>
      </c>
      <c r="BL169" s="14" t="s">
        <v>87</v>
      </c>
      <c r="BM169" s="14" t="s">
        <v>196</v>
      </c>
    </row>
    <row r="170" spans="2:65" s="10" customFormat="1" ht="29.85" customHeight="1" x14ac:dyDescent="0.3">
      <c r="B170" s="131"/>
      <c r="C170" s="132"/>
      <c r="D170" s="141" t="s">
        <v>708</v>
      </c>
      <c r="E170" s="141"/>
      <c r="F170" s="141"/>
      <c r="G170" s="141"/>
      <c r="H170" s="141"/>
      <c r="I170" s="141"/>
      <c r="J170" s="141"/>
      <c r="K170" s="175"/>
      <c r="L170" s="175"/>
      <c r="M170" s="175"/>
      <c r="N170" s="229"/>
      <c r="O170" s="230"/>
      <c r="P170" s="230"/>
      <c r="Q170" s="230"/>
      <c r="R170" s="134"/>
      <c r="T170" s="135"/>
      <c r="U170" s="132"/>
      <c r="V170" s="132"/>
      <c r="W170" s="136">
        <f>W171</f>
        <v>0</v>
      </c>
      <c r="X170" s="132"/>
      <c r="Y170" s="136">
        <f>Y171</f>
        <v>0</v>
      </c>
      <c r="Z170" s="132"/>
      <c r="AA170" s="137">
        <f>AA171</f>
        <v>0</v>
      </c>
      <c r="AR170" s="138" t="s">
        <v>87</v>
      </c>
      <c r="AT170" s="139" t="s">
        <v>69</v>
      </c>
      <c r="AU170" s="139" t="s">
        <v>77</v>
      </c>
      <c r="AY170" s="138" t="s">
        <v>151</v>
      </c>
      <c r="BK170" s="140">
        <f>BK171</f>
        <v>0</v>
      </c>
    </row>
    <row r="171" spans="2:65" s="1" customFormat="1" ht="22.5" customHeight="1" x14ac:dyDescent="0.3">
      <c r="B171" s="142"/>
      <c r="C171" s="169" t="s">
        <v>265</v>
      </c>
      <c r="D171" s="169" t="s">
        <v>223</v>
      </c>
      <c r="E171" s="170" t="s">
        <v>794</v>
      </c>
      <c r="F171" s="256" t="s">
        <v>1047</v>
      </c>
      <c r="G171" s="257"/>
      <c r="H171" s="257"/>
      <c r="I171" s="257"/>
      <c r="J171" s="171" t="s">
        <v>795</v>
      </c>
      <c r="K171" s="178">
        <v>120</v>
      </c>
      <c r="L171" s="258"/>
      <c r="M171" s="258"/>
      <c r="N171" s="258"/>
      <c r="O171" s="258"/>
      <c r="P171" s="258"/>
      <c r="Q171" s="258"/>
      <c r="R171" s="147"/>
      <c r="T171" s="148" t="s">
        <v>3</v>
      </c>
      <c r="U171" s="155" t="s">
        <v>37</v>
      </c>
      <c r="V171" s="156">
        <v>0</v>
      </c>
      <c r="W171" s="156">
        <f>V171*K171</f>
        <v>0</v>
      </c>
      <c r="X171" s="156">
        <v>0</v>
      </c>
      <c r="Y171" s="156">
        <f>X171*K171</f>
        <v>0</v>
      </c>
      <c r="Z171" s="156">
        <v>0</v>
      </c>
      <c r="AA171" s="157">
        <f>Z171*K171</f>
        <v>0</v>
      </c>
      <c r="AR171" s="14" t="s">
        <v>174</v>
      </c>
      <c r="AT171" s="14" t="s">
        <v>223</v>
      </c>
      <c r="AU171" s="14" t="s">
        <v>80</v>
      </c>
      <c r="AY171" s="14" t="s">
        <v>151</v>
      </c>
      <c r="BE171" s="106">
        <f>IF(U171="základná",N171,0)</f>
        <v>0</v>
      </c>
      <c r="BF171" s="106">
        <f>IF(U171="znížená",N171,0)</f>
        <v>0</v>
      </c>
      <c r="BG171" s="106">
        <f>IF(U171="zákl. prenesená",N171,0)</f>
        <v>0</v>
      </c>
      <c r="BH171" s="106">
        <f>IF(U171="zníž. prenesená",N171,0)</f>
        <v>0</v>
      </c>
      <c r="BI171" s="106">
        <f>IF(U171="nulová",N171,0)</f>
        <v>0</v>
      </c>
      <c r="BJ171" s="14" t="s">
        <v>80</v>
      </c>
      <c r="BK171" s="151">
        <f>ROUND(L171*K171,3)</f>
        <v>0</v>
      </c>
      <c r="BL171" s="14" t="s">
        <v>87</v>
      </c>
      <c r="BM171" s="14" t="s">
        <v>77</v>
      </c>
    </row>
    <row r="172" spans="2:65" s="1" customFormat="1" ht="6.95" customHeight="1" x14ac:dyDescent="0.3">
      <c r="B172" s="52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4"/>
    </row>
  </sheetData>
  <mergeCells count="18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L105:Q105"/>
    <mergeCell ref="C111:Q111"/>
    <mergeCell ref="F113:P113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7:I127"/>
    <mergeCell ref="L127:M127"/>
    <mergeCell ref="N127:Q127"/>
    <mergeCell ref="F129:I129"/>
    <mergeCell ref="L129:M129"/>
    <mergeCell ref="N129:Q129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6:I166"/>
    <mergeCell ref="L166:M166"/>
    <mergeCell ref="N166:Q166"/>
    <mergeCell ref="F168:I168"/>
    <mergeCell ref="L168:M168"/>
    <mergeCell ref="N168:Q168"/>
    <mergeCell ref="F160:I160"/>
    <mergeCell ref="L160:M160"/>
    <mergeCell ref="N160:Q160"/>
    <mergeCell ref="F162:I162"/>
    <mergeCell ref="L162:M162"/>
    <mergeCell ref="N162:Q162"/>
    <mergeCell ref="F163:I163"/>
    <mergeCell ref="L163:M163"/>
    <mergeCell ref="N163:Q163"/>
    <mergeCell ref="H1:K1"/>
    <mergeCell ref="S2:AC2"/>
    <mergeCell ref="F169:I169"/>
    <mergeCell ref="L169:M169"/>
    <mergeCell ref="N169:Q169"/>
    <mergeCell ref="F171:I171"/>
    <mergeCell ref="L171:M171"/>
    <mergeCell ref="N171:Q171"/>
    <mergeCell ref="N123:Q123"/>
    <mergeCell ref="N124:Q124"/>
    <mergeCell ref="N125:Q125"/>
    <mergeCell ref="N126:Q126"/>
    <mergeCell ref="N128:Q128"/>
    <mergeCell ref="N130:Q130"/>
    <mergeCell ref="N131:Q131"/>
    <mergeCell ref="N140:Q140"/>
    <mergeCell ref="N141:Q141"/>
    <mergeCell ref="N161:Q161"/>
    <mergeCell ref="N164:Q164"/>
    <mergeCell ref="N167:Q167"/>
    <mergeCell ref="N170:Q170"/>
    <mergeCell ref="F165:I165"/>
    <mergeCell ref="L165:M165"/>
    <mergeCell ref="N165:Q165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22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3"/>
  <sheetViews>
    <sheetView showGridLines="0" zoomScaleNormal="100" workbookViewId="0">
      <pane ySplit="1" topLeftCell="A130" activePane="bottomLeft" state="frozen"/>
      <selection pane="bottomLeft" activeCell="F130" sqref="F130:I13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86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104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17" t="s">
        <v>796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/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ROUND((SUM(BE95:BE96)+SUM(BE115:BE142)),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ROUND((SUM(BF95:BF96)+SUM(BF115:BF142)),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ROUND((SUM(BG95:BG96)+SUM(BG115:BG142)),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ROUND((SUM(BH95:BH96)+SUM(BH115:BH142)),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ROUND((SUM(BI95:BI96)+SUM(BI115:BI142)),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104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3 - Výmena svietidiel za LED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133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134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9.899999999999999" customHeight="1" x14ac:dyDescent="0.3">
      <c r="B92" s="120"/>
      <c r="C92" s="91"/>
      <c r="D92" s="102" t="s">
        <v>797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9.899999999999999" customHeight="1" x14ac:dyDescent="0.3">
      <c r="B93" s="120"/>
      <c r="C93" s="91"/>
      <c r="D93" s="102" t="s">
        <v>708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1" customFormat="1" ht="21.75" customHeight="1" x14ac:dyDescent="0.3">
      <c r="B94" s="28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30"/>
    </row>
    <row r="95" spans="2:47" s="1" customFormat="1" ht="29.25" customHeight="1" x14ac:dyDescent="0.3">
      <c r="B95" s="28"/>
      <c r="C95" s="115" t="s">
        <v>136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50"/>
      <c r="O95" s="184"/>
      <c r="P95" s="184"/>
      <c r="Q95" s="184"/>
      <c r="R95" s="30"/>
      <c r="T95" s="122"/>
      <c r="U95" s="123" t="s">
        <v>34</v>
      </c>
    </row>
    <row r="96" spans="2:47" s="1" customFormat="1" ht="18" customHeight="1" x14ac:dyDescent="0.3"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30"/>
    </row>
    <row r="97" spans="2:18" s="1" customFormat="1" ht="29.25" customHeight="1" x14ac:dyDescent="0.3">
      <c r="B97" s="28"/>
      <c r="C97" s="107" t="s">
        <v>100</v>
      </c>
      <c r="D97" s="108"/>
      <c r="E97" s="108"/>
      <c r="F97" s="108"/>
      <c r="G97" s="108"/>
      <c r="H97" s="108"/>
      <c r="I97" s="108"/>
      <c r="J97" s="108"/>
      <c r="K97" s="108"/>
      <c r="L97" s="180"/>
      <c r="M97" s="251"/>
      <c r="N97" s="251"/>
      <c r="O97" s="251"/>
      <c r="P97" s="251"/>
      <c r="Q97" s="251"/>
      <c r="R97" s="30"/>
    </row>
    <row r="98" spans="2:18" s="1" customFormat="1" ht="6.95" customHeight="1" x14ac:dyDescent="0.3"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4"/>
    </row>
    <row r="102" spans="2:18" s="1" customFormat="1" ht="6.95" customHeight="1" x14ac:dyDescent="0.3"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7"/>
    </row>
    <row r="103" spans="2:18" s="1" customFormat="1" ht="36.950000000000003" customHeight="1" x14ac:dyDescent="0.3">
      <c r="B103" s="28"/>
      <c r="C103" s="205" t="s">
        <v>137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30"/>
    </row>
    <row r="104" spans="2:18" s="1" customFormat="1" ht="6.95" customHeight="1" x14ac:dyDescent="0.3"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0"/>
    </row>
    <row r="105" spans="2:18" s="1" customFormat="1" ht="30" customHeight="1" x14ac:dyDescent="0.3">
      <c r="B105" s="28"/>
      <c r="C105" s="25" t="s">
        <v>13</v>
      </c>
      <c r="D105" s="29"/>
      <c r="E105" s="29"/>
      <c r="F105" s="243" t="str">
        <f>F6</f>
        <v>Obvodné oddelenie PZ, Prešov -  Sever - rekonštrukcia a modernizácia objektu</v>
      </c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29"/>
      <c r="R105" s="30"/>
    </row>
    <row r="106" spans="2:18" ht="30" customHeight="1" x14ac:dyDescent="0.3">
      <c r="B106" s="18"/>
      <c r="C106" s="25" t="s">
        <v>103</v>
      </c>
      <c r="D106" s="19"/>
      <c r="E106" s="19"/>
      <c r="F106" s="243" t="s">
        <v>104</v>
      </c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19"/>
      <c r="R106" s="20"/>
    </row>
    <row r="107" spans="2:18" s="1" customFormat="1" ht="36.950000000000003" customHeight="1" x14ac:dyDescent="0.3">
      <c r="B107" s="28"/>
      <c r="C107" s="62" t="s">
        <v>105</v>
      </c>
      <c r="D107" s="29"/>
      <c r="E107" s="29"/>
      <c r="F107" s="206" t="str">
        <f>F8</f>
        <v>3 - Výmena svietidiel za LED</v>
      </c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29"/>
      <c r="R107" s="30"/>
    </row>
    <row r="108" spans="2:18" s="1" customFormat="1" ht="6.95" customHeight="1" x14ac:dyDescent="0.3"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0"/>
    </row>
    <row r="109" spans="2:18" s="1" customFormat="1" ht="18" customHeight="1" x14ac:dyDescent="0.3">
      <c r="B109" s="28"/>
      <c r="C109" s="25" t="s">
        <v>17</v>
      </c>
      <c r="D109" s="29"/>
      <c r="E109" s="29"/>
      <c r="F109" s="23" t="str">
        <f>F10</f>
        <v xml:space="preserve"> </v>
      </c>
      <c r="G109" s="29"/>
      <c r="H109" s="29"/>
      <c r="I109" s="29"/>
      <c r="J109" s="29"/>
      <c r="K109" s="25" t="s">
        <v>19</v>
      </c>
      <c r="L109" s="29"/>
      <c r="M109" s="244" t="str">
        <f>IF(O10="","",O10)</f>
        <v/>
      </c>
      <c r="N109" s="184"/>
      <c r="O109" s="184"/>
      <c r="P109" s="184"/>
      <c r="Q109" s="29"/>
      <c r="R109" s="30"/>
    </row>
    <row r="110" spans="2:18" s="1" customFormat="1" ht="6.95" customHeight="1" x14ac:dyDescent="0.3"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0"/>
    </row>
    <row r="111" spans="2:18" s="1" customFormat="1" ht="15" x14ac:dyDescent="0.3">
      <c r="B111" s="28"/>
      <c r="C111" s="25" t="s">
        <v>20</v>
      </c>
      <c r="D111" s="29"/>
      <c r="E111" s="29"/>
      <c r="F111" s="23" t="str">
        <f>E13</f>
        <v>Ministerstvo vnútra SR</v>
      </c>
      <c r="G111" s="29"/>
      <c r="H111" s="29"/>
      <c r="I111" s="29"/>
      <c r="J111" s="29"/>
      <c r="K111" s="25" t="s">
        <v>25</v>
      </c>
      <c r="L111" s="29"/>
      <c r="M111" s="216" t="str">
        <f>E19</f>
        <v>Cobra Bauart s.r.o.</v>
      </c>
      <c r="N111" s="184"/>
      <c r="O111" s="184"/>
      <c r="P111" s="184"/>
      <c r="Q111" s="184"/>
      <c r="R111" s="30"/>
    </row>
    <row r="112" spans="2:18" s="1" customFormat="1" ht="14.45" customHeight="1" x14ac:dyDescent="0.3">
      <c r="B112" s="28"/>
      <c r="C112" s="25" t="s">
        <v>24</v>
      </c>
      <c r="D112" s="29"/>
      <c r="E112" s="29"/>
      <c r="F112" s="23" t="str">
        <f>IF(E16="","",E16)</f>
        <v xml:space="preserve"> </v>
      </c>
      <c r="G112" s="29"/>
      <c r="H112" s="29"/>
      <c r="I112" s="29"/>
      <c r="J112" s="29"/>
      <c r="K112" s="25" t="s">
        <v>29</v>
      </c>
      <c r="L112" s="29"/>
      <c r="M112" s="216" t="str">
        <f>E22</f>
        <v xml:space="preserve"> </v>
      </c>
      <c r="N112" s="184"/>
      <c r="O112" s="184"/>
      <c r="P112" s="184"/>
      <c r="Q112" s="184"/>
      <c r="R112" s="30"/>
    </row>
    <row r="113" spans="2:65" s="1" customFormat="1" ht="10.35" customHeight="1" x14ac:dyDescent="0.3"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</row>
    <row r="114" spans="2:65" s="9" customFormat="1" ht="29.25" customHeight="1" x14ac:dyDescent="0.3">
      <c r="B114" s="124"/>
      <c r="C114" s="125" t="s">
        <v>138</v>
      </c>
      <c r="D114" s="126" t="s">
        <v>139</v>
      </c>
      <c r="E114" s="126" t="s">
        <v>52</v>
      </c>
      <c r="F114" s="245" t="s">
        <v>140</v>
      </c>
      <c r="G114" s="246"/>
      <c r="H114" s="246"/>
      <c r="I114" s="246"/>
      <c r="J114" s="126" t="s">
        <v>141</v>
      </c>
      <c r="K114" s="126" t="s">
        <v>142</v>
      </c>
      <c r="L114" s="247" t="s">
        <v>143</v>
      </c>
      <c r="M114" s="246"/>
      <c r="N114" s="245" t="s">
        <v>111</v>
      </c>
      <c r="O114" s="246"/>
      <c r="P114" s="246"/>
      <c r="Q114" s="248"/>
      <c r="R114" s="127"/>
      <c r="T114" s="69" t="s">
        <v>144</v>
      </c>
      <c r="U114" s="70" t="s">
        <v>34</v>
      </c>
      <c r="V114" s="70" t="s">
        <v>145</v>
      </c>
      <c r="W114" s="70" t="s">
        <v>146</v>
      </c>
      <c r="X114" s="70" t="s">
        <v>147</v>
      </c>
      <c r="Y114" s="70" t="s">
        <v>148</v>
      </c>
      <c r="Z114" s="70" t="s">
        <v>149</v>
      </c>
      <c r="AA114" s="71" t="s">
        <v>150</v>
      </c>
    </row>
    <row r="115" spans="2:65" s="1" customFormat="1" ht="29.25" customHeight="1" x14ac:dyDescent="0.35">
      <c r="B115" s="28"/>
      <c r="C115" s="73" t="s">
        <v>107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3"/>
      <c r="O115" s="224"/>
      <c r="P115" s="224"/>
      <c r="Q115" s="224"/>
      <c r="R115" s="30"/>
      <c r="T115" s="72"/>
      <c r="U115" s="44"/>
      <c r="V115" s="44"/>
      <c r="W115" s="128">
        <f>W116</f>
        <v>0</v>
      </c>
      <c r="X115" s="44"/>
      <c r="Y115" s="128">
        <f>Y116</f>
        <v>0</v>
      </c>
      <c r="Z115" s="44"/>
      <c r="AA115" s="129">
        <f>AA116</f>
        <v>0</v>
      </c>
      <c r="AT115" s="14" t="s">
        <v>69</v>
      </c>
      <c r="AU115" s="14" t="s">
        <v>113</v>
      </c>
      <c r="BK115" s="130">
        <f>BK116</f>
        <v>0</v>
      </c>
    </row>
    <row r="116" spans="2:65" s="10" customFormat="1" ht="37.35" customHeight="1" x14ac:dyDescent="0.35">
      <c r="B116" s="131"/>
      <c r="C116" s="132"/>
      <c r="D116" s="133" t="s">
        <v>133</v>
      </c>
      <c r="E116" s="133"/>
      <c r="F116" s="133"/>
      <c r="G116" s="133"/>
      <c r="H116" s="133"/>
      <c r="I116" s="133"/>
      <c r="J116" s="133"/>
      <c r="K116" s="133"/>
      <c r="L116" s="133"/>
      <c r="M116" s="133"/>
      <c r="N116" s="225"/>
      <c r="O116" s="226"/>
      <c r="P116" s="226"/>
      <c r="Q116" s="226"/>
      <c r="R116" s="134"/>
      <c r="T116" s="135"/>
      <c r="U116" s="132"/>
      <c r="V116" s="132"/>
      <c r="W116" s="136">
        <f>W117+W137+W141</f>
        <v>0</v>
      </c>
      <c r="X116" s="132"/>
      <c r="Y116" s="136">
        <f>Y117+Y137+Y141</f>
        <v>0</v>
      </c>
      <c r="Z116" s="132"/>
      <c r="AA116" s="137">
        <f>AA117+AA137+AA141</f>
        <v>0</v>
      </c>
      <c r="AR116" s="138" t="s">
        <v>84</v>
      </c>
      <c r="AT116" s="139" t="s">
        <v>69</v>
      </c>
      <c r="AU116" s="139" t="s">
        <v>70</v>
      </c>
      <c r="AY116" s="138" t="s">
        <v>151</v>
      </c>
      <c r="BK116" s="140">
        <f>BK117+BK137+BK141</f>
        <v>0</v>
      </c>
    </row>
    <row r="117" spans="2:65" s="10" customFormat="1" ht="19.899999999999999" customHeight="1" x14ac:dyDescent="0.3">
      <c r="B117" s="131"/>
      <c r="C117" s="132"/>
      <c r="D117" s="141" t="s">
        <v>134</v>
      </c>
      <c r="E117" s="141"/>
      <c r="F117" s="141"/>
      <c r="G117" s="141"/>
      <c r="H117" s="141"/>
      <c r="I117" s="141"/>
      <c r="J117" s="141"/>
      <c r="K117" s="141"/>
      <c r="L117" s="141"/>
      <c r="M117" s="141"/>
      <c r="N117" s="227"/>
      <c r="O117" s="228"/>
      <c r="P117" s="228"/>
      <c r="Q117" s="228"/>
      <c r="R117" s="134"/>
      <c r="T117" s="135"/>
      <c r="U117" s="132"/>
      <c r="V117" s="132"/>
      <c r="W117" s="136">
        <f>SUM(W118:W136)</f>
        <v>0</v>
      </c>
      <c r="X117" s="132"/>
      <c r="Y117" s="136">
        <f>SUM(Y118:Y136)</f>
        <v>0</v>
      </c>
      <c r="Z117" s="132"/>
      <c r="AA117" s="137">
        <f>SUM(AA118:AA136)</f>
        <v>0</v>
      </c>
      <c r="AR117" s="138" t="s">
        <v>84</v>
      </c>
      <c r="AT117" s="139" t="s">
        <v>69</v>
      </c>
      <c r="AU117" s="139" t="s">
        <v>77</v>
      </c>
      <c r="AY117" s="138" t="s">
        <v>151</v>
      </c>
      <c r="BK117" s="140">
        <f>SUM(BK118:BK136)</f>
        <v>0</v>
      </c>
    </row>
    <row r="118" spans="2:65" s="1" customFormat="1" ht="31.5" customHeight="1" x14ac:dyDescent="0.3">
      <c r="B118" s="142"/>
      <c r="C118" s="152" t="s">
        <v>77</v>
      </c>
      <c r="D118" s="152" t="s">
        <v>223</v>
      </c>
      <c r="E118" s="153" t="s">
        <v>798</v>
      </c>
      <c r="F118" s="241" t="s">
        <v>1094</v>
      </c>
      <c r="G118" s="242"/>
      <c r="H118" s="242"/>
      <c r="I118" s="242"/>
      <c r="J118" s="154" t="s">
        <v>441</v>
      </c>
      <c r="K118" s="174">
        <v>61</v>
      </c>
      <c r="L118" s="238"/>
      <c r="M118" s="238"/>
      <c r="N118" s="238"/>
      <c r="O118" s="222"/>
      <c r="P118" s="222"/>
      <c r="Q118" s="222"/>
      <c r="R118" s="147"/>
      <c r="T118" s="148" t="s">
        <v>3</v>
      </c>
      <c r="U118" s="37" t="s">
        <v>37</v>
      </c>
      <c r="V118" s="149">
        <v>0</v>
      </c>
      <c r="W118" s="149">
        <f t="shared" ref="W118:W136" si="0">V118*K118</f>
        <v>0</v>
      </c>
      <c r="X118" s="149">
        <v>0</v>
      </c>
      <c r="Y118" s="149">
        <f t="shared" ref="Y118:Y136" si="1">X118*K118</f>
        <v>0</v>
      </c>
      <c r="Z118" s="149">
        <v>0</v>
      </c>
      <c r="AA118" s="150">
        <f t="shared" ref="AA118:AA136" si="2">Z118*K118</f>
        <v>0</v>
      </c>
      <c r="AR118" s="14" t="s">
        <v>799</v>
      </c>
      <c r="AT118" s="14" t="s">
        <v>223</v>
      </c>
      <c r="AU118" s="14" t="s">
        <v>80</v>
      </c>
      <c r="AY118" s="14" t="s">
        <v>151</v>
      </c>
      <c r="BE118" s="106">
        <f t="shared" ref="BE118:BE136" si="3">IF(U118="základná",N118,0)</f>
        <v>0</v>
      </c>
      <c r="BF118" s="106">
        <f t="shared" ref="BF118:BF136" si="4">IF(U118="znížená",N118,0)</f>
        <v>0</v>
      </c>
      <c r="BG118" s="106">
        <f t="shared" ref="BG118:BG136" si="5">IF(U118="zákl. prenesená",N118,0)</f>
        <v>0</v>
      </c>
      <c r="BH118" s="106">
        <f t="shared" ref="BH118:BH136" si="6">IF(U118="zníž. prenesená",N118,0)</f>
        <v>0</v>
      </c>
      <c r="BI118" s="106">
        <f t="shared" ref="BI118:BI136" si="7">IF(U118="nulová",N118,0)</f>
        <v>0</v>
      </c>
      <c r="BJ118" s="14" t="s">
        <v>80</v>
      </c>
      <c r="BK118" s="151">
        <f t="shared" ref="BK118:BK136" si="8">ROUND(L118*K118,3)</f>
        <v>0</v>
      </c>
      <c r="BL118" s="14" t="s">
        <v>354</v>
      </c>
      <c r="BM118" s="14" t="s">
        <v>77</v>
      </c>
    </row>
    <row r="119" spans="2:65" s="1" customFormat="1" ht="31.5" customHeight="1" x14ac:dyDescent="0.3">
      <c r="B119" s="142"/>
      <c r="C119" s="152" t="s">
        <v>80</v>
      </c>
      <c r="D119" s="152" t="s">
        <v>223</v>
      </c>
      <c r="E119" s="153" t="s">
        <v>800</v>
      </c>
      <c r="F119" s="241" t="s">
        <v>1095</v>
      </c>
      <c r="G119" s="242"/>
      <c r="H119" s="242"/>
      <c r="I119" s="242"/>
      <c r="J119" s="154" t="s">
        <v>441</v>
      </c>
      <c r="K119" s="174">
        <v>65</v>
      </c>
      <c r="L119" s="238"/>
      <c r="M119" s="238"/>
      <c r="N119" s="238"/>
      <c r="O119" s="222"/>
      <c r="P119" s="222"/>
      <c r="Q119" s="222"/>
      <c r="R119" s="147"/>
      <c r="T119" s="148" t="s">
        <v>3</v>
      </c>
      <c r="U119" s="37" t="s">
        <v>37</v>
      </c>
      <c r="V119" s="149">
        <v>0</v>
      </c>
      <c r="W119" s="149">
        <f t="shared" si="0"/>
        <v>0</v>
      </c>
      <c r="X119" s="149">
        <v>0</v>
      </c>
      <c r="Y119" s="149">
        <f t="shared" si="1"/>
        <v>0</v>
      </c>
      <c r="Z119" s="149">
        <v>0</v>
      </c>
      <c r="AA119" s="150">
        <f t="shared" si="2"/>
        <v>0</v>
      </c>
      <c r="AR119" s="14" t="s">
        <v>799</v>
      </c>
      <c r="AT119" s="14" t="s">
        <v>223</v>
      </c>
      <c r="AU119" s="14" t="s">
        <v>80</v>
      </c>
      <c r="AY119" s="14" t="s">
        <v>151</v>
      </c>
      <c r="BE119" s="106">
        <f t="shared" si="3"/>
        <v>0</v>
      </c>
      <c r="BF119" s="106">
        <f t="shared" si="4"/>
        <v>0</v>
      </c>
      <c r="BG119" s="106">
        <f t="shared" si="5"/>
        <v>0</v>
      </c>
      <c r="BH119" s="106">
        <f t="shared" si="6"/>
        <v>0</v>
      </c>
      <c r="BI119" s="106">
        <f t="shared" si="7"/>
        <v>0</v>
      </c>
      <c r="BJ119" s="14" t="s">
        <v>80</v>
      </c>
      <c r="BK119" s="151">
        <f t="shared" si="8"/>
        <v>0</v>
      </c>
      <c r="BL119" s="14" t="s">
        <v>354</v>
      </c>
      <c r="BM119" s="14" t="s">
        <v>80</v>
      </c>
    </row>
    <row r="120" spans="2:65" s="1" customFormat="1" ht="44.25" customHeight="1" x14ac:dyDescent="0.3">
      <c r="B120" s="142"/>
      <c r="C120" s="152" t="s">
        <v>84</v>
      </c>
      <c r="D120" s="152" t="s">
        <v>223</v>
      </c>
      <c r="E120" s="153" t="s">
        <v>801</v>
      </c>
      <c r="F120" s="241" t="s">
        <v>1096</v>
      </c>
      <c r="G120" s="242"/>
      <c r="H120" s="242"/>
      <c r="I120" s="242"/>
      <c r="J120" s="154" t="s">
        <v>441</v>
      </c>
      <c r="K120" s="174">
        <v>4</v>
      </c>
      <c r="L120" s="238"/>
      <c r="M120" s="238"/>
      <c r="N120" s="238"/>
      <c r="O120" s="222"/>
      <c r="P120" s="222"/>
      <c r="Q120" s="222"/>
      <c r="R120" s="147"/>
      <c r="T120" s="148" t="s">
        <v>3</v>
      </c>
      <c r="U120" s="37" t="s">
        <v>37</v>
      </c>
      <c r="V120" s="149">
        <v>0</v>
      </c>
      <c r="W120" s="149">
        <f t="shared" si="0"/>
        <v>0</v>
      </c>
      <c r="X120" s="149">
        <v>0</v>
      </c>
      <c r="Y120" s="149">
        <f t="shared" si="1"/>
        <v>0</v>
      </c>
      <c r="Z120" s="149">
        <v>0</v>
      </c>
      <c r="AA120" s="150">
        <f t="shared" si="2"/>
        <v>0</v>
      </c>
      <c r="AR120" s="14" t="s">
        <v>799</v>
      </c>
      <c r="AT120" s="14" t="s">
        <v>223</v>
      </c>
      <c r="AU120" s="14" t="s">
        <v>80</v>
      </c>
      <c r="AY120" s="14" t="s">
        <v>151</v>
      </c>
      <c r="BE120" s="106">
        <f t="shared" si="3"/>
        <v>0</v>
      </c>
      <c r="BF120" s="106">
        <f t="shared" si="4"/>
        <v>0</v>
      </c>
      <c r="BG120" s="106">
        <f t="shared" si="5"/>
        <v>0</v>
      </c>
      <c r="BH120" s="106">
        <f t="shared" si="6"/>
        <v>0</v>
      </c>
      <c r="BI120" s="106">
        <f t="shared" si="7"/>
        <v>0</v>
      </c>
      <c r="BJ120" s="14" t="s">
        <v>80</v>
      </c>
      <c r="BK120" s="151">
        <f t="shared" si="8"/>
        <v>0</v>
      </c>
      <c r="BL120" s="14" t="s">
        <v>354</v>
      </c>
      <c r="BM120" s="14" t="s">
        <v>84</v>
      </c>
    </row>
    <row r="121" spans="2:65" s="1" customFormat="1" ht="44.25" customHeight="1" x14ac:dyDescent="0.3">
      <c r="B121" s="142"/>
      <c r="C121" s="152" t="s">
        <v>87</v>
      </c>
      <c r="D121" s="152" t="s">
        <v>223</v>
      </c>
      <c r="E121" s="153" t="s">
        <v>802</v>
      </c>
      <c r="F121" s="241" t="s">
        <v>1097</v>
      </c>
      <c r="G121" s="242"/>
      <c r="H121" s="242"/>
      <c r="I121" s="242"/>
      <c r="J121" s="154" t="s">
        <v>441</v>
      </c>
      <c r="K121" s="174">
        <v>10</v>
      </c>
      <c r="L121" s="238"/>
      <c r="M121" s="238"/>
      <c r="N121" s="238"/>
      <c r="O121" s="222"/>
      <c r="P121" s="222"/>
      <c r="Q121" s="222"/>
      <c r="R121" s="147"/>
      <c r="T121" s="148" t="s">
        <v>3</v>
      </c>
      <c r="U121" s="37" t="s">
        <v>37</v>
      </c>
      <c r="V121" s="149">
        <v>0</v>
      </c>
      <c r="W121" s="149">
        <f t="shared" si="0"/>
        <v>0</v>
      </c>
      <c r="X121" s="149">
        <v>0</v>
      </c>
      <c r="Y121" s="149">
        <f t="shared" si="1"/>
        <v>0</v>
      </c>
      <c r="Z121" s="149">
        <v>0</v>
      </c>
      <c r="AA121" s="150">
        <f t="shared" si="2"/>
        <v>0</v>
      </c>
      <c r="AR121" s="14" t="s">
        <v>799</v>
      </c>
      <c r="AT121" s="14" t="s">
        <v>223</v>
      </c>
      <c r="AU121" s="14" t="s">
        <v>80</v>
      </c>
      <c r="AY121" s="14" t="s">
        <v>151</v>
      </c>
      <c r="BE121" s="106">
        <f t="shared" si="3"/>
        <v>0</v>
      </c>
      <c r="BF121" s="106">
        <f t="shared" si="4"/>
        <v>0</v>
      </c>
      <c r="BG121" s="106">
        <f t="shared" si="5"/>
        <v>0</v>
      </c>
      <c r="BH121" s="106">
        <f t="shared" si="6"/>
        <v>0</v>
      </c>
      <c r="BI121" s="106">
        <f t="shared" si="7"/>
        <v>0</v>
      </c>
      <c r="BJ121" s="14" t="s">
        <v>80</v>
      </c>
      <c r="BK121" s="151">
        <f t="shared" si="8"/>
        <v>0</v>
      </c>
      <c r="BL121" s="14" t="s">
        <v>354</v>
      </c>
      <c r="BM121" s="14" t="s">
        <v>87</v>
      </c>
    </row>
    <row r="122" spans="2:65" s="1" customFormat="1" ht="31.5" customHeight="1" x14ac:dyDescent="0.3">
      <c r="B122" s="142"/>
      <c r="C122" s="152" t="s">
        <v>165</v>
      </c>
      <c r="D122" s="152" t="s">
        <v>223</v>
      </c>
      <c r="E122" s="153" t="s">
        <v>803</v>
      </c>
      <c r="F122" s="241" t="s">
        <v>1093</v>
      </c>
      <c r="G122" s="242"/>
      <c r="H122" s="242"/>
      <c r="I122" s="242"/>
      <c r="J122" s="154" t="s">
        <v>441</v>
      </c>
      <c r="K122" s="174">
        <v>14</v>
      </c>
      <c r="L122" s="238"/>
      <c r="M122" s="238"/>
      <c r="N122" s="238"/>
      <c r="O122" s="222"/>
      <c r="P122" s="222"/>
      <c r="Q122" s="222"/>
      <c r="R122" s="147"/>
      <c r="T122" s="148" t="s">
        <v>3</v>
      </c>
      <c r="U122" s="37" t="s">
        <v>37</v>
      </c>
      <c r="V122" s="149">
        <v>0</v>
      </c>
      <c r="W122" s="149">
        <f t="shared" si="0"/>
        <v>0</v>
      </c>
      <c r="X122" s="149">
        <v>0</v>
      </c>
      <c r="Y122" s="149">
        <f t="shared" si="1"/>
        <v>0</v>
      </c>
      <c r="Z122" s="149">
        <v>0</v>
      </c>
      <c r="AA122" s="150">
        <f t="shared" si="2"/>
        <v>0</v>
      </c>
      <c r="AR122" s="14" t="s">
        <v>799</v>
      </c>
      <c r="AT122" s="14" t="s">
        <v>223</v>
      </c>
      <c r="AU122" s="14" t="s">
        <v>80</v>
      </c>
      <c r="AY122" s="14" t="s">
        <v>151</v>
      </c>
      <c r="BE122" s="106">
        <f t="shared" si="3"/>
        <v>0</v>
      </c>
      <c r="BF122" s="106">
        <f t="shared" si="4"/>
        <v>0</v>
      </c>
      <c r="BG122" s="106">
        <f t="shared" si="5"/>
        <v>0</v>
      </c>
      <c r="BH122" s="106">
        <f t="shared" si="6"/>
        <v>0</v>
      </c>
      <c r="BI122" s="106">
        <f t="shared" si="7"/>
        <v>0</v>
      </c>
      <c r="BJ122" s="14" t="s">
        <v>80</v>
      </c>
      <c r="BK122" s="151">
        <f t="shared" si="8"/>
        <v>0</v>
      </c>
      <c r="BL122" s="14" t="s">
        <v>354</v>
      </c>
      <c r="BM122" s="14" t="s">
        <v>165</v>
      </c>
    </row>
    <row r="123" spans="2:65" s="1" customFormat="1" ht="31.5" customHeight="1" x14ac:dyDescent="0.3">
      <c r="B123" s="142"/>
      <c r="C123" s="152" t="s">
        <v>168</v>
      </c>
      <c r="D123" s="152" t="s">
        <v>223</v>
      </c>
      <c r="E123" s="153" t="s">
        <v>804</v>
      </c>
      <c r="F123" s="241" t="s">
        <v>1098</v>
      </c>
      <c r="G123" s="242"/>
      <c r="H123" s="242"/>
      <c r="I123" s="242"/>
      <c r="J123" s="154" t="s">
        <v>441</v>
      </c>
      <c r="K123" s="174">
        <v>4</v>
      </c>
      <c r="L123" s="238"/>
      <c r="M123" s="238"/>
      <c r="N123" s="238"/>
      <c r="O123" s="222"/>
      <c r="P123" s="222"/>
      <c r="Q123" s="222"/>
      <c r="R123" s="147"/>
      <c r="T123" s="148" t="s">
        <v>3</v>
      </c>
      <c r="U123" s="37" t="s">
        <v>37</v>
      </c>
      <c r="V123" s="149">
        <v>0</v>
      </c>
      <c r="W123" s="149">
        <f t="shared" si="0"/>
        <v>0</v>
      </c>
      <c r="X123" s="149">
        <v>0</v>
      </c>
      <c r="Y123" s="149">
        <f t="shared" si="1"/>
        <v>0</v>
      </c>
      <c r="Z123" s="149">
        <v>0</v>
      </c>
      <c r="AA123" s="150">
        <f t="shared" si="2"/>
        <v>0</v>
      </c>
      <c r="AR123" s="14" t="s">
        <v>799</v>
      </c>
      <c r="AT123" s="14" t="s">
        <v>223</v>
      </c>
      <c r="AU123" s="14" t="s">
        <v>80</v>
      </c>
      <c r="AY123" s="14" t="s">
        <v>151</v>
      </c>
      <c r="BE123" s="106">
        <f t="shared" si="3"/>
        <v>0</v>
      </c>
      <c r="BF123" s="106">
        <f t="shared" si="4"/>
        <v>0</v>
      </c>
      <c r="BG123" s="106">
        <f t="shared" si="5"/>
        <v>0</v>
      </c>
      <c r="BH123" s="106">
        <f t="shared" si="6"/>
        <v>0</v>
      </c>
      <c r="BI123" s="106">
        <f t="shared" si="7"/>
        <v>0</v>
      </c>
      <c r="BJ123" s="14" t="s">
        <v>80</v>
      </c>
      <c r="BK123" s="151">
        <f t="shared" si="8"/>
        <v>0</v>
      </c>
      <c r="BL123" s="14" t="s">
        <v>354</v>
      </c>
      <c r="BM123" s="14" t="s">
        <v>168</v>
      </c>
    </row>
    <row r="124" spans="2:65" s="1" customFormat="1" ht="31.5" customHeight="1" x14ac:dyDescent="0.3">
      <c r="B124" s="142"/>
      <c r="C124" s="152" t="s">
        <v>172</v>
      </c>
      <c r="D124" s="152" t="s">
        <v>223</v>
      </c>
      <c r="E124" s="153" t="s">
        <v>805</v>
      </c>
      <c r="F124" s="241" t="s">
        <v>1099</v>
      </c>
      <c r="G124" s="242"/>
      <c r="H124" s="242"/>
      <c r="I124" s="242"/>
      <c r="J124" s="154" t="s">
        <v>441</v>
      </c>
      <c r="K124" s="174">
        <v>12</v>
      </c>
      <c r="L124" s="238"/>
      <c r="M124" s="238"/>
      <c r="N124" s="238"/>
      <c r="O124" s="222"/>
      <c r="P124" s="222"/>
      <c r="Q124" s="222"/>
      <c r="R124" s="147"/>
      <c r="T124" s="148" t="s">
        <v>3</v>
      </c>
      <c r="U124" s="37" t="s">
        <v>37</v>
      </c>
      <c r="V124" s="149">
        <v>0</v>
      </c>
      <c r="W124" s="149">
        <f t="shared" si="0"/>
        <v>0</v>
      </c>
      <c r="X124" s="149">
        <v>0</v>
      </c>
      <c r="Y124" s="149">
        <f t="shared" si="1"/>
        <v>0</v>
      </c>
      <c r="Z124" s="149">
        <v>0</v>
      </c>
      <c r="AA124" s="150">
        <f t="shared" si="2"/>
        <v>0</v>
      </c>
      <c r="AR124" s="14" t="s">
        <v>799</v>
      </c>
      <c r="AT124" s="14" t="s">
        <v>223</v>
      </c>
      <c r="AU124" s="14" t="s">
        <v>80</v>
      </c>
      <c r="AY124" s="14" t="s">
        <v>151</v>
      </c>
      <c r="BE124" s="106">
        <f t="shared" si="3"/>
        <v>0</v>
      </c>
      <c r="BF124" s="106">
        <f t="shared" si="4"/>
        <v>0</v>
      </c>
      <c r="BG124" s="106">
        <f t="shared" si="5"/>
        <v>0</v>
      </c>
      <c r="BH124" s="106">
        <f t="shared" si="6"/>
        <v>0</v>
      </c>
      <c r="BI124" s="106">
        <f t="shared" si="7"/>
        <v>0</v>
      </c>
      <c r="BJ124" s="14" t="s">
        <v>80</v>
      </c>
      <c r="BK124" s="151">
        <f t="shared" si="8"/>
        <v>0</v>
      </c>
      <c r="BL124" s="14" t="s">
        <v>354</v>
      </c>
      <c r="BM124" s="14" t="s">
        <v>172</v>
      </c>
    </row>
    <row r="125" spans="2:65" s="1" customFormat="1" ht="31.5" customHeight="1" x14ac:dyDescent="0.3">
      <c r="B125" s="142"/>
      <c r="C125" s="152" t="s">
        <v>174</v>
      </c>
      <c r="D125" s="152" t="s">
        <v>223</v>
      </c>
      <c r="E125" s="153" t="s">
        <v>806</v>
      </c>
      <c r="F125" s="241" t="s">
        <v>1100</v>
      </c>
      <c r="G125" s="242"/>
      <c r="H125" s="242"/>
      <c r="I125" s="242"/>
      <c r="J125" s="154" t="s">
        <v>441</v>
      </c>
      <c r="K125" s="174">
        <v>4</v>
      </c>
      <c r="L125" s="238"/>
      <c r="M125" s="238"/>
      <c r="N125" s="238"/>
      <c r="O125" s="222"/>
      <c r="P125" s="222"/>
      <c r="Q125" s="222"/>
      <c r="R125" s="147"/>
      <c r="T125" s="148" t="s">
        <v>3</v>
      </c>
      <c r="U125" s="37" t="s">
        <v>37</v>
      </c>
      <c r="V125" s="149">
        <v>0</v>
      </c>
      <c r="W125" s="149">
        <f t="shared" si="0"/>
        <v>0</v>
      </c>
      <c r="X125" s="149">
        <v>0</v>
      </c>
      <c r="Y125" s="149">
        <f t="shared" si="1"/>
        <v>0</v>
      </c>
      <c r="Z125" s="149">
        <v>0</v>
      </c>
      <c r="AA125" s="150">
        <f t="shared" si="2"/>
        <v>0</v>
      </c>
      <c r="AR125" s="14" t="s">
        <v>799</v>
      </c>
      <c r="AT125" s="14" t="s">
        <v>223</v>
      </c>
      <c r="AU125" s="14" t="s">
        <v>80</v>
      </c>
      <c r="AY125" s="14" t="s">
        <v>151</v>
      </c>
      <c r="BE125" s="106">
        <f t="shared" si="3"/>
        <v>0</v>
      </c>
      <c r="BF125" s="106">
        <f t="shared" si="4"/>
        <v>0</v>
      </c>
      <c r="BG125" s="106">
        <f t="shared" si="5"/>
        <v>0</v>
      </c>
      <c r="BH125" s="106">
        <f t="shared" si="6"/>
        <v>0</v>
      </c>
      <c r="BI125" s="106">
        <f t="shared" si="7"/>
        <v>0</v>
      </c>
      <c r="BJ125" s="14" t="s">
        <v>80</v>
      </c>
      <c r="BK125" s="151">
        <f t="shared" si="8"/>
        <v>0</v>
      </c>
      <c r="BL125" s="14" t="s">
        <v>354</v>
      </c>
      <c r="BM125" s="14" t="s">
        <v>174</v>
      </c>
    </row>
    <row r="126" spans="2:65" s="1" customFormat="1" ht="31.5" customHeight="1" x14ac:dyDescent="0.3">
      <c r="B126" s="142"/>
      <c r="C126" s="152" t="s">
        <v>178</v>
      </c>
      <c r="D126" s="152" t="s">
        <v>223</v>
      </c>
      <c r="E126" s="153" t="s">
        <v>807</v>
      </c>
      <c r="F126" s="241" t="s">
        <v>1101</v>
      </c>
      <c r="G126" s="242"/>
      <c r="H126" s="242"/>
      <c r="I126" s="242"/>
      <c r="J126" s="154" t="s">
        <v>441</v>
      </c>
      <c r="K126" s="174">
        <v>2</v>
      </c>
      <c r="L126" s="238"/>
      <c r="M126" s="238"/>
      <c r="N126" s="238"/>
      <c r="O126" s="222"/>
      <c r="P126" s="222"/>
      <c r="Q126" s="222"/>
      <c r="R126" s="147"/>
      <c r="T126" s="148" t="s">
        <v>3</v>
      </c>
      <c r="U126" s="37" t="s">
        <v>37</v>
      </c>
      <c r="V126" s="149">
        <v>0</v>
      </c>
      <c r="W126" s="149">
        <f t="shared" si="0"/>
        <v>0</v>
      </c>
      <c r="X126" s="149">
        <v>0</v>
      </c>
      <c r="Y126" s="149">
        <f t="shared" si="1"/>
        <v>0</v>
      </c>
      <c r="Z126" s="149">
        <v>0</v>
      </c>
      <c r="AA126" s="150">
        <f t="shared" si="2"/>
        <v>0</v>
      </c>
      <c r="AR126" s="14" t="s">
        <v>799</v>
      </c>
      <c r="AT126" s="14" t="s">
        <v>223</v>
      </c>
      <c r="AU126" s="14" t="s">
        <v>80</v>
      </c>
      <c r="AY126" s="14" t="s">
        <v>151</v>
      </c>
      <c r="BE126" s="106">
        <f t="shared" si="3"/>
        <v>0</v>
      </c>
      <c r="BF126" s="106">
        <f t="shared" si="4"/>
        <v>0</v>
      </c>
      <c r="BG126" s="106">
        <f t="shared" si="5"/>
        <v>0</v>
      </c>
      <c r="BH126" s="106">
        <f t="shared" si="6"/>
        <v>0</v>
      </c>
      <c r="BI126" s="106">
        <f t="shared" si="7"/>
        <v>0</v>
      </c>
      <c r="BJ126" s="14" t="s">
        <v>80</v>
      </c>
      <c r="BK126" s="151">
        <f t="shared" si="8"/>
        <v>0</v>
      </c>
      <c r="BL126" s="14" t="s">
        <v>354</v>
      </c>
      <c r="BM126" s="14" t="s">
        <v>178</v>
      </c>
    </row>
    <row r="127" spans="2:65" s="1" customFormat="1" ht="31.5" customHeight="1" x14ac:dyDescent="0.3">
      <c r="B127" s="142"/>
      <c r="C127" s="152" t="s">
        <v>182</v>
      </c>
      <c r="D127" s="152" t="s">
        <v>223</v>
      </c>
      <c r="E127" s="153" t="s">
        <v>808</v>
      </c>
      <c r="F127" s="241" t="s">
        <v>1102</v>
      </c>
      <c r="G127" s="242"/>
      <c r="H127" s="242"/>
      <c r="I127" s="242"/>
      <c r="J127" s="154" t="s">
        <v>441</v>
      </c>
      <c r="K127" s="174">
        <v>4</v>
      </c>
      <c r="L127" s="238"/>
      <c r="M127" s="238"/>
      <c r="N127" s="238"/>
      <c r="O127" s="222"/>
      <c r="P127" s="222"/>
      <c r="Q127" s="222"/>
      <c r="R127" s="147"/>
      <c r="T127" s="148" t="s">
        <v>3</v>
      </c>
      <c r="U127" s="37" t="s">
        <v>37</v>
      </c>
      <c r="V127" s="149">
        <v>0</v>
      </c>
      <c r="W127" s="149">
        <f t="shared" si="0"/>
        <v>0</v>
      </c>
      <c r="X127" s="149">
        <v>0</v>
      </c>
      <c r="Y127" s="149">
        <f t="shared" si="1"/>
        <v>0</v>
      </c>
      <c r="Z127" s="149">
        <v>0</v>
      </c>
      <c r="AA127" s="150">
        <f t="shared" si="2"/>
        <v>0</v>
      </c>
      <c r="AR127" s="14" t="s">
        <v>799</v>
      </c>
      <c r="AT127" s="14" t="s">
        <v>223</v>
      </c>
      <c r="AU127" s="14" t="s">
        <v>80</v>
      </c>
      <c r="AY127" s="14" t="s">
        <v>151</v>
      </c>
      <c r="BE127" s="106">
        <f t="shared" si="3"/>
        <v>0</v>
      </c>
      <c r="BF127" s="106">
        <f t="shared" si="4"/>
        <v>0</v>
      </c>
      <c r="BG127" s="106">
        <f t="shared" si="5"/>
        <v>0</v>
      </c>
      <c r="BH127" s="106">
        <f t="shared" si="6"/>
        <v>0</v>
      </c>
      <c r="BI127" s="106">
        <f t="shared" si="7"/>
        <v>0</v>
      </c>
      <c r="BJ127" s="14" t="s">
        <v>80</v>
      </c>
      <c r="BK127" s="151">
        <f t="shared" si="8"/>
        <v>0</v>
      </c>
      <c r="BL127" s="14" t="s">
        <v>354</v>
      </c>
      <c r="BM127" s="14" t="s">
        <v>182</v>
      </c>
    </row>
    <row r="128" spans="2:65" s="1" customFormat="1" ht="31.5" customHeight="1" x14ac:dyDescent="0.3">
      <c r="B128" s="142"/>
      <c r="C128" s="152" t="s">
        <v>186</v>
      </c>
      <c r="D128" s="152" t="s">
        <v>223</v>
      </c>
      <c r="E128" s="153" t="s">
        <v>809</v>
      </c>
      <c r="F128" s="241" t="s">
        <v>1103</v>
      </c>
      <c r="G128" s="242"/>
      <c r="H128" s="242"/>
      <c r="I128" s="242"/>
      <c r="J128" s="154" t="s">
        <v>441</v>
      </c>
      <c r="K128" s="174">
        <v>2</v>
      </c>
      <c r="L128" s="238"/>
      <c r="M128" s="238"/>
      <c r="N128" s="238"/>
      <c r="O128" s="222"/>
      <c r="P128" s="222"/>
      <c r="Q128" s="222"/>
      <c r="R128" s="147"/>
      <c r="T128" s="148" t="s">
        <v>3</v>
      </c>
      <c r="U128" s="37" t="s">
        <v>37</v>
      </c>
      <c r="V128" s="149">
        <v>0</v>
      </c>
      <c r="W128" s="149">
        <f t="shared" si="0"/>
        <v>0</v>
      </c>
      <c r="X128" s="149">
        <v>0</v>
      </c>
      <c r="Y128" s="149">
        <f t="shared" si="1"/>
        <v>0</v>
      </c>
      <c r="Z128" s="149">
        <v>0</v>
      </c>
      <c r="AA128" s="150">
        <f t="shared" si="2"/>
        <v>0</v>
      </c>
      <c r="AR128" s="14" t="s">
        <v>799</v>
      </c>
      <c r="AT128" s="14" t="s">
        <v>223</v>
      </c>
      <c r="AU128" s="14" t="s">
        <v>80</v>
      </c>
      <c r="AY128" s="14" t="s">
        <v>151</v>
      </c>
      <c r="BE128" s="106">
        <f t="shared" si="3"/>
        <v>0</v>
      </c>
      <c r="BF128" s="106">
        <f t="shared" si="4"/>
        <v>0</v>
      </c>
      <c r="BG128" s="106">
        <f t="shared" si="5"/>
        <v>0</v>
      </c>
      <c r="BH128" s="106">
        <f t="shared" si="6"/>
        <v>0</v>
      </c>
      <c r="BI128" s="106">
        <f t="shared" si="7"/>
        <v>0</v>
      </c>
      <c r="BJ128" s="14" t="s">
        <v>80</v>
      </c>
      <c r="BK128" s="151">
        <f t="shared" si="8"/>
        <v>0</v>
      </c>
      <c r="BL128" s="14" t="s">
        <v>354</v>
      </c>
      <c r="BM128" s="14" t="s">
        <v>186</v>
      </c>
    </row>
    <row r="129" spans="2:65" s="1" customFormat="1" ht="51" customHeight="1" x14ac:dyDescent="0.3">
      <c r="B129" s="142"/>
      <c r="C129" s="152" t="s">
        <v>190</v>
      </c>
      <c r="D129" s="152" t="s">
        <v>223</v>
      </c>
      <c r="E129" s="153" t="s">
        <v>810</v>
      </c>
      <c r="F129" s="241" t="s">
        <v>1104</v>
      </c>
      <c r="G129" s="242"/>
      <c r="H129" s="242"/>
      <c r="I129" s="242"/>
      <c r="J129" s="154" t="s">
        <v>441</v>
      </c>
      <c r="K129" s="174">
        <v>2</v>
      </c>
      <c r="L129" s="238"/>
      <c r="M129" s="238"/>
      <c r="N129" s="238"/>
      <c r="O129" s="222"/>
      <c r="P129" s="222"/>
      <c r="Q129" s="222"/>
      <c r="R129" s="147"/>
      <c r="T129" s="148" t="s">
        <v>3</v>
      </c>
      <c r="U129" s="37" t="s">
        <v>37</v>
      </c>
      <c r="V129" s="149">
        <v>0</v>
      </c>
      <c r="W129" s="149">
        <f t="shared" si="0"/>
        <v>0</v>
      </c>
      <c r="X129" s="149">
        <v>0</v>
      </c>
      <c r="Y129" s="149">
        <f t="shared" si="1"/>
        <v>0</v>
      </c>
      <c r="Z129" s="149">
        <v>0</v>
      </c>
      <c r="AA129" s="150">
        <f t="shared" si="2"/>
        <v>0</v>
      </c>
      <c r="AR129" s="14" t="s">
        <v>799</v>
      </c>
      <c r="AT129" s="14" t="s">
        <v>223</v>
      </c>
      <c r="AU129" s="14" t="s">
        <v>80</v>
      </c>
      <c r="AY129" s="14" t="s">
        <v>151</v>
      </c>
      <c r="BE129" s="106">
        <f t="shared" si="3"/>
        <v>0</v>
      </c>
      <c r="BF129" s="106">
        <f t="shared" si="4"/>
        <v>0</v>
      </c>
      <c r="BG129" s="106">
        <f t="shared" si="5"/>
        <v>0</v>
      </c>
      <c r="BH129" s="106">
        <f t="shared" si="6"/>
        <v>0</v>
      </c>
      <c r="BI129" s="106">
        <f t="shared" si="7"/>
        <v>0</v>
      </c>
      <c r="BJ129" s="14" t="s">
        <v>80</v>
      </c>
      <c r="BK129" s="151">
        <f t="shared" si="8"/>
        <v>0</v>
      </c>
      <c r="BL129" s="14" t="s">
        <v>354</v>
      </c>
      <c r="BM129" s="14" t="s">
        <v>811</v>
      </c>
    </row>
    <row r="130" spans="2:65" s="1" customFormat="1" ht="44.25" customHeight="1" x14ac:dyDescent="0.3">
      <c r="B130" s="142"/>
      <c r="C130" s="143" t="s">
        <v>193</v>
      </c>
      <c r="D130" s="143" t="s">
        <v>152</v>
      </c>
      <c r="E130" s="144" t="s">
        <v>812</v>
      </c>
      <c r="F130" s="239" t="s">
        <v>813</v>
      </c>
      <c r="G130" s="240"/>
      <c r="H130" s="240"/>
      <c r="I130" s="240"/>
      <c r="J130" s="145" t="s">
        <v>441</v>
      </c>
      <c r="K130" s="173">
        <v>16</v>
      </c>
      <c r="L130" s="222"/>
      <c r="M130" s="222"/>
      <c r="N130" s="222"/>
      <c r="O130" s="222"/>
      <c r="P130" s="222"/>
      <c r="Q130" s="222"/>
      <c r="R130" s="147"/>
      <c r="T130" s="148" t="s">
        <v>3</v>
      </c>
      <c r="U130" s="37" t="s">
        <v>37</v>
      </c>
      <c r="V130" s="149">
        <v>0</v>
      </c>
      <c r="W130" s="149">
        <f t="shared" si="0"/>
        <v>0</v>
      </c>
      <c r="X130" s="149">
        <v>0</v>
      </c>
      <c r="Y130" s="149">
        <f t="shared" si="1"/>
        <v>0</v>
      </c>
      <c r="Z130" s="149">
        <v>0</v>
      </c>
      <c r="AA130" s="150">
        <f t="shared" si="2"/>
        <v>0</v>
      </c>
      <c r="AR130" s="14" t="s">
        <v>354</v>
      </c>
      <c r="AT130" s="14" t="s">
        <v>152</v>
      </c>
      <c r="AU130" s="14" t="s">
        <v>80</v>
      </c>
      <c r="AY130" s="14" t="s">
        <v>151</v>
      </c>
      <c r="BE130" s="106">
        <f t="shared" si="3"/>
        <v>0</v>
      </c>
      <c r="BF130" s="106">
        <f t="shared" si="4"/>
        <v>0</v>
      </c>
      <c r="BG130" s="106">
        <f t="shared" si="5"/>
        <v>0</v>
      </c>
      <c r="BH130" s="106">
        <f t="shared" si="6"/>
        <v>0</v>
      </c>
      <c r="BI130" s="106">
        <f t="shared" si="7"/>
        <v>0</v>
      </c>
      <c r="BJ130" s="14" t="s">
        <v>80</v>
      </c>
      <c r="BK130" s="151">
        <f t="shared" si="8"/>
        <v>0</v>
      </c>
      <c r="BL130" s="14" t="s">
        <v>354</v>
      </c>
      <c r="BM130" s="14" t="s">
        <v>814</v>
      </c>
    </row>
    <row r="131" spans="2:65" s="1" customFormat="1" ht="44.25" customHeight="1" x14ac:dyDescent="0.3">
      <c r="B131" s="142"/>
      <c r="C131" s="143" t="s">
        <v>196</v>
      </c>
      <c r="D131" s="143" t="s">
        <v>152</v>
      </c>
      <c r="E131" s="144" t="s">
        <v>815</v>
      </c>
      <c r="F131" s="239" t="s">
        <v>816</v>
      </c>
      <c r="G131" s="240"/>
      <c r="H131" s="240"/>
      <c r="I131" s="240"/>
      <c r="J131" s="145" t="s">
        <v>441</v>
      </c>
      <c r="K131" s="173">
        <v>168</v>
      </c>
      <c r="L131" s="222"/>
      <c r="M131" s="222"/>
      <c r="N131" s="222"/>
      <c r="O131" s="222"/>
      <c r="P131" s="222"/>
      <c r="Q131" s="222"/>
      <c r="R131" s="147"/>
      <c r="T131" s="148" t="s">
        <v>3</v>
      </c>
      <c r="U131" s="37" t="s">
        <v>37</v>
      </c>
      <c r="V131" s="149">
        <v>0</v>
      </c>
      <c r="W131" s="149">
        <f t="shared" si="0"/>
        <v>0</v>
      </c>
      <c r="X131" s="149">
        <v>0</v>
      </c>
      <c r="Y131" s="149">
        <f t="shared" si="1"/>
        <v>0</v>
      </c>
      <c r="Z131" s="149">
        <v>0</v>
      </c>
      <c r="AA131" s="150">
        <f t="shared" si="2"/>
        <v>0</v>
      </c>
      <c r="AR131" s="14" t="s">
        <v>354</v>
      </c>
      <c r="AT131" s="14" t="s">
        <v>152</v>
      </c>
      <c r="AU131" s="14" t="s">
        <v>80</v>
      </c>
      <c r="AY131" s="14" t="s">
        <v>151</v>
      </c>
      <c r="BE131" s="106">
        <f t="shared" si="3"/>
        <v>0</v>
      </c>
      <c r="BF131" s="106">
        <f t="shared" si="4"/>
        <v>0</v>
      </c>
      <c r="BG131" s="106">
        <f t="shared" si="5"/>
        <v>0</v>
      </c>
      <c r="BH131" s="106">
        <f t="shared" si="6"/>
        <v>0</v>
      </c>
      <c r="BI131" s="106">
        <f t="shared" si="7"/>
        <v>0</v>
      </c>
      <c r="BJ131" s="14" t="s">
        <v>80</v>
      </c>
      <c r="BK131" s="151">
        <f t="shared" si="8"/>
        <v>0</v>
      </c>
      <c r="BL131" s="14" t="s">
        <v>354</v>
      </c>
      <c r="BM131" s="14" t="s">
        <v>817</v>
      </c>
    </row>
    <row r="132" spans="2:65" s="1" customFormat="1" ht="31.5" customHeight="1" x14ac:dyDescent="0.3">
      <c r="B132" s="142"/>
      <c r="C132" s="152" t="s">
        <v>198</v>
      </c>
      <c r="D132" s="152" t="s">
        <v>223</v>
      </c>
      <c r="E132" s="153" t="s">
        <v>818</v>
      </c>
      <c r="F132" s="241" t="s">
        <v>819</v>
      </c>
      <c r="G132" s="242"/>
      <c r="H132" s="242"/>
      <c r="I132" s="242"/>
      <c r="J132" s="154" t="s">
        <v>441</v>
      </c>
      <c r="K132" s="174">
        <v>2</v>
      </c>
      <c r="L132" s="238"/>
      <c r="M132" s="238"/>
      <c r="N132" s="238"/>
      <c r="O132" s="222"/>
      <c r="P132" s="222"/>
      <c r="Q132" s="222"/>
      <c r="R132" s="147"/>
      <c r="T132" s="148" t="s">
        <v>3</v>
      </c>
      <c r="U132" s="37" t="s">
        <v>37</v>
      </c>
      <c r="V132" s="149">
        <v>0</v>
      </c>
      <c r="W132" s="149">
        <f t="shared" si="0"/>
        <v>0</v>
      </c>
      <c r="X132" s="149">
        <v>0</v>
      </c>
      <c r="Y132" s="149">
        <f t="shared" si="1"/>
        <v>0</v>
      </c>
      <c r="Z132" s="149">
        <v>0</v>
      </c>
      <c r="AA132" s="150">
        <f t="shared" si="2"/>
        <v>0</v>
      </c>
      <c r="AR132" s="14" t="s">
        <v>799</v>
      </c>
      <c r="AT132" s="14" t="s">
        <v>223</v>
      </c>
      <c r="AU132" s="14" t="s">
        <v>80</v>
      </c>
      <c r="AY132" s="14" t="s">
        <v>151</v>
      </c>
      <c r="BE132" s="106">
        <f t="shared" si="3"/>
        <v>0</v>
      </c>
      <c r="BF132" s="106">
        <f t="shared" si="4"/>
        <v>0</v>
      </c>
      <c r="BG132" s="106">
        <f t="shared" si="5"/>
        <v>0</v>
      </c>
      <c r="BH132" s="106">
        <f t="shared" si="6"/>
        <v>0</v>
      </c>
      <c r="BI132" s="106">
        <f t="shared" si="7"/>
        <v>0</v>
      </c>
      <c r="BJ132" s="14" t="s">
        <v>80</v>
      </c>
      <c r="BK132" s="151">
        <f t="shared" si="8"/>
        <v>0</v>
      </c>
      <c r="BL132" s="14" t="s">
        <v>354</v>
      </c>
      <c r="BM132" s="14" t="s">
        <v>820</v>
      </c>
    </row>
    <row r="133" spans="2:65" s="1" customFormat="1" ht="31.5" customHeight="1" x14ac:dyDescent="0.3">
      <c r="B133" s="142"/>
      <c r="C133" s="152" t="s">
        <v>201</v>
      </c>
      <c r="D133" s="152" t="s">
        <v>223</v>
      </c>
      <c r="E133" s="153" t="s">
        <v>821</v>
      </c>
      <c r="F133" s="241" t="s">
        <v>822</v>
      </c>
      <c r="G133" s="242"/>
      <c r="H133" s="242"/>
      <c r="I133" s="242"/>
      <c r="J133" s="154" t="s">
        <v>231</v>
      </c>
      <c r="K133" s="174">
        <v>40</v>
      </c>
      <c r="L133" s="238"/>
      <c r="M133" s="238"/>
      <c r="N133" s="238"/>
      <c r="O133" s="222"/>
      <c r="P133" s="222"/>
      <c r="Q133" s="222"/>
      <c r="R133" s="147"/>
      <c r="T133" s="148" t="s">
        <v>3</v>
      </c>
      <c r="U133" s="37" t="s">
        <v>37</v>
      </c>
      <c r="V133" s="149">
        <v>0</v>
      </c>
      <c r="W133" s="149">
        <f t="shared" si="0"/>
        <v>0</v>
      </c>
      <c r="X133" s="149">
        <v>0</v>
      </c>
      <c r="Y133" s="149">
        <f t="shared" si="1"/>
        <v>0</v>
      </c>
      <c r="Z133" s="149">
        <v>0</v>
      </c>
      <c r="AA133" s="150">
        <f t="shared" si="2"/>
        <v>0</v>
      </c>
      <c r="AR133" s="14" t="s">
        <v>799</v>
      </c>
      <c r="AT133" s="14" t="s">
        <v>223</v>
      </c>
      <c r="AU133" s="14" t="s">
        <v>80</v>
      </c>
      <c r="AY133" s="14" t="s">
        <v>151</v>
      </c>
      <c r="BE133" s="106">
        <f t="shared" si="3"/>
        <v>0</v>
      </c>
      <c r="BF133" s="106">
        <f t="shared" si="4"/>
        <v>0</v>
      </c>
      <c r="BG133" s="106">
        <f t="shared" si="5"/>
        <v>0</v>
      </c>
      <c r="BH133" s="106">
        <f t="shared" si="6"/>
        <v>0</v>
      </c>
      <c r="BI133" s="106">
        <f t="shared" si="7"/>
        <v>0</v>
      </c>
      <c r="BJ133" s="14" t="s">
        <v>80</v>
      </c>
      <c r="BK133" s="151">
        <f t="shared" si="8"/>
        <v>0</v>
      </c>
      <c r="BL133" s="14" t="s">
        <v>354</v>
      </c>
      <c r="BM133" s="14" t="s">
        <v>823</v>
      </c>
    </row>
    <row r="134" spans="2:65" s="1" customFormat="1" ht="32.25" customHeight="1" x14ac:dyDescent="0.3">
      <c r="B134" s="142"/>
      <c r="C134" s="152" t="s">
        <v>203</v>
      </c>
      <c r="D134" s="152" t="s">
        <v>223</v>
      </c>
      <c r="E134" s="164" t="s">
        <v>824</v>
      </c>
      <c r="F134" s="236" t="s">
        <v>988</v>
      </c>
      <c r="G134" s="237"/>
      <c r="H134" s="237"/>
      <c r="I134" s="237"/>
      <c r="J134" s="154" t="s">
        <v>441</v>
      </c>
      <c r="K134" s="174">
        <v>15</v>
      </c>
      <c r="L134" s="238"/>
      <c r="M134" s="238"/>
      <c r="N134" s="238"/>
      <c r="O134" s="222"/>
      <c r="P134" s="222"/>
      <c r="Q134" s="222"/>
      <c r="R134" s="147"/>
      <c r="T134" s="148" t="s">
        <v>3</v>
      </c>
      <c r="U134" s="37" t="s">
        <v>37</v>
      </c>
      <c r="V134" s="149">
        <v>0</v>
      </c>
      <c r="W134" s="149">
        <f t="shared" si="0"/>
        <v>0</v>
      </c>
      <c r="X134" s="149">
        <v>0</v>
      </c>
      <c r="Y134" s="149">
        <f t="shared" si="1"/>
        <v>0</v>
      </c>
      <c r="Z134" s="149">
        <v>0</v>
      </c>
      <c r="AA134" s="150">
        <f t="shared" si="2"/>
        <v>0</v>
      </c>
      <c r="AR134" s="14" t="s">
        <v>799</v>
      </c>
      <c r="AT134" s="14" t="s">
        <v>223</v>
      </c>
      <c r="AU134" s="14" t="s">
        <v>80</v>
      </c>
      <c r="AY134" s="14" t="s">
        <v>151</v>
      </c>
      <c r="BE134" s="106">
        <f t="shared" si="3"/>
        <v>0</v>
      </c>
      <c r="BF134" s="106">
        <f t="shared" si="4"/>
        <v>0</v>
      </c>
      <c r="BG134" s="106">
        <f t="shared" si="5"/>
        <v>0</v>
      </c>
      <c r="BH134" s="106">
        <f t="shared" si="6"/>
        <v>0</v>
      </c>
      <c r="BI134" s="106">
        <f t="shared" si="7"/>
        <v>0</v>
      </c>
      <c r="BJ134" s="14" t="s">
        <v>80</v>
      </c>
      <c r="BK134" s="151">
        <f t="shared" si="8"/>
        <v>0</v>
      </c>
      <c r="BL134" s="14" t="s">
        <v>354</v>
      </c>
      <c r="BM134" s="14" t="s">
        <v>825</v>
      </c>
    </row>
    <row r="135" spans="2:65" s="1" customFormat="1" ht="31.5" customHeight="1" x14ac:dyDescent="0.3">
      <c r="B135" s="142"/>
      <c r="C135" s="152" t="s">
        <v>206</v>
      </c>
      <c r="D135" s="152" t="s">
        <v>223</v>
      </c>
      <c r="E135" s="153" t="s">
        <v>826</v>
      </c>
      <c r="F135" s="241" t="s">
        <v>827</v>
      </c>
      <c r="G135" s="242"/>
      <c r="H135" s="242"/>
      <c r="I135" s="242"/>
      <c r="J135" s="154" t="s">
        <v>441</v>
      </c>
      <c r="K135" s="174">
        <v>45</v>
      </c>
      <c r="L135" s="238"/>
      <c r="M135" s="238"/>
      <c r="N135" s="238"/>
      <c r="O135" s="222"/>
      <c r="P135" s="222"/>
      <c r="Q135" s="222"/>
      <c r="R135" s="147"/>
      <c r="T135" s="148" t="s">
        <v>3</v>
      </c>
      <c r="U135" s="37" t="s">
        <v>37</v>
      </c>
      <c r="V135" s="149">
        <v>0</v>
      </c>
      <c r="W135" s="149">
        <f t="shared" si="0"/>
        <v>0</v>
      </c>
      <c r="X135" s="149">
        <v>0</v>
      </c>
      <c r="Y135" s="149">
        <f t="shared" si="1"/>
        <v>0</v>
      </c>
      <c r="Z135" s="149">
        <v>0</v>
      </c>
      <c r="AA135" s="150">
        <f t="shared" si="2"/>
        <v>0</v>
      </c>
      <c r="AR135" s="14" t="s">
        <v>799</v>
      </c>
      <c r="AT135" s="14" t="s">
        <v>223</v>
      </c>
      <c r="AU135" s="14" t="s">
        <v>80</v>
      </c>
      <c r="AY135" s="14" t="s">
        <v>151</v>
      </c>
      <c r="BE135" s="106">
        <f t="shared" si="3"/>
        <v>0</v>
      </c>
      <c r="BF135" s="106">
        <f t="shared" si="4"/>
        <v>0</v>
      </c>
      <c r="BG135" s="106">
        <f t="shared" si="5"/>
        <v>0</v>
      </c>
      <c r="BH135" s="106">
        <f t="shared" si="6"/>
        <v>0</v>
      </c>
      <c r="BI135" s="106">
        <f t="shared" si="7"/>
        <v>0</v>
      </c>
      <c r="BJ135" s="14" t="s">
        <v>80</v>
      </c>
      <c r="BK135" s="151">
        <f t="shared" si="8"/>
        <v>0</v>
      </c>
      <c r="BL135" s="14" t="s">
        <v>354</v>
      </c>
      <c r="BM135" s="14" t="s">
        <v>828</v>
      </c>
    </row>
    <row r="136" spans="2:65" s="1" customFormat="1" ht="43.5" customHeight="1" x14ac:dyDescent="0.3">
      <c r="B136" s="142"/>
      <c r="C136" s="143" t="s">
        <v>209</v>
      </c>
      <c r="D136" s="143" t="s">
        <v>152</v>
      </c>
      <c r="E136" s="165" t="s">
        <v>829</v>
      </c>
      <c r="F136" s="220" t="s">
        <v>1041</v>
      </c>
      <c r="G136" s="221"/>
      <c r="H136" s="221"/>
      <c r="I136" s="221"/>
      <c r="J136" s="145" t="s">
        <v>441</v>
      </c>
      <c r="K136" s="173">
        <v>1</v>
      </c>
      <c r="L136" s="222"/>
      <c r="M136" s="222"/>
      <c r="N136" s="222"/>
      <c r="O136" s="222"/>
      <c r="P136" s="222"/>
      <c r="Q136" s="222"/>
      <c r="R136" s="147"/>
      <c r="T136" s="148" t="s">
        <v>3</v>
      </c>
      <c r="U136" s="37" t="s">
        <v>37</v>
      </c>
      <c r="V136" s="149">
        <v>0</v>
      </c>
      <c r="W136" s="149">
        <f t="shared" si="0"/>
        <v>0</v>
      </c>
      <c r="X136" s="149">
        <v>0</v>
      </c>
      <c r="Y136" s="149">
        <f t="shared" si="1"/>
        <v>0</v>
      </c>
      <c r="Z136" s="149">
        <v>0</v>
      </c>
      <c r="AA136" s="150">
        <f t="shared" si="2"/>
        <v>0</v>
      </c>
      <c r="AR136" s="14" t="s">
        <v>354</v>
      </c>
      <c r="AT136" s="14" t="s">
        <v>152</v>
      </c>
      <c r="AU136" s="14" t="s">
        <v>80</v>
      </c>
      <c r="AY136" s="14" t="s">
        <v>151</v>
      </c>
      <c r="BE136" s="106">
        <f t="shared" si="3"/>
        <v>0</v>
      </c>
      <c r="BF136" s="106">
        <f t="shared" si="4"/>
        <v>0</v>
      </c>
      <c r="BG136" s="106">
        <f t="shared" si="5"/>
        <v>0</v>
      </c>
      <c r="BH136" s="106">
        <f t="shared" si="6"/>
        <v>0</v>
      </c>
      <c r="BI136" s="106">
        <f t="shared" si="7"/>
        <v>0</v>
      </c>
      <c r="BJ136" s="14" t="s">
        <v>80</v>
      </c>
      <c r="BK136" s="151">
        <f t="shared" si="8"/>
        <v>0</v>
      </c>
      <c r="BL136" s="14" t="s">
        <v>354</v>
      </c>
      <c r="BM136" s="14" t="s">
        <v>209</v>
      </c>
    </row>
    <row r="137" spans="2:65" s="10" customFormat="1" ht="29.85" customHeight="1" x14ac:dyDescent="0.3">
      <c r="B137" s="131"/>
      <c r="C137" s="132"/>
      <c r="D137" s="141" t="s">
        <v>797</v>
      </c>
      <c r="E137" s="141"/>
      <c r="F137" s="141"/>
      <c r="G137" s="141"/>
      <c r="H137" s="141"/>
      <c r="I137" s="141"/>
      <c r="J137" s="141"/>
      <c r="K137" s="175"/>
      <c r="L137" s="175"/>
      <c r="M137" s="175"/>
      <c r="N137" s="229"/>
      <c r="O137" s="230"/>
      <c r="P137" s="230"/>
      <c r="Q137" s="230"/>
      <c r="R137" s="134"/>
      <c r="T137" s="135"/>
      <c r="U137" s="132"/>
      <c r="V137" s="132"/>
      <c r="W137" s="136">
        <f>SUM(W138:W140)</f>
        <v>0</v>
      </c>
      <c r="X137" s="132"/>
      <c r="Y137" s="136">
        <f>SUM(Y138:Y140)</f>
        <v>0</v>
      </c>
      <c r="Z137" s="132"/>
      <c r="AA137" s="137">
        <f>SUM(AA138:AA140)</f>
        <v>0</v>
      </c>
      <c r="AR137" s="138" t="s">
        <v>84</v>
      </c>
      <c r="AT137" s="139" t="s">
        <v>69</v>
      </c>
      <c r="AU137" s="139" t="s">
        <v>77</v>
      </c>
      <c r="AY137" s="138" t="s">
        <v>151</v>
      </c>
      <c r="BK137" s="140">
        <f>SUM(BK138:BK140)</f>
        <v>0</v>
      </c>
    </row>
    <row r="138" spans="2:65" s="1" customFormat="1" ht="26.25" customHeight="1" x14ac:dyDescent="0.3">
      <c r="B138" s="142"/>
      <c r="C138" s="143" t="s">
        <v>8</v>
      </c>
      <c r="D138" s="143" t="s">
        <v>152</v>
      </c>
      <c r="E138" s="144" t="s">
        <v>830</v>
      </c>
      <c r="F138" s="239" t="s">
        <v>1024</v>
      </c>
      <c r="G138" s="240"/>
      <c r="H138" s="240"/>
      <c r="I138" s="240"/>
      <c r="J138" s="145" t="s">
        <v>795</v>
      </c>
      <c r="K138" s="173">
        <v>53</v>
      </c>
      <c r="L138" s="222"/>
      <c r="M138" s="222"/>
      <c r="N138" s="222"/>
      <c r="O138" s="222"/>
      <c r="P138" s="222"/>
      <c r="Q138" s="222"/>
      <c r="R138" s="147"/>
      <c r="T138" s="148" t="s">
        <v>3</v>
      </c>
      <c r="U138" s="37" t="s">
        <v>37</v>
      </c>
      <c r="V138" s="149">
        <v>0</v>
      </c>
      <c r="W138" s="149">
        <f>V138*K138</f>
        <v>0</v>
      </c>
      <c r="X138" s="149">
        <v>0</v>
      </c>
      <c r="Y138" s="149">
        <f>X138*K138</f>
        <v>0</v>
      </c>
      <c r="Z138" s="149">
        <v>0</v>
      </c>
      <c r="AA138" s="150">
        <f>Z138*K138</f>
        <v>0</v>
      </c>
      <c r="AR138" s="14" t="s">
        <v>354</v>
      </c>
      <c r="AT138" s="14" t="s">
        <v>152</v>
      </c>
      <c r="AU138" s="14" t="s">
        <v>80</v>
      </c>
      <c r="AY138" s="14" t="s">
        <v>151</v>
      </c>
      <c r="BE138" s="106">
        <f>IF(U138="základná",N138,0)</f>
        <v>0</v>
      </c>
      <c r="BF138" s="106">
        <f>IF(U138="znížená",N138,0)</f>
        <v>0</v>
      </c>
      <c r="BG138" s="106">
        <f>IF(U138="zákl. prenesená",N138,0)</f>
        <v>0</v>
      </c>
      <c r="BH138" s="106">
        <f>IF(U138="zníž. prenesená",N138,0)</f>
        <v>0</v>
      </c>
      <c r="BI138" s="106">
        <f>IF(U138="nulová",N138,0)</f>
        <v>0</v>
      </c>
      <c r="BJ138" s="14" t="s">
        <v>80</v>
      </c>
      <c r="BK138" s="151">
        <f>ROUND(L138*K138,3)</f>
        <v>0</v>
      </c>
      <c r="BL138" s="14" t="s">
        <v>354</v>
      </c>
      <c r="BM138" s="14" t="s">
        <v>214</v>
      </c>
    </row>
    <row r="139" spans="2:65" s="1" customFormat="1" ht="22.5" customHeight="1" x14ac:dyDescent="0.3">
      <c r="B139" s="142"/>
      <c r="C139" s="143" t="s">
        <v>214</v>
      </c>
      <c r="D139" s="143" t="s">
        <v>152</v>
      </c>
      <c r="E139" s="144" t="s">
        <v>831</v>
      </c>
      <c r="F139" s="239" t="s">
        <v>832</v>
      </c>
      <c r="G139" s="240"/>
      <c r="H139" s="240"/>
      <c r="I139" s="240"/>
      <c r="J139" s="145" t="s">
        <v>795</v>
      </c>
      <c r="K139" s="173">
        <v>8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</v>
      </c>
      <c r="W139" s="149">
        <f>V139*K139</f>
        <v>0</v>
      </c>
      <c r="X139" s="149">
        <v>0</v>
      </c>
      <c r="Y139" s="149">
        <f>X139*K139</f>
        <v>0</v>
      </c>
      <c r="Z139" s="149">
        <v>0</v>
      </c>
      <c r="AA139" s="150">
        <f>Z139*K139</f>
        <v>0</v>
      </c>
      <c r="AR139" s="14" t="s">
        <v>354</v>
      </c>
      <c r="AT139" s="14" t="s">
        <v>152</v>
      </c>
      <c r="AU139" s="14" t="s">
        <v>80</v>
      </c>
      <c r="AY139" s="14" t="s">
        <v>151</v>
      </c>
      <c r="BE139" s="106">
        <f>IF(U139="základná",N139,0)</f>
        <v>0</v>
      </c>
      <c r="BF139" s="106">
        <f>IF(U139="znížená",N139,0)</f>
        <v>0</v>
      </c>
      <c r="BG139" s="106">
        <f>IF(U139="zákl. prenesená",N139,0)</f>
        <v>0</v>
      </c>
      <c r="BH139" s="106">
        <f>IF(U139="zníž. prenesená",N139,0)</f>
        <v>0</v>
      </c>
      <c r="BI139" s="106">
        <f>IF(U139="nulová",N139,0)</f>
        <v>0</v>
      </c>
      <c r="BJ139" s="14" t="s">
        <v>80</v>
      </c>
      <c r="BK139" s="151">
        <f>ROUND(L139*K139,3)</f>
        <v>0</v>
      </c>
      <c r="BL139" s="14" t="s">
        <v>354</v>
      </c>
      <c r="BM139" s="14" t="s">
        <v>218</v>
      </c>
    </row>
    <row r="140" spans="2:65" s="1" customFormat="1" ht="22.5" customHeight="1" x14ac:dyDescent="0.3">
      <c r="B140" s="142"/>
      <c r="C140" s="152" t="s">
        <v>218</v>
      </c>
      <c r="D140" s="152" t="s">
        <v>223</v>
      </c>
      <c r="E140" s="153" t="s">
        <v>833</v>
      </c>
      <c r="F140" s="241" t="s">
        <v>834</v>
      </c>
      <c r="G140" s="242"/>
      <c r="H140" s="242"/>
      <c r="I140" s="242"/>
      <c r="J140" s="154" t="s">
        <v>441</v>
      </c>
      <c r="K140" s="174">
        <v>1</v>
      </c>
      <c r="L140" s="238"/>
      <c r="M140" s="238"/>
      <c r="N140" s="238"/>
      <c r="O140" s="222"/>
      <c r="P140" s="222"/>
      <c r="Q140" s="222"/>
      <c r="R140" s="147"/>
      <c r="T140" s="148" t="s">
        <v>3</v>
      </c>
      <c r="U140" s="37" t="s">
        <v>37</v>
      </c>
      <c r="V140" s="149">
        <v>0</v>
      </c>
      <c r="W140" s="149">
        <f>V140*K140</f>
        <v>0</v>
      </c>
      <c r="X140" s="149">
        <v>0</v>
      </c>
      <c r="Y140" s="149">
        <f>X140*K140</f>
        <v>0</v>
      </c>
      <c r="Z140" s="149">
        <v>0</v>
      </c>
      <c r="AA140" s="150">
        <f>Z140*K140</f>
        <v>0</v>
      </c>
      <c r="AR140" s="14" t="s">
        <v>799</v>
      </c>
      <c r="AT140" s="14" t="s">
        <v>223</v>
      </c>
      <c r="AU140" s="14" t="s">
        <v>80</v>
      </c>
      <c r="AY140" s="14" t="s">
        <v>151</v>
      </c>
      <c r="BE140" s="106">
        <f>IF(U140="základná",N140,0)</f>
        <v>0</v>
      </c>
      <c r="BF140" s="106">
        <f>IF(U140="znížená",N140,0)</f>
        <v>0</v>
      </c>
      <c r="BG140" s="106">
        <f>IF(U140="zákl. prenesená",N140,0)</f>
        <v>0</v>
      </c>
      <c r="BH140" s="106">
        <f>IF(U140="zníž. prenesená",N140,0)</f>
        <v>0</v>
      </c>
      <c r="BI140" s="106">
        <f>IF(U140="nulová",N140,0)</f>
        <v>0</v>
      </c>
      <c r="BJ140" s="14" t="s">
        <v>80</v>
      </c>
      <c r="BK140" s="151">
        <f>ROUND(L140*K140,3)</f>
        <v>0</v>
      </c>
      <c r="BL140" s="14" t="s">
        <v>354</v>
      </c>
      <c r="BM140" s="14" t="s">
        <v>835</v>
      </c>
    </row>
    <row r="141" spans="2:65" s="10" customFormat="1" ht="29.85" customHeight="1" x14ac:dyDescent="0.3">
      <c r="B141" s="131"/>
      <c r="C141" s="132"/>
      <c r="D141" s="141" t="s">
        <v>708</v>
      </c>
      <c r="E141" s="141"/>
      <c r="F141" s="141"/>
      <c r="G141" s="141"/>
      <c r="H141" s="141"/>
      <c r="I141" s="141"/>
      <c r="J141" s="141"/>
      <c r="K141" s="175"/>
      <c r="L141" s="175"/>
      <c r="M141" s="175"/>
      <c r="N141" s="229"/>
      <c r="O141" s="230"/>
      <c r="P141" s="230"/>
      <c r="Q141" s="230"/>
      <c r="R141" s="134"/>
      <c r="T141" s="135"/>
      <c r="U141" s="132"/>
      <c r="V141" s="132"/>
      <c r="W141" s="136">
        <f>W142</f>
        <v>0</v>
      </c>
      <c r="X141" s="132"/>
      <c r="Y141" s="136">
        <f>Y142</f>
        <v>0</v>
      </c>
      <c r="Z141" s="132"/>
      <c r="AA141" s="137">
        <f>AA142</f>
        <v>0</v>
      </c>
      <c r="AR141" s="138" t="s">
        <v>87</v>
      </c>
      <c r="AT141" s="139" t="s">
        <v>69</v>
      </c>
      <c r="AU141" s="139" t="s">
        <v>77</v>
      </c>
      <c r="AY141" s="138" t="s">
        <v>151</v>
      </c>
      <c r="BK141" s="140">
        <f>BK142</f>
        <v>0</v>
      </c>
    </row>
    <row r="142" spans="2:65" s="1" customFormat="1" ht="28.5" customHeight="1" x14ac:dyDescent="0.3">
      <c r="B142" s="142"/>
      <c r="C142" s="143" t="s">
        <v>222</v>
      </c>
      <c r="D142" s="143" t="s">
        <v>152</v>
      </c>
      <c r="E142" s="144" t="s">
        <v>794</v>
      </c>
      <c r="F142" s="239" t="s">
        <v>1042</v>
      </c>
      <c r="G142" s="240"/>
      <c r="H142" s="240"/>
      <c r="I142" s="240"/>
      <c r="J142" s="145" t="s">
        <v>795</v>
      </c>
      <c r="K142" s="173">
        <v>143</v>
      </c>
      <c r="L142" s="222"/>
      <c r="M142" s="222"/>
      <c r="N142" s="222"/>
      <c r="O142" s="222"/>
      <c r="P142" s="222"/>
      <c r="Q142" s="222"/>
      <c r="R142" s="147"/>
      <c r="T142" s="148" t="s">
        <v>3</v>
      </c>
      <c r="U142" s="155" t="s">
        <v>37</v>
      </c>
      <c r="V142" s="156">
        <v>0</v>
      </c>
      <c r="W142" s="156">
        <f>V142*K142</f>
        <v>0</v>
      </c>
      <c r="X142" s="156">
        <v>0</v>
      </c>
      <c r="Y142" s="156">
        <f>X142*K142</f>
        <v>0</v>
      </c>
      <c r="Z142" s="156">
        <v>0</v>
      </c>
      <c r="AA142" s="157">
        <f>Z142*K142</f>
        <v>0</v>
      </c>
      <c r="AR142" s="14" t="s">
        <v>354</v>
      </c>
      <c r="AT142" s="14" t="s">
        <v>152</v>
      </c>
      <c r="AU142" s="14" t="s">
        <v>80</v>
      </c>
      <c r="AY142" s="14" t="s">
        <v>151</v>
      </c>
      <c r="BE142" s="106">
        <f>IF(U142="základná",N142,0)</f>
        <v>0</v>
      </c>
      <c r="BF142" s="106">
        <f>IF(U142="znížená",N142,0)</f>
        <v>0</v>
      </c>
      <c r="BG142" s="106">
        <f>IF(U142="zákl. prenesená",N142,0)</f>
        <v>0</v>
      </c>
      <c r="BH142" s="106">
        <f>IF(U142="zníž. prenesená",N142,0)</f>
        <v>0</v>
      </c>
      <c r="BI142" s="106">
        <f>IF(U142="nulová",N142,0)</f>
        <v>0</v>
      </c>
      <c r="BJ142" s="14" t="s">
        <v>80</v>
      </c>
      <c r="BK142" s="151">
        <f>ROUND(L142*K142,3)</f>
        <v>0</v>
      </c>
      <c r="BL142" s="14" t="s">
        <v>354</v>
      </c>
      <c r="BM142" s="14" t="s">
        <v>8</v>
      </c>
    </row>
    <row r="143" spans="2:65" s="1" customFormat="1" ht="6.95" customHeight="1" x14ac:dyDescent="0.3">
      <c r="B143" s="52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4"/>
    </row>
  </sheetData>
  <mergeCells count="131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5:Q95"/>
    <mergeCell ref="L97:Q97"/>
    <mergeCell ref="C103:Q103"/>
    <mergeCell ref="F105:P105"/>
    <mergeCell ref="F106:P106"/>
    <mergeCell ref="F107:P107"/>
    <mergeCell ref="M109:P109"/>
    <mergeCell ref="M111:Q111"/>
    <mergeCell ref="M112:Q112"/>
    <mergeCell ref="F114:I114"/>
    <mergeCell ref="L114:M114"/>
    <mergeCell ref="N114:Q114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H1:K1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S2:AC2"/>
    <mergeCell ref="F142:I142"/>
    <mergeCell ref="L142:M142"/>
    <mergeCell ref="N142:Q142"/>
    <mergeCell ref="N115:Q115"/>
    <mergeCell ref="N116:Q116"/>
    <mergeCell ref="N117:Q117"/>
    <mergeCell ref="N137:Q137"/>
    <mergeCell ref="N141:Q141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14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4"/>
  <sheetViews>
    <sheetView showGridLines="0" zoomScaleNormal="100" workbookViewId="0">
      <pane ySplit="1" topLeftCell="A126" activePane="bottomLeft" state="frozen"/>
      <selection pane="bottomLeft" activeCell="F147" sqref="F14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88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104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59" t="s">
        <v>1016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/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ROUND((SUM(BE98:BE99)+SUM(BE118:BE143)),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ROUND((SUM(BF98:BF99)+SUM(BF118:BF143)),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ROUND((SUM(BG98:BG99)+SUM(BG118:BG143)),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ROUND((SUM(BH98:BH99)+SUM(BH118:BH143)),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ROUND((SUM(BI98:BI99)+SUM(BI118:BI143)),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104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4 - Vykurovanie - Hydraulické vyregulovanie objektu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119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836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4.85" customHeight="1" x14ac:dyDescent="0.3">
      <c r="B92" s="120"/>
      <c r="C92" s="91"/>
      <c r="D92" s="102" t="s">
        <v>837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4.85" customHeight="1" x14ac:dyDescent="0.3">
      <c r="B93" s="120"/>
      <c r="C93" s="91"/>
      <c r="D93" s="102" t="s">
        <v>838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8" customFormat="1" ht="14.85" customHeight="1" x14ac:dyDescent="0.3">
      <c r="B94" s="120"/>
      <c r="C94" s="91"/>
      <c r="D94" s="102" t="s">
        <v>839</v>
      </c>
      <c r="E94" s="91"/>
      <c r="F94" s="91"/>
      <c r="G94" s="91"/>
      <c r="H94" s="91"/>
      <c r="I94" s="91"/>
      <c r="J94" s="91"/>
      <c r="K94" s="91"/>
      <c r="L94" s="91"/>
      <c r="M94" s="91"/>
      <c r="N94" s="183"/>
      <c r="O94" s="187"/>
      <c r="P94" s="187"/>
      <c r="Q94" s="187"/>
      <c r="R94" s="121"/>
    </row>
    <row r="95" spans="2:47" s="8" customFormat="1" ht="19.899999999999999" customHeight="1" x14ac:dyDescent="0.3">
      <c r="B95" s="120"/>
      <c r="C95" s="91"/>
      <c r="D95" s="102" t="s">
        <v>128</v>
      </c>
      <c r="E95" s="91"/>
      <c r="F95" s="91"/>
      <c r="G95" s="91"/>
      <c r="H95" s="91"/>
      <c r="I95" s="91"/>
      <c r="J95" s="91"/>
      <c r="K95" s="91"/>
      <c r="L95" s="91"/>
      <c r="M95" s="91"/>
      <c r="N95" s="183"/>
      <c r="O95" s="187"/>
      <c r="P95" s="187"/>
      <c r="Q95" s="187"/>
      <c r="R95" s="121"/>
    </row>
    <row r="96" spans="2:47" s="8" customFormat="1" ht="14.85" customHeight="1" x14ac:dyDescent="0.3">
      <c r="B96" s="120"/>
      <c r="C96" s="91"/>
      <c r="D96" s="102" t="s">
        <v>129</v>
      </c>
      <c r="E96" s="91"/>
      <c r="F96" s="91"/>
      <c r="G96" s="91"/>
      <c r="H96" s="91"/>
      <c r="I96" s="91"/>
      <c r="J96" s="91"/>
      <c r="K96" s="91"/>
      <c r="L96" s="91"/>
      <c r="M96" s="91"/>
      <c r="N96" s="183"/>
      <c r="O96" s="187"/>
      <c r="P96" s="187"/>
      <c r="Q96" s="187"/>
      <c r="R96" s="121"/>
    </row>
    <row r="97" spans="2:21" s="1" customFormat="1" ht="21.75" customHeight="1" x14ac:dyDescent="0.3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/>
    </row>
    <row r="98" spans="2:21" s="1" customFormat="1" ht="29.25" customHeight="1" x14ac:dyDescent="0.3">
      <c r="B98" s="28"/>
      <c r="C98" s="115" t="s">
        <v>136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50"/>
      <c r="O98" s="184"/>
      <c r="P98" s="184"/>
      <c r="Q98" s="184"/>
      <c r="R98" s="30"/>
      <c r="T98" s="122"/>
      <c r="U98" s="123" t="s">
        <v>34</v>
      </c>
    </row>
    <row r="99" spans="2:21" s="1" customFormat="1" ht="18" customHeight="1" x14ac:dyDescent="0.3"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0"/>
    </row>
    <row r="100" spans="2:21" s="1" customFormat="1" ht="29.25" customHeight="1" x14ac:dyDescent="0.3">
      <c r="B100" s="28"/>
      <c r="C100" s="107" t="s">
        <v>100</v>
      </c>
      <c r="D100" s="108"/>
      <c r="E100" s="108"/>
      <c r="F100" s="108"/>
      <c r="G100" s="108"/>
      <c r="H100" s="108"/>
      <c r="I100" s="108"/>
      <c r="J100" s="108"/>
      <c r="K100" s="108"/>
      <c r="L100" s="180"/>
      <c r="M100" s="251"/>
      <c r="N100" s="251"/>
      <c r="O100" s="251"/>
      <c r="P100" s="251"/>
      <c r="Q100" s="251"/>
      <c r="R100" s="30"/>
    </row>
    <row r="101" spans="2:21" s="1" customFormat="1" ht="6.95" customHeight="1" x14ac:dyDescent="0.3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4"/>
    </row>
    <row r="105" spans="2:21" s="1" customFormat="1" ht="6.95" customHeight="1" x14ac:dyDescent="0.3"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7"/>
    </row>
    <row r="106" spans="2:21" s="1" customFormat="1" ht="36.950000000000003" customHeight="1" x14ac:dyDescent="0.3">
      <c r="B106" s="28"/>
      <c r="C106" s="205" t="s">
        <v>137</v>
      </c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30"/>
    </row>
    <row r="107" spans="2:21" s="1" customFormat="1" ht="6.95" customHeight="1" x14ac:dyDescent="0.3">
      <c r="B107" s="28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/>
    </row>
    <row r="108" spans="2:21" s="1" customFormat="1" ht="30" customHeight="1" x14ac:dyDescent="0.3">
      <c r="B108" s="28"/>
      <c r="C108" s="25" t="s">
        <v>13</v>
      </c>
      <c r="D108" s="29"/>
      <c r="E108" s="29"/>
      <c r="F108" s="243" t="str">
        <f>F6</f>
        <v>Obvodné oddelenie PZ, Prešov -  Sever - rekonštrukcia a modernizácia objektu</v>
      </c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29"/>
      <c r="R108" s="30"/>
    </row>
    <row r="109" spans="2:21" ht="30" customHeight="1" x14ac:dyDescent="0.3">
      <c r="B109" s="18"/>
      <c r="C109" s="25" t="s">
        <v>103</v>
      </c>
      <c r="D109" s="19"/>
      <c r="E109" s="19"/>
      <c r="F109" s="243" t="s">
        <v>104</v>
      </c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19"/>
      <c r="R109" s="20"/>
    </row>
    <row r="110" spans="2:21" s="1" customFormat="1" ht="36.950000000000003" customHeight="1" x14ac:dyDescent="0.3">
      <c r="B110" s="28"/>
      <c r="C110" s="62" t="s">
        <v>105</v>
      </c>
      <c r="D110" s="29"/>
      <c r="E110" s="29"/>
      <c r="F110" s="206" t="str">
        <f>F8</f>
        <v>4 - Vykurovanie - Hydraulické vyregulovanie objektu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29"/>
      <c r="R110" s="30"/>
    </row>
    <row r="111" spans="2:21" s="1" customFormat="1" ht="6.95" customHeight="1" x14ac:dyDescent="0.3"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0"/>
    </row>
    <row r="112" spans="2:21" s="1" customFormat="1" ht="18" customHeight="1" x14ac:dyDescent="0.3">
      <c r="B112" s="28"/>
      <c r="C112" s="25" t="s">
        <v>17</v>
      </c>
      <c r="D112" s="29"/>
      <c r="E112" s="29"/>
      <c r="F112" s="23" t="str">
        <f>F10</f>
        <v xml:space="preserve"> </v>
      </c>
      <c r="G112" s="29"/>
      <c r="H112" s="29"/>
      <c r="I112" s="29"/>
      <c r="J112" s="29"/>
      <c r="K112" s="25" t="s">
        <v>19</v>
      </c>
      <c r="L112" s="29"/>
      <c r="M112" s="244" t="str">
        <f>IF(O10="","",O10)</f>
        <v/>
      </c>
      <c r="N112" s="184"/>
      <c r="O112" s="184"/>
      <c r="P112" s="184"/>
      <c r="Q112" s="29"/>
      <c r="R112" s="30"/>
    </row>
    <row r="113" spans="2:65" s="1" customFormat="1" ht="6.95" customHeight="1" x14ac:dyDescent="0.3"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</row>
    <row r="114" spans="2:65" s="1" customFormat="1" ht="15" x14ac:dyDescent="0.3">
      <c r="B114" s="28"/>
      <c r="C114" s="25" t="s">
        <v>20</v>
      </c>
      <c r="D114" s="29"/>
      <c r="E114" s="29"/>
      <c r="F114" s="23" t="str">
        <f>E13</f>
        <v>Ministerstvo vnútra SR</v>
      </c>
      <c r="G114" s="29"/>
      <c r="H114" s="29"/>
      <c r="I114" s="29"/>
      <c r="J114" s="29"/>
      <c r="K114" s="25" t="s">
        <v>25</v>
      </c>
      <c r="L114" s="29"/>
      <c r="M114" s="216" t="str">
        <f>E19</f>
        <v>Cobra Bauart s.r.o.</v>
      </c>
      <c r="N114" s="184"/>
      <c r="O114" s="184"/>
      <c r="P114" s="184"/>
      <c r="Q114" s="184"/>
      <c r="R114" s="30"/>
    </row>
    <row r="115" spans="2:65" s="1" customFormat="1" ht="14.45" customHeight="1" x14ac:dyDescent="0.3">
      <c r="B115" s="28"/>
      <c r="C115" s="25" t="s">
        <v>24</v>
      </c>
      <c r="D115" s="29"/>
      <c r="E115" s="29"/>
      <c r="F115" s="23" t="str">
        <f>IF(E16="","",E16)</f>
        <v xml:space="preserve"> </v>
      </c>
      <c r="G115" s="29"/>
      <c r="H115" s="29"/>
      <c r="I115" s="29"/>
      <c r="J115" s="29"/>
      <c r="K115" s="25" t="s">
        <v>29</v>
      </c>
      <c r="L115" s="29"/>
      <c r="M115" s="216" t="str">
        <f>E22</f>
        <v xml:space="preserve"> </v>
      </c>
      <c r="N115" s="184"/>
      <c r="O115" s="184"/>
      <c r="P115" s="184"/>
      <c r="Q115" s="184"/>
      <c r="R115" s="30"/>
    </row>
    <row r="116" spans="2:65" s="1" customFormat="1" ht="10.35" customHeight="1" x14ac:dyDescent="0.3"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30"/>
    </row>
    <row r="117" spans="2:65" s="9" customFormat="1" ht="29.25" customHeight="1" x14ac:dyDescent="0.3">
      <c r="B117" s="124"/>
      <c r="C117" s="125" t="s">
        <v>138</v>
      </c>
      <c r="D117" s="126" t="s">
        <v>139</v>
      </c>
      <c r="E117" s="126" t="s">
        <v>52</v>
      </c>
      <c r="F117" s="245" t="s">
        <v>140</v>
      </c>
      <c r="G117" s="246"/>
      <c r="H117" s="246"/>
      <c r="I117" s="246"/>
      <c r="J117" s="126" t="s">
        <v>141</v>
      </c>
      <c r="K117" s="126" t="s">
        <v>142</v>
      </c>
      <c r="L117" s="247" t="s">
        <v>143</v>
      </c>
      <c r="M117" s="246"/>
      <c r="N117" s="245" t="s">
        <v>111</v>
      </c>
      <c r="O117" s="246"/>
      <c r="P117" s="246"/>
      <c r="Q117" s="248"/>
      <c r="R117" s="127"/>
      <c r="T117" s="69" t="s">
        <v>144</v>
      </c>
      <c r="U117" s="70" t="s">
        <v>34</v>
      </c>
      <c r="V117" s="70" t="s">
        <v>145</v>
      </c>
      <c r="W117" s="70" t="s">
        <v>146</v>
      </c>
      <c r="X117" s="70" t="s">
        <v>147</v>
      </c>
      <c r="Y117" s="70" t="s">
        <v>148</v>
      </c>
      <c r="Z117" s="70" t="s">
        <v>149</v>
      </c>
      <c r="AA117" s="71" t="s">
        <v>150</v>
      </c>
    </row>
    <row r="118" spans="2:65" s="1" customFormat="1" ht="29.25" customHeight="1" x14ac:dyDescent="0.35">
      <c r="B118" s="28"/>
      <c r="C118" s="73" t="s">
        <v>107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3"/>
      <c r="O118" s="224"/>
      <c r="P118" s="224"/>
      <c r="Q118" s="224"/>
      <c r="R118" s="30"/>
      <c r="T118" s="72"/>
      <c r="U118" s="44"/>
      <c r="V118" s="44"/>
      <c r="W118" s="128">
        <f>W119</f>
        <v>8.1972799999999992</v>
      </c>
      <c r="X118" s="44"/>
      <c r="Y118" s="128">
        <f>Y119</f>
        <v>0</v>
      </c>
      <c r="Z118" s="44"/>
      <c r="AA118" s="129">
        <f>AA119</f>
        <v>0</v>
      </c>
      <c r="AT118" s="14" t="s">
        <v>69</v>
      </c>
      <c r="AU118" s="14" t="s">
        <v>113</v>
      </c>
      <c r="BK118" s="130">
        <f>BK119</f>
        <v>0</v>
      </c>
    </row>
    <row r="119" spans="2:65" s="10" customFormat="1" ht="37.35" customHeight="1" x14ac:dyDescent="0.35">
      <c r="B119" s="131"/>
      <c r="C119" s="132"/>
      <c r="D119" s="133" t="s">
        <v>119</v>
      </c>
      <c r="E119" s="133"/>
      <c r="F119" s="133"/>
      <c r="G119" s="133"/>
      <c r="H119" s="133"/>
      <c r="I119" s="133"/>
      <c r="J119" s="133"/>
      <c r="K119" s="133"/>
      <c r="L119" s="133"/>
      <c r="M119" s="133"/>
      <c r="N119" s="225"/>
      <c r="O119" s="226"/>
      <c r="P119" s="226"/>
      <c r="Q119" s="226"/>
      <c r="R119" s="134"/>
      <c r="T119" s="135"/>
      <c r="U119" s="132"/>
      <c r="V119" s="132"/>
      <c r="W119" s="136">
        <f>W120+W141</f>
        <v>8.1972799999999992</v>
      </c>
      <c r="X119" s="132"/>
      <c r="Y119" s="136">
        <f>Y120+Y141</f>
        <v>0</v>
      </c>
      <c r="Z119" s="132"/>
      <c r="AA119" s="137">
        <f>AA120+AA141</f>
        <v>0</v>
      </c>
      <c r="AR119" s="138" t="s">
        <v>80</v>
      </c>
      <c r="AT119" s="139" t="s">
        <v>69</v>
      </c>
      <c r="AU119" s="139" t="s">
        <v>70</v>
      </c>
      <c r="AY119" s="138" t="s">
        <v>151</v>
      </c>
      <c r="BK119" s="140">
        <f>BK120+BK141</f>
        <v>0</v>
      </c>
    </row>
    <row r="120" spans="2:65" s="10" customFormat="1" ht="19.899999999999999" customHeight="1" x14ac:dyDescent="0.3">
      <c r="B120" s="131"/>
      <c r="C120" s="132"/>
      <c r="D120" s="141" t="s">
        <v>836</v>
      </c>
      <c r="E120" s="141"/>
      <c r="F120" s="141"/>
      <c r="G120" s="141"/>
      <c r="H120" s="141"/>
      <c r="I120" s="141"/>
      <c r="J120" s="141"/>
      <c r="K120" s="141"/>
      <c r="L120" s="141"/>
      <c r="M120" s="141"/>
      <c r="N120" s="233"/>
      <c r="O120" s="183"/>
      <c r="P120" s="183"/>
      <c r="Q120" s="183"/>
      <c r="R120" s="134"/>
      <c r="T120" s="135"/>
      <c r="U120" s="132"/>
      <c r="V120" s="132"/>
      <c r="W120" s="136">
        <f>W121+W123+W133</f>
        <v>8.1972799999999992</v>
      </c>
      <c r="X120" s="132"/>
      <c r="Y120" s="136">
        <f>Y121+Y123+Y133</f>
        <v>0</v>
      </c>
      <c r="Z120" s="132"/>
      <c r="AA120" s="137">
        <f>AA121+AA123+AA133</f>
        <v>0</v>
      </c>
      <c r="AR120" s="138" t="s">
        <v>80</v>
      </c>
      <c r="AT120" s="139" t="s">
        <v>69</v>
      </c>
      <c r="AU120" s="139" t="s">
        <v>77</v>
      </c>
      <c r="AY120" s="138" t="s">
        <v>151</v>
      </c>
      <c r="BK120" s="140">
        <f>BK121+BK123+BK133</f>
        <v>0</v>
      </c>
    </row>
    <row r="121" spans="2:65" s="10" customFormat="1" ht="14.85" customHeight="1" x14ac:dyDescent="0.3">
      <c r="B121" s="131"/>
      <c r="C121" s="132"/>
      <c r="D121" s="141" t="s">
        <v>837</v>
      </c>
      <c r="E121" s="141"/>
      <c r="F121" s="141"/>
      <c r="G121" s="141"/>
      <c r="H121" s="141"/>
      <c r="I121" s="141"/>
      <c r="J121" s="141"/>
      <c r="K121" s="141"/>
      <c r="L121" s="141"/>
      <c r="M121" s="141"/>
      <c r="N121" s="227"/>
      <c r="O121" s="228"/>
      <c r="P121" s="228"/>
      <c r="Q121" s="228"/>
      <c r="R121" s="134"/>
      <c r="T121" s="135"/>
      <c r="U121" s="132"/>
      <c r="V121" s="132"/>
      <c r="W121" s="136">
        <f>W122</f>
        <v>0</v>
      </c>
      <c r="X121" s="132"/>
      <c r="Y121" s="136">
        <f>Y122</f>
        <v>0</v>
      </c>
      <c r="Z121" s="132"/>
      <c r="AA121" s="137">
        <f>AA122</f>
        <v>0</v>
      </c>
      <c r="AR121" s="138" t="s">
        <v>80</v>
      </c>
      <c r="AT121" s="139" t="s">
        <v>69</v>
      </c>
      <c r="AU121" s="139" t="s">
        <v>80</v>
      </c>
      <c r="AY121" s="138" t="s">
        <v>151</v>
      </c>
      <c r="BK121" s="140">
        <f>BK122</f>
        <v>0</v>
      </c>
    </row>
    <row r="122" spans="2:65" s="1" customFormat="1" ht="22.5" customHeight="1" x14ac:dyDescent="0.3">
      <c r="B122" s="142"/>
      <c r="C122" s="143" t="s">
        <v>77</v>
      </c>
      <c r="D122" s="143" t="s">
        <v>152</v>
      </c>
      <c r="E122" s="144" t="s">
        <v>840</v>
      </c>
      <c r="F122" s="239" t="s">
        <v>841</v>
      </c>
      <c r="G122" s="240"/>
      <c r="H122" s="240"/>
      <c r="I122" s="240"/>
      <c r="J122" s="145" t="s">
        <v>795</v>
      </c>
      <c r="K122" s="173">
        <v>72</v>
      </c>
      <c r="L122" s="222"/>
      <c r="M122" s="222"/>
      <c r="N122" s="222"/>
      <c r="O122" s="222"/>
      <c r="P122" s="222"/>
      <c r="Q122" s="222"/>
      <c r="R122" s="147"/>
      <c r="T122" s="148" t="s">
        <v>3</v>
      </c>
      <c r="U122" s="37" t="s">
        <v>37</v>
      </c>
      <c r="V122" s="149">
        <v>0</v>
      </c>
      <c r="W122" s="149">
        <f>V122*K122</f>
        <v>0</v>
      </c>
      <c r="X122" s="149">
        <v>0</v>
      </c>
      <c r="Y122" s="149">
        <f>X122*K122</f>
        <v>0</v>
      </c>
      <c r="Z122" s="149">
        <v>0</v>
      </c>
      <c r="AA122" s="150">
        <f>Z122*K122</f>
        <v>0</v>
      </c>
      <c r="AR122" s="14" t="s">
        <v>87</v>
      </c>
      <c r="AT122" s="14" t="s">
        <v>152</v>
      </c>
      <c r="AU122" s="14" t="s">
        <v>84</v>
      </c>
      <c r="AY122" s="14" t="s">
        <v>151</v>
      </c>
      <c r="BE122" s="106">
        <f>IF(U122="základná",N122,0)</f>
        <v>0</v>
      </c>
      <c r="BF122" s="106">
        <f>IF(U122="znížená",N122,0)</f>
        <v>0</v>
      </c>
      <c r="BG122" s="106">
        <f>IF(U122="zákl. prenesená",N122,0)</f>
        <v>0</v>
      </c>
      <c r="BH122" s="106">
        <f>IF(U122="zníž. prenesená",N122,0)</f>
        <v>0</v>
      </c>
      <c r="BI122" s="106">
        <f>IF(U122="nulová",N122,0)</f>
        <v>0</v>
      </c>
      <c r="BJ122" s="14" t="s">
        <v>80</v>
      </c>
      <c r="BK122" s="151">
        <f>ROUND(L122*K122,3)</f>
        <v>0</v>
      </c>
      <c r="BL122" s="14" t="s">
        <v>87</v>
      </c>
      <c r="BM122" s="14" t="s">
        <v>77</v>
      </c>
    </row>
    <row r="123" spans="2:65" s="10" customFormat="1" ht="22.35" customHeight="1" x14ac:dyDescent="0.3">
      <c r="B123" s="131"/>
      <c r="C123" s="132"/>
      <c r="D123" s="141" t="s">
        <v>838</v>
      </c>
      <c r="E123" s="141"/>
      <c r="F123" s="141"/>
      <c r="G123" s="141"/>
      <c r="H123" s="141"/>
      <c r="I123" s="141"/>
      <c r="J123" s="141"/>
      <c r="K123" s="175"/>
      <c r="L123" s="175"/>
      <c r="M123" s="175"/>
      <c r="N123" s="229"/>
      <c r="O123" s="230"/>
      <c r="P123" s="230"/>
      <c r="Q123" s="230"/>
      <c r="R123" s="134"/>
      <c r="T123" s="135"/>
      <c r="U123" s="132"/>
      <c r="V123" s="132"/>
      <c r="W123" s="136">
        <f>SUM(W124:W132)</f>
        <v>8.1972799999999992</v>
      </c>
      <c r="X123" s="132"/>
      <c r="Y123" s="136">
        <f>SUM(Y124:Y132)</f>
        <v>0</v>
      </c>
      <c r="Z123" s="132"/>
      <c r="AA123" s="137">
        <f>SUM(AA124:AA132)</f>
        <v>0</v>
      </c>
      <c r="AR123" s="138" t="s">
        <v>80</v>
      </c>
      <c r="AT123" s="139" t="s">
        <v>69</v>
      </c>
      <c r="AU123" s="139" t="s">
        <v>80</v>
      </c>
      <c r="AY123" s="138" t="s">
        <v>151</v>
      </c>
      <c r="BK123" s="140">
        <f>SUM(BK124:BK132)</f>
        <v>0</v>
      </c>
    </row>
    <row r="124" spans="2:65" s="1" customFormat="1" ht="24" customHeight="1" x14ac:dyDescent="0.3">
      <c r="B124" s="142"/>
      <c r="C124" s="143" t="s">
        <v>80</v>
      </c>
      <c r="D124" s="143" t="s">
        <v>152</v>
      </c>
      <c r="E124" s="144" t="s">
        <v>842</v>
      </c>
      <c r="F124" s="239" t="s">
        <v>1040</v>
      </c>
      <c r="G124" s="240"/>
      <c r="H124" s="240"/>
      <c r="I124" s="240"/>
      <c r="J124" s="145" t="s">
        <v>441</v>
      </c>
      <c r="K124" s="173">
        <v>182</v>
      </c>
      <c r="L124" s="222"/>
      <c r="M124" s="222"/>
      <c r="N124" s="222"/>
      <c r="O124" s="222"/>
      <c r="P124" s="222"/>
      <c r="Q124" s="222"/>
      <c r="R124" s="147"/>
      <c r="T124" s="148" t="s">
        <v>3</v>
      </c>
      <c r="U124" s="37" t="s">
        <v>37</v>
      </c>
      <c r="V124" s="149">
        <v>0</v>
      </c>
      <c r="W124" s="149">
        <f t="shared" ref="W124:W132" si="0">V124*K124</f>
        <v>0</v>
      </c>
      <c r="X124" s="149">
        <v>0</v>
      </c>
      <c r="Y124" s="149">
        <f t="shared" ref="Y124:Y132" si="1">X124*K124</f>
        <v>0</v>
      </c>
      <c r="Z124" s="149">
        <v>0</v>
      </c>
      <c r="AA124" s="150">
        <f t="shared" ref="AA124:AA132" si="2">Z124*K124</f>
        <v>0</v>
      </c>
      <c r="AR124" s="14" t="s">
        <v>87</v>
      </c>
      <c r="AT124" s="14" t="s">
        <v>152</v>
      </c>
      <c r="AU124" s="14" t="s">
        <v>84</v>
      </c>
      <c r="AY124" s="14" t="s">
        <v>151</v>
      </c>
      <c r="BE124" s="106">
        <f t="shared" ref="BE124:BE132" si="3">IF(U124="základná",N124,0)</f>
        <v>0</v>
      </c>
      <c r="BF124" s="106">
        <f t="shared" ref="BF124:BF132" si="4">IF(U124="znížená",N124,0)</f>
        <v>0</v>
      </c>
      <c r="BG124" s="106">
        <f t="shared" ref="BG124:BG132" si="5">IF(U124="zákl. prenesená",N124,0)</f>
        <v>0</v>
      </c>
      <c r="BH124" s="106">
        <f t="shared" ref="BH124:BH132" si="6">IF(U124="zníž. prenesená",N124,0)</f>
        <v>0</v>
      </c>
      <c r="BI124" s="106">
        <f t="shared" ref="BI124:BI132" si="7">IF(U124="nulová",N124,0)</f>
        <v>0</v>
      </c>
      <c r="BJ124" s="14" t="s">
        <v>80</v>
      </c>
      <c r="BK124" s="151">
        <f t="shared" ref="BK124:BK132" si="8">ROUND(L124*K124,3)</f>
        <v>0</v>
      </c>
      <c r="BL124" s="14" t="s">
        <v>87</v>
      </c>
      <c r="BM124" s="14" t="s">
        <v>198</v>
      </c>
    </row>
    <row r="125" spans="2:65" s="1" customFormat="1" ht="22.5" customHeight="1" x14ac:dyDescent="0.3">
      <c r="B125" s="142"/>
      <c r="C125" s="143" t="s">
        <v>84</v>
      </c>
      <c r="D125" s="143" t="s">
        <v>152</v>
      </c>
      <c r="E125" s="144" t="s">
        <v>843</v>
      </c>
      <c r="F125" s="239" t="s">
        <v>844</v>
      </c>
      <c r="G125" s="240"/>
      <c r="H125" s="240"/>
      <c r="I125" s="240"/>
      <c r="J125" s="145" t="s">
        <v>441</v>
      </c>
      <c r="K125" s="173">
        <v>178</v>
      </c>
      <c r="L125" s="222"/>
      <c r="M125" s="222"/>
      <c r="N125" s="222"/>
      <c r="O125" s="222"/>
      <c r="P125" s="222"/>
      <c r="Q125" s="222"/>
      <c r="R125" s="147"/>
      <c r="T125" s="148" t="s">
        <v>3</v>
      </c>
      <c r="U125" s="37" t="s">
        <v>37</v>
      </c>
      <c r="V125" s="149">
        <v>0</v>
      </c>
      <c r="W125" s="149">
        <f t="shared" si="0"/>
        <v>0</v>
      </c>
      <c r="X125" s="149">
        <v>0</v>
      </c>
      <c r="Y125" s="149">
        <f t="shared" si="1"/>
        <v>0</v>
      </c>
      <c r="Z125" s="149">
        <v>0</v>
      </c>
      <c r="AA125" s="150">
        <f t="shared" si="2"/>
        <v>0</v>
      </c>
      <c r="AR125" s="14" t="s">
        <v>87</v>
      </c>
      <c r="AT125" s="14" t="s">
        <v>152</v>
      </c>
      <c r="AU125" s="14" t="s">
        <v>84</v>
      </c>
      <c r="AY125" s="14" t="s">
        <v>151</v>
      </c>
      <c r="BE125" s="106">
        <f t="shared" si="3"/>
        <v>0</v>
      </c>
      <c r="BF125" s="106">
        <f t="shared" si="4"/>
        <v>0</v>
      </c>
      <c r="BG125" s="106">
        <f t="shared" si="5"/>
        <v>0</v>
      </c>
      <c r="BH125" s="106">
        <f t="shared" si="6"/>
        <v>0</v>
      </c>
      <c r="BI125" s="106">
        <f t="shared" si="7"/>
        <v>0</v>
      </c>
      <c r="BJ125" s="14" t="s">
        <v>80</v>
      </c>
      <c r="BK125" s="151">
        <f t="shared" si="8"/>
        <v>0</v>
      </c>
      <c r="BL125" s="14" t="s">
        <v>87</v>
      </c>
      <c r="BM125" s="14" t="s">
        <v>201</v>
      </c>
    </row>
    <row r="126" spans="2:65" s="1" customFormat="1" ht="31.5" customHeight="1" x14ac:dyDescent="0.3">
      <c r="B126" s="142"/>
      <c r="C126" s="152" t="s">
        <v>87</v>
      </c>
      <c r="D126" s="152" t="s">
        <v>223</v>
      </c>
      <c r="E126" s="153" t="s">
        <v>845</v>
      </c>
      <c r="F126" s="241" t="s">
        <v>846</v>
      </c>
      <c r="G126" s="242"/>
      <c r="H126" s="242"/>
      <c r="I126" s="242"/>
      <c r="J126" s="154" t="s">
        <v>441</v>
      </c>
      <c r="K126" s="174">
        <v>89</v>
      </c>
      <c r="L126" s="238"/>
      <c r="M126" s="238"/>
      <c r="N126" s="238"/>
      <c r="O126" s="222"/>
      <c r="P126" s="222"/>
      <c r="Q126" s="222"/>
      <c r="R126" s="147"/>
      <c r="T126" s="148" t="s">
        <v>3</v>
      </c>
      <c r="U126" s="37" t="s">
        <v>37</v>
      </c>
      <c r="V126" s="149">
        <v>0</v>
      </c>
      <c r="W126" s="149">
        <f t="shared" si="0"/>
        <v>0</v>
      </c>
      <c r="X126" s="149">
        <v>0</v>
      </c>
      <c r="Y126" s="149">
        <f t="shared" si="1"/>
        <v>0</v>
      </c>
      <c r="Z126" s="149">
        <v>0</v>
      </c>
      <c r="AA126" s="150">
        <f t="shared" si="2"/>
        <v>0</v>
      </c>
      <c r="AR126" s="14" t="s">
        <v>174</v>
      </c>
      <c r="AT126" s="14" t="s">
        <v>223</v>
      </c>
      <c r="AU126" s="14" t="s">
        <v>84</v>
      </c>
      <c r="AY126" s="14" t="s">
        <v>151</v>
      </c>
      <c r="BE126" s="106">
        <f t="shared" si="3"/>
        <v>0</v>
      </c>
      <c r="BF126" s="106">
        <f t="shared" si="4"/>
        <v>0</v>
      </c>
      <c r="BG126" s="106">
        <f t="shared" si="5"/>
        <v>0</v>
      </c>
      <c r="BH126" s="106">
        <f t="shared" si="6"/>
        <v>0</v>
      </c>
      <c r="BI126" s="106">
        <f t="shared" si="7"/>
        <v>0</v>
      </c>
      <c r="BJ126" s="14" t="s">
        <v>80</v>
      </c>
      <c r="BK126" s="151">
        <f t="shared" si="8"/>
        <v>0</v>
      </c>
      <c r="BL126" s="14" t="s">
        <v>87</v>
      </c>
      <c r="BM126" s="14" t="s">
        <v>203</v>
      </c>
    </row>
    <row r="127" spans="2:65" s="1" customFormat="1" ht="31.5" customHeight="1" x14ac:dyDescent="0.3">
      <c r="B127" s="142"/>
      <c r="C127" s="152" t="s">
        <v>165</v>
      </c>
      <c r="D127" s="152" t="s">
        <v>223</v>
      </c>
      <c r="E127" s="153" t="s">
        <v>847</v>
      </c>
      <c r="F127" s="241" t="s">
        <v>848</v>
      </c>
      <c r="G127" s="242"/>
      <c r="H127" s="242"/>
      <c r="I127" s="242"/>
      <c r="J127" s="154" t="s">
        <v>441</v>
      </c>
      <c r="K127" s="174">
        <v>2</v>
      </c>
      <c r="L127" s="238"/>
      <c r="M127" s="238"/>
      <c r="N127" s="238"/>
      <c r="O127" s="222"/>
      <c r="P127" s="222"/>
      <c r="Q127" s="222"/>
      <c r="R127" s="147"/>
      <c r="T127" s="148" t="s">
        <v>3</v>
      </c>
      <c r="U127" s="37" t="s">
        <v>37</v>
      </c>
      <c r="V127" s="149">
        <v>0</v>
      </c>
      <c r="W127" s="149">
        <f t="shared" si="0"/>
        <v>0</v>
      </c>
      <c r="X127" s="149">
        <v>0</v>
      </c>
      <c r="Y127" s="149">
        <f t="shared" si="1"/>
        <v>0</v>
      </c>
      <c r="Z127" s="149">
        <v>0</v>
      </c>
      <c r="AA127" s="150">
        <f t="shared" si="2"/>
        <v>0</v>
      </c>
      <c r="AR127" s="14" t="s">
        <v>174</v>
      </c>
      <c r="AT127" s="14" t="s">
        <v>223</v>
      </c>
      <c r="AU127" s="14" t="s">
        <v>84</v>
      </c>
      <c r="AY127" s="14" t="s">
        <v>151</v>
      </c>
      <c r="BE127" s="106">
        <f t="shared" si="3"/>
        <v>0</v>
      </c>
      <c r="BF127" s="106">
        <f t="shared" si="4"/>
        <v>0</v>
      </c>
      <c r="BG127" s="106">
        <f t="shared" si="5"/>
        <v>0</v>
      </c>
      <c r="BH127" s="106">
        <f t="shared" si="6"/>
        <v>0</v>
      </c>
      <c r="BI127" s="106">
        <f t="shared" si="7"/>
        <v>0</v>
      </c>
      <c r="BJ127" s="14" t="s">
        <v>80</v>
      </c>
      <c r="BK127" s="151">
        <f t="shared" si="8"/>
        <v>0</v>
      </c>
      <c r="BL127" s="14" t="s">
        <v>87</v>
      </c>
      <c r="BM127" s="14" t="s">
        <v>206</v>
      </c>
    </row>
    <row r="128" spans="2:65" s="1" customFormat="1" ht="22.5" customHeight="1" x14ac:dyDescent="0.3">
      <c r="B128" s="142"/>
      <c r="C128" s="143" t="s">
        <v>168</v>
      </c>
      <c r="D128" s="143" t="s">
        <v>152</v>
      </c>
      <c r="E128" s="144" t="s">
        <v>849</v>
      </c>
      <c r="F128" s="239" t="s">
        <v>850</v>
      </c>
      <c r="G128" s="240"/>
      <c r="H128" s="240"/>
      <c r="I128" s="240"/>
      <c r="J128" s="145" t="s">
        <v>441</v>
      </c>
      <c r="K128" s="173">
        <v>4</v>
      </c>
      <c r="L128" s="222"/>
      <c r="M128" s="222"/>
      <c r="N128" s="222"/>
      <c r="O128" s="222"/>
      <c r="P128" s="222"/>
      <c r="Q128" s="222"/>
      <c r="R128" s="147"/>
      <c r="T128" s="148" t="s">
        <v>3</v>
      </c>
      <c r="U128" s="37" t="s">
        <v>37</v>
      </c>
      <c r="V128" s="149">
        <v>0</v>
      </c>
      <c r="W128" s="149">
        <f t="shared" si="0"/>
        <v>0</v>
      </c>
      <c r="X128" s="149">
        <v>0</v>
      </c>
      <c r="Y128" s="149">
        <f t="shared" si="1"/>
        <v>0</v>
      </c>
      <c r="Z128" s="149">
        <v>0</v>
      </c>
      <c r="AA128" s="150">
        <f t="shared" si="2"/>
        <v>0</v>
      </c>
      <c r="AR128" s="14" t="s">
        <v>87</v>
      </c>
      <c r="AT128" s="14" t="s">
        <v>152</v>
      </c>
      <c r="AU128" s="14" t="s">
        <v>84</v>
      </c>
      <c r="AY128" s="14" t="s">
        <v>151</v>
      </c>
      <c r="BE128" s="106">
        <f t="shared" si="3"/>
        <v>0</v>
      </c>
      <c r="BF128" s="106">
        <f t="shared" si="4"/>
        <v>0</v>
      </c>
      <c r="BG128" s="106">
        <f t="shared" si="5"/>
        <v>0</v>
      </c>
      <c r="BH128" s="106">
        <f t="shared" si="6"/>
        <v>0</v>
      </c>
      <c r="BI128" s="106">
        <f t="shared" si="7"/>
        <v>0</v>
      </c>
      <c r="BJ128" s="14" t="s">
        <v>80</v>
      </c>
      <c r="BK128" s="151">
        <f t="shared" si="8"/>
        <v>0</v>
      </c>
      <c r="BL128" s="14" t="s">
        <v>87</v>
      </c>
      <c r="BM128" s="14" t="s">
        <v>209</v>
      </c>
    </row>
    <row r="129" spans="2:65" s="1" customFormat="1" ht="31.5" customHeight="1" x14ac:dyDescent="0.3">
      <c r="B129" s="142"/>
      <c r="C129" s="152" t="s">
        <v>172</v>
      </c>
      <c r="D129" s="152" t="s">
        <v>223</v>
      </c>
      <c r="E129" s="153" t="s">
        <v>851</v>
      </c>
      <c r="F129" s="241" t="s">
        <v>852</v>
      </c>
      <c r="G129" s="242"/>
      <c r="H129" s="242"/>
      <c r="I129" s="242"/>
      <c r="J129" s="154" t="s">
        <v>441</v>
      </c>
      <c r="K129" s="174">
        <v>89</v>
      </c>
      <c r="L129" s="238"/>
      <c r="M129" s="238"/>
      <c r="N129" s="238"/>
      <c r="O129" s="222"/>
      <c r="P129" s="222"/>
      <c r="Q129" s="222"/>
      <c r="R129" s="147"/>
      <c r="T129" s="148" t="s">
        <v>3</v>
      </c>
      <c r="U129" s="37" t="s">
        <v>37</v>
      </c>
      <c r="V129" s="149">
        <v>0</v>
      </c>
      <c r="W129" s="149">
        <f t="shared" si="0"/>
        <v>0</v>
      </c>
      <c r="X129" s="149">
        <v>0</v>
      </c>
      <c r="Y129" s="149">
        <f t="shared" si="1"/>
        <v>0</v>
      </c>
      <c r="Z129" s="149">
        <v>0</v>
      </c>
      <c r="AA129" s="150">
        <f t="shared" si="2"/>
        <v>0</v>
      </c>
      <c r="AR129" s="14" t="s">
        <v>174</v>
      </c>
      <c r="AT129" s="14" t="s">
        <v>223</v>
      </c>
      <c r="AU129" s="14" t="s">
        <v>84</v>
      </c>
      <c r="AY129" s="14" t="s">
        <v>151</v>
      </c>
      <c r="BE129" s="106">
        <f t="shared" si="3"/>
        <v>0</v>
      </c>
      <c r="BF129" s="106">
        <f t="shared" si="4"/>
        <v>0</v>
      </c>
      <c r="BG129" s="106">
        <f t="shared" si="5"/>
        <v>0</v>
      </c>
      <c r="BH129" s="106">
        <f t="shared" si="6"/>
        <v>0</v>
      </c>
      <c r="BI129" s="106">
        <f t="shared" si="7"/>
        <v>0</v>
      </c>
      <c r="BJ129" s="14" t="s">
        <v>80</v>
      </c>
      <c r="BK129" s="151">
        <f t="shared" si="8"/>
        <v>0</v>
      </c>
      <c r="BL129" s="14" t="s">
        <v>87</v>
      </c>
      <c r="BM129" s="14" t="s">
        <v>8</v>
      </c>
    </row>
    <row r="130" spans="2:65" s="1" customFormat="1" ht="31.5" customHeight="1" x14ac:dyDescent="0.3">
      <c r="B130" s="142"/>
      <c r="C130" s="152" t="s">
        <v>174</v>
      </c>
      <c r="D130" s="152" t="s">
        <v>223</v>
      </c>
      <c r="E130" s="153" t="s">
        <v>853</v>
      </c>
      <c r="F130" s="241" t="s">
        <v>854</v>
      </c>
      <c r="G130" s="242"/>
      <c r="H130" s="242"/>
      <c r="I130" s="242"/>
      <c r="J130" s="154" t="s">
        <v>441</v>
      </c>
      <c r="K130" s="174">
        <v>2</v>
      </c>
      <c r="L130" s="238"/>
      <c r="M130" s="238"/>
      <c r="N130" s="238"/>
      <c r="O130" s="222"/>
      <c r="P130" s="222"/>
      <c r="Q130" s="222"/>
      <c r="R130" s="147"/>
      <c r="T130" s="148" t="s">
        <v>3</v>
      </c>
      <c r="U130" s="37" t="s">
        <v>37</v>
      </c>
      <c r="V130" s="149">
        <v>0</v>
      </c>
      <c r="W130" s="149">
        <f t="shared" si="0"/>
        <v>0</v>
      </c>
      <c r="X130" s="149">
        <v>0</v>
      </c>
      <c r="Y130" s="149">
        <f t="shared" si="1"/>
        <v>0</v>
      </c>
      <c r="Z130" s="149">
        <v>0</v>
      </c>
      <c r="AA130" s="150">
        <f t="shared" si="2"/>
        <v>0</v>
      </c>
      <c r="AR130" s="14" t="s">
        <v>174</v>
      </c>
      <c r="AT130" s="14" t="s">
        <v>223</v>
      </c>
      <c r="AU130" s="14" t="s">
        <v>84</v>
      </c>
      <c r="AY130" s="14" t="s">
        <v>151</v>
      </c>
      <c r="BE130" s="106">
        <f t="shared" si="3"/>
        <v>0</v>
      </c>
      <c r="BF130" s="106">
        <f t="shared" si="4"/>
        <v>0</v>
      </c>
      <c r="BG130" s="106">
        <f t="shared" si="5"/>
        <v>0</v>
      </c>
      <c r="BH130" s="106">
        <f t="shared" si="6"/>
        <v>0</v>
      </c>
      <c r="BI130" s="106">
        <f t="shared" si="7"/>
        <v>0</v>
      </c>
      <c r="BJ130" s="14" t="s">
        <v>80</v>
      </c>
      <c r="BK130" s="151">
        <f t="shared" si="8"/>
        <v>0</v>
      </c>
      <c r="BL130" s="14" t="s">
        <v>87</v>
      </c>
      <c r="BM130" s="14" t="s">
        <v>214</v>
      </c>
    </row>
    <row r="131" spans="2:65" s="1" customFormat="1" ht="31.5" customHeight="1" x14ac:dyDescent="0.3">
      <c r="B131" s="142"/>
      <c r="C131" s="143" t="s">
        <v>178</v>
      </c>
      <c r="D131" s="143" t="s">
        <v>152</v>
      </c>
      <c r="E131" s="144" t="s">
        <v>855</v>
      </c>
      <c r="F131" s="239" t="s">
        <v>856</v>
      </c>
      <c r="G131" s="240"/>
      <c r="H131" s="240"/>
      <c r="I131" s="240"/>
      <c r="J131" s="145" t="s">
        <v>441</v>
      </c>
      <c r="K131" s="173">
        <v>91</v>
      </c>
      <c r="L131" s="222"/>
      <c r="M131" s="222"/>
      <c r="N131" s="222"/>
      <c r="O131" s="222"/>
      <c r="P131" s="222"/>
      <c r="Q131" s="222"/>
      <c r="R131" s="147"/>
      <c r="T131" s="148" t="s">
        <v>3</v>
      </c>
      <c r="U131" s="37" t="s">
        <v>37</v>
      </c>
      <c r="V131" s="149">
        <v>9.0079999999999993E-2</v>
      </c>
      <c r="W131" s="149">
        <f t="shared" si="0"/>
        <v>8.1972799999999992</v>
      </c>
      <c r="X131" s="149">
        <v>0</v>
      </c>
      <c r="Y131" s="149">
        <f t="shared" si="1"/>
        <v>0</v>
      </c>
      <c r="Z131" s="149">
        <v>0</v>
      </c>
      <c r="AA131" s="150">
        <f t="shared" si="2"/>
        <v>0</v>
      </c>
      <c r="AR131" s="14" t="s">
        <v>201</v>
      </c>
      <c r="AT131" s="14" t="s">
        <v>152</v>
      </c>
      <c r="AU131" s="14" t="s">
        <v>84</v>
      </c>
      <c r="AY131" s="14" t="s">
        <v>151</v>
      </c>
      <c r="BE131" s="106">
        <f t="shared" si="3"/>
        <v>0</v>
      </c>
      <c r="BF131" s="106">
        <f t="shared" si="4"/>
        <v>0</v>
      </c>
      <c r="BG131" s="106">
        <f t="shared" si="5"/>
        <v>0</v>
      </c>
      <c r="BH131" s="106">
        <f t="shared" si="6"/>
        <v>0</v>
      </c>
      <c r="BI131" s="106">
        <f t="shared" si="7"/>
        <v>0</v>
      </c>
      <c r="BJ131" s="14" t="s">
        <v>80</v>
      </c>
      <c r="BK131" s="151">
        <f t="shared" si="8"/>
        <v>0</v>
      </c>
      <c r="BL131" s="14" t="s">
        <v>201</v>
      </c>
      <c r="BM131" s="14" t="s">
        <v>857</v>
      </c>
    </row>
    <row r="132" spans="2:65" s="1" customFormat="1" ht="31.5" customHeight="1" x14ac:dyDescent="0.3">
      <c r="B132" s="142"/>
      <c r="C132" s="152" t="s">
        <v>182</v>
      </c>
      <c r="D132" s="152" t="s">
        <v>223</v>
      </c>
      <c r="E132" s="153" t="s">
        <v>858</v>
      </c>
      <c r="F132" s="241" t="s">
        <v>859</v>
      </c>
      <c r="G132" s="242"/>
      <c r="H132" s="242"/>
      <c r="I132" s="242"/>
      <c r="J132" s="154" t="s">
        <v>441</v>
      </c>
      <c r="K132" s="174">
        <v>91</v>
      </c>
      <c r="L132" s="238"/>
      <c r="M132" s="238"/>
      <c r="N132" s="238"/>
      <c r="O132" s="222"/>
      <c r="P132" s="222"/>
      <c r="Q132" s="222"/>
      <c r="R132" s="147"/>
      <c r="T132" s="148" t="s">
        <v>3</v>
      </c>
      <c r="U132" s="37" t="s">
        <v>37</v>
      </c>
      <c r="V132" s="149">
        <v>0</v>
      </c>
      <c r="W132" s="149">
        <f t="shared" si="0"/>
        <v>0</v>
      </c>
      <c r="X132" s="149">
        <v>0</v>
      </c>
      <c r="Y132" s="149">
        <f t="shared" si="1"/>
        <v>0</v>
      </c>
      <c r="Z132" s="149">
        <v>0</v>
      </c>
      <c r="AA132" s="150">
        <f t="shared" si="2"/>
        <v>0</v>
      </c>
      <c r="AR132" s="14" t="s">
        <v>174</v>
      </c>
      <c r="AT132" s="14" t="s">
        <v>223</v>
      </c>
      <c r="AU132" s="14" t="s">
        <v>84</v>
      </c>
      <c r="AY132" s="14" t="s">
        <v>151</v>
      </c>
      <c r="BE132" s="106">
        <f t="shared" si="3"/>
        <v>0</v>
      </c>
      <c r="BF132" s="106">
        <f t="shared" si="4"/>
        <v>0</v>
      </c>
      <c r="BG132" s="106">
        <f t="shared" si="5"/>
        <v>0</v>
      </c>
      <c r="BH132" s="106">
        <f t="shared" si="6"/>
        <v>0</v>
      </c>
      <c r="BI132" s="106">
        <f t="shared" si="7"/>
        <v>0</v>
      </c>
      <c r="BJ132" s="14" t="s">
        <v>80</v>
      </c>
      <c r="BK132" s="151">
        <f t="shared" si="8"/>
        <v>0</v>
      </c>
      <c r="BL132" s="14" t="s">
        <v>87</v>
      </c>
      <c r="BM132" s="14" t="s">
        <v>222</v>
      </c>
    </row>
    <row r="133" spans="2:65" s="10" customFormat="1" ht="22.35" customHeight="1" x14ac:dyDescent="0.3">
      <c r="B133" s="131"/>
      <c r="C133" s="132"/>
      <c r="D133" s="141" t="s">
        <v>839</v>
      </c>
      <c r="E133" s="141"/>
      <c r="F133" s="141"/>
      <c r="G133" s="141"/>
      <c r="H133" s="141"/>
      <c r="I133" s="141"/>
      <c r="J133" s="141"/>
      <c r="K133" s="175"/>
      <c r="L133" s="175"/>
      <c r="M133" s="175"/>
      <c r="N133" s="229"/>
      <c r="O133" s="230"/>
      <c r="P133" s="230"/>
      <c r="Q133" s="230"/>
      <c r="R133" s="134"/>
      <c r="T133" s="135"/>
      <c r="U133" s="132"/>
      <c r="V133" s="132"/>
      <c r="W133" s="136">
        <f>SUM(W134:W140)</f>
        <v>0</v>
      </c>
      <c r="X133" s="132"/>
      <c r="Y133" s="136">
        <f>SUM(Y134:Y140)</f>
        <v>0</v>
      </c>
      <c r="Z133" s="132"/>
      <c r="AA133" s="137">
        <f>SUM(AA134:AA140)</f>
        <v>0</v>
      </c>
      <c r="AR133" s="138" t="s">
        <v>80</v>
      </c>
      <c r="AT133" s="139" t="s">
        <v>69</v>
      </c>
      <c r="AU133" s="139" t="s">
        <v>80</v>
      </c>
      <c r="AY133" s="138" t="s">
        <v>151</v>
      </c>
      <c r="BK133" s="140">
        <f>SUM(BK134:BK140)</f>
        <v>0</v>
      </c>
    </row>
    <row r="134" spans="2:65" s="1" customFormat="1" ht="31.5" customHeight="1" x14ac:dyDescent="0.3">
      <c r="B134" s="142"/>
      <c r="C134" s="143" t="s">
        <v>186</v>
      </c>
      <c r="D134" s="143" t="s">
        <v>152</v>
      </c>
      <c r="E134" s="144" t="s">
        <v>860</v>
      </c>
      <c r="F134" s="239" t="s">
        <v>861</v>
      </c>
      <c r="G134" s="240"/>
      <c r="H134" s="240"/>
      <c r="I134" s="240"/>
      <c r="J134" s="145" t="s">
        <v>441</v>
      </c>
      <c r="K134" s="173">
        <v>91</v>
      </c>
      <c r="L134" s="222"/>
      <c r="M134" s="222"/>
      <c r="N134" s="222"/>
      <c r="O134" s="222"/>
      <c r="P134" s="222"/>
      <c r="Q134" s="222"/>
      <c r="R134" s="147"/>
      <c r="T134" s="148" t="s">
        <v>3</v>
      </c>
      <c r="U134" s="37" t="s">
        <v>37</v>
      </c>
      <c r="V134" s="149">
        <v>0</v>
      </c>
      <c r="W134" s="149">
        <f t="shared" ref="W134:W140" si="9">V134*K134</f>
        <v>0</v>
      </c>
      <c r="X134" s="149">
        <v>0</v>
      </c>
      <c r="Y134" s="149">
        <f t="shared" ref="Y134:Y140" si="10">X134*K134</f>
        <v>0</v>
      </c>
      <c r="Z134" s="149">
        <v>0</v>
      </c>
      <c r="AA134" s="150">
        <f t="shared" ref="AA134:AA140" si="11">Z134*K134</f>
        <v>0</v>
      </c>
      <c r="AR134" s="14" t="s">
        <v>87</v>
      </c>
      <c r="AT134" s="14" t="s">
        <v>152</v>
      </c>
      <c r="AU134" s="14" t="s">
        <v>84</v>
      </c>
      <c r="AY134" s="14" t="s">
        <v>151</v>
      </c>
      <c r="BE134" s="106">
        <f t="shared" ref="BE134:BE140" si="12">IF(U134="základná",N134,0)</f>
        <v>0</v>
      </c>
      <c r="BF134" s="106">
        <f t="shared" ref="BF134:BF140" si="13">IF(U134="znížená",N134,0)</f>
        <v>0</v>
      </c>
      <c r="BG134" s="106">
        <f t="shared" ref="BG134:BG140" si="14">IF(U134="zákl. prenesená",N134,0)</f>
        <v>0</v>
      </c>
      <c r="BH134" s="106">
        <f t="shared" ref="BH134:BH140" si="15">IF(U134="zníž. prenesená",N134,0)</f>
        <v>0</v>
      </c>
      <c r="BI134" s="106">
        <f t="shared" ref="BI134:BI140" si="16">IF(U134="nulová",N134,0)</f>
        <v>0</v>
      </c>
      <c r="BJ134" s="14" t="s">
        <v>80</v>
      </c>
      <c r="BK134" s="151">
        <f t="shared" ref="BK134:BK140" si="17">ROUND(L134*K134,3)</f>
        <v>0</v>
      </c>
      <c r="BL134" s="14" t="s">
        <v>87</v>
      </c>
      <c r="BM134" s="14" t="s">
        <v>233</v>
      </c>
    </row>
    <row r="135" spans="2:65" s="1" customFormat="1" ht="31.5" customHeight="1" x14ac:dyDescent="0.3">
      <c r="B135" s="142"/>
      <c r="C135" s="143" t="s">
        <v>190</v>
      </c>
      <c r="D135" s="143" t="s">
        <v>152</v>
      </c>
      <c r="E135" s="144" t="s">
        <v>862</v>
      </c>
      <c r="F135" s="239" t="s">
        <v>863</v>
      </c>
      <c r="G135" s="240"/>
      <c r="H135" s="240"/>
      <c r="I135" s="240"/>
      <c r="J135" s="145" t="s">
        <v>441</v>
      </c>
      <c r="K135" s="173">
        <v>91</v>
      </c>
      <c r="L135" s="222"/>
      <c r="M135" s="222"/>
      <c r="N135" s="222"/>
      <c r="O135" s="222"/>
      <c r="P135" s="222"/>
      <c r="Q135" s="222"/>
      <c r="R135" s="147"/>
      <c r="T135" s="148" t="s">
        <v>3</v>
      </c>
      <c r="U135" s="37" t="s">
        <v>37</v>
      </c>
      <c r="V135" s="149">
        <v>0</v>
      </c>
      <c r="W135" s="149">
        <f t="shared" si="9"/>
        <v>0</v>
      </c>
      <c r="X135" s="149">
        <v>0</v>
      </c>
      <c r="Y135" s="149">
        <f t="shared" si="10"/>
        <v>0</v>
      </c>
      <c r="Z135" s="149">
        <v>0</v>
      </c>
      <c r="AA135" s="150">
        <f t="shared" si="11"/>
        <v>0</v>
      </c>
      <c r="AR135" s="14" t="s">
        <v>87</v>
      </c>
      <c r="AT135" s="14" t="s">
        <v>152</v>
      </c>
      <c r="AU135" s="14" t="s">
        <v>84</v>
      </c>
      <c r="AY135" s="14" t="s">
        <v>151</v>
      </c>
      <c r="BE135" s="106">
        <f t="shared" si="12"/>
        <v>0</v>
      </c>
      <c r="BF135" s="106">
        <f t="shared" si="13"/>
        <v>0</v>
      </c>
      <c r="BG135" s="106">
        <f t="shared" si="14"/>
        <v>0</v>
      </c>
      <c r="BH135" s="106">
        <f t="shared" si="15"/>
        <v>0</v>
      </c>
      <c r="BI135" s="106">
        <f t="shared" si="16"/>
        <v>0</v>
      </c>
      <c r="BJ135" s="14" t="s">
        <v>80</v>
      </c>
      <c r="BK135" s="151">
        <f t="shared" si="17"/>
        <v>0</v>
      </c>
      <c r="BL135" s="14" t="s">
        <v>87</v>
      </c>
      <c r="BM135" s="14" t="s">
        <v>236</v>
      </c>
    </row>
    <row r="136" spans="2:65" s="1" customFormat="1" ht="22.5" customHeight="1" x14ac:dyDescent="0.3">
      <c r="B136" s="142"/>
      <c r="C136" s="143" t="s">
        <v>193</v>
      </c>
      <c r="D136" s="143" t="s">
        <v>152</v>
      </c>
      <c r="E136" s="144" t="s">
        <v>864</v>
      </c>
      <c r="F136" s="239" t="s">
        <v>865</v>
      </c>
      <c r="G136" s="240"/>
      <c r="H136" s="240"/>
      <c r="I136" s="240"/>
      <c r="J136" s="145" t="s">
        <v>441</v>
      </c>
      <c r="K136" s="173">
        <v>91</v>
      </c>
      <c r="L136" s="222"/>
      <c r="M136" s="222"/>
      <c r="N136" s="222"/>
      <c r="O136" s="222"/>
      <c r="P136" s="222"/>
      <c r="Q136" s="222"/>
      <c r="R136" s="147"/>
      <c r="T136" s="148" t="s">
        <v>3</v>
      </c>
      <c r="U136" s="37" t="s">
        <v>37</v>
      </c>
      <c r="V136" s="149">
        <v>0</v>
      </c>
      <c r="W136" s="149">
        <f t="shared" si="9"/>
        <v>0</v>
      </c>
      <c r="X136" s="149">
        <v>0</v>
      </c>
      <c r="Y136" s="149">
        <f t="shared" si="10"/>
        <v>0</v>
      </c>
      <c r="Z136" s="149">
        <v>0</v>
      </c>
      <c r="AA136" s="150">
        <f t="shared" si="11"/>
        <v>0</v>
      </c>
      <c r="AR136" s="14" t="s">
        <v>87</v>
      </c>
      <c r="AT136" s="14" t="s">
        <v>152</v>
      </c>
      <c r="AU136" s="14" t="s">
        <v>84</v>
      </c>
      <c r="AY136" s="14" t="s">
        <v>151</v>
      </c>
      <c r="BE136" s="106">
        <f t="shared" si="12"/>
        <v>0</v>
      </c>
      <c r="BF136" s="106">
        <f t="shared" si="13"/>
        <v>0</v>
      </c>
      <c r="BG136" s="106">
        <f t="shared" si="14"/>
        <v>0</v>
      </c>
      <c r="BH136" s="106">
        <f t="shared" si="15"/>
        <v>0</v>
      </c>
      <c r="BI136" s="106">
        <f t="shared" si="16"/>
        <v>0</v>
      </c>
      <c r="BJ136" s="14" t="s">
        <v>80</v>
      </c>
      <c r="BK136" s="151">
        <f t="shared" si="17"/>
        <v>0</v>
      </c>
      <c r="BL136" s="14" t="s">
        <v>87</v>
      </c>
      <c r="BM136" s="14" t="s">
        <v>239</v>
      </c>
    </row>
    <row r="137" spans="2:65" s="1" customFormat="1" ht="31.5" customHeight="1" x14ac:dyDescent="0.3">
      <c r="B137" s="142"/>
      <c r="C137" s="143" t="s">
        <v>196</v>
      </c>
      <c r="D137" s="143" t="s">
        <v>152</v>
      </c>
      <c r="E137" s="144" t="s">
        <v>866</v>
      </c>
      <c r="F137" s="239" t="s">
        <v>867</v>
      </c>
      <c r="G137" s="240"/>
      <c r="H137" s="240"/>
      <c r="I137" s="240"/>
      <c r="J137" s="145" t="s">
        <v>441</v>
      </c>
      <c r="K137" s="173">
        <v>91</v>
      </c>
      <c r="L137" s="222"/>
      <c r="M137" s="222"/>
      <c r="N137" s="222"/>
      <c r="O137" s="222"/>
      <c r="P137" s="222"/>
      <c r="Q137" s="222"/>
      <c r="R137" s="147"/>
      <c r="T137" s="148" t="s">
        <v>3</v>
      </c>
      <c r="U137" s="37" t="s">
        <v>37</v>
      </c>
      <c r="V137" s="149">
        <v>0</v>
      </c>
      <c r="W137" s="149">
        <f t="shared" si="9"/>
        <v>0</v>
      </c>
      <c r="X137" s="149">
        <v>0</v>
      </c>
      <c r="Y137" s="149">
        <f t="shared" si="10"/>
        <v>0</v>
      </c>
      <c r="Z137" s="149">
        <v>0</v>
      </c>
      <c r="AA137" s="150">
        <f t="shared" si="11"/>
        <v>0</v>
      </c>
      <c r="AR137" s="14" t="s">
        <v>87</v>
      </c>
      <c r="AT137" s="14" t="s">
        <v>152</v>
      </c>
      <c r="AU137" s="14" t="s">
        <v>84</v>
      </c>
      <c r="AY137" s="14" t="s">
        <v>151</v>
      </c>
      <c r="BE137" s="106">
        <f t="shared" si="12"/>
        <v>0</v>
      </c>
      <c r="BF137" s="106">
        <f t="shared" si="13"/>
        <v>0</v>
      </c>
      <c r="BG137" s="106">
        <f t="shared" si="14"/>
        <v>0</v>
      </c>
      <c r="BH137" s="106">
        <f t="shared" si="15"/>
        <v>0</v>
      </c>
      <c r="BI137" s="106">
        <f t="shared" si="16"/>
        <v>0</v>
      </c>
      <c r="BJ137" s="14" t="s">
        <v>80</v>
      </c>
      <c r="BK137" s="151">
        <f t="shared" si="17"/>
        <v>0</v>
      </c>
      <c r="BL137" s="14" t="s">
        <v>87</v>
      </c>
      <c r="BM137" s="14" t="s">
        <v>245</v>
      </c>
    </row>
    <row r="138" spans="2:65" s="1" customFormat="1" ht="22.5" customHeight="1" x14ac:dyDescent="0.3">
      <c r="B138" s="142"/>
      <c r="C138" s="143" t="s">
        <v>198</v>
      </c>
      <c r="D138" s="143" t="s">
        <v>152</v>
      </c>
      <c r="E138" s="144" t="s">
        <v>868</v>
      </c>
      <c r="F138" s="239" t="s">
        <v>869</v>
      </c>
      <c r="G138" s="240"/>
      <c r="H138" s="240"/>
      <c r="I138" s="240"/>
      <c r="J138" s="145" t="s">
        <v>441</v>
      </c>
      <c r="K138" s="173">
        <v>91</v>
      </c>
      <c r="L138" s="222"/>
      <c r="M138" s="222"/>
      <c r="N138" s="222"/>
      <c r="O138" s="222"/>
      <c r="P138" s="222"/>
      <c r="Q138" s="222"/>
      <c r="R138" s="147"/>
      <c r="T138" s="148" t="s">
        <v>3</v>
      </c>
      <c r="U138" s="37" t="s">
        <v>37</v>
      </c>
      <c r="V138" s="149">
        <v>0</v>
      </c>
      <c r="W138" s="149">
        <f t="shared" si="9"/>
        <v>0</v>
      </c>
      <c r="X138" s="149">
        <v>0</v>
      </c>
      <c r="Y138" s="149">
        <f t="shared" si="10"/>
        <v>0</v>
      </c>
      <c r="Z138" s="149">
        <v>0</v>
      </c>
      <c r="AA138" s="150">
        <f t="shared" si="11"/>
        <v>0</v>
      </c>
      <c r="AR138" s="14" t="s">
        <v>87</v>
      </c>
      <c r="AT138" s="14" t="s">
        <v>152</v>
      </c>
      <c r="AU138" s="14" t="s">
        <v>84</v>
      </c>
      <c r="AY138" s="14" t="s">
        <v>151</v>
      </c>
      <c r="BE138" s="106">
        <f t="shared" si="12"/>
        <v>0</v>
      </c>
      <c r="BF138" s="106">
        <f t="shared" si="13"/>
        <v>0</v>
      </c>
      <c r="BG138" s="106">
        <f t="shared" si="14"/>
        <v>0</v>
      </c>
      <c r="BH138" s="106">
        <f t="shared" si="15"/>
        <v>0</v>
      </c>
      <c r="BI138" s="106">
        <f t="shared" si="16"/>
        <v>0</v>
      </c>
      <c r="BJ138" s="14" t="s">
        <v>80</v>
      </c>
      <c r="BK138" s="151">
        <f t="shared" si="17"/>
        <v>0</v>
      </c>
      <c r="BL138" s="14" t="s">
        <v>87</v>
      </c>
      <c r="BM138" s="14" t="s">
        <v>250</v>
      </c>
    </row>
    <row r="139" spans="2:65" s="1" customFormat="1" ht="31.5" customHeight="1" x14ac:dyDescent="0.3">
      <c r="B139" s="142"/>
      <c r="C139" s="143" t="s">
        <v>201</v>
      </c>
      <c r="D139" s="143" t="s">
        <v>152</v>
      </c>
      <c r="E139" s="144" t="s">
        <v>870</v>
      </c>
      <c r="F139" s="239" t="s">
        <v>871</v>
      </c>
      <c r="G139" s="240"/>
      <c r="H139" s="240"/>
      <c r="I139" s="240"/>
      <c r="J139" s="145" t="s">
        <v>441</v>
      </c>
      <c r="K139" s="173">
        <v>91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</v>
      </c>
      <c r="W139" s="149">
        <f t="shared" si="9"/>
        <v>0</v>
      </c>
      <c r="X139" s="149">
        <v>0</v>
      </c>
      <c r="Y139" s="149">
        <f t="shared" si="10"/>
        <v>0</v>
      </c>
      <c r="Z139" s="149">
        <v>0</v>
      </c>
      <c r="AA139" s="150">
        <f t="shared" si="11"/>
        <v>0</v>
      </c>
      <c r="AR139" s="14" t="s">
        <v>87</v>
      </c>
      <c r="AT139" s="14" t="s">
        <v>152</v>
      </c>
      <c r="AU139" s="14" t="s">
        <v>84</v>
      </c>
      <c r="AY139" s="14" t="s">
        <v>151</v>
      </c>
      <c r="BE139" s="106">
        <f t="shared" si="12"/>
        <v>0</v>
      </c>
      <c r="BF139" s="106">
        <f t="shared" si="13"/>
        <v>0</v>
      </c>
      <c r="BG139" s="106">
        <f t="shared" si="14"/>
        <v>0</v>
      </c>
      <c r="BH139" s="106">
        <f t="shared" si="15"/>
        <v>0</v>
      </c>
      <c r="BI139" s="106">
        <f t="shared" si="16"/>
        <v>0</v>
      </c>
      <c r="BJ139" s="14" t="s">
        <v>80</v>
      </c>
      <c r="BK139" s="151">
        <f t="shared" si="17"/>
        <v>0</v>
      </c>
      <c r="BL139" s="14" t="s">
        <v>87</v>
      </c>
      <c r="BM139" s="14" t="s">
        <v>252</v>
      </c>
    </row>
    <row r="140" spans="2:65" s="1" customFormat="1" ht="22.5" customHeight="1" x14ac:dyDescent="0.3">
      <c r="B140" s="142"/>
      <c r="C140" s="143" t="s">
        <v>203</v>
      </c>
      <c r="D140" s="143" t="s">
        <v>152</v>
      </c>
      <c r="E140" s="144" t="s">
        <v>872</v>
      </c>
      <c r="F140" s="239" t="s">
        <v>873</v>
      </c>
      <c r="G140" s="240"/>
      <c r="H140" s="240"/>
      <c r="I140" s="240"/>
      <c r="J140" s="145" t="s">
        <v>441</v>
      </c>
      <c r="K140" s="173">
        <v>91</v>
      </c>
      <c r="L140" s="222"/>
      <c r="M140" s="222"/>
      <c r="N140" s="222"/>
      <c r="O140" s="222"/>
      <c r="P140" s="222"/>
      <c r="Q140" s="222"/>
      <c r="R140" s="147"/>
      <c r="T140" s="148" t="s">
        <v>3</v>
      </c>
      <c r="U140" s="37" t="s">
        <v>37</v>
      </c>
      <c r="V140" s="149">
        <v>0</v>
      </c>
      <c r="W140" s="149">
        <f t="shared" si="9"/>
        <v>0</v>
      </c>
      <c r="X140" s="149">
        <v>0</v>
      </c>
      <c r="Y140" s="149">
        <f t="shared" si="10"/>
        <v>0</v>
      </c>
      <c r="Z140" s="149">
        <v>0</v>
      </c>
      <c r="AA140" s="150">
        <f t="shared" si="11"/>
        <v>0</v>
      </c>
      <c r="AR140" s="14" t="s">
        <v>87</v>
      </c>
      <c r="AT140" s="14" t="s">
        <v>152</v>
      </c>
      <c r="AU140" s="14" t="s">
        <v>84</v>
      </c>
      <c r="AY140" s="14" t="s">
        <v>151</v>
      </c>
      <c r="BE140" s="106">
        <f t="shared" si="12"/>
        <v>0</v>
      </c>
      <c r="BF140" s="106">
        <f t="shared" si="13"/>
        <v>0</v>
      </c>
      <c r="BG140" s="106">
        <f t="shared" si="14"/>
        <v>0</v>
      </c>
      <c r="BH140" s="106">
        <f t="shared" si="15"/>
        <v>0</v>
      </c>
      <c r="BI140" s="106">
        <f t="shared" si="16"/>
        <v>0</v>
      </c>
      <c r="BJ140" s="14" t="s">
        <v>80</v>
      </c>
      <c r="BK140" s="151">
        <f t="shared" si="17"/>
        <v>0</v>
      </c>
      <c r="BL140" s="14" t="s">
        <v>87</v>
      </c>
      <c r="BM140" s="14" t="s">
        <v>255</v>
      </c>
    </row>
    <row r="141" spans="2:65" s="10" customFormat="1" ht="29.85" customHeight="1" x14ac:dyDescent="0.3">
      <c r="B141" s="131"/>
      <c r="C141" s="132"/>
      <c r="D141" s="141" t="s">
        <v>128</v>
      </c>
      <c r="E141" s="141"/>
      <c r="F141" s="141"/>
      <c r="G141" s="141"/>
      <c r="H141" s="141"/>
      <c r="I141" s="141"/>
      <c r="J141" s="141"/>
      <c r="K141" s="175"/>
      <c r="L141" s="175"/>
      <c r="M141" s="175"/>
      <c r="N141" s="234"/>
      <c r="O141" s="235"/>
      <c r="P141" s="235"/>
      <c r="Q141" s="235"/>
      <c r="R141" s="134"/>
      <c r="T141" s="135"/>
      <c r="U141" s="132"/>
      <c r="V141" s="132"/>
      <c r="W141" s="136">
        <f>W142</f>
        <v>0</v>
      </c>
      <c r="X141" s="132"/>
      <c r="Y141" s="136">
        <f>Y142</f>
        <v>0</v>
      </c>
      <c r="Z141" s="132"/>
      <c r="AA141" s="137">
        <f>AA142</f>
        <v>0</v>
      </c>
      <c r="AR141" s="138" t="s">
        <v>80</v>
      </c>
      <c r="AT141" s="139" t="s">
        <v>69</v>
      </c>
      <c r="AU141" s="139" t="s">
        <v>77</v>
      </c>
      <c r="AY141" s="138" t="s">
        <v>151</v>
      </c>
      <c r="BK141" s="140">
        <f>BK142</f>
        <v>0</v>
      </c>
    </row>
    <row r="142" spans="2:65" s="10" customFormat="1" ht="14.85" customHeight="1" x14ac:dyDescent="0.3">
      <c r="B142" s="131"/>
      <c r="C142" s="132"/>
      <c r="D142" s="141" t="s">
        <v>129</v>
      </c>
      <c r="E142" s="141"/>
      <c r="F142" s="141"/>
      <c r="G142" s="141"/>
      <c r="H142" s="141"/>
      <c r="I142" s="141"/>
      <c r="J142" s="141"/>
      <c r="K142" s="175"/>
      <c r="L142" s="175"/>
      <c r="M142" s="175"/>
      <c r="N142" s="227"/>
      <c r="O142" s="228"/>
      <c r="P142" s="228"/>
      <c r="Q142" s="228"/>
      <c r="R142" s="134"/>
      <c r="T142" s="135"/>
      <c r="U142" s="132"/>
      <c r="V142" s="132"/>
      <c r="W142" s="136">
        <f>W143</f>
        <v>0</v>
      </c>
      <c r="X142" s="132"/>
      <c r="Y142" s="136">
        <f>Y143</f>
        <v>0</v>
      </c>
      <c r="Z142" s="132"/>
      <c r="AA142" s="137">
        <f>AA143</f>
        <v>0</v>
      </c>
      <c r="AR142" s="138" t="s">
        <v>80</v>
      </c>
      <c r="AT142" s="139" t="s">
        <v>69</v>
      </c>
      <c r="AU142" s="139" t="s">
        <v>80</v>
      </c>
      <c r="AY142" s="138" t="s">
        <v>151</v>
      </c>
      <c r="BK142" s="140">
        <f>BK143</f>
        <v>0</v>
      </c>
    </row>
    <row r="143" spans="2:65" s="1" customFormat="1" ht="31.5" customHeight="1" x14ac:dyDescent="0.3">
      <c r="B143" s="142"/>
      <c r="C143" s="143" t="s">
        <v>206</v>
      </c>
      <c r="D143" s="143" t="s">
        <v>152</v>
      </c>
      <c r="E143" s="144" t="s">
        <v>874</v>
      </c>
      <c r="F143" s="239" t="s">
        <v>875</v>
      </c>
      <c r="G143" s="240"/>
      <c r="H143" s="240"/>
      <c r="I143" s="240"/>
      <c r="J143" s="145" t="s">
        <v>876</v>
      </c>
      <c r="K143" s="173">
        <v>22.75</v>
      </c>
      <c r="L143" s="222"/>
      <c r="M143" s="222"/>
      <c r="N143" s="222"/>
      <c r="O143" s="222"/>
      <c r="P143" s="222"/>
      <c r="Q143" s="222"/>
      <c r="R143" s="147"/>
      <c r="T143" s="148" t="s">
        <v>3</v>
      </c>
      <c r="U143" s="155" t="s">
        <v>37</v>
      </c>
      <c r="V143" s="156">
        <v>0</v>
      </c>
      <c r="W143" s="156">
        <f>V143*K143</f>
        <v>0</v>
      </c>
      <c r="X143" s="156">
        <v>0</v>
      </c>
      <c r="Y143" s="156">
        <f>X143*K143</f>
        <v>0</v>
      </c>
      <c r="Z143" s="156">
        <v>0</v>
      </c>
      <c r="AA143" s="157">
        <f>Z143*K143</f>
        <v>0</v>
      </c>
      <c r="AR143" s="14" t="s">
        <v>87</v>
      </c>
      <c r="AT143" s="14" t="s">
        <v>152</v>
      </c>
      <c r="AU143" s="14" t="s">
        <v>84</v>
      </c>
      <c r="AY143" s="14" t="s">
        <v>151</v>
      </c>
      <c r="BE143" s="106">
        <f>IF(U143="základná",N143,0)</f>
        <v>0</v>
      </c>
      <c r="BF143" s="106">
        <f>IF(U143="znížená",N143,0)</f>
        <v>0</v>
      </c>
      <c r="BG143" s="106">
        <f>IF(U143="zákl. prenesená",N143,0)</f>
        <v>0</v>
      </c>
      <c r="BH143" s="106">
        <f>IF(U143="zníž. prenesená",N143,0)</f>
        <v>0</v>
      </c>
      <c r="BI143" s="106">
        <f>IF(U143="nulová",N143,0)</f>
        <v>0</v>
      </c>
      <c r="BJ143" s="14" t="s">
        <v>80</v>
      </c>
      <c r="BK143" s="151">
        <f>ROUND(L143*K143,3)</f>
        <v>0</v>
      </c>
      <c r="BL143" s="14" t="s">
        <v>87</v>
      </c>
      <c r="BM143" s="14" t="s">
        <v>262</v>
      </c>
    </row>
    <row r="144" spans="2:65" s="1" customFormat="1" ht="6.95" customHeight="1" x14ac:dyDescent="0.3">
      <c r="B144" s="52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4"/>
    </row>
  </sheetData>
  <mergeCells count="122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N92:Q92"/>
    <mergeCell ref="N93:Q93"/>
    <mergeCell ref="N94:Q94"/>
    <mergeCell ref="N95:Q95"/>
    <mergeCell ref="N96:Q96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F122:I122"/>
    <mergeCell ref="L122:M122"/>
    <mergeCell ref="N122:Q122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35:I135"/>
    <mergeCell ref="L135:M135"/>
    <mergeCell ref="N135:Q135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H1:K1"/>
    <mergeCell ref="F139:I139"/>
    <mergeCell ref="L139:M139"/>
    <mergeCell ref="N139:Q139"/>
    <mergeCell ref="F140:I140"/>
    <mergeCell ref="L140:M140"/>
    <mergeCell ref="N140:Q140"/>
    <mergeCell ref="F143:I143"/>
    <mergeCell ref="L143:M143"/>
    <mergeCell ref="N143:Q143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2:I132"/>
    <mergeCell ref="L132:M132"/>
    <mergeCell ref="N132:Q132"/>
    <mergeCell ref="F134:I134"/>
    <mergeCell ref="L134:M134"/>
    <mergeCell ref="S2:AC2"/>
    <mergeCell ref="N118:Q118"/>
    <mergeCell ref="N119:Q119"/>
    <mergeCell ref="N120:Q120"/>
    <mergeCell ref="N121:Q121"/>
    <mergeCell ref="N123:Q123"/>
    <mergeCell ref="N133:Q133"/>
    <mergeCell ref="N141:Q141"/>
    <mergeCell ref="N142:Q142"/>
    <mergeCell ref="N134:Q134"/>
    <mergeCell ref="L100:Q100"/>
    <mergeCell ref="C106:Q106"/>
    <mergeCell ref="F108:P108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N89:Q89"/>
    <mergeCell ref="N90:Q90"/>
    <mergeCell ref="N91:Q91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17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6"/>
  <sheetViews>
    <sheetView showGridLines="0" zoomScaleNormal="100" workbookViewId="0">
      <pane ySplit="1" topLeftCell="A140" activePane="bottomLeft" state="frozen"/>
      <selection pane="bottomLeft" activeCell="L115" sqref="L115:M11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93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877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17" t="s">
        <v>878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 t="s">
        <v>3</v>
      </c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ROUND((SUM(BE96:BE97)+SUM(BE116:BE155)),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ROUND((SUM(BF96:BF97)+SUM(BF116:BF155)),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ROUND((SUM(BG96:BG97)+SUM(BG116:BG155)),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ROUND((SUM(BH96:BH97)+SUM(BH116:BH155)),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ROUND((SUM(BI96:BI97)+SUM(BI116:BI155)),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877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1 - Elektro časť - Bleskozvod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133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134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9.899999999999999" customHeight="1" x14ac:dyDescent="0.3">
      <c r="B92" s="120"/>
      <c r="C92" s="91"/>
      <c r="D92" s="102" t="s">
        <v>708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9.899999999999999" customHeight="1" x14ac:dyDescent="0.3">
      <c r="B93" s="120"/>
      <c r="C93" s="91"/>
      <c r="D93" s="102" t="s">
        <v>797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8" customFormat="1" ht="19.899999999999999" customHeight="1" x14ac:dyDescent="0.3">
      <c r="B94" s="120"/>
      <c r="C94" s="91"/>
      <c r="D94" s="102" t="s">
        <v>879</v>
      </c>
      <c r="E94" s="91"/>
      <c r="F94" s="91"/>
      <c r="G94" s="91"/>
      <c r="H94" s="91"/>
      <c r="I94" s="91"/>
      <c r="J94" s="91"/>
      <c r="K94" s="91"/>
      <c r="L94" s="91"/>
      <c r="M94" s="91"/>
      <c r="N94" s="183"/>
      <c r="O94" s="187"/>
      <c r="P94" s="187"/>
      <c r="Q94" s="187"/>
      <c r="R94" s="121"/>
    </row>
    <row r="95" spans="2:47" s="1" customFormat="1" ht="21.75" customHeight="1" x14ac:dyDescent="0.3"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/>
    </row>
    <row r="96" spans="2:47" s="1" customFormat="1" ht="29.25" customHeight="1" x14ac:dyDescent="0.3">
      <c r="B96" s="28"/>
      <c r="C96" s="115" t="s">
        <v>136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50"/>
      <c r="O96" s="184"/>
      <c r="P96" s="184"/>
      <c r="Q96" s="184"/>
      <c r="R96" s="30"/>
      <c r="T96" s="122"/>
      <c r="U96" s="123" t="s">
        <v>34</v>
      </c>
    </row>
    <row r="97" spans="2:18" s="1" customFormat="1" ht="18" customHeight="1" x14ac:dyDescent="0.3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/>
    </row>
    <row r="98" spans="2:18" s="1" customFormat="1" ht="29.25" customHeight="1" x14ac:dyDescent="0.3">
      <c r="B98" s="28"/>
      <c r="C98" s="107" t="s">
        <v>100</v>
      </c>
      <c r="D98" s="108"/>
      <c r="E98" s="108"/>
      <c r="F98" s="108"/>
      <c r="G98" s="108"/>
      <c r="H98" s="108"/>
      <c r="I98" s="108"/>
      <c r="J98" s="108"/>
      <c r="K98" s="108"/>
      <c r="L98" s="180"/>
      <c r="M98" s="251"/>
      <c r="N98" s="251"/>
      <c r="O98" s="251"/>
      <c r="P98" s="251"/>
      <c r="Q98" s="251"/>
      <c r="R98" s="30"/>
    </row>
    <row r="99" spans="2:18" s="1" customFormat="1" ht="6.95" customHeight="1" x14ac:dyDescent="0.3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/>
    </row>
    <row r="103" spans="2:18" s="1" customFormat="1" ht="6.95" customHeight="1" x14ac:dyDescent="0.3"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7"/>
    </row>
    <row r="104" spans="2:18" s="1" customFormat="1" ht="36.950000000000003" customHeight="1" x14ac:dyDescent="0.3">
      <c r="B104" s="28"/>
      <c r="C104" s="205" t="s">
        <v>137</v>
      </c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30"/>
    </row>
    <row r="105" spans="2:18" s="1" customFormat="1" ht="6.95" customHeight="1" x14ac:dyDescent="0.3"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/>
    </row>
    <row r="106" spans="2:18" s="1" customFormat="1" ht="30" customHeight="1" x14ac:dyDescent="0.3">
      <c r="B106" s="28"/>
      <c r="C106" s="25" t="s">
        <v>13</v>
      </c>
      <c r="D106" s="29"/>
      <c r="E106" s="29"/>
      <c r="F106" s="243" t="str">
        <f>F6</f>
        <v>Obvodné oddelenie PZ, Prešov -  Sever - rekonštrukcia a modernizácia objektu</v>
      </c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29"/>
      <c r="R106" s="30"/>
    </row>
    <row r="107" spans="2:18" ht="30" customHeight="1" x14ac:dyDescent="0.3">
      <c r="B107" s="18"/>
      <c r="C107" s="25" t="s">
        <v>103</v>
      </c>
      <c r="D107" s="19"/>
      <c r="E107" s="19"/>
      <c r="F107" s="243" t="s">
        <v>877</v>
      </c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19"/>
      <c r="R107" s="20"/>
    </row>
    <row r="108" spans="2:18" s="1" customFormat="1" ht="36.950000000000003" customHeight="1" x14ac:dyDescent="0.3">
      <c r="B108" s="28"/>
      <c r="C108" s="62" t="s">
        <v>105</v>
      </c>
      <c r="D108" s="29"/>
      <c r="E108" s="29"/>
      <c r="F108" s="206" t="str">
        <f>F8</f>
        <v>1 - Elektro časť - Bleskozvod</v>
      </c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29"/>
      <c r="R108" s="30"/>
    </row>
    <row r="109" spans="2:18" s="1" customFormat="1" ht="6.95" customHeight="1" x14ac:dyDescent="0.3">
      <c r="B109" s="28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0"/>
    </row>
    <row r="110" spans="2:18" s="1" customFormat="1" ht="18" customHeight="1" x14ac:dyDescent="0.3">
      <c r="B110" s="28"/>
      <c r="C110" s="25" t="s">
        <v>17</v>
      </c>
      <c r="D110" s="29"/>
      <c r="E110" s="29"/>
      <c r="F110" s="23" t="str">
        <f>F10</f>
        <v xml:space="preserve"> </v>
      </c>
      <c r="G110" s="29"/>
      <c r="H110" s="29"/>
      <c r="I110" s="29"/>
      <c r="J110" s="29"/>
      <c r="K110" s="25" t="s">
        <v>19</v>
      </c>
      <c r="L110" s="29"/>
      <c r="M110" s="244" t="str">
        <f>IF(O10="","",O10)</f>
        <v/>
      </c>
      <c r="N110" s="184"/>
      <c r="O110" s="184"/>
      <c r="P110" s="184"/>
      <c r="Q110" s="29"/>
      <c r="R110" s="30"/>
    </row>
    <row r="111" spans="2:18" s="1" customFormat="1" ht="6.95" customHeight="1" x14ac:dyDescent="0.3"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0"/>
    </row>
    <row r="112" spans="2:18" s="1" customFormat="1" ht="15" x14ac:dyDescent="0.3">
      <c r="B112" s="28"/>
      <c r="C112" s="25" t="s">
        <v>20</v>
      </c>
      <c r="D112" s="29"/>
      <c r="E112" s="29"/>
      <c r="F112" s="23" t="str">
        <f>E13</f>
        <v>Ministerstvo vnútra SR</v>
      </c>
      <c r="G112" s="29"/>
      <c r="H112" s="29"/>
      <c r="I112" s="29"/>
      <c r="J112" s="29"/>
      <c r="K112" s="25" t="s">
        <v>25</v>
      </c>
      <c r="L112" s="29"/>
      <c r="M112" s="216" t="str">
        <f>E19</f>
        <v>Cobra Bauart s.r.o.</v>
      </c>
      <c r="N112" s="184"/>
      <c r="O112" s="184"/>
      <c r="P112" s="184"/>
      <c r="Q112" s="184"/>
      <c r="R112" s="30"/>
    </row>
    <row r="113" spans="2:65" s="1" customFormat="1" ht="14.45" customHeight="1" x14ac:dyDescent="0.3">
      <c r="B113" s="28"/>
      <c r="C113" s="25" t="s">
        <v>24</v>
      </c>
      <c r="D113" s="29"/>
      <c r="E113" s="29"/>
      <c r="F113" s="23" t="str">
        <f>IF(E16="","",E16)</f>
        <v xml:space="preserve"> </v>
      </c>
      <c r="G113" s="29"/>
      <c r="H113" s="29"/>
      <c r="I113" s="29"/>
      <c r="J113" s="29"/>
      <c r="K113" s="25" t="s">
        <v>29</v>
      </c>
      <c r="L113" s="29"/>
      <c r="M113" s="216" t="str">
        <f>E22</f>
        <v xml:space="preserve"> </v>
      </c>
      <c r="N113" s="184"/>
      <c r="O113" s="184"/>
      <c r="P113" s="184"/>
      <c r="Q113" s="184"/>
      <c r="R113" s="30"/>
    </row>
    <row r="114" spans="2:65" s="1" customFormat="1" ht="10.35" customHeight="1" x14ac:dyDescent="0.3"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</row>
    <row r="115" spans="2:65" s="9" customFormat="1" ht="29.25" customHeight="1" x14ac:dyDescent="0.3">
      <c r="B115" s="124"/>
      <c r="C115" s="125" t="s">
        <v>138</v>
      </c>
      <c r="D115" s="126" t="s">
        <v>139</v>
      </c>
      <c r="E115" s="126" t="s">
        <v>52</v>
      </c>
      <c r="F115" s="245" t="s">
        <v>140</v>
      </c>
      <c r="G115" s="246"/>
      <c r="H115" s="246"/>
      <c r="I115" s="246"/>
      <c r="J115" s="126" t="s">
        <v>141</v>
      </c>
      <c r="K115" s="126" t="s">
        <v>142</v>
      </c>
      <c r="L115" s="247" t="s">
        <v>143</v>
      </c>
      <c r="M115" s="246"/>
      <c r="N115" s="245" t="s">
        <v>111</v>
      </c>
      <c r="O115" s="246"/>
      <c r="P115" s="246"/>
      <c r="Q115" s="248"/>
      <c r="R115" s="127"/>
      <c r="T115" s="69" t="s">
        <v>144</v>
      </c>
      <c r="U115" s="70" t="s">
        <v>34</v>
      </c>
      <c r="V115" s="70" t="s">
        <v>145</v>
      </c>
      <c r="W115" s="70" t="s">
        <v>146</v>
      </c>
      <c r="X115" s="70" t="s">
        <v>147</v>
      </c>
      <c r="Y115" s="70" t="s">
        <v>148</v>
      </c>
      <c r="Z115" s="70" t="s">
        <v>149</v>
      </c>
      <c r="AA115" s="71" t="s">
        <v>150</v>
      </c>
    </row>
    <row r="116" spans="2:65" s="1" customFormat="1" ht="29.25" customHeight="1" x14ac:dyDescent="0.35">
      <c r="B116" s="28"/>
      <c r="C116" s="73" t="s">
        <v>107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3"/>
      <c r="O116" s="224"/>
      <c r="P116" s="224"/>
      <c r="Q116" s="224"/>
      <c r="R116" s="30"/>
      <c r="T116" s="72"/>
      <c r="U116" s="44"/>
      <c r="V116" s="44"/>
      <c r="W116" s="128">
        <f>W117</f>
        <v>0</v>
      </c>
      <c r="X116" s="44"/>
      <c r="Y116" s="128">
        <f>Y117</f>
        <v>0</v>
      </c>
      <c r="Z116" s="44"/>
      <c r="AA116" s="129">
        <f>AA117</f>
        <v>0</v>
      </c>
      <c r="AT116" s="14" t="s">
        <v>69</v>
      </c>
      <c r="AU116" s="14" t="s">
        <v>113</v>
      </c>
      <c r="BK116" s="130">
        <f>BK117</f>
        <v>0</v>
      </c>
    </row>
    <row r="117" spans="2:65" s="10" customFormat="1" ht="37.35" customHeight="1" x14ac:dyDescent="0.35">
      <c r="B117" s="131"/>
      <c r="C117" s="132"/>
      <c r="D117" s="133" t="s">
        <v>133</v>
      </c>
      <c r="E117" s="133"/>
      <c r="F117" s="133"/>
      <c r="G117" s="133"/>
      <c r="H117" s="133"/>
      <c r="I117" s="133"/>
      <c r="J117" s="133"/>
      <c r="K117" s="133"/>
      <c r="L117" s="133"/>
      <c r="M117" s="133"/>
      <c r="N117" s="225"/>
      <c r="O117" s="226"/>
      <c r="P117" s="226"/>
      <c r="Q117" s="226"/>
      <c r="R117" s="134"/>
      <c r="T117" s="135"/>
      <c r="U117" s="132"/>
      <c r="V117" s="132"/>
      <c r="W117" s="136">
        <f>W118+W138+W140+W144</f>
        <v>0</v>
      </c>
      <c r="X117" s="132"/>
      <c r="Y117" s="136">
        <f>Y118+Y138+Y140+Y144</f>
        <v>0</v>
      </c>
      <c r="Z117" s="132"/>
      <c r="AA117" s="137">
        <f>AA118+AA138+AA140+AA144</f>
        <v>0</v>
      </c>
      <c r="AR117" s="138" t="s">
        <v>84</v>
      </c>
      <c r="AT117" s="139" t="s">
        <v>69</v>
      </c>
      <c r="AU117" s="139" t="s">
        <v>70</v>
      </c>
      <c r="AY117" s="138" t="s">
        <v>151</v>
      </c>
      <c r="BK117" s="140">
        <f>BK118+BK138+BK140+BK144</f>
        <v>0</v>
      </c>
    </row>
    <row r="118" spans="2:65" s="10" customFormat="1" ht="19.899999999999999" customHeight="1" x14ac:dyDescent="0.3">
      <c r="B118" s="131"/>
      <c r="C118" s="132"/>
      <c r="D118" s="141" t="s">
        <v>134</v>
      </c>
      <c r="E118" s="141"/>
      <c r="F118" s="141"/>
      <c r="G118" s="141"/>
      <c r="H118" s="141"/>
      <c r="I118" s="141"/>
      <c r="J118" s="141"/>
      <c r="K118" s="141"/>
      <c r="L118" s="141"/>
      <c r="M118" s="141"/>
      <c r="N118" s="227"/>
      <c r="O118" s="228"/>
      <c r="P118" s="228"/>
      <c r="Q118" s="228"/>
      <c r="R118" s="134"/>
      <c r="T118" s="135"/>
      <c r="U118" s="132"/>
      <c r="V118" s="132"/>
      <c r="W118" s="136">
        <f>SUM(W119:W137)</f>
        <v>0</v>
      </c>
      <c r="X118" s="132"/>
      <c r="Y118" s="136">
        <f>SUM(Y119:Y137)</f>
        <v>0</v>
      </c>
      <c r="Z118" s="132"/>
      <c r="AA118" s="137">
        <f>SUM(AA119:AA137)</f>
        <v>0</v>
      </c>
      <c r="AR118" s="138" t="s">
        <v>84</v>
      </c>
      <c r="AT118" s="139" t="s">
        <v>69</v>
      </c>
      <c r="AU118" s="139" t="s">
        <v>77</v>
      </c>
      <c r="AY118" s="138" t="s">
        <v>151</v>
      </c>
      <c r="BK118" s="140">
        <f>SUM(BK119:BK137)</f>
        <v>0</v>
      </c>
    </row>
    <row r="119" spans="2:65" s="1" customFormat="1" ht="44.25" customHeight="1" x14ac:dyDescent="0.3">
      <c r="B119" s="142"/>
      <c r="C119" s="169" t="s">
        <v>77</v>
      </c>
      <c r="D119" s="169" t="s">
        <v>223</v>
      </c>
      <c r="E119" s="172" t="s">
        <v>880</v>
      </c>
      <c r="F119" s="260" t="s">
        <v>999</v>
      </c>
      <c r="G119" s="261"/>
      <c r="H119" s="261"/>
      <c r="I119" s="261"/>
      <c r="J119" s="171" t="s">
        <v>441</v>
      </c>
      <c r="K119" s="178">
        <v>120</v>
      </c>
      <c r="L119" s="258"/>
      <c r="M119" s="258"/>
      <c r="N119" s="258"/>
      <c r="O119" s="258"/>
      <c r="P119" s="258"/>
      <c r="Q119" s="258"/>
      <c r="R119" s="147"/>
      <c r="T119" s="148" t="s">
        <v>3</v>
      </c>
      <c r="U119" s="37" t="s">
        <v>37</v>
      </c>
      <c r="V119" s="149">
        <v>0</v>
      </c>
      <c r="W119" s="149">
        <f t="shared" ref="W119:W137" si="0">V119*K119</f>
        <v>0</v>
      </c>
      <c r="X119" s="149">
        <v>0</v>
      </c>
      <c r="Y119" s="149">
        <f t="shared" ref="Y119:Y137" si="1">X119*K119</f>
        <v>0</v>
      </c>
      <c r="Z119" s="149">
        <v>0</v>
      </c>
      <c r="AA119" s="150">
        <f t="shared" ref="AA119:AA137" si="2">Z119*K119</f>
        <v>0</v>
      </c>
      <c r="AR119" s="14" t="s">
        <v>174</v>
      </c>
      <c r="AT119" s="14" t="s">
        <v>223</v>
      </c>
      <c r="AU119" s="14" t="s">
        <v>80</v>
      </c>
      <c r="AY119" s="14" t="s">
        <v>151</v>
      </c>
      <c r="BE119" s="106">
        <f t="shared" ref="BE119:BE137" si="3">IF(U119="základná",N119,0)</f>
        <v>0</v>
      </c>
      <c r="BF119" s="106">
        <f t="shared" ref="BF119:BF137" si="4">IF(U119="znížená",N119,0)</f>
        <v>0</v>
      </c>
      <c r="BG119" s="106">
        <f t="shared" ref="BG119:BG137" si="5">IF(U119="zákl. prenesená",N119,0)</f>
        <v>0</v>
      </c>
      <c r="BH119" s="106">
        <f t="shared" ref="BH119:BH137" si="6">IF(U119="zníž. prenesená",N119,0)</f>
        <v>0</v>
      </c>
      <c r="BI119" s="106">
        <f t="shared" ref="BI119:BI137" si="7">IF(U119="nulová",N119,0)</f>
        <v>0</v>
      </c>
      <c r="BJ119" s="14" t="s">
        <v>80</v>
      </c>
      <c r="BK119" s="151">
        <f t="shared" ref="BK119:BK137" si="8">ROUND(L119*K119,3)</f>
        <v>0</v>
      </c>
      <c r="BL119" s="14" t="s">
        <v>87</v>
      </c>
      <c r="BM119" s="14" t="s">
        <v>77</v>
      </c>
    </row>
    <row r="120" spans="2:65" s="1" customFormat="1" ht="31.5" customHeight="1" x14ac:dyDescent="0.3">
      <c r="B120" s="142"/>
      <c r="C120" s="169" t="s">
        <v>80</v>
      </c>
      <c r="D120" s="169" t="s">
        <v>223</v>
      </c>
      <c r="E120" s="172" t="s">
        <v>881</v>
      </c>
      <c r="F120" s="260" t="s">
        <v>1000</v>
      </c>
      <c r="G120" s="261"/>
      <c r="H120" s="261"/>
      <c r="I120" s="261"/>
      <c r="J120" s="171" t="s">
        <v>441</v>
      </c>
      <c r="K120" s="178">
        <v>26</v>
      </c>
      <c r="L120" s="258"/>
      <c r="M120" s="258"/>
      <c r="N120" s="258"/>
      <c r="O120" s="258"/>
      <c r="P120" s="258"/>
      <c r="Q120" s="258"/>
      <c r="R120" s="147"/>
      <c r="T120" s="148" t="s">
        <v>3</v>
      </c>
      <c r="U120" s="37" t="s">
        <v>37</v>
      </c>
      <c r="V120" s="149">
        <v>0</v>
      </c>
      <c r="W120" s="149">
        <f t="shared" si="0"/>
        <v>0</v>
      </c>
      <c r="X120" s="149">
        <v>0</v>
      </c>
      <c r="Y120" s="149">
        <f t="shared" si="1"/>
        <v>0</v>
      </c>
      <c r="Z120" s="149">
        <v>0</v>
      </c>
      <c r="AA120" s="150">
        <f t="shared" si="2"/>
        <v>0</v>
      </c>
      <c r="AR120" s="14" t="s">
        <v>174</v>
      </c>
      <c r="AT120" s="14" t="s">
        <v>223</v>
      </c>
      <c r="AU120" s="14" t="s">
        <v>80</v>
      </c>
      <c r="AY120" s="14" t="s">
        <v>151</v>
      </c>
      <c r="BE120" s="106">
        <f t="shared" si="3"/>
        <v>0</v>
      </c>
      <c r="BF120" s="106">
        <f t="shared" si="4"/>
        <v>0</v>
      </c>
      <c r="BG120" s="106">
        <f t="shared" si="5"/>
        <v>0</v>
      </c>
      <c r="BH120" s="106">
        <f t="shared" si="6"/>
        <v>0</v>
      </c>
      <c r="BI120" s="106">
        <f t="shared" si="7"/>
        <v>0</v>
      </c>
      <c r="BJ120" s="14" t="s">
        <v>80</v>
      </c>
      <c r="BK120" s="151">
        <f t="shared" si="8"/>
        <v>0</v>
      </c>
      <c r="BL120" s="14" t="s">
        <v>87</v>
      </c>
      <c r="BM120" s="14" t="s">
        <v>80</v>
      </c>
    </row>
    <row r="121" spans="2:65" s="1" customFormat="1" ht="31.5" customHeight="1" x14ac:dyDescent="0.3">
      <c r="B121" s="142"/>
      <c r="C121" s="169" t="s">
        <v>84</v>
      </c>
      <c r="D121" s="169" t="s">
        <v>223</v>
      </c>
      <c r="E121" s="172" t="s">
        <v>882</v>
      </c>
      <c r="F121" s="260" t="s">
        <v>1001</v>
      </c>
      <c r="G121" s="261"/>
      <c r="H121" s="261"/>
      <c r="I121" s="261"/>
      <c r="J121" s="171" t="s">
        <v>231</v>
      </c>
      <c r="K121" s="178">
        <v>56</v>
      </c>
      <c r="L121" s="258"/>
      <c r="M121" s="258"/>
      <c r="N121" s="258"/>
      <c r="O121" s="258"/>
      <c r="P121" s="258"/>
      <c r="Q121" s="258"/>
      <c r="R121" s="147"/>
      <c r="T121" s="148" t="s">
        <v>3</v>
      </c>
      <c r="U121" s="37" t="s">
        <v>37</v>
      </c>
      <c r="V121" s="149">
        <v>0</v>
      </c>
      <c r="W121" s="149">
        <f t="shared" si="0"/>
        <v>0</v>
      </c>
      <c r="X121" s="149">
        <v>0</v>
      </c>
      <c r="Y121" s="149">
        <f t="shared" si="1"/>
        <v>0</v>
      </c>
      <c r="Z121" s="149">
        <v>0</v>
      </c>
      <c r="AA121" s="150">
        <f t="shared" si="2"/>
        <v>0</v>
      </c>
      <c r="AR121" s="14" t="s">
        <v>174</v>
      </c>
      <c r="AT121" s="14" t="s">
        <v>223</v>
      </c>
      <c r="AU121" s="14" t="s">
        <v>80</v>
      </c>
      <c r="AY121" s="14" t="s">
        <v>151</v>
      </c>
      <c r="BE121" s="106">
        <f t="shared" si="3"/>
        <v>0</v>
      </c>
      <c r="BF121" s="106">
        <f t="shared" si="4"/>
        <v>0</v>
      </c>
      <c r="BG121" s="106">
        <f t="shared" si="5"/>
        <v>0</v>
      </c>
      <c r="BH121" s="106">
        <f t="shared" si="6"/>
        <v>0</v>
      </c>
      <c r="BI121" s="106">
        <f t="shared" si="7"/>
        <v>0</v>
      </c>
      <c r="BJ121" s="14" t="s">
        <v>80</v>
      </c>
      <c r="BK121" s="151">
        <f t="shared" si="8"/>
        <v>0</v>
      </c>
      <c r="BL121" s="14" t="s">
        <v>87</v>
      </c>
      <c r="BM121" s="14" t="s">
        <v>84</v>
      </c>
    </row>
    <row r="122" spans="2:65" s="1" customFormat="1" ht="31.5" customHeight="1" x14ac:dyDescent="0.3">
      <c r="B122" s="142"/>
      <c r="C122" s="169" t="s">
        <v>87</v>
      </c>
      <c r="D122" s="169" t="s">
        <v>223</v>
      </c>
      <c r="E122" s="172" t="s">
        <v>883</v>
      </c>
      <c r="F122" s="260" t="s">
        <v>1002</v>
      </c>
      <c r="G122" s="261"/>
      <c r="H122" s="261"/>
      <c r="I122" s="261"/>
      <c r="J122" s="171" t="s">
        <v>441</v>
      </c>
      <c r="K122" s="178">
        <v>64</v>
      </c>
      <c r="L122" s="258"/>
      <c r="M122" s="258"/>
      <c r="N122" s="258"/>
      <c r="O122" s="258"/>
      <c r="P122" s="258"/>
      <c r="Q122" s="258"/>
      <c r="R122" s="147"/>
      <c r="T122" s="148" t="s">
        <v>3</v>
      </c>
      <c r="U122" s="37" t="s">
        <v>37</v>
      </c>
      <c r="V122" s="149">
        <v>0</v>
      </c>
      <c r="W122" s="149">
        <f t="shared" si="0"/>
        <v>0</v>
      </c>
      <c r="X122" s="149">
        <v>0</v>
      </c>
      <c r="Y122" s="149">
        <f t="shared" si="1"/>
        <v>0</v>
      </c>
      <c r="Z122" s="149">
        <v>0</v>
      </c>
      <c r="AA122" s="150">
        <f t="shared" si="2"/>
        <v>0</v>
      </c>
      <c r="AR122" s="14" t="s">
        <v>174</v>
      </c>
      <c r="AT122" s="14" t="s">
        <v>223</v>
      </c>
      <c r="AU122" s="14" t="s">
        <v>80</v>
      </c>
      <c r="AY122" s="14" t="s">
        <v>151</v>
      </c>
      <c r="BE122" s="106">
        <f t="shared" si="3"/>
        <v>0</v>
      </c>
      <c r="BF122" s="106">
        <f t="shared" si="4"/>
        <v>0</v>
      </c>
      <c r="BG122" s="106">
        <f t="shared" si="5"/>
        <v>0</v>
      </c>
      <c r="BH122" s="106">
        <f t="shared" si="6"/>
        <v>0</v>
      </c>
      <c r="BI122" s="106">
        <f t="shared" si="7"/>
        <v>0</v>
      </c>
      <c r="BJ122" s="14" t="s">
        <v>80</v>
      </c>
      <c r="BK122" s="151">
        <f t="shared" si="8"/>
        <v>0</v>
      </c>
      <c r="BL122" s="14" t="s">
        <v>87</v>
      </c>
      <c r="BM122" s="14" t="s">
        <v>87</v>
      </c>
    </row>
    <row r="123" spans="2:65" s="1" customFormat="1" ht="44.25" customHeight="1" x14ac:dyDescent="0.3">
      <c r="B123" s="142"/>
      <c r="C123" s="169" t="s">
        <v>165</v>
      </c>
      <c r="D123" s="169" t="s">
        <v>223</v>
      </c>
      <c r="E123" s="172" t="s">
        <v>884</v>
      </c>
      <c r="F123" s="260" t="s">
        <v>1003</v>
      </c>
      <c r="G123" s="261"/>
      <c r="H123" s="261"/>
      <c r="I123" s="261"/>
      <c r="J123" s="171" t="s">
        <v>441</v>
      </c>
      <c r="K123" s="178">
        <v>8</v>
      </c>
      <c r="L123" s="258"/>
      <c r="M123" s="258"/>
      <c r="N123" s="258"/>
      <c r="O123" s="258"/>
      <c r="P123" s="258"/>
      <c r="Q123" s="258"/>
      <c r="R123" s="147"/>
      <c r="T123" s="148" t="s">
        <v>3</v>
      </c>
      <c r="U123" s="37" t="s">
        <v>37</v>
      </c>
      <c r="V123" s="149">
        <v>0</v>
      </c>
      <c r="W123" s="149">
        <f t="shared" si="0"/>
        <v>0</v>
      </c>
      <c r="X123" s="149">
        <v>0</v>
      </c>
      <c r="Y123" s="149">
        <f t="shared" si="1"/>
        <v>0</v>
      </c>
      <c r="Z123" s="149">
        <v>0</v>
      </c>
      <c r="AA123" s="150">
        <f t="shared" si="2"/>
        <v>0</v>
      </c>
      <c r="AR123" s="14" t="s">
        <v>174</v>
      </c>
      <c r="AT123" s="14" t="s">
        <v>223</v>
      </c>
      <c r="AU123" s="14" t="s">
        <v>80</v>
      </c>
      <c r="AY123" s="14" t="s">
        <v>151</v>
      </c>
      <c r="BE123" s="106">
        <f t="shared" si="3"/>
        <v>0</v>
      </c>
      <c r="BF123" s="106">
        <f t="shared" si="4"/>
        <v>0</v>
      </c>
      <c r="BG123" s="106">
        <f t="shared" si="5"/>
        <v>0</v>
      </c>
      <c r="BH123" s="106">
        <f t="shared" si="6"/>
        <v>0</v>
      </c>
      <c r="BI123" s="106">
        <f t="shared" si="7"/>
        <v>0</v>
      </c>
      <c r="BJ123" s="14" t="s">
        <v>80</v>
      </c>
      <c r="BK123" s="151">
        <f t="shared" si="8"/>
        <v>0</v>
      </c>
      <c r="BL123" s="14" t="s">
        <v>87</v>
      </c>
      <c r="BM123" s="14" t="s">
        <v>165</v>
      </c>
    </row>
    <row r="124" spans="2:65" s="1" customFormat="1" ht="31.5" customHeight="1" x14ac:dyDescent="0.3">
      <c r="B124" s="142"/>
      <c r="C124" s="169" t="s">
        <v>168</v>
      </c>
      <c r="D124" s="169" t="s">
        <v>223</v>
      </c>
      <c r="E124" s="172" t="s">
        <v>885</v>
      </c>
      <c r="F124" s="260" t="s">
        <v>1004</v>
      </c>
      <c r="G124" s="261"/>
      <c r="H124" s="261"/>
      <c r="I124" s="261"/>
      <c r="J124" s="171" t="s">
        <v>441</v>
      </c>
      <c r="K124" s="178">
        <v>8</v>
      </c>
      <c r="L124" s="258"/>
      <c r="M124" s="258"/>
      <c r="N124" s="258"/>
      <c r="O124" s="258"/>
      <c r="P124" s="258"/>
      <c r="Q124" s="258"/>
      <c r="R124" s="147"/>
      <c r="T124" s="148" t="s">
        <v>3</v>
      </c>
      <c r="U124" s="37" t="s">
        <v>37</v>
      </c>
      <c r="V124" s="149">
        <v>0</v>
      </c>
      <c r="W124" s="149">
        <f t="shared" si="0"/>
        <v>0</v>
      </c>
      <c r="X124" s="149">
        <v>0</v>
      </c>
      <c r="Y124" s="149">
        <f t="shared" si="1"/>
        <v>0</v>
      </c>
      <c r="Z124" s="149">
        <v>0</v>
      </c>
      <c r="AA124" s="150">
        <f t="shared" si="2"/>
        <v>0</v>
      </c>
      <c r="AR124" s="14" t="s">
        <v>174</v>
      </c>
      <c r="AT124" s="14" t="s">
        <v>223</v>
      </c>
      <c r="AU124" s="14" t="s">
        <v>80</v>
      </c>
      <c r="AY124" s="14" t="s">
        <v>151</v>
      </c>
      <c r="BE124" s="106">
        <f t="shared" si="3"/>
        <v>0</v>
      </c>
      <c r="BF124" s="106">
        <f t="shared" si="4"/>
        <v>0</v>
      </c>
      <c r="BG124" s="106">
        <f t="shared" si="5"/>
        <v>0</v>
      </c>
      <c r="BH124" s="106">
        <f t="shared" si="6"/>
        <v>0</v>
      </c>
      <c r="BI124" s="106">
        <f t="shared" si="7"/>
        <v>0</v>
      </c>
      <c r="BJ124" s="14" t="s">
        <v>80</v>
      </c>
      <c r="BK124" s="151">
        <f t="shared" si="8"/>
        <v>0</v>
      </c>
      <c r="BL124" s="14" t="s">
        <v>87</v>
      </c>
      <c r="BM124" s="14" t="s">
        <v>168</v>
      </c>
    </row>
    <row r="125" spans="2:65" s="1" customFormat="1" ht="31.5" customHeight="1" x14ac:dyDescent="0.3">
      <c r="B125" s="142"/>
      <c r="C125" s="169" t="s">
        <v>172</v>
      </c>
      <c r="D125" s="169" t="s">
        <v>223</v>
      </c>
      <c r="E125" s="172" t="s">
        <v>886</v>
      </c>
      <c r="F125" s="260" t="s">
        <v>1005</v>
      </c>
      <c r="G125" s="261"/>
      <c r="H125" s="261"/>
      <c r="I125" s="261"/>
      <c r="J125" s="171" t="s">
        <v>441</v>
      </c>
      <c r="K125" s="178">
        <v>36</v>
      </c>
      <c r="L125" s="258"/>
      <c r="M125" s="258"/>
      <c r="N125" s="258"/>
      <c r="O125" s="258"/>
      <c r="P125" s="258"/>
      <c r="Q125" s="258"/>
      <c r="R125" s="147"/>
      <c r="T125" s="148" t="s">
        <v>3</v>
      </c>
      <c r="U125" s="37" t="s">
        <v>37</v>
      </c>
      <c r="V125" s="149">
        <v>0</v>
      </c>
      <c r="W125" s="149">
        <f t="shared" si="0"/>
        <v>0</v>
      </c>
      <c r="X125" s="149">
        <v>0</v>
      </c>
      <c r="Y125" s="149">
        <f t="shared" si="1"/>
        <v>0</v>
      </c>
      <c r="Z125" s="149">
        <v>0</v>
      </c>
      <c r="AA125" s="150">
        <f t="shared" si="2"/>
        <v>0</v>
      </c>
      <c r="AR125" s="14" t="s">
        <v>174</v>
      </c>
      <c r="AT125" s="14" t="s">
        <v>223</v>
      </c>
      <c r="AU125" s="14" t="s">
        <v>80</v>
      </c>
      <c r="AY125" s="14" t="s">
        <v>151</v>
      </c>
      <c r="BE125" s="106">
        <f t="shared" si="3"/>
        <v>0</v>
      </c>
      <c r="BF125" s="106">
        <f t="shared" si="4"/>
        <v>0</v>
      </c>
      <c r="BG125" s="106">
        <f t="shared" si="5"/>
        <v>0</v>
      </c>
      <c r="BH125" s="106">
        <f t="shared" si="6"/>
        <v>0</v>
      </c>
      <c r="BI125" s="106">
        <f t="shared" si="7"/>
        <v>0</v>
      </c>
      <c r="BJ125" s="14" t="s">
        <v>80</v>
      </c>
      <c r="BK125" s="151">
        <f t="shared" si="8"/>
        <v>0</v>
      </c>
      <c r="BL125" s="14" t="s">
        <v>87</v>
      </c>
      <c r="BM125" s="14" t="s">
        <v>172</v>
      </c>
    </row>
    <row r="126" spans="2:65" s="1" customFormat="1" ht="31.5" customHeight="1" x14ac:dyDescent="0.3">
      <c r="B126" s="142"/>
      <c r="C126" s="169" t="s">
        <v>174</v>
      </c>
      <c r="D126" s="169" t="s">
        <v>223</v>
      </c>
      <c r="E126" s="172" t="s">
        <v>887</v>
      </c>
      <c r="F126" s="260" t="s">
        <v>1006</v>
      </c>
      <c r="G126" s="261"/>
      <c r="H126" s="261"/>
      <c r="I126" s="261"/>
      <c r="J126" s="171" t="s">
        <v>441</v>
      </c>
      <c r="K126" s="178">
        <v>2</v>
      </c>
      <c r="L126" s="258"/>
      <c r="M126" s="258"/>
      <c r="N126" s="258"/>
      <c r="O126" s="258"/>
      <c r="P126" s="258"/>
      <c r="Q126" s="258"/>
      <c r="R126" s="147"/>
      <c r="T126" s="148" t="s">
        <v>3</v>
      </c>
      <c r="U126" s="37" t="s">
        <v>37</v>
      </c>
      <c r="V126" s="149">
        <v>0</v>
      </c>
      <c r="W126" s="149">
        <f t="shared" si="0"/>
        <v>0</v>
      </c>
      <c r="X126" s="149">
        <v>0</v>
      </c>
      <c r="Y126" s="149">
        <f t="shared" si="1"/>
        <v>0</v>
      </c>
      <c r="Z126" s="149">
        <v>0</v>
      </c>
      <c r="AA126" s="150">
        <f t="shared" si="2"/>
        <v>0</v>
      </c>
      <c r="AR126" s="14" t="s">
        <v>174</v>
      </c>
      <c r="AT126" s="14" t="s">
        <v>223</v>
      </c>
      <c r="AU126" s="14" t="s">
        <v>80</v>
      </c>
      <c r="AY126" s="14" t="s">
        <v>151</v>
      </c>
      <c r="BE126" s="106">
        <f t="shared" si="3"/>
        <v>0</v>
      </c>
      <c r="BF126" s="106">
        <f t="shared" si="4"/>
        <v>0</v>
      </c>
      <c r="BG126" s="106">
        <f t="shared" si="5"/>
        <v>0</v>
      </c>
      <c r="BH126" s="106">
        <f t="shared" si="6"/>
        <v>0</v>
      </c>
      <c r="BI126" s="106">
        <f t="shared" si="7"/>
        <v>0</v>
      </c>
      <c r="BJ126" s="14" t="s">
        <v>80</v>
      </c>
      <c r="BK126" s="151">
        <f t="shared" si="8"/>
        <v>0</v>
      </c>
      <c r="BL126" s="14" t="s">
        <v>87</v>
      </c>
      <c r="BM126" s="14" t="s">
        <v>174</v>
      </c>
    </row>
    <row r="127" spans="2:65" s="1" customFormat="1" ht="31.5" customHeight="1" x14ac:dyDescent="0.3">
      <c r="B127" s="142"/>
      <c r="C127" s="169" t="s">
        <v>178</v>
      </c>
      <c r="D127" s="169" t="s">
        <v>223</v>
      </c>
      <c r="E127" s="172" t="s">
        <v>888</v>
      </c>
      <c r="F127" s="260" t="s">
        <v>1007</v>
      </c>
      <c r="G127" s="261"/>
      <c r="H127" s="261"/>
      <c r="I127" s="261"/>
      <c r="J127" s="171" t="s">
        <v>441</v>
      </c>
      <c r="K127" s="178">
        <v>10</v>
      </c>
      <c r="L127" s="258"/>
      <c r="M127" s="258"/>
      <c r="N127" s="258"/>
      <c r="O127" s="258"/>
      <c r="P127" s="258"/>
      <c r="Q127" s="258"/>
      <c r="R127" s="147"/>
      <c r="T127" s="148" t="s">
        <v>3</v>
      </c>
      <c r="U127" s="37" t="s">
        <v>37</v>
      </c>
      <c r="V127" s="149">
        <v>0</v>
      </c>
      <c r="W127" s="149">
        <f t="shared" si="0"/>
        <v>0</v>
      </c>
      <c r="X127" s="149">
        <v>0</v>
      </c>
      <c r="Y127" s="149">
        <f t="shared" si="1"/>
        <v>0</v>
      </c>
      <c r="Z127" s="149">
        <v>0</v>
      </c>
      <c r="AA127" s="150">
        <f t="shared" si="2"/>
        <v>0</v>
      </c>
      <c r="AR127" s="14" t="s">
        <v>174</v>
      </c>
      <c r="AT127" s="14" t="s">
        <v>223</v>
      </c>
      <c r="AU127" s="14" t="s">
        <v>80</v>
      </c>
      <c r="AY127" s="14" t="s">
        <v>151</v>
      </c>
      <c r="BE127" s="106">
        <f t="shared" si="3"/>
        <v>0</v>
      </c>
      <c r="BF127" s="106">
        <f t="shared" si="4"/>
        <v>0</v>
      </c>
      <c r="BG127" s="106">
        <f t="shared" si="5"/>
        <v>0</v>
      </c>
      <c r="BH127" s="106">
        <f t="shared" si="6"/>
        <v>0</v>
      </c>
      <c r="BI127" s="106">
        <f t="shared" si="7"/>
        <v>0</v>
      </c>
      <c r="BJ127" s="14" t="s">
        <v>80</v>
      </c>
      <c r="BK127" s="151">
        <f t="shared" si="8"/>
        <v>0</v>
      </c>
      <c r="BL127" s="14" t="s">
        <v>87</v>
      </c>
      <c r="BM127" s="14" t="s">
        <v>178</v>
      </c>
    </row>
    <row r="128" spans="2:65" s="1" customFormat="1" ht="31.5" customHeight="1" x14ac:dyDescent="0.3">
      <c r="B128" s="142"/>
      <c r="C128" s="169" t="s">
        <v>182</v>
      </c>
      <c r="D128" s="169" t="s">
        <v>223</v>
      </c>
      <c r="E128" s="172" t="s">
        <v>889</v>
      </c>
      <c r="F128" s="260" t="s">
        <v>1008</v>
      </c>
      <c r="G128" s="261"/>
      <c r="H128" s="261"/>
      <c r="I128" s="261"/>
      <c r="J128" s="171" t="s">
        <v>441</v>
      </c>
      <c r="K128" s="178">
        <v>24</v>
      </c>
      <c r="L128" s="258"/>
      <c r="M128" s="258"/>
      <c r="N128" s="258"/>
      <c r="O128" s="258"/>
      <c r="P128" s="258"/>
      <c r="Q128" s="258"/>
      <c r="R128" s="147"/>
      <c r="T128" s="148" t="s">
        <v>3</v>
      </c>
      <c r="U128" s="37" t="s">
        <v>37</v>
      </c>
      <c r="V128" s="149">
        <v>0</v>
      </c>
      <c r="W128" s="149">
        <f t="shared" si="0"/>
        <v>0</v>
      </c>
      <c r="X128" s="149">
        <v>0</v>
      </c>
      <c r="Y128" s="149">
        <f t="shared" si="1"/>
        <v>0</v>
      </c>
      <c r="Z128" s="149">
        <v>0</v>
      </c>
      <c r="AA128" s="150">
        <f t="shared" si="2"/>
        <v>0</v>
      </c>
      <c r="AR128" s="14" t="s">
        <v>174</v>
      </c>
      <c r="AT128" s="14" t="s">
        <v>223</v>
      </c>
      <c r="AU128" s="14" t="s">
        <v>80</v>
      </c>
      <c r="AY128" s="14" t="s">
        <v>151</v>
      </c>
      <c r="BE128" s="106">
        <f t="shared" si="3"/>
        <v>0</v>
      </c>
      <c r="BF128" s="106">
        <f t="shared" si="4"/>
        <v>0</v>
      </c>
      <c r="BG128" s="106">
        <f t="shared" si="5"/>
        <v>0</v>
      </c>
      <c r="BH128" s="106">
        <f t="shared" si="6"/>
        <v>0</v>
      </c>
      <c r="BI128" s="106">
        <f t="shared" si="7"/>
        <v>0</v>
      </c>
      <c r="BJ128" s="14" t="s">
        <v>80</v>
      </c>
      <c r="BK128" s="151">
        <f t="shared" si="8"/>
        <v>0</v>
      </c>
      <c r="BL128" s="14" t="s">
        <v>87</v>
      </c>
      <c r="BM128" s="14" t="s">
        <v>182</v>
      </c>
    </row>
    <row r="129" spans="2:65" s="1" customFormat="1" ht="31.5" customHeight="1" x14ac:dyDescent="0.3">
      <c r="B129" s="142"/>
      <c r="C129" s="169" t="s">
        <v>186</v>
      </c>
      <c r="D129" s="169" t="s">
        <v>223</v>
      </c>
      <c r="E129" s="172" t="s">
        <v>890</v>
      </c>
      <c r="F129" s="260" t="s">
        <v>1009</v>
      </c>
      <c r="G129" s="261"/>
      <c r="H129" s="261"/>
      <c r="I129" s="261"/>
      <c r="J129" s="171" t="s">
        <v>441</v>
      </c>
      <c r="K129" s="178">
        <v>16</v>
      </c>
      <c r="L129" s="258"/>
      <c r="M129" s="258"/>
      <c r="N129" s="258"/>
      <c r="O129" s="258"/>
      <c r="P129" s="258"/>
      <c r="Q129" s="258"/>
      <c r="R129" s="147"/>
      <c r="T129" s="148" t="s">
        <v>3</v>
      </c>
      <c r="U129" s="37" t="s">
        <v>37</v>
      </c>
      <c r="V129" s="149">
        <v>0</v>
      </c>
      <c r="W129" s="149">
        <f t="shared" si="0"/>
        <v>0</v>
      </c>
      <c r="X129" s="149">
        <v>0</v>
      </c>
      <c r="Y129" s="149">
        <f t="shared" si="1"/>
        <v>0</v>
      </c>
      <c r="Z129" s="149">
        <v>0</v>
      </c>
      <c r="AA129" s="150">
        <f t="shared" si="2"/>
        <v>0</v>
      </c>
      <c r="AR129" s="14" t="s">
        <v>174</v>
      </c>
      <c r="AT129" s="14" t="s">
        <v>223</v>
      </c>
      <c r="AU129" s="14" t="s">
        <v>80</v>
      </c>
      <c r="AY129" s="14" t="s">
        <v>151</v>
      </c>
      <c r="BE129" s="106">
        <f t="shared" si="3"/>
        <v>0</v>
      </c>
      <c r="BF129" s="106">
        <f t="shared" si="4"/>
        <v>0</v>
      </c>
      <c r="BG129" s="106">
        <f t="shared" si="5"/>
        <v>0</v>
      </c>
      <c r="BH129" s="106">
        <f t="shared" si="6"/>
        <v>0</v>
      </c>
      <c r="BI129" s="106">
        <f t="shared" si="7"/>
        <v>0</v>
      </c>
      <c r="BJ129" s="14" t="s">
        <v>80</v>
      </c>
      <c r="BK129" s="151">
        <f t="shared" si="8"/>
        <v>0</v>
      </c>
      <c r="BL129" s="14" t="s">
        <v>87</v>
      </c>
      <c r="BM129" s="14" t="s">
        <v>186</v>
      </c>
    </row>
    <row r="130" spans="2:65" s="1" customFormat="1" ht="31.5" customHeight="1" x14ac:dyDescent="0.3">
      <c r="B130" s="142"/>
      <c r="C130" s="169" t="s">
        <v>190</v>
      </c>
      <c r="D130" s="169" t="s">
        <v>223</v>
      </c>
      <c r="E130" s="172" t="s">
        <v>891</v>
      </c>
      <c r="F130" s="260" t="s">
        <v>1010</v>
      </c>
      <c r="G130" s="261"/>
      <c r="H130" s="261"/>
      <c r="I130" s="261"/>
      <c r="J130" s="171" t="s">
        <v>441</v>
      </c>
      <c r="K130" s="178">
        <v>2</v>
      </c>
      <c r="L130" s="258"/>
      <c r="M130" s="258"/>
      <c r="N130" s="258"/>
      <c r="O130" s="258"/>
      <c r="P130" s="258"/>
      <c r="Q130" s="258"/>
      <c r="R130" s="147"/>
      <c r="T130" s="148" t="s">
        <v>3</v>
      </c>
      <c r="U130" s="37" t="s">
        <v>37</v>
      </c>
      <c r="V130" s="149">
        <v>0</v>
      </c>
      <c r="W130" s="149">
        <f t="shared" si="0"/>
        <v>0</v>
      </c>
      <c r="X130" s="149">
        <v>0</v>
      </c>
      <c r="Y130" s="149">
        <f t="shared" si="1"/>
        <v>0</v>
      </c>
      <c r="Z130" s="149">
        <v>0</v>
      </c>
      <c r="AA130" s="150">
        <f t="shared" si="2"/>
        <v>0</v>
      </c>
      <c r="AR130" s="14" t="s">
        <v>174</v>
      </c>
      <c r="AT130" s="14" t="s">
        <v>223</v>
      </c>
      <c r="AU130" s="14" t="s">
        <v>80</v>
      </c>
      <c r="AY130" s="14" t="s">
        <v>151</v>
      </c>
      <c r="BE130" s="106">
        <f t="shared" si="3"/>
        <v>0</v>
      </c>
      <c r="BF130" s="106">
        <f t="shared" si="4"/>
        <v>0</v>
      </c>
      <c r="BG130" s="106">
        <f t="shared" si="5"/>
        <v>0</v>
      </c>
      <c r="BH130" s="106">
        <f t="shared" si="6"/>
        <v>0</v>
      </c>
      <c r="BI130" s="106">
        <f t="shared" si="7"/>
        <v>0</v>
      </c>
      <c r="BJ130" s="14" t="s">
        <v>80</v>
      </c>
      <c r="BK130" s="151">
        <f t="shared" si="8"/>
        <v>0</v>
      </c>
      <c r="BL130" s="14" t="s">
        <v>87</v>
      </c>
      <c r="BM130" s="14" t="s">
        <v>190</v>
      </c>
    </row>
    <row r="131" spans="2:65" s="1" customFormat="1" ht="31.5" customHeight="1" x14ac:dyDescent="0.3">
      <c r="B131" s="142"/>
      <c r="C131" s="169" t="s">
        <v>193</v>
      </c>
      <c r="D131" s="169" t="s">
        <v>223</v>
      </c>
      <c r="E131" s="172" t="s">
        <v>892</v>
      </c>
      <c r="F131" s="260" t="s">
        <v>1011</v>
      </c>
      <c r="G131" s="261"/>
      <c r="H131" s="261"/>
      <c r="I131" s="261"/>
      <c r="J131" s="171" t="s">
        <v>441</v>
      </c>
      <c r="K131" s="178">
        <v>8</v>
      </c>
      <c r="L131" s="258"/>
      <c r="M131" s="258"/>
      <c r="N131" s="258"/>
      <c r="O131" s="258"/>
      <c r="P131" s="258"/>
      <c r="Q131" s="258"/>
      <c r="R131" s="147"/>
      <c r="T131" s="148" t="s">
        <v>3</v>
      </c>
      <c r="U131" s="37" t="s">
        <v>37</v>
      </c>
      <c r="V131" s="149">
        <v>0</v>
      </c>
      <c r="W131" s="149">
        <f t="shared" si="0"/>
        <v>0</v>
      </c>
      <c r="X131" s="149">
        <v>0</v>
      </c>
      <c r="Y131" s="149">
        <f t="shared" si="1"/>
        <v>0</v>
      </c>
      <c r="Z131" s="149">
        <v>0</v>
      </c>
      <c r="AA131" s="150">
        <f t="shared" si="2"/>
        <v>0</v>
      </c>
      <c r="AR131" s="14" t="s">
        <v>174</v>
      </c>
      <c r="AT131" s="14" t="s">
        <v>223</v>
      </c>
      <c r="AU131" s="14" t="s">
        <v>80</v>
      </c>
      <c r="AY131" s="14" t="s">
        <v>151</v>
      </c>
      <c r="BE131" s="106">
        <f t="shared" si="3"/>
        <v>0</v>
      </c>
      <c r="BF131" s="106">
        <f t="shared" si="4"/>
        <v>0</v>
      </c>
      <c r="BG131" s="106">
        <f t="shared" si="5"/>
        <v>0</v>
      </c>
      <c r="BH131" s="106">
        <f t="shared" si="6"/>
        <v>0</v>
      </c>
      <c r="BI131" s="106">
        <f t="shared" si="7"/>
        <v>0</v>
      </c>
      <c r="BJ131" s="14" t="s">
        <v>80</v>
      </c>
      <c r="BK131" s="151">
        <f t="shared" si="8"/>
        <v>0</v>
      </c>
      <c r="BL131" s="14" t="s">
        <v>87</v>
      </c>
      <c r="BM131" s="14" t="s">
        <v>193</v>
      </c>
    </row>
    <row r="132" spans="2:65" s="1" customFormat="1" ht="44.25" customHeight="1" x14ac:dyDescent="0.3">
      <c r="B132" s="142"/>
      <c r="C132" s="169" t="s">
        <v>196</v>
      </c>
      <c r="D132" s="169" t="s">
        <v>223</v>
      </c>
      <c r="E132" s="172" t="s">
        <v>893</v>
      </c>
      <c r="F132" s="260" t="s">
        <v>1012</v>
      </c>
      <c r="G132" s="261"/>
      <c r="H132" s="261"/>
      <c r="I132" s="261"/>
      <c r="J132" s="171" t="s">
        <v>231</v>
      </c>
      <c r="K132" s="178">
        <v>200</v>
      </c>
      <c r="L132" s="258"/>
      <c r="M132" s="258"/>
      <c r="N132" s="258"/>
      <c r="O132" s="258"/>
      <c r="P132" s="258"/>
      <c r="Q132" s="258"/>
      <c r="R132" s="147"/>
      <c r="T132" s="148" t="s">
        <v>3</v>
      </c>
      <c r="U132" s="37" t="s">
        <v>37</v>
      </c>
      <c r="V132" s="149">
        <v>0</v>
      </c>
      <c r="W132" s="149">
        <f t="shared" si="0"/>
        <v>0</v>
      </c>
      <c r="X132" s="149">
        <v>0</v>
      </c>
      <c r="Y132" s="149">
        <f t="shared" si="1"/>
        <v>0</v>
      </c>
      <c r="Z132" s="149">
        <v>0</v>
      </c>
      <c r="AA132" s="150">
        <f t="shared" si="2"/>
        <v>0</v>
      </c>
      <c r="AR132" s="14" t="s">
        <v>174</v>
      </c>
      <c r="AT132" s="14" t="s">
        <v>223</v>
      </c>
      <c r="AU132" s="14" t="s">
        <v>80</v>
      </c>
      <c r="AY132" s="14" t="s">
        <v>151</v>
      </c>
      <c r="BE132" s="106">
        <f t="shared" si="3"/>
        <v>0</v>
      </c>
      <c r="BF132" s="106">
        <f t="shared" si="4"/>
        <v>0</v>
      </c>
      <c r="BG132" s="106">
        <f t="shared" si="5"/>
        <v>0</v>
      </c>
      <c r="BH132" s="106">
        <f t="shared" si="6"/>
        <v>0</v>
      </c>
      <c r="BI132" s="106">
        <f t="shared" si="7"/>
        <v>0</v>
      </c>
      <c r="BJ132" s="14" t="s">
        <v>80</v>
      </c>
      <c r="BK132" s="151">
        <f t="shared" si="8"/>
        <v>0</v>
      </c>
      <c r="BL132" s="14" t="s">
        <v>87</v>
      </c>
      <c r="BM132" s="14" t="s">
        <v>196</v>
      </c>
    </row>
    <row r="133" spans="2:65" s="1" customFormat="1" ht="31.5" customHeight="1" x14ac:dyDescent="0.3">
      <c r="B133" s="142"/>
      <c r="C133" s="169" t="s">
        <v>198</v>
      </c>
      <c r="D133" s="169" t="s">
        <v>223</v>
      </c>
      <c r="E133" s="172" t="s">
        <v>894</v>
      </c>
      <c r="F133" s="260" t="s">
        <v>1013</v>
      </c>
      <c r="G133" s="261"/>
      <c r="H133" s="261"/>
      <c r="I133" s="261"/>
      <c r="J133" s="171" t="s">
        <v>231</v>
      </c>
      <c r="K133" s="178">
        <v>28</v>
      </c>
      <c r="L133" s="258"/>
      <c r="M133" s="258"/>
      <c r="N133" s="258"/>
      <c r="O133" s="258"/>
      <c r="P133" s="258"/>
      <c r="Q133" s="258"/>
      <c r="R133" s="147"/>
      <c r="T133" s="148" t="s">
        <v>3</v>
      </c>
      <c r="U133" s="37" t="s">
        <v>37</v>
      </c>
      <c r="V133" s="149">
        <v>0</v>
      </c>
      <c r="W133" s="149">
        <f t="shared" si="0"/>
        <v>0</v>
      </c>
      <c r="X133" s="149">
        <v>0</v>
      </c>
      <c r="Y133" s="149">
        <f t="shared" si="1"/>
        <v>0</v>
      </c>
      <c r="Z133" s="149">
        <v>0</v>
      </c>
      <c r="AA133" s="150">
        <f t="shared" si="2"/>
        <v>0</v>
      </c>
      <c r="AR133" s="14" t="s">
        <v>174</v>
      </c>
      <c r="AT133" s="14" t="s">
        <v>223</v>
      </c>
      <c r="AU133" s="14" t="s">
        <v>80</v>
      </c>
      <c r="AY133" s="14" t="s">
        <v>151</v>
      </c>
      <c r="BE133" s="106">
        <f t="shared" si="3"/>
        <v>0</v>
      </c>
      <c r="BF133" s="106">
        <f t="shared" si="4"/>
        <v>0</v>
      </c>
      <c r="BG133" s="106">
        <f t="shared" si="5"/>
        <v>0</v>
      </c>
      <c r="BH133" s="106">
        <f t="shared" si="6"/>
        <v>0</v>
      </c>
      <c r="BI133" s="106">
        <f t="shared" si="7"/>
        <v>0</v>
      </c>
      <c r="BJ133" s="14" t="s">
        <v>80</v>
      </c>
      <c r="BK133" s="151">
        <f t="shared" si="8"/>
        <v>0</v>
      </c>
      <c r="BL133" s="14" t="s">
        <v>87</v>
      </c>
      <c r="BM133" s="14" t="s">
        <v>198</v>
      </c>
    </row>
    <row r="134" spans="2:65" s="1" customFormat="1" ht="31.5" customHeight="1" x14ac:dyDescent="0.3">
      <c r="B134" s="142"/>
      <c r="C134" s="169" t="s">
        <v>201</v>
      </c>
      <c r="D134" s="169" t="s">
        <v>223</v>
      </c>
      <c r="E134" s="172" t="s">
        <v>895</v>
      </c>
      <c r="F134" s="260" t="s">
        <v>1014</v>
      </c>
      <c r="G134" s="261"/>
      <c r="H134" s="261"/>
      <c r="I134" s="261"/>
      <c r="J134" s="171" t="s">
        <v>231</v>
      </c>
      <c r="K134" s="178">
        <v>118</v>
      </c>
      <c r="L134" s="258"/>
      <c r="M134" s="258"/>
      <c r="N134" s="258"/>
      <c r="O134" s="258"/>
      <c r="P134" s="258"/>
      <c r="Q134" s="258"/>
      <c r="R134" s="147"/>
      <c r="T134" s="148" t="s">
        <v>3</v>
      </c>
      <c r="U134" s="37" t="s">
        <v>37</v>
      </c>
      <c r="V134" s="149">
        <v>0</v>
      </c>
      <c r="W134" s="149">
        <f t="shared" si="0"/>
        <v>0</v>
      </c>
      <c r="X134" s="149">
        <v>0</v>
      </c>
      <c r="Y134" s="149">
        <f t="shared" si="1"/>
        <v>0</v>
      </c>
      <c r="Z134" s="149">
        <v>0</v>
      </c>
      <c r="AA134" s="150">
        <f t="shared" si="2"/>
        <v>0</v>
      </c>
      <c r="AR134" s="14" t="s">
        <v>174</v>
      </c>
      <c r="AT134" s="14" t="s">
        <v>223</v>
      </c>
      <c r="AU134" s="14" t="s">
        <v>80</v>
      </c>
      <c r="AY134" s="14" t="s">
        <v>151</v>
      </c>
      <c r="BE134" s="106">
        <f t="shared" si="3"/>
        <v>0</v>
      </c>
      <c r="BF134" s="106">
        <f t="shared" si="4"/>
        <v>0</v>
      </c>
      <c r="BG134" s="106">
        <f t="shared" si="5"/>
        <v>0</v>
      </c>
      <c r="BH134" s="106">
        <f t="shared" si="6"/>
        <v>0</v>
      </c>
      <c r="BI134" s="106">
        <f t="shared" si="7"/>
        <v>0</v>
      </c>
      <c r="BJ134" s="14" t="s">
        <v>80</v>
      </c>
      <c r="BK134" s="151">
        <f t="shared" si="8"/>
        <v>0</v>
      </c>
      <c r="BL134" s="14" t="s">
        <v>87</v>
      </c>
      <c r="BM134" s="14" t="s">
        <v>201</v>
      </c>
    </row>
    <row r="135" spans="2:65" s="1" customFormat="1" ht="31.5" customHeight="1" x14ac:dyDescent="0.3">
      <c r="B135" s="142"/>
      <c r="C135" s="169" t="s">
        <v>203</v>
      </c>
      <c r="D135" s="169" t="s">
        <v>223</v>
      </c>
      <c r="E135" s="172" t="s">
        <v>896</v>
      </c>
      <c r="F135" s="260" t="s">
        <v>1015</v>
      </c>
      <c r="G135" s="261"/>
      <c r="H135" s="261"/>
      <c r="I135" s="261"/>
      <c r="J135" s="171" t="s">
        <v>441</v>
      </c>
      <c r="K135" s="178">
        <v>96</v>
      </c>
      <c r="L135" s="258"/>
      <c r="M135" s="258"/>
      <c r="N135" s="258"/>
      <c r="O135" s="258"/>
      <c r="P135" s="258"/>
      <c r="Q135" s="258"/>
      <c r="R135" s="147"/>
      <c r="T135" s="148" t="s">
        <v>3</v>
      </c>
      <c r="U135" s="37" t="s">
        <v>37</v>
      </c>
      <c r="V135" s="149">
        <v>0</v>
      </c>
      <c r="W135" s="149">
        <f t="shared" si="0"/>
        <v>0</v>
      </c>
      <c r="X135" s="149">
        <v>0</v>
      </c>
      <c r="Y135" s="149">
        <f t="shared" si="1"/>
        <v>0</v>
      </c>
      <c r="Z135" s="149">
        <v>0</v>
      </c>
      <c r="AA135" s="150">
        <f t="shared" si="2"/>
        <v>0</v>
      </c>
      <c r="AR135" s="14" t="s">
        <v>174</v>
      </c>
      <c r="AT135" s="14" t="s">
        <v>223</v>
      </c>
      <c r="AU135" s="14" t="s">
        <v>80</v>
      </c>
      <c r="AY135" s="14" t="s">
        <v>151</v>
      </c>
      <c r="BE135" s="106">
        <f t="shared" si="3"/>
        <v>0</v>
      </c>
      <c r="BF135" s="106">
        <f t="shared" si="4"/>
        <v>0</v>
      </c>
      <c r="BG135" s="106">
        <f t="shared" si="5"/>
        <v>0</v>
      </c>
      <c r="BH135" s="106">
        <f t="shared" si="6"/>
        <v>0</v>
      </c>
      <c r="BI135" s="106">
        <f t="shared" si="7"/>
        <v>0</v>
      </c>
      <c r="BJ135" s="14" t="s">
        <v>80</v>
      </c>
      <c r="BK135" s="151">
        <f t="shared" si="8"/>
        <v>0</v>
      </c>
      <c r="BL135" s="14" t="s">
        <v>87</v>
      </c>
      <c r="BM135" s="14" t="s">
        <v>203</v>
      </c>
    </row>
    <row r="136" spans="2:65" s="1" customFormat="1" ht="22.5" customHeight="1" x14ac:dyDescent="0.3">
      <c r="B136" s="142"/>
      <c r="C136" s="143" t="s">
        <v>206</v>
      </c>
      <c r="D136" s="143" t="s">
        <v>152</v>
      </c>
      <c r="E136" s="165" t="s">
        <v>897</v>
      </c>
      <c r="F136" s="220" t="s">
        <v>1025</v>
      </c>
      <c r="G136" s="221"/>
      <c r="H136" s="221"/>
      <c r="I136" s="221"/>
      <c r="J136" s="145" t="s">
        <v>441</v>
      </c>
      <c r="K136" s="173">
        <v>8</v>
      </c>
      <c r="L136" s="222"/>
      <c r="M136" s="222"/>
      <c r="N136" s="222"/>
      <c r="O136" s="222"/>
      <c r="P136" s="222"/>
      <c r="Q136" s="222"/>
      <c r="R136" s="147"/>
      <c r="T136" s="148" t="s">
        <v>3</v>
      </c>
      <c r="U136" s="37" t="s">
        <v>37</v>
      </c>
      <c r="V136" s="149">
        <v>0</v>
      </c>
      <c r="W136" s="149">
        <f t="shared" si="0"/>
        <v>0</v>
      </c>
      <c r="X136" s="149">
        <v>0</v>
      </c>
      <c r="Y136" s="149">
        <f t="shared" si="1"/>
        <v>0</v>
      </c>
      <c r="Z136" s="149">
        <v>0</v>
      </c>
      <c r="AA136" s="150">
        <f t="shared" si="2"/>
        <v>0</v>
      </c>
      <c r="AR136" s="14" t="s">
        <v>87</v>
      </c>
      <c r="AT136" s="14" t="s">
        <v>152</v>
      </c>
      <c r="AU136" s="14" t="s">
        <v>80</v>
      </c>
      <c r="AY136" s="14" t="s">
        <v>151</v>
      </c>
      <c r="BE136" s="106">
        <f t="shared" si="3"/>
        <v>0</v>
      </c>
      <c r="BF136" s="106">
        <f t="shared" si="4"/>
        <v>0</v>
      </c>
      <c r="BG136" s="106">
        <f t="shared" si="5"/>
        <v>0</v>
      </c>
      <c r="BH136" s="106">
        <f t="shared" si="6"/>
        <v>0</v>
      </c>
      <c r="BI136" s="106">
        <f t="shared" si="7"/>
        <v>0</v>
      </c>
      <c r="BJ136" s="14" t="s">
        <v>80</v>
      </c>
      <c r="BK136" s="151">
        <f t="shared" si="8"/>
        <v>0</v>
      </c>
      <c r="BL136" s="14" t="s">
        <v>87</v>
      </c>
      <c r="BM136" s="14" t="s">
        <v>206</v>
      </c>
    </row>
    <row r="137" spans="2:65" s="1" customFormat="1" ht="22.5" customHeight="1" x14ac:dyDescent="0.3">
      <c r="B137" s="142"/>
      <c r="C137" s="143" t="s">
        <v>209</v>
      </c>
      <c r="D137" s="143" t="s">
        <v>152</v>
      </c>
      <c r="E137" s="165" t="s">
        <v>898</v>
      </c>
      <c r="F137" s="220" t="s">
        <v>899</v>
      </c>
      <c r="G137" s="221"/>
      <c r="H137" s="221"/>
      <c r="I137" s="221"/>
      <c r="J137" s="145" t="s">
        <v>441</v>
      </c>
      <c r="K137" s="173">
        <v>80</v>
      </c>
      <c r="L137" s="222"/>
      <c r="M137" s="222"/>
      <c r="N137" s="222"/>
      <c r="O137" s="222"/>
      <c r="P137" s="222"/>
      <c r="Q137" s="222"/>
      <c r="R137" s="147"/>
      <c r="T137" s="148" t="s">
        <v>3</v>
      </c>
      <c r="U137" s="37" t="s">
        <v>37</v>
      </c>
      <c r="V137" s="149">
        <v>0</v>
      </c>
      <c r="W137" s="149">
        <f t="shared" si="0"/>
        <v>0</v>
      </c>
      <c r="X137" s="149">
        <v>0</v>
      </c>
      <c r="Y137" s="149">
        <f t="shared" si="1"/>
        <v>0</v>
      </c>
      <c r="Z137" s="149">
        <v>0</v>
      </c>
      <c r="AA137" s="150">
        <f t="shared" si="2"/>
        <v>0</v>
      </c>
      <c r="AR137" s="14" t="s">
        <v>87</v>
      </c>
      <c r="AT137" s="14" t="s">
        <v>152</v>
      </c>
      <c r="AU137" s="14" t="s">
        <v>80</v>
      </c>
      <c r="AY137" s="14" t="s">
        <v>151</v>
      </c>
      <c r="BE137" s="106">
        <f t="shared" si="3"/>
        <v>0</v>
      </c>
      <c r="BF137" s="106">
        <f t="shared" si="4"/>
        <v>0</v>
      </c>
      <c r="BG137" s="106">
        <f t="shared" si="5"/>
        <v>0</v>
      </c>
      <c r="BH137" s="106">
        <f t="shared" si="6"/>
        <v>0</v>
      </c>
      <c r="BI137" s="106">
        <f t="shared" si="7"/>
        <v>0</v>
      </c>
      <c r="BJ137" s="14" t="s">
        <v>80</v>
      </c>
      <c r="BK137" s="151">
        <f t="shared" si="8"/>
        <v>0</v>
      </c>
      <c r="BL137" s="14" t="s">
        <v>87</v>
      </c>
      <c r="BM137" s="14" t="s">
        <v>209</v>
      </c>
    </row>
    <row r="138" spans="2:65" s="10" customFormat="1" ht="29.85" customHeight="1" x14ac:dyDescent="0.3">
      <c r="B138" s="131"/>
      <c r="C138" s="132"/>
      <c r="D138" s="141" t="s">
        <v>708</v>
      </c>
      <c r="E138" s="166"/>
      <c r="F138" s="166"/>
      <c r="G138" s="166"/>
      <c r="H138" s="166"/>
      <c r="I138" s="166"/>
      <c r="J138" s="141"/>
      <c r="K138" s="175"/>
      <c r="L138" s="175"/>
      <c r="M138" s="175"/>
      <c r="N138" s="229"/>
      <c r="O138" s="230"/>
      <c r="P138" s="230"/>
      <c r="Q138" s="230"/>
      <c r="R138" s="134"/>
      <c r="T138" s="135"/>
      <c r="U138" s="132"/>
      <c r="V138" s="132"/>
      <c r="W138" s="136">
        <f>W139</f>
        <v>0</v>
      </c>
      <c r="X138" s="132"/>
      <c r="Y138" s="136">
        <f>Y139</f>
        <v>0</v>
      </c>
      <c r="Z138" s="132"/>
      <c r="AA138" s="137">
        <f>AA139</f>
        <v>0</v>
      </c>
      <c r="AR138" s="138" t="s">
        <v>87</v>
      </c>
      <c r="AT138" s="139" t="s">
        <v>69</v>
      </c>
      <c r="AU138" s="139" t="s">
        <v>77</v>
      </c>
      <c r="AY138" s="138" t="s">
        <v>151</v>
      </c>
      <c r="BK138" s="140">
        <f>BK139</f>
        <v>0</v>
      </c>
    </row>
    <row r="139" spans="2:65" s="1" customFormat="1" ht="27" customHeight="1" x14ac:dyDescent="0.3">
      <c r="B139" s="142"/>
      <c r="C139" s="143" t="s">
        <v>8</v>
      </c>
      <c r="D139" s="143" t="s">
        <v>152</v>
      </c>
      <c r="E139" s="165" t="s">
        <v>794</v>
      </c>
      <c r="F139" s="220" t="s">
        <v>1026</v>
      </c>
      <c r="G139" s="221"/>
      <c r="H139" s="221"/>
      <c r="I139" s="221"/>
      <c r="J139" s="145" t="s">
        <v>795</v>
      </c>
      <c r="K139" s="173">
        <v>55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</v>
      </c>
      <c r="W139" s="149">
        <f>V139*K139</f>
        <v>0</v>
      </c>
      <c r="X139" s="149">
        <v>0</v>
      </c>
      <c r="Y139" s="149">
        <f>X139*K139</f>
        <v>0</v>
      </c>
      <c r="Z139" s="149">
        <v>0</v>
      </c>
      <c r="AA139" s="150">
        <f>Z139*K139</f>
        <v>0</v>
      </c>
      <c r="AR139" s="14" t="s">
        <v>87</v>
      </c>
      <c r="AT139" s="14" t="s">
        <v>152</v>
      </c>
      <c r="AU139" s="14" t="s">
        <v>80</v>
      </c>
      <c r="AY139" s="14" t="s">
        <v>151</v>
      </c>
      <c r="BE139" s="106">
        <f>IF(U139="základná",N139,0)</f>
        <v>0</v>
      </c>
      <c r="BF139" s="106">
        <f>IF(U139="znížená",N139,0)</f>
        <v>0</v>
      </c>
      <c r="BG139" s="106">
        <f>IF(U139="zákl. prenesená",N139,0)</f>
        <v>0</v>
      </c>
      <c r="BH139" s="106">
        <f>IF(U139="zníž. prenesená",N139,0)</f>
        <v>0</v>
      </c>
      <c r="BI139" s="106">
        <f>IF(U139="nulová",N139,0)</f>
        <v>0</v>
      </c>
      <c r="BJ139" s="14" t="s">
        <v>80</v>
      </c>
      <c r="BK139" s="151">
        <f>ROUND(L139*K139,3)</f>
        <v>0</v>
      </c>
      <c r="BL139" s="14" t="s">
        <v>87</v>
      </c>
      <c r="BM139" s="14" t="s">
        <v>8</v>
      </c>
    </row>
    <row r="140" spans="2:65" s="10" customFormat="1" ht="29.85" customHeight="1" x14ac:dyDescent="0.3">
      <c r="B140" s="131"/>
      <c r="C140" s="132"/>
      <c r="D140" s="141" t="s">
        <v>797</v>
      </c>
      <c r="E140" s="166"/>
      <c r="F140" s="166"/>
      <c r="G140" s="166"/>
      <c r="H140" s="166"/>
      <c r="I140" s="166"/>
      <c r="J140" s="141"/>
      <c r="K140" s="175"/>
      <c r="L140" s="175"/>
      <c r="M140" s="175"/>
      <c r="N140" s="229"/>
      <c r="O140" s="230"/>
      <c r="P140" s="230"/>
      <c r="Q140" s="230"/>
      <c r="R140" s="134"/>
      <c r="T140" s="135"/>
      <c r="U140" s="132"/>
      <c r="V140" s="132"/>
      <c r="W140" s="136">
        <f>SUM(W141:W143)</f>
        <v>0</v>
      </c>
      <c r="X140" s="132"/>
      <c r="Y140" s="136">
        <f>SUM(Y141:Y143)</f>
        <v>0</v>
      </c>
      <c r="Z140" s="132"/>
      <c r="AA140" s="137">
        <f>SUM(AA141:AA143)</f>
        <v>0</v>
      </c>
      <c r="AR140" s="138" t="s">
        <v>84</v>
      </c>
      <c r="AT140" s="139" t="s">
        <v>69</v>
      </c>
      <c r="AU140" s="139" t="s">
        <v>77</v>
      </c>
      <c r="AY140" s="138" t="s">
        <v>151</v>
      </c>
      <c r="BK140" s="140">
        <f>SUM(BK141:BK143)</f>
        <v>0</v>
      </c>
    </row>
    <row r="141" spans="2:65" s="1" customFormat="1" ht="28.5" customHeight="1" x14ac:dyDescent="0.3">
      <c r="B141" s="142"/>
      <c r="C141" s="143" t="s">
        <v>214</v>
      </c>
      <c r="D141" s="143" t="s">
        <v>152</v>
      </c>
      <c r="E141" s="165" t="s">
        <v>900</v>
      </c>
      <c r="F141" s="220" t="s">
        <v>1024</v>
      </c>
      <c r="G141" s="221"/>
      <c r="H141" s="221"/>
      <c r="I141" s="221"/>
      <c r="J141" s="145" t="s">
        <v>795</v>
      </c>
      <c r="K141" s="173">
        <v>20</v>
      </c>
      <c r="L141" s="222"/>
      <c r="M141" s="222"/>
      <c r="N141" s="222"/>
      <c r="O141" s="222"/>
      <c r="P141" s="222"/>
      <c r="Q141" s="222"/>
      <c r="R141" s="147"/>
      <c r="T141" s="148" t="s">
        <v>3</v>
      </c>
      <c r="U141" s="37" t="s">
        <v>37</v>
      </c>
      <c r="V141" s="149">
        <v>0</v>
      </c>
      <c r="W141" s="149">
        <f>V141*K141</f>
        <v>0</v>
      </c>
      <c r="X141" s="149">
        <v>0</v>
      </c>
      <c r="Y141" s="149">
        <f>X141*K141</f>
        <v>0</v>
      </c>
      <c r="Z141" s="149">
        <v>0</v>
      </c>
      <c r="AA141" s="150">
        <f>Z141*K141</f>
        <v>0</v>
      </c>
      <c r="AR141" s="14" t="s">
        <v>87</v>
      </c>
      <c r="AT141" s="14" t="s">
        <v>152</v>
      </c>
      <c r="AU141" s="14" t="s">
        <v>80</v>
      </c>
      <c r="AY141" s="14" t="s">
        <v>151</v>
      </c>
      <c r="BE141" s="106">
        <f>IF(U141="základná",N141,0)</f>
        <v>0</v>
      </c>
      <c r="BF141" s="106">
        <f>IF(U141="znížená",N141,0)</f>
        <v>0</v>
      </c>
      <c r="BG141" s="106">
        <f>IF(U141="zákl. prenesená",N141,0)</f>
        <v>0</v>
      </c>
      <c r="BH141" s="106">
        <f>IF(U141="zníž. prenesená",N141,0)</f>
        <v>0</v>
      </c>
      <c r="BI141" s="106">
        <f>IF(U141="nulová",N141,0)</f>
        <v>0</v>
      </c>
      <c r="BJ141" s="14" t="s">
        <v>80</v>
      </c>
      <c r="BK141" s="151">
        <f>ROUND(L141*K141,3)</f>
        <v>0</v>
      </c>
      <c r="BL141" s="14" t="s">
        <v>87</v>
      </c>
      <c r="BM141" s="14" t="s">
        <v>214</v>
      </c>
    </row>
    <row r="142" spans="2:65" s="1" customFormat="1" ht="22.5" customHeight="1" x14ac:dyDescent="0.3">
      <c r="B142" s="142"/>
      <c r="C142" s="143" t="s">
        <v>218</v>
      </c>
      <c r="D142" s="143" t="s">
        <v>152</v>
      </c>
      <c r="E142" s="165" t="s">
        <v>901</v>
      </c>
      <c r="F142" s="220" t="s">
        <v>832</v>
      </c>
      <c r="G142" s="221"/>
      <c r="H142" s="221"/>
      <c r="I142" s="221"/>
      <c r="J142" s="145" t="s">
        <v>795</v>
      </c>
      <c r="K142" s="173">
        <v>8</v>
      </c>
      <c r="L142" s="222"/>
      <c r="M142" s="222"/>
      <c r="N142" s="222"/>
      <c r="O142" s="222"/>
      <c r="P142" s="222"/>
      <c r="Q142" s="222"/>
      <c r="R142" s="147"/>
      <c r="T142" s="148" t="s">
        <v>3</v>
      </c>
      <c r="U142" s="37" t="s">
        <v>37</v>
      </c>
      <c r="V142" s="149">
        <v>0</v>
      </c>
      <c r="W142" s="149">
        <f>V142*K142</f>
        <v>0</v>
      </c>
      <c r="X142" s="149">
        <v>0</v>
      </c>
      <c r="Y142" s="149">
        <f>X142*K142</f>
        <v>0</v>
      </c>
      <c r="Z142" s="149">
        <v>0</v>
      </c>
      <c r="AA142" s="150">
        <f>Z142*K142</f>
        <v>0</v>
      </c>
      <c r="AR142" s="14" t="s">
        <v>87</v>
      </c>
      <c r="AT142" s="14" t="s">
        <v>152</v>
      </c>
      <c r="AU142" s="14" t="s">
        <v>80</v>
      </c>
      <c r="AY142" s="14" t="s">
        <v>151</v>
      </c>
      <c r="BE142" s="106">
        <f>IF(U142="základná",N142,0)</f>
        <v>0</v>
      </c>
      <c r="BF142" s="106">
        <f>IF(U142="znížená",N142,0)</f>
        <v>0</v>
      </c>
      <c r="BG142" s="106">
        <f>IF(U142="zákl. prenesená",N142,0)</f>
        <v>0</v>
      </c>
      <c r="BH142" s="106">
        <f>IF(U142="zníž. prenesená",N142,0)</f>
        <v>0</v>
      </c>
      <c r="BI142" s="106">
        <f>IF(U142="nulová",N142,0)</f>
        <v>0</v>
      </c>
      <c r="BJ142" s="14" t="s">
        <v>80</v>
      </c>
      <c r="BK142" s="151">
        <f>ROUND(L142*K142,3)</f>
        <v>0</v>
      </c>
      <c r="BL142" s="14" t="s">
        <v>87</v>
      </c>
      <c r="BM142" s="14" t="s">
        <v>218</v>
      </c>
    </row>
    <row r="143" spans="2:65" s="1" customFormat="1" ht="22.5" customHeight="1" x14ac:dyDescent="0.3">
      <c r="B143" s="142"/>
      <c r="C143" s="152" t="s">
        <v>222</v>
      </c>
      <c r="D143" s="152" t="s">
        <v>223</v>
      </c>
      <c r="E143" s="164" t="s">
        <v>833</v>
      </c>
      <c r="F143" s="236" t="s">
        <v>834</v>
      </c>
      <c r="G143" s="237"/>
      <c r="H143" s="237"/>
      <c r="I143" s="237"/>
      <c r="J143" s="154" t="s">
        <v>441</v>
      </c>
      <c r="K143" s="174">
        <v>1</v>
      </c>
      <c r="L143" s="238"/>
      <c r="M143" s="238"/>
      <c r="N143" s="238"/>
      <c r="O143" s="222"/>
      <c r="P143" s="222"/>
      <c r="Q143" s="222"/>
      <c r="R143" s="147"/>
      <c r="T143" s="148" t="s">
        <v>3</v>
      </c>
      <c r="U143" s="37" t="s">
        <v>37</v>
      </c>
      <c r="V143" s="149">
        <v>0</v>
      </c>
      <c r="W143" s="149">
        <f>V143*K143</f>
        <v>0</v>
      </c>
      <c r="X143" s="149">
        <v>0</v>
      </c>
      <c r="Y143" s="149">
        <f>X143*K143</f>
        <v>0</v>
      </c>
      <c r="Z143" s="149">
        <v>0</v>
      </c>
      <c r="AA143" s="150">
        <f>Z143*K143</f>
        <v>0</v>
      </c>
      <c r="AR143" s="14" t="s">
        <v>174</v>
      </c>
      <c r="AT143" s="14" t="s">
        <v>223</v>
      </c>
      <c r="AU143" s="14" t="s">
        <v>80</v>
      </c>
      <c r="AY143" s="14" t="s">
        <v>151</v>
      </c>
      <c r="BE143" s="106">
        <f>IF(U143="základná",N143,0)</f>
        <v>0</v>
      </c>
      <c r="BF143" s="106">
        <f>IF(U143="znížená",N143,0)</f>
        <v>0</v>
      </c>
      <c r="BG143" s="106">
        <f>IF(U143="zákl. prenesená",N143,0)</f>
        <v>0</v>
      </c>
      <c r="BH143" s="106">
        <f>IF(U143="zníž. prenesená",N143,0)</f>
        <v>0</v>
      </c>
      <c r="BI143" s="106">
        <f>IF(U143="nulová",N143,0)</f>
        <v>0</v>
      </c>
      <c r="BJ143" s="14" t="s">
        <v>80</v>
      </c>
      <c r="BK143" s="151">
        <f>ROUND(L143*K143,3)</f>
        <v>0</v>
      </c>
      <c r="BL143" s="14" t="s">
        <v>87</v>
      </c>
      <c r="BM143" s="14" t="s">
        <v>902</v>
      </c>
    </row>
    <row r="144" spans="2:65" s="10" customFormat="1" ht="29.85" customHeight="1" x14ac:dyDescent="0.3">
      <c r="B144" s="131"/>
      <c r="C144" s="132"/>
      <c r="D144" s="141" t="s">
        <v>879</v>
      </c>
      <c r="E144" s="166"/>
      <c r="F144" s="166"/>
      <c r="G144" s="166"/>
      <c r="H144" s="166"/>
      <c r="I144" s="166"/>
      <c r="J144" s="141"/>
      <c r="K144" s="175"/>
      <c r="L144" s="175"/>
      <c r="M144" s="175"/>
      <c r="N144" s="229"/>
      <c r="O144" s="230"/>
      <c r="P144" s="230"/>
      <c r="Q144" s="230"/>
      <c r="R144" s="134"/>
      <c r="T144" s="135"/>
      <c r="U144" s="132"/>
      <c r="V144" s="132"/>
      <c r="W144" s="136">
        <f>SUM(W145:W155)</f>
        <v>0</v>
      </c>
      <c r="X144" s="132"/>
      <c r="Y144" s="136">
        <f>SUM(Y145:Y155)</f>
        <v>0</v>
      </c>
      <c r="Z144" s="132"/>
      <c r="AA144" s="137">
        <f>SUM(AA145:AA155)</f>
        <v>0</v>
      </c>
      <c r="AR144" s="138" t="s">
        <v>84</v>
      </c>
      <c r="AT144" s="139" t="s">
        <v>69</v>
      </c>
      <c r="AU144" s="139" t="s">
        <v>77</v>
      </c>
      <c r="AY144" s="138" t="s">
        <v>151</v>
      </c>
      <c r="BK144" s="140">
        <f>SUM(BK145:BK155)</f>
        <v>0</v>
      </c>
    </row>
    <row r="145" spans="2:65" s="1" customFormat="1" ht="42.75" customHeight="1" x14ac:dyDescent="0.3">
      <c r="B145" s="142"/>
      <c r="C145" s="143" t="s">
        <v>228</v>
      </c>
      <c r="D145" s="143" t="s">
        <v>152</v>
      </c>
      <c r="E145" s="165" t="s">
        <v>903</v>
      </c>
      <c r="F145" s="220" t="s">
        <v>1035</v>
      </c>
      <c r="G145" s="221"/>
      <c r="H145" s="221"/>
      <c r="I145" s="221"/>
      <c r="J145" s="145" t="s">
        <v>164</v>
      </c>
      <c r="K145" s="173">
        <v>42</v>
      </c>
      <c r="L145" s="222"/>
      <c r="M145" s="222"/>
      <c r="N145" s="222"/>
      <c r="O145" s="222"/>
      <c r="P145" s="222"/>
      <c r="Q145" s="222"/>
      <c r="R145" s="147"/>
      <c r="T145" s="148" t="s">
        <v>3</v>
      </c>
      <c r="U145" s="37" t="s">
        <v>37</v>
      </c>
      <c r="V145" s="149">
        <v>0</v>
      </c>
      <c r="W145" s="149">
        <f t="shared" ref="W145:W155" si="9">V145*K145</f>
        <v>0</v>
      </c>
      <c r="X145" s="149">
        <v>0</v>
      </c>
      <c r="Y145" s="149">
        <f t="shared" ref="Y145:Y155" si="10">X145*K145</f>
        <v>0</v>
      </c>
      <c r="Z145" s="149">
        <v>0</v>
      </c>
      <c r="AA145" s="150">
        <f t="shared" ref="AA145:AA155" si="11">Z145*K145</f>
        <v>0</v>
      </c>
      <c r="AR145" s="14" t="s">
        <v>87</v>
      </c>
      <c r="AT145" s="14" t="s">
        <v>152</v>
      </c>
      <c r="AU145" s="14" t="s">
        <v>80</v>
      </c>
      <c r="AY145" s="14" t="s">
        <v>151</v>
      </c>
      <c r="BE145" s="106">
        <f t="shared" ref="BE145:BE155" si="12">IF(U145="základná",N145,0)</f>
        <v>0</v>
      </c>
      <c r="BF145" s="106">
        <f t="shared" ref="BF145:BF155" si="13">IF(U145="znížená",N145,0)</f>
        <v>0</v>
      </c>
      <c r="BG145" s="106">
        <f t="shared" ref="BG145:BG155" si="14">IF(U145="zákl. prenesená",N145,0)</f>
        <v>0</v>
      </c>
      <c r="BH145" s="106">
        <f t="shared" ref="BH145:BH155" si="15">IF(U145="zníž. prenesená",N145,0)</f>
        <v>0</v>
      </c>
      <c r="BI145" s="106">
        <f t="shared" ref="BI145:BI155" si="16">IF(U145="nulová",N145,0)</f>
        <v>0</v>
      </c>
      <c r="BJ145" s="14" t="s">
        <v>80</v>
      </c>
      <c r="BK145" s="151">
        <f t="shared" ref="BK145:BK155" si="17">ROUND(L145*K145,3)</f>
        <v>0</v>
      </c>
      <c r="BL145" s="14" t="s">
        <v>87</v>
      </c>
      <c r="BM145" s="14" t="s">
        <v>222</v>
      </c>
    </row>
    <row r="146" spans="2:65" s="1" customFormat="1" ht="31.5" customHeight="1" x14ac:dyDescent="0.3">
      <c r="B146" s="142"/>
      <c r="C146" s="143" t="s">
        <v>233</v>
      </c>
      <c r="D146" s="143" t="s">
        <v>152</v>
      </c>
      <c r="E146" s="165" t="s">
        <v>904</v>
      </c>
      <c r="F146" s="220" t="s">
        <v>1029</v>
      </c>
      <c r="G146" s="221"/>
      <c r="H146" s="221"/>
      <c r="I146" s="221"/>
      <c r="J146" s="145" t="s">
        <v>164</v>
      </c>
      <c r="K146" s="173">
        <v>4</v>
      </c>
      <c r="L146" s="222"/>
      <c r="M146" s="222"/>
      <c r="N146" s="222"/>
      <c r="O146" s="222"/>
      <c r="P146" s="222"/>
      <c r="Q146" s="222"/>
      <c r="R146" s="147"/>
      <c r="T146" s="148" t="s">
        <v>3</v>
      </c>
      <c r="U146" s="37" t="s">
        <v>37</v>
      </c>
      <c r="V146" s="149">
        <v>0</v>
      </c>
      <c r="W146" s="149">
        <f t="shared" si="9"/>
        <v>0</v>
      </c>
      <c r="X146" s="149">
        <v>0</v>
      </c>
      <c r="Y146" s="149">
        <f t="shared" si="10"/>
        <v>0</v>
      </c>
      <c r="Z146" s="149">
        <v>0</v>
      </c>
      <c r="AA146" s="150">
        <f t="shared" si="11"/>
        <v>0</v>
      </c>
      <c r="AR146" s="14" t="s">
        <v>87</v>
      </c>
      <c r="AT146" s="14" t="s">
        <v>152</v>
      </c>
      <c r="AU146" s="14" t="s">
        <v>80</v>
      </c>
      <c r="AY146" s="14" t="s">
        <v>151</v>
      </c>
      <c r="BE146" s="106">
        <f t="shared" si="12"/>
        <v>0</v>
      </c>
      <c r="BF146" s="106">
        <f t="shared" si="13"/>
        <v>0</v>
      </c>
      <c r="BG146" s="106">
        <f t="shared" si="14"/>
        <v>0</v>
      </c>
      <c r="BH146" s="106">
        <f t="shared" si="15"/>
        <v>0</v>
      </c>
      <c r="BI146" s="106">
        <f t="shared" si="16"/>
        <v>0</v>
      </c>
      <c r="BJ146" s="14" t="s">
        <v>80</v>
      </c>
      <c r="BK146" s="151">
        <f t="shared" si="17"/>
        <v>0</v>
      </c>
      <c r="BL146" s="14" t="s">
        <v>87</v>
      </c>
      <c r="BM146" s="14" t="s">
        <v>228</v>
      </c>
    </row>
    <row r="147" spans="2:65" s="1" customFormat="1" ht="31.5" customHeight="1" x14ac:dyDescent="0.3">
      <c r="B147" s="142"/>
      <c r="C147" s="143" t="s">
        <v>236</v>
      </c>
      <c r="D147" s="143" t="s">
        <v>152</v>
      </c>
      <c r="E147" s="165" t="s">
        <v>905</v>
      </c>
      <c r="F147" s="220" t="s">
        <v>906</v>
      </c>
      <c r="G147" s="221"/>
      <c r="H147" s="221"/>
      <c r="I147" s="221"/>
      <c r="J147" s="145" t="s">
        <v>231</v>
      </c>
      <c r="K147" s="173">
        <v>84</v>
      </c>
      <c r="L147" s="222"/>
      <c r="M147" s="222"/>
      <c r="N147" s="222"/>
      <c r="O147" s="222"/>
      <c r="P147" s="222"/>
      <c r="Q147" s="222"/>
      <c r="R147" s="147"/>
      <c r="T147" s="148" t="s">
        <v>3</v>
      </c>
      <c r="U147" s="37" t="s">
        <v>37</v>
      </c>
      <c r="V147" s="149">
        <v>0</v>
      </c>
      <c r="W147" s="149">
        <f t="shared" si="9"/>
        <v>0</v>
      </c>
      <c r="X147" s="149">
        <v>0</v>
      </c>
      <c r="Y147" s="149">
        <f t="shared" si="10"/>
        <v>0</v>
      </c>
      <c r="Z147" s="149">
        <v>0</v>
      </c>
      <c r="AA147" s="150">
        <f t="shared" si="11"/>
        <v>0</v>
      </c>
      <c r="AR147" s="14" t="s">
        <v>87</v>
      </c>
      <c r="AT147" s="14" t="s">
        <v>152</v>
      </c>
      <c r="AU147" s="14" t="s">
        <v>80</v>
      </c>
      <c r="AY147" s="14" t="s">
        <v>151</v>
      </c>
      <c r="BE147" s="106">
        <f t="shared" si="12"/>
        <v>0</v>
      </c>
      <c r="BF147" s="106">
        <f t="shared" si="13"/>
        <v>0</v>
      </c>
      <c r="BG147" s="106">
        <f t="shared" si="14"/>
        <v>0</v>
      </c>
      <c r="BH147" s="106">
        <f t="shared" si="15"/>
        <v>0</v>
      </c>
      <c r="BI147" s="106">
        <f t="shared" si="16"/>
        <v>0</v>
      </c>
      <c r="BJ147" s="14" t="s">
        <v>80</v>
      </c>
      <c r="BK147" s="151">
        <f t="shared" si="17"/>
        <v>0</v>
      </c>
      <c r="BL147" s="14" t="s">
        <v>87</v>
      </c>
      <c r="BM147" s="14" t="s">
        <v>233</v>
      </c>
    </row>
    <row r="148" spans="2:65" s="1" customFormat="1" ht="31.5" customHeight="1" x14ac:dyDescent="0.3">
      <c r="B148" s="142"/>
      <c r="C148" s="143" t="s">
        <v>239</v>
      </c>
      <c r="D148" s="143" t="s">
        <v>152</v>
      </c>
      <c r="E148" s="165" t="s">
        <v>907</v>
      </c>
      <c r="F148" s="220" t="s">
        <v>908</v>
      </c>
      <c r="G148" s="221"/>
      <c r="H148" s="221"/>
      <c r="I148" s="221"/>
      <c r="J148" s="145" t="s">
        <v>231</v>
      </c>
      <c r="K148" s="173">
        <v>84</v>
      </c>
      <c r="L148" s="222"/>
      <c r="M148" s="222"/>
      <c r="N148" s="222"/>
      <c r="O148" s="222"/>
      <c r="P148" s="222"/>
      <c r="Q148" s="222"/>
      <c r="R148" s="147"/>
      <c r="T148" s="148" t="s">
        <v>3</v>
      </c>
      <c r="U148" s="37" t="s">
        <v>37</v>
      </c>
      <c r="V148" s="149">
        <v>0</v>
      </c>
      <c r="W148" s="149">
        <f t="shared" si="9"/>
        <v>0</v>
      </c>
      <c r="X148" s="149">
        <v>0</v>
      </c>
      <c r="Y148" s="149">
        <f t="shared" si="10"/>
        <v>0</v>
      </c>
      <c r="Z148" s="149">
        <v>0</v>
      </c>
      <c r="AA148" s="150">
        <f t="shared" si="11"/>
        <v>0</v>
      </c>
      <c r="AR148" s="14" t="s">
        <v>87</v>
      </c>
      <c r="AT148" s="14" t="s">
        <v>152</v>
      </c>
      <c r="AU148" s="14" t="s">
        <v>80</v>
      </c>
      <c r="AY148" s="14" t="s">
        <v>151</v>
      </c>
      <c r="BE148" s="106">
        <f t="shared" si="12"/>
        <v>0</v>
      </c>
      <c r="BF148" s="106">
        <f t="shared" si="13"/>
        <v>0</v>
      </c>
      <c r="BG148" s="106">
        <f t="shared" si="14"/>
        <v>0</v>
      </c>
      <c r="BH148" s="106">
        <f t="shared" si="15"/>
        <v>0</v>
      </c>
      <c r="BI148" s="106">
        <f t="shared" si="16"/>
        <v>0</v>
      </c>
      <c r="BJ148" s="14" t="s">
        <v>80</v>
      </c>
      <c r="BK148" s="151">
        <f t="shared" si="17"/>
        <v>0</v>
      </c>
      <c r="BL148" s="14" t="s">
        <v>87</v>
      </c>
      <c r="BM148" s="14" t="s">
        <v>236</v>
      </c>
    </row>
    <row r="149" spans="2:65" s="1" customFormat="1" ht="31.5" customHeight="1" x14ac:dyDescent="0.3">
      <c r="B149" s="142"/>
      <c r="C149" s="143" t="s">
        <v>242</v>
      </c>
      <c r="D149" s="143" t="s">
        <v>152</v>
      </c>
      <c r="E149" s="165" t="s">
        <v>909</v>
      </c>
      <c r="F149" s="220" t="s">
        <v>910</v>
      </c>
      <c r="G149" s="221"/>
      <c r="H149" s="221"/>
      <c r="I149" s="221"/>
      <c r="J149" s="145" t="s">
        <v>164</v>
      </c>
      <c r="K149" s="173">
        <v>42</v>
      </c>
      <c r="L149" s="222"/>
      <c r="M149" s="222"/>
      <c r="N149" s="222"/>
      <c r="O149" s="222"/>
      <c r="P149" s="222"/>
      <c r="Q149" s="222"/>
      <c r="R149" s="147"/>
      <c r="T149" s="148" t="s">
        <v>3</v>
      </c>
      <c r="U149" s="37" t="s">
        <v>37</v>
      </c>
      <c r="V149" s="149">
        <v>0</v>
      </c>
      <c r="W149" s="149">
        <f t="shared" si="9"/>
        <v>0</v>
      </c>
      <c r="X149" s="149">
        <v>0</v>
      </c>
      <c r="Y149" s="149">
        <f t="shared" si="10"/>
        <v>0</v>
      </c>
      <c r="Z149" s="149">
        <v>0</v>
      </c>
      <c r="AA149" s="150">
        <f t="shared" si="11"/>
        <v>0</v>
      </c>
      <c r="AR149" s="14" t="s">
        <v>87</v>
      </c>
      <c r="AT149" s="14" t="s">
        <v>152</v>
      </c>
      <c r="AU149" s="14" t="s">
        <v>80</v>
      </c>
      <c r="AY149" s="14" t="s">
        <v>151</v>
      </c>
      <c r="BE149" s="106">
        <f t="shared" si="12"/>
        <v>0</v>
      </c>
      <c r="BF149" s="106">
        <f t="shared" si="13"/>
        <v>0</v>
      </c>
      <c r="BG149" s="106">
        <f t="shared" si="14"/>
        <v>0</v>
      </c>
      <c r="BH149" s="106">
        <f t="shared" si="15"/>
        <v>0</v>
      </c>
      <c r="BI149" s="106">
        <f t="shared" si="16"/>
        <v>0</v>
      </c>
      <c r="BJ149" s="14" t="s">
        <v>80</v>
      </c>
      <c r="BK149" s="151">
        <f t="shared" si="17"/>
        <v>0</v>
      </c>
      <c r="BL149" s="14" t="s">
        <v>87</v>
      </c>
      <c r="BM149" s="14" t="s">
        <v>239</v>
      </c>
    </row>
    <row r="150" spans="2:65" s="1" customFormat="1" ht="31.5" customHeight="1" x14ac:dyDescent="0.3">
      <c r="B150" s="142"/>
      <c r="C150" s="143" t="s">
        <v>245</v>
      </c>
      <c r="D150" s="143" t="s">
        <v>152</v>
      </c>
      <c r="E150" s="165" t="s">
        <v>911</v>
      </c>
      <c r="F150" s="220" t="s">
        <v>1036</v>
      </c>
      <c r="G150" s="221"/>
      <c r="H150" s="221"/>
      <c r="I150" s="221"/>
      <c r="J150" s="145" t="s">
        <v>441</v>
      </c>
      <c r="K150" s="173">
        <v>2</v>
      </c>
      <c r="L150" s="222"/>
      <c r="M150" s="222"/>
      <c r="N150" s="222"/>
      <c r="O150" s="222"/>
      <c r="P150" s="222"/>
      <c r="Q150" s="222"/>
      <c r="R150" s="147"/>
      <c r="T150" s="148" t="s">
        <v>3</v>
      </c>
      <c r="U150" s="37" t="s">
        <v>37</v>
      </c>
      <c r="V150" s="149">
        <v>0</v>
      </c>
      <c r="W150" s="149">
        <f t="shared" si="9"/>
        <v>0</v>
      </c>
      <c r="X150" s="149">
        <v>0</v>
      </c>
      <c r="Y150" s="149">
        <f t="shared" si="10"/>
        <v>0</v>
      </c>
      <c r="Z150" s="149">
        <v>0</v>
      </c>
      <c r="AA150" s="150">
        <f t="shared" si="11"/>
        <v>0</v>
      </c>
      <c r="AR150" s="14" t="s">
        <v>87</v>
      </c>
      <c r="AT150" s="14" t="s">
        <v>152</v>
      </c>
      <c r="AU150" s="14" t="s">
        <v>80</v>
      </c>
      <c r="AY150" s="14" t="s">
        <v>151</v>
      </c>
      <c r="BE150" s="106">
        <f t="shared" si="12"/>
        <v>0</v>
      </c>
      <c r="BF150" s="106">
        <f t="shared" si="13"/>
        <v>0</v>
      </c>
      <c r="BG150" s="106">
        <f t="shared" si="14"/>
        <v>0</v>
      </c>
      <c r="BH150" s="106">
        <f t="shared" si="15"/>
        <v>0</v>
      </c>
      <c r="BI150" s="106">
        <f t="shared" si="16"/>
        <v>0</v>
      </c>
      <c r="BJ150" s="14" t="s">
        <v>80</v>
      </c>
      <c r="BK150" s="151">
        <f t="shared" si="17"/>
        <v>0</v>
      </c>
      <c r="BL150" s="14" t="s">
        <v>87</v>
      </c>
      <c r="BM150" s="14" t="s">
        <v>242</v>
      </c>
    </row>
    <row r="151" spans="2:65" s="1" customFormat="1" ht="31.5" customHeight="1" x14ac:dyDescent="0.3">
      <c r="B151" s="142"/>
      <c r="C151" s="143" t="s">
        <v>247</v>
      </c>
      <c r="D151" s="143" t="s">
        <v>152</v>
      </c>
      <c r="E151" s="165" t="s">
        <v>912</v>
      </c>
      <c r="F151" s="220" t="s">
        <v>1037</v>
      </c>
      <c r="G151" s="221"/>
      <c r="H151" s="221"/>
      <c r="I151" s="221"/>
      <c r="J151" s="145" t="s">
        <v>231</v>
      </c>
      <c r="K151" s="173">
        <v>4</v>
      </c>
      <c r="L151" s="222"/>
      <c r="M151" s="222"/>
      <c r="N151" s="222"/>
      <c r="O151" s="222"/>
      <c r="P151" s="222"/>
      <c r="Q151" s="222"/>
      <c r="R151" s="147"/>
      <c r="T151" s="148" t="s">
        <v>3</v>
      </c>
      <c r="U151" s="37" t="s">
        <v>37</v>
      </c>
      <c r="V151" s="149">
        <v>0</v>
      </c>
      <c r="W151" s="149">
        <f t="shared" si="9"/>
        <v>0</v>
      </c>
      <c r="X151" s="149">
        <v>0</v>
      </c>
      <c r="Y151" s="149">
        <f t="shared" si="10"/>
        <v>0</v>
      </c>
      <c r="Z151" s="149">
        <v>0</v>
      </c>
      <c r="AA151" s="150">
        <f t="shared" si="11"/>
        <v>0</v>
      </c>
      <c r="AR151" s="14" t="s">
        <v>87</v>
      </c>
      <c r="AT151" s="14" t="s">
        <v>152</v>
      </c>
      <c r="AU151" s="14" t="s">
        <v>80</v>
      </c>
      <c r="AY151" s="14" t="s">
        <v>151</v>
      </c>
      <c r="BE151" s="106">
        <f t="shared" si="12"/>
        <v>0</v>
      </c>
      <c r="BF151" s="106">
        <f t="shared" si="13"/>
        <v>0</v>
      </c>
      <c r="BG151" s="106">
        <f t="shared" si="14"/>
        <v>0</v>
      </c>
      <c r="BH151" s="106">
        <f t="shared" si="15"/>
        <v>0</v>
      </c>
      <c r="BI151" s="106">
        <f t="shared" si="16"/>
        <v>0</v>
      </c>
      <c r="BJ151" s="14" t="s">
        <v>80</v>
      </c>
      <c r="BK151" s="151">
        <f t="shared" si="17"/>
        <v>0</v>
      </c>
      <c r="BL151" s="14" t="s">
        <v>87</v>
      </c>
      <c r="BM151" s="14" t="s">
        <v>245</v>
      </c>
    </row>
    <row r="152" spans="2:65" s="1" customFormat="1" ht="31.5" customHeight="1" x14ac:dyDescent="0.3">
      <c r="B152" s="142"/>
      <c r="C152" s="143" t="s">
        <v>250</v>
      </c>
      <c r="D152" s="143" t="s">
        <v>152</v>
      </c>
      <c r="E152" s="165" t="s">
        <v>913</v>
      </c>
      <c r="F152" s="220" t="s">
        <v>914</v>
      </c>
      <c r="G152" s="221"/>
      <c r="H152" s="221"/>
      <c r="I152" s="221"/>
      <c r="J152" s="145" t="s">
        <v>164</v>
      </c>
      <c r="K152" s="173">
        <v>42</v>
      </c>
      <c r="L152" s="222"/>
      <c r="M152" s="222"/>
      <c r="N152" s="222"/>
      <c r="O152" s="222"/>
      <c r="P152" s="222"/>
      <c r="Q152" s="222"/>
      <c r="R152" s="147"/>
      <c r="T152" s="148" t="s">
        <v>3</v>
      </c>
      <c r="U152" s="37" t="s">
        <v>37</v>
      </c>
      <c r="V152" s="149">
        <v>0</v>
      </c>
      <c r="W152" s="149">
        <f t="shared" si="9"/>
        <v>0</v>
      </c>
      <c r="X152" s="149">
        <v>0</v>
      </c>
      <c r="Y152" s="149">
        <f t="shared" si="10"/>
        <v>0</v>
      </c>
      <c r="Z152" s="149">
        <v>0</v>
      </c>
      <c r="AA152" s="150">
        <f t="shared" si="11"/>
        <v>0</v>
      </c>
      <c r="AR152" s="14" t="s">
        <v>87</v>
      </c>
      <c r="AT152" s="14" t="s">
        <v>152</v>
      </c>
      <c r="AU152" s="14" t="s">
        <v>80</v>
      </c>
      <c r="AY152" s="14" t="s">
        <v>151</v>
      </c>
      <c r="BE152" s="106">
        <f t="shared" si="12"/>
        <v>0</v>
      </c>
      <c r="BF152" s="106">
        <f t="shared" si="13"/>
        <v>0</v>
      </c>
      <c r="BG152" s="106">
        <f t="shared" si="14"/>
        <v>0</v>
      </c>
      <c r="BH152" s="106">
        <f t="shared" si="15"/>
        <v>0</v>
      </c>
      <c r="BI152" s="106">
        <f t="shared" si="16"/>
        <v>0</v>
      </c>
      <c r="BJ152" s="14" t="s">
        <v>80</v>
      </c>
      <c r="BK152" s="151">
        <f t="shared" si="17"/>
        <v>0</v>
      </c>
      <c r="BL152" s="14" t="s">
        <v>87</v>
      </c>
      <c r="BM152" s="14" t="s">
        <v>247</v>
      </c>
    </row>
    <row r="153" spans="2:65" s="1" customFormat="1" ht="31.5" customHeight="1" x14ac:dyDescent="0.3">
      <c r="B153" s="142"/>
      <c r="C153" s="143" t="s">
        <v>252</v>
      </c>
      <c r="D153" s="143" t="s">
        <v>152</v>
      </c>
      <c r="E153" s="165" t="s">
        <v>915</v>
      </c>
      <c r="F153" s="220" t="s">
        <v>916</v>
      </c>
      <c r="G153" s="221"/>
      <c r="H153" s="221"/>
      <c r="I153" s="221"/>
      <c r="J153" s="145" t="s">
        <v>231</v>
      </c>
      <c r="K153" s="173">
        <v>5</v>
      </c>
      <c r="L153" s="222"/>
      <c r="M153" s="222"/>
      <c r="N153" s="222"/>
      <c r="O153" s="222"/>
      <c r="P153" s="222"/>
      <c r="Q153" s="222"/>
      <c r="R153" s="147"/>
      <c r="T153" s="148" t="s">
        <v>3</v>
      </c>
      <c r="U153" s="37" t="s">
        <v>37</v>
      </c>
      <c r="V153" s="149">
        <v>0</v>
      </c>
      <c r="W153" s="149">
        <f t="shared" si="9"/>
        <v>0</v>
      </c>
      <c r="X153" s="149">
        <v>0</v>
      </c>
      <c r="Y153" s="149">
        <f t="shared" si="10"/>
        <v>0</v>
      </c>
      <c r="Z153" s="149">
        <v>0</v>
      </c>
      <c r="AA153" s="150">
        <f t="shared" si="11"/>
        <v>0</v>
      </c>
      <c r="AR153" s="14" t="s">
        <v>87</v>
      </c>
      <c r="AT153" s="14" t="s">
        <v>152</v>
      </c>
      <c r="AU153" s="14" t="s">
        <v>80</v>
      </c>
      <c r="AY153" s="14" t="s">
        <v>151</v>
      </c>
      <c r="BE153" s="106">
        <f t="shared" si="12"/>
        <v>0</v>
      </c>
      <c r="BF153" s="106">
        <f t="shared" si="13"/>
        <v>0</v>
      </c>
      <c r="BG153" s="106">
        <f t="shared" si="14"/>
        <v>0</v>
      </c>
      <c r="BH153" s="106">
        <f t="shared" si="15"/>
        <v>0</v>
      </c>
      <c r="BI153" s="106">
        <f t="shared" si="16"/>
        <v>0</v>
      </c>
      <c r="BJ153" s="14" t="s">
        <v>80</v>
      </c>
      <c r="BK153" s="151">
        <f t="shared" si="17"/>
        <v>0</v>
      </c>
      <c r="BL153" s="14" t="s">
        <v>87</v>
      </c>
      <c r="BM153" s="14" t="s">
        <v>250</v>
      </c>
    </row>
    <row r="154" spans="2:65" s="1" customFormat="1" ht="31.5" customHeight="1" x14ac:dyDescent="0.3">
      <c r="B154" s="142"/>
      <c r="C154" s="143" t="s">
        <v>255</v>
      </c>
      <c r="D154" s="143" t="s">
        <v>152</v>
      </c>
      <c r="E154" s="165" t="s">
        <v>917</v>
      </c>
      <c r="F154" s="220" t="s">
        <v>1038</v>
      </c>
      <c r="G154" s="221"/>
      <c r="H154" s="221"/>
      <c r="I154" s="221"/>
      <c r="J154" s="145" t="s">
        <v>164</v>
      </c>
      <c r="K154" s="173">
        <v>2.5</v>
      </c>
      <c r="L154" s="222"/>
      <c r="M154" s="222"/>
      <c r="N154" s="222"/>
      <c r="O154" s="222"/>
      <c r="P154" s="222"/>
      <c r="Q154" s="222"/>
      <c r="R154" s="147"/>
      <c r="T154" s="148" t="s">
        <v>3</v>
      </c>
      <c r="U154" s="37" t="s">
        <v>37</v>
      </c>
      <c r="V154" s="149">
        <v>0</v>
      </c>
      <c r="W154" s="149">
        <f t="shared" si="9"/>
        <v>0</v>
      </c>
      <c r="X154" s="149">
        <v>0</v>
      </c>
      <c r="Y154" s="149">
        <f t="shared" si="10"/>
        <v>0</v>
      </c>
      <c r="Z154" s="149">
        <v>0</v>
      </c>
      <c r="AA154" s="150">
        <f t="shared" si="11"/>
        <v>0</v>
      </c>
      <c r="AR154" s="14" t="s">
        <v>87</v>
      </c>
      <c r="AT154" s="14" t="s">
        <v>152</v>
      </c>
      <c r="AU154" s="14" t="s">
        <v>80</v>
      </c>
      <c r="AY154" s="14" t="s">
        <v>151</v>
      </c>
      <c r="BE154" s="106">
        <f t="shared" si="12"/>
        <v>0</v>
      </c>
      <c r="BF154" s="106">
        <f t="shared" si="13"/>
        <v>0</v>
      </c>
      <c r="BG154" s="106">
        <f t="shared" si="14"/>
        <v>0</v>
      </c>
      <c r="BH154" s="106">
        <f t="shared" si="15"/>
        <v>0</v>
      </c>
      <c r="BI154" s="106">
        <f t="shared" si="16"/>
        <v>0</v>
      </c>
      <c r="BJ154" s="14" t="s">
        <v>80</v>
      </c>
      <c r="BK154" s="151">
        <f t="shared" si="17"/>
        <v>0</v>
      </c>
      <c r="BL154" s="14" t="s">
        <v>87</v>
      </c>
      <c r="BM154" s="14" t="s">
        <v>252</v>
      </c>
    </row>
    <row r="155" spans="2:65" s="1" customFormat="1" ht="31.5" customHeight="1" x14ac:dyDescent="0.3">
      <c r="B155" s="142"/>
      <c r="C155" s="143" t="s">
        <v>259</v>
      </c>
      <c r="D155" s="143" t="s">
        <v>152</v>
      </c>
      <c r="E155" s="165" t="s">
        <v>918</v>
      </c>
      <c r="F155" s="220" t="s">
        <v>1039</v>
      </c>
      <c r="G155" s="221"/>
      <c r="H155" s="221"/>
      <c r="I155" s="221"/>
      <c r="J155" s="145" t="s">
        <v>164</v>
      </c>
      <c r="K155" s="173">
        <v>2.5</v>
      </c>
      <c r="L155" s="222"/>
      <c r="M155" s="222"/>
      <c r="N155" s="222"/>
      <c r="O155" s="222"/>
      <c r="P155" s="222"/>
      <c r="Q155" s="222"/>
      <c r="R155" s="147"/>
      <c r="T155" s="148" t="s">
        <v>3</v>
      </c>
      <c r="U155" s="155" t="s">
        <v>37</v>
      </c>
      <c r="V155" s="156">
        <v>0</v>
      </c>
      <c r="W155" s="156">
        <f t="shared" si="9"/>
        <v>0</v>
      </c>
      <c r="X155" s="156">
        <v>0</v>
      </c>
      <c r="Y155" s="156">
        <f t="shared" si="10"/>
        <v>0</v>
      </c>
      <c r="Z155" s="156">
        <v>0</v>
      </c>
      <c r="AA155" s="157">
        <f t="shared" si="11"/>
        <v>0</v>
      </c>
      <c r="AR155" s="14" t="s">
        <v>87</v>
      </c>
      <c r="AT155" s="14" t="s">
        <v>152</v>
      </c>
      <c r="AU155" s="14" t="s">
        <v>80</v>
      </c>
      <c r="AY155" s="14" t="s">
        <v>151</v>
      </c>
      <c r="BE155" s="106">
        <f t="shared" si="12"/>
        <v>0</v>
      </c>
      <c r="BF155" s="106">
        <f t="shared" si="13"/>
        <v>0</v>
      </c>
      <c r="BG155" s="106">
        <f t="shared" si="14"/>
        <v>0</v>
      </c>
      <c r="BH155" s="106">
        <f t="shared" si="15"/>
        <v>0</v>
      </c>
      <c r="BI155" s="106">
        <f t="shared" si="16"/>
        <v>0</v>
      </c>
      <c r="BJ155" s="14" t="s">
        <v>80</v>
      </c>
      <c r="BK155" s="151">
        <f t="shared" si="17"/>
        <v>0</v>
      </c>
      <c r="BL155" s="14" t="s">
        <v>87</v>
      </c>
      <c r="BM155" s="14" t="s">
        <v>255</v>
      </c>
    </row>
    <row r="156" spans="2:65" s="1" customFormat="1" ht="6.95" customHeight="1" x14ac:dyDescent="0.3">
      <c r="B156" s="52"/>
      <c r="C156" s="53"/>
      <c r="D156" s="53"/>
      <c r="E156" s="168"/>
      <c r="F156" s="168"/>
      <c r="G156" s="168"/>
      <c r="H156" s="168"/>
      <c r="I156" s="168"/>
      <c r="J156" s="53"/>
      <c r="K156" s="53"/>
      <c r="L156" s="53"/>
      <c r="M156" s="53"/>
      <c r="N156" s="53"/>
      <c r="O156" s="53"/>
      <c r="P156" s="53"/>
      <c r="Q156" s="53"/>
      <c r="R156" s="54"/>
    </row>
  </sheetData>
  <mergeCells count="16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5:I145"/>
    <mergeCell ref="L145:M145"/>
    <mergeCell ref="N145:Q145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H1:K1"/>
    <mergeCell ref="S2:AC2"/>
    <mergeCell ref="F155:I155"/>
    <mergeCell ref="L155:M155"/>
    <mergeCell ref="N155:Q155"/>
    <mergeCell ref="N116:Q116"/>
    <mergeCell ref="N117:Q117"/>
    <mergeCell ref="N118:Q118"/>
    <mergeCell ref="N138:Q138"/>
    <mergeCell ref="N140:Q140"/>
    <mergeCell ref="N144:Q144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15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0"/>
  <sheetViews>
    <sheetView showGridLines="0" tabSelected="1" zoomScaleNormal="100" workbookViewId="0">
      <pane ySplit="1" topLeftCell="A135" activePane="bottomLeft" state="frozen"/>
      <selection pane="bottomLeft" activeCell="F152" sqref="F15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3"/>
      <c r="B1" s="160"/>
      <c r="C1" s="160"/>
      <c r="D1" s="161" t="s">
        <v>1</v>
      </c>
      <c r="E1" s="160"/>
      <c r="F1" s="162" t="s">
        <v>984</v>
      </c>
      <c r="G1" s="162"/>
      <c r="H1" s="219" t="s">
        <v>985</v>
      </c>
      <c r="I1" s="219"/>
      <c r="J1" s="219"/>
      <c r="K1" s="219"/>
      <c r="L1" s="162" t="s">
        <v>986</v>
      </c>
      <c r="M1" s="160"/>
      <c r="N1" s="160"/>
      <c r="O1" s="161" t="s">
        <v>101</v>
      </c>
      <c r="P1" s="160"/>
      <c r="Q1" s="160"/>
      <c r="R1" s="160"/>
      <c r="S1" s="162" t="s">
        <v>987</v>
      </c>
      <c r="T1" s="162"/>
      <c r="U1" s="163"/>
      <c r="V1" s="16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15" t="s">
        <v>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81" t="s">
        <v>6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4" t="s">
        <v>94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70</v>
      </c>
    </row>
    <row r="4" spans="1:66" ht="36.950000000000003" customHeight="1" x14ac:dyDescent="0.3">
      <c r="B4" s="18"/>
      <c r="C4" s="205" t="s">
        <v>102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0"/>
      <c r="T4" s="21" t="s">
        <v>10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13</v>
      </c>
      <c r="E6" s="19"/>
      <c r="F6" s="243" t="str">
        <f>'Rekapitulácia stavby'!K6</f>
        <v>Obvodné oddelenie PZ, Prešov -  Sever - rekonštrukcia a modernizácia objektu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9"/>
      <c r="R6" s="20"/>
    </row>
    <row r="7" spans="1:66" ht="25.35" customHeight="1" x14ac:dyDescent="0.3">
      <c r="B7" s="18"/>
      <c r="C7" s="19"/>
      <c r="D7" s="25" t="s">
        <v>103</v>
      </c>
      <c r="E7" s="19"/>
      <c r="F7" s="243" t="s">
        <v>877</v>
      </c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19"/>
      <c r="R7" s="20"/>
    </row>
    <row r="8" spans="1:66" s="1" customFormat="1" ht="32.85" customHeight="1" x14ac:dyDescent="0.3">
      <c r="B8" s="28"/>
      <c r="C8" s="29"/>
      <c r="D8" s="24" t="s">
        <v>105</v>
      </c>
      <c r="E8" s="29"/>
      <c r="F8" s="217" t="s">
        <v>1020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9"/>
      <c r="R8" s="30"/>
    </row>
    <row r="9" spans="1:66" s="1" customFormat="1" ht="14.45" customHeight="1" x14ac:dyDescent="0.3">
      <c r="B9" s="28"/>
      <c r="C9" s="29"/>
      <c r="D9" s="25" t="s">
        <v>15</v>
      </c>
      <c r="E9" s="29"/>
      <c r="F9" s="23" t="s">
        <v>3</v>
      </c>
      <c r="G9" s="29"/>
      <c r="H9" s="29"/>
      <c r="I9" s="29"/>
      <c r="J9" s="29"/>
      <c r="K9" s="29"/>
      <c r="L9" s="29"/>
      <c r="M9" s="25" t="s">
        <v>16</v>
      </c>
      <c r="N9" s="29"/>
      <c r="O9" s="23" t="s">
        <v>3</v>
      </c>
      <c r="P9" s="29"/>
      <c r="Q9" s="29"/>
      <c r="R9" s="30"/>
    </row>
    <row r="10" spans="1:66" s="1" customFormat="1" ht="14.45" customHeight="1" x14ac:dyDescent="0.3">
      <c r="B10" s="28"/>
      <c r="C10" s="29"/>
      <c r="D10" s="25" t="s">
        <v>17</v>
      </c>
      <c r="E10" s="29"/>
      <c r="F10" s="23" t="s">
        <v>18</v>
      </c>
      <c r="G10" s="29"/>
      <c r="H10" s="29"/>
      <c r="I10" s="29"/>
      <c r="J10" s="29"/>
      <c r="K10" s="29"/>
      <c r="L10" s="29"/>
      <c r="M10" s="25" t="s">
        <v>19</v>
      </c>
      <c r="N10" s="29"/>
      <c r="O10" s="244"/>
      <c r="P10" s="184"/>
      <c r="Q10" s="29"/>
      <c r="R10" s="30"/>
    </row>
    <row r="11" spans="1:66" s="1" customFormat="1" ht="10.9" customHeight="1" x14ac:dyDescent="0.3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66" s="1" customFormat="1" ht="14.45" customHeight="1" x14ac:dyDescent="0.3">
      <c r="B12" s="28"/>
      <c r="C12" s="29"/>
      <c r="D12" s="25" t="s">
        <v>20</v>
      </c>
      <c r="E12" s="29"/>
      <c r="F12" s="29"/>
      <c r="G12" s="29"/>
      <c r="H12" s="29"/>
      <c r="I12" s="29"/>
      <c r="J12" s="29"/>
      <c r="K12" s="29"/>
      <c r="L12" s="29"/>
      <c r="M12" s="25" t="s">
        <v>21</v>
      </c>
      <c r="N12" s="29"/>
      <c r="O12" s="216"/>
      <c r="P12" s="184"/>
      <c r="Q12" s="29"/>
      <c r="R12" s="30"/>
    </row>
    <row r="13" spans="1:66" s="1" customFormat="1" ht="18" customHeight="1" x14ac:dyDescent="0.3">
      <c r="B13" s="28"/>
      <c r="C13" s="29"/>
      <c r="D13" s="29"/>
      <c r="E13" s="23" t="s">
        <v>22</v>
      </c>
      <c r="F13" s="29"/>
      <c r="G13" s="29"/>
      <c r="H13" s="29"/>
      <c r="I13" s="29"/>
      <c r="J13" s="29"/>
      <c r="K13" s="29"/>
      <c r="L13" s="29"/>
      <c r="M13" s="25" t="s">
        <v>23</v>
      </c>
      <c r="N13" s="29"/>
      <c r="O13" s="216"/>
      <c r="P13" s="184"/>
      <c r="Q13" s="29"/>
      <c r="R13" s="30"/>
    </row>
    <row r="14" spans="1:66" s="1" customFormat="1" ht="6.95" customHeight="1" x14ac:dyDescent="0.3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66" s="1" customFormat="1" ht="14.45" customHeight="1" x14ac:dyDescent="0.3">
      <c r="B15" s="28"/>
      <c r="C15" s="29"/>
      <c r="D15" s="25" t="s">
        <v>24</v>
      </c>
      <c r="E15" s="29"/>
      <c r="F15" s="29"/>
      <c r="G15" s="29"/>
      <c r="H15" s="29"/>
      <c r="I15" s="29"/>
      <c r="J15" s="29"/>
      <c r="K15" s="29"/>
      <c r="L15" s="29"/>
      <c r="M15" s="25" t="s">
        <v>21</v>
      </c>
      <c r="N15" s="29"/>
      <c r="O15" s="216"/>
      <c r="P15" s="184"/>
      <c r="Q15" s="29"/>
      <c r="R15" s="30"/>
    </row>
    <row r="16" spans="1:66" s="1" customFormat="1" ht="18" customHeight="1" x14ac:dyDescent="0.3">
      <c r="B16" s="28"/>
      <c r="C16" s="29"/>
      <c r="D16" s="29"/>
      <c r="E16" s="23" t="str">
        <f>IF('Rekapitulácia stavby'!E14="","",'Rekapitulácia stavby'!E14)</f>
        <v xml:space="preserve"> </v>
      </c>
      <c r="F16" s="29"/>
      <c r="G16" s="29"/>
      <c r="H16" s="29"/>
      <c r="I16" s="29"/>
      <c r="J16" s="29"/>
      <c r="K16" s="29"/>
      <c r="L16" s="29"/>
      <c r="M16" s="25" t="s">
        <v>23</v>
      </c>
      <c r="N16" s="29"/>
      <c r="O16" s="216"/>
      <c r="P16" s="184"/>
      <c r="Q16" s="29"/>
      <c r="R16" s="30"/>
    </row>
    <row r="17" spans="2:18" s="1" customFormat="1" ht="6.95" customHeight="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</row>
    <row r="18" spans="2:18" s="1" customFormat="1" ht="14.45" customHeight="1" x14ac:dyDescent="0.3">
      <c r="B18" s="28"/>
      <c r="C18" s="29"/>
      <c r="D18" s="25" t="s">
        <v>25</v>
      </c>
      <c r="E18" s="29"/>
      <c r="F18" s="29"/>
      <c r="G18" s="29"/>
      <c r="H18" s="29"/>
      <c r="I18" s="29"/>
      <c r="J18" s="29"/>
      <c r="K18" s="29"/>
      <c r="L18" s="29"/>
      <c r="M18" s="25" t="s">
        <v>21</v>
      </c>
      <c r="N18" s="29"/>
      <c r="O18" s="216"/>
      <c r="P18" s="184"/>
      <c r="Q18" s="29"/>
      <c r="R18" s="30"/>
    </row>
    <row r="19" spans="2:18" s="1" customFormat="1" ht="18" customHeight="1" x14ac:dyDescent="0.3">
      <c r="B19" s="28"/>
      <c r="C19" s="29"/>
      <c r="D19" s="29"/>
      <c r="E19" s="23" t="s">
        <v>26</v>
      </c>
      <c r="F19" s="29"/>
      <c r="G19" s="29"/>
      <c r="H19" s="29"/>
      <c r="I19" s="29"/>
      <c r="J19" s="29"/>
      <c r="K19" s="29"/>
      <c r="L19" s="29"/>
      <c r="M19" s="25" t="s">
        <v>23</v>
      </c>
      <c r="N19" s="29"/>
      <c r="O19" s="216"/>
      <c r="P19" s="184"/>
      <c r="Q19" s="29"/>
      <c r="R19" s="30"/>
    </row>
    <row r="20" spans="2:18" s="1" customFormat="1" ht="6.95" customHeight="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</row>
    <row r="21" spans="2:18" s="1" customFormat="1" ht="14.45" customHeight="1" x14ac:dyDescent="0.3">
      <c r="B21" s="28"/>
      <c r="C21" s="29"/>
      <c r="D21" s="25" t="s">
        <v>29</v>
      </c>
      <c r="E21" s="29"/>
      <c r="F21" s="29"/>
      <c r="G21" s="29"/>
      <c r="H21" s="29"/>
      <c r="I21" s="29"/>
      <c r="J21" s="29"/>
      <c r="K21" s="29"/>
      <c r="L21" s="29"/>
      <c r="M21" s="25" t="s">
        <v>21</v>
      </c>
      <c r="N21" s="29"/>
      <c r="O21" s="216" t="str">
        <f>IF('Rekapitulácia stavby'!AN19="","",'Rekapitulácia stavby'!AN19)</f>
        <v/>
      </c>
      <c r="P21" s="184"/>
      <c r="Q21" s="29"/>
      <c r="R21" s="30"/>
    </row>
    <row r="22" spans="2:18" s="1" customFormat="1" ht="18" customHeight="1" x14ac:dyDescent="0.3">
      <c r="B22" s="28"/>
      <c r="C22" s="29"/>
      <c r="D22" s="29"/>
      <c r="E22" s="23" t="str">
        <f>IF('Rekapitulácia stavby'!E20="","",'Rekapitulácia stavby'!E20)</f>
        <v xml:space="preserve"> </v>
      </c>
      <c r="F22" s="29"/>
      <c r="G22" s="29"/>
      <c r="H22" s="29"/>
      <c r="I22" s="29"/>
      <c r="J22" s="29"/>
      <c r="K22" s="29"/>
      <c r="L22" s="29"/>
      <c r="M22" s="25" t="s">
        <v>23</v>
      </c>
      <c r="N22" s="29"/>
      <c r="O22" s="216" t="str">
        <f>IF('Rekapitulácia stavby'!AN20="","",'Rekapitulácia stavby'!AN20)</f>
        <v/>
      </c>
      <c r="P22" s="184"/>
      <c r="Q22" s="29"/>
      <c r="R22" s="30"/>
    </row>
    <row r="23" spans="2:18" s="1" customFormat="1" ht="6.9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14.45" customHeight="1" x14ac:dyDescent="0.3">
      <c r="B24" s="28"/>
      <c r="C24" s="29"/>
      <c r="D24" s="25" t="s">
        <v>30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2:18" s="1" customFormat="1" ht="22.5" customHeight="1" x14ac:dyDescent="0.3">
      <c r="B25" s="28"/>
      <c r="C25" s="29"/>
      <c r="D25" s="29"/>
      <c r="E25" s="218" t="s">
        <v>3</v>
      </c>
      <c r="F25" s="184"/>
      <c r="G25" s="184"/>
      <c r="H25" s="184"/>
      <c r="I25" s="184"/>
      <c r="J25" s="184"/>
      <c r="K25" s="184"/>
      <c r="L25" s="184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2:18" s="1" customFormat="1" ht="6.95" customHeight="1" x14ac:dyDescent="0.3">
      <c r="B27" s="28"/>
      <c r="C27" s="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9"/>
      <c r="R27" s="30"/>
    </row>
    <row r="28" spans="2:18" s="1" customFormat="1" ht="14.45" customHeight="1" x14ac:dyDescent="0.3">
      <c r="B28" s="28"/>
      <c r="C28" s="29"/>
      <c r="D28" s="109" t="s">
        <v>107</v>
      </c>
      <c r="E28" s="29"/>
      <c r="F28" s="29"/>
      <c r="G28" s="29"/>
      <c r="H28" s="29"/>
      <c r="I28" s="29"/>
      <c r="J28" s="29"/>
      <c r="K28" s="29"/>
      <c r="L28" s="29"/>
      <c r="M28" s="211"/>
      <c r="N28" s="184"/>
      <c r="O28" s="184"/>
      <c r="P28" s="184"/>
      <c r="Q28" s="29"/>
      <c r="R28" s="30"/>
    </row>
    <row r="29" spans="2:18" s="1" customFormat="1" ht="14.45" customHeight="1" x14ac:dyDescent="0.3">
      <c r="B29" s="28"/>
      <c r="C29" s="29"/>
      <c r="D29" s="27" t="s">
        <v>108</v>
      </c>
      <c r="E29" s="29"/>
      <c r="F29" s="29"/>
      <c r="G29" s="29"/>
      <c r="H29" s="29"/>
      <c r="I29" s="29"/>
      <c r="J29" s="29"/>
      <c r="K29" s="29"/>
      <c r="L29" s="29"/>
      <c r="M29" s="211"/>
      <c r="N29" s="184"/>
      <c r="O29" s="184"/>
      <c r="P29" s="184"/>
      <c r="Q29" s="29"/>
      <c r="R29" s="30"/>
    </row>
    <row r="30" spans="2:18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2:18" s="1" customFormat="1" ht="25.35" customHeight="1" x14ac:dyDescent="0.3">
      <c r="B31" s="28"/>
      <c r="C31" s="29"/>
      <c r="D31" s="110" t="s">
        <v>33</v>
      </c>
      <c r="E31" s="29"/>
      <c r="F31" s="29"/>
      <c r="G31" s="29"/>
      <c r="H31" s="29"/>
      <c r="I31" s="29"/>
      <c r="J31" s="29"/>
      <c r="K31" s="29"/>
      <c r="L31" s="29"/>
      <c r="M31" s="255"/>
      <c r="N31" s="184"/>
      <c r="O31" s="184"/>
      <c r="P31" s="184"/>
      <c r="Q31" s="29"/>
      <c r="R31" s="30"/>
    </row>
    <row r="32" spans="2:18" s="1" customFormat="1" ht="6.95" customHeight="1" x14ac:dyDescent="0.3">
      <c r="B32" s="28"/>
      <c r="C32" s="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9"/>
      <c r="R32" s="30"/>
    </row>
    <row r="33" spans="2:18" s="1" customFormat="1" ht="14.45" customHeight="1" x14ac:dyDescent="0.3">
      <c r="B33" s="28"/>
      <c r="C33" s="29"/>
      <c r="D33" s="35" t="s">
        <v>34</v>
      </c>
      <c r="E33" s="35" t="s">
        <v>35</v>
      </c>
      <c r="F33" s="36">
        <v>0.2</v>
      </c>
      <c r="G33" s="111" t="s">
        <v>36</v>
      </c>
      <c r="H33" s="254">
        <f>ROUND((SUM(BE96:BE97)+SUM(BE116:BE149)), 2)</f>
        <v>0</v>
      </c>
      <c r="I33" s="184"/>
      <c r="J33" s="184"/>
      <c r="K33" s="29"/>
      <c r="L33" s="29"/>
      <c r="M33" s="254"/>
      <c r="N33" s="184"/>
      <c r="O33" s="184"/>
      <c r="P33" s="184"/>
      <c r="Q33" s="29"/>
      <c r="R33" s="30"/>
    </row>
    <row r="34" spans="2:18" s="1" customFormat="1" ht="14.45" customHeight="1" x14ac:dyDescent="0.3">
      <c r="B34" s="28"/>
      <c r="C34" s="29"/>
      <c r="D34" s="29"/>
      <c r="E34" s="35" t="s">
        <v>37</v>
      </c>
      <c r="F34" s="36">
        <v>0.2</v>
      </c>
      <c r="G34" s="111" t="s">
        <v>36</v>
      </c>
      <c r="H34" s="254">
        <f>ROUND((SUM(BF96:BF97)+SUM(BF116:BF149)), 2)</f>
        <v>0</v>
      </c>
      <c r="I34" s="184"/>
      <c r="J34" s="184"/>
      <c r="K34" s="29"/>
      <c r="L34" s="29"/>
      <c r="M34" s="254"/>
      <c r="N34" s="184"/>
      <c r="O34" s="184"/>
      <c r="P34" s="184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38</v>
      </c>
      <c r="F35" s="36">
        <v>0.2</v>
      </c>
      <c r="G35" s="111" t="s">
        <v>36</v>
      </c>
      <c r="H35" s="254">
        <f>ROUND((SUM(BG96:BG97)+SUM(BG116:BG149)), 2)</f>
        <v>0</v>
      </c>
      <c r="I35" s="184"/>
      <c r="J35" s="184"/>
      <c r="K35" s="29"/>
      <c r="L35" s="29"/>
      <c r="M35" s="254"/>
      <c r="N35" s="184"/>
      <c r="O35" s="184"/>
      <c r="P35" s="184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39</v>
      </c>
      <c r="F36" s="36">
        <v>0.2</v>
      </c>
      <c r="G36" s="111" t="s">
        <v>36</v>
      </c>
      <c r="H36" s="254">
        <f>ROUND((SUM(BH96:BH97)+SUM(BH116:BH149)), 2)</f>
        <v>0</v>
      </c>
      <c r="I36" s="184"/>
      <c r="J36" s="184"/>
      <c r="K36" s="29"/>
      <c r="L36" s="29"/>
      <c r="M36" s="254"/>
      <c r="N36" s="184"/>
      <c r="O36" s="184"/>
      <c r="P36" s="184"/>
      <c r="Q36" s="29"/>
      <c r="R36" s="30"/>
    </row>
    <row r="37" spans="2:18" s="1" customFormat="1" ht="14.45" hidden="1" customHeight="1" x14ac:dyDescent="0.3">
      <c r="B37" s="28"/>
      <c r="C37" s="29"/>
      <c r="D37" s="29"/>
      <c r="E37" s="35" t="s">
        <v>40</v>
      </c>
      <c r="F37" s="36">
        <v>0</v>
      </c>
      <c r="G37" s="111" t="s">
        <v>36</v>
      </c>
      <c r="H37" s="254">
        <f>ROUND((SUM(BI96:BI97)+SUM(BI116:BI149)), 2)</f>
        <v>0</v>
      </c>
      <c r="I37" s="184"/>
      <c r="J37" s="184"/>
      <c r="K37" s="29"/>
      <c r="L37" s="29"/>
      <c r="M37" s="254"/>
      <c r="N37" s="184"/>
      <c r="O37" s="184"/>
      <c r="P37" s="184"/>
      <c r="Q37" s="29"/>
      <c r="R37" s="30"/>
    </row>
    <row r="38" spans="2:18" s="1" customFormat="1" ht="6.9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s="1" customFormat="1" ht="25.35" customHeight="1" x14ac:dyDescent="0.3">
      <c r="B39" s="28"/>
      <c r="C39" s="108"/>
      <c r="D39" s="112" t="s">
        <v>41</v>
      </c>
      <c r="E39" s="68"/>
      <c r="F39" s="68"/>
      <c r="G39" s="113" t="s">
        <v>42</v>
      </c>
      <c r="H39" s="114" t="s">
        <v>43</v>
      </c>
      <c r="I39" s="68"/>
      <c r="J39" s="68"/>
      <c r="K39" s="68"/>
      <c r="L39" s="252"/>
      <c r="M39" s="198"/>
      <c r="N39" s="198"/>
      <c r="O39" s="198"/>
      <c r="P39" s="200"/>
      <c r="Q39" s="108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s="1" customFormat="1" ht="14.4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44</v>
      </c>
      <c r="E50" s="44"/>
      <c r="F50" s="44"/>
      <c r="G50" s="44"/>
      <c r="H50" s="45"/>
      <c r="I50" s="29"/>
      <c r="J50" s="43" t="s">
        <v>45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46</v>
      </c>
      <c r="E59" s="49"/>
      <c r="F59" s="49"/>
      <c r="G59" s="50" t="s">
        <v>47</v>
      </c>
      <c r="H59" s="51"/>
      <c r="I59" s="29"/>
      <c r="J59" s="48" t="s">
        <v>46</v>
      </c>
      <c r="K59" s="49"/>
      <c r="L59" s="49"/>
      <c r="M59" s="49"/>
      <c r="N59" s="50" t="s">
        <v>47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48</v>
      </c>
      <c r="E61" s="44"/>
      <c r="F61" s="44"/>
      <c r="G61" s="44"/>
      <c r="H61" s="45"/>
      <c r="I61" s="29"/>
      <c r="J61" s="43" t="s">
        <v>49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46</v>
      </c>
      <c r="E70" s="49"/>
      <c r="F70" s="49"/>
      <c r="G70" s="50" t="s">
        <v>47</v>
      </c>
      <c r="H70" s="51"/>
      <c r="I70" s="29"/>
      <c r="J70" s="48" t="s">
        <v>46</v>
      </c>
      <c r="K70" s="49"/>
      <c r="L70" s="49"/>
      <c r="M70" s="49"/>
      <c r="N70" s="50" t="s">
        <v>47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05" t="s">
        <v>109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13</v>
      </c>
      <c r="D78" s="29"/>
      <c r="E78" s="29"/>
      <c r="F78" s="243" t="str">
        <f>F6</f>
        <v>Obvodné oddelenie PZ, Prešov -  Sever - rekonštrukcia a modernizácia objektu</v>
      </c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29"/>
      <c r="R78" s="30"/>
    </row>
    <row r="79" spans="2:18" ht="30" customHeight="1" x14ac:dyDescent="0.3">
      <c r="B79" s="18"/>
      <c r="C79" s="25" t="s">
        <v>103</v>
      </c>
      <c r="D79" s="19"/>
      <c r="E79" s="19"/>
      <c r="F79" s="243" t="s">
        <v>877</v>
      </c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"/>
      <c r="R79" s="20"/>
    </row>
    <row r="80" spans="2:18" s="1" customFormat="1" ht="36.950000000000003" customHeight="1" x14ac:dyDescent="0.3">
      <c r="B80" s="28"/>
      <c r="C80" s="62" t="s">
        <v>105</v>
      </c>
      <c r="D80" s="29"/>
      <c r="E80" s="29"/>
      <c r="F80" s="206" t="str">
        <f>F8</f>
        <v>2 - Elektro časť -  Prepojenie rozvádzačov + prípojka NN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9"/>
      <c r="R80" s="30"/>
    </row>
    <row r="81" spans="2:47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</row>
    <row r="82" spans="2:47" s="1" customFormat="1" ht="18" customHeight="1" x14ac:dyDescent="0.3">
      <c r="B82" s="28"/>
      <c r="C82" s="25" t="s">
        <v>17</v>
      </c>
      <c r="D82" s="29"/>
      <c r="E82" s="29"/>
      <c r="F82" s="23" t="str">
        <f>F10</f>
        <v xml:space="preserve"> </v>
      </c>
      <c r="G82" s="29"/>
      <c r="H82" s="29"/>
      <c r="I82" s="29"/>
      <c r="J82" s="29"/>
      <c r="K82" s="25" t="s">
        <v>19</v>
      </c>
      <c r="L82" s="29"/>
      <c r="M82" s="244" t="str">
        <f>IF(O10="","",O10)</f>
        <v/>
      </c>
      <c r="N82" s="184"/>
      <c r="O82" s="184"/>
      <c r="P82" s="184"/>
      <c r="Q82" s="29"/>
      <c r="R82" s="30"/>
    </row>
    <row r="83" spans="2:47" s="1" customFormat="1" ht="6.95" customHeight="1" x14ac:dyDescent="0.3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</row>
    <row r="84" spans="2:47" s="1" customFormat="1" ht="15" x14ac:dyDescent="0.3">
      <c r="B84" s="28"/>
      <c r="C84" s="25" t="s">
        <v>20</v>
      </c>
      <c r="D84" s="29"/>
      <c r="E84" s="29"/>
      <c r="F84" s="23" t="str">
        <f>E13</f>
        <v>Ministerstvo vnútra SR</v>
      </c>
      <c r="G84" s="29"/>
      <c r="H84" s="29"/>
      <c r="I84" s="29"/>
      <c r="J84" s="29"/>
      <c r="K84" s="25" t="s">
        <v>25</v>
      </c>
      <c r="L84" s="29"/>
      <c r="M84" s="216" t="str">
        <f>E19</f>
        <v>Cobra Bauart s.r.o.</v>
      </c>
      <c r="N84" s="184"/>
      <c r="O84" s="184"/>
      <c r="P84" s="184"/>
      <c r="Q84" s="184"/>
      <c r="R84" s="30"/>
    </row>
    <row r="85" spans="2:47" s="1" customFormat="1" ht="14.45" customHeight="1" x14ac:dyDescent="0.3">
      <c r="B85" s="28"/>
      <c r="C85" s="25" t="s">
        <v>24</v>
      </c>
      <c r="D85" s="29"/>
      <c r="E85" s="29"/>
      <c r="F85" s="23" t="str">
        <f>IF(E16="","",E16)</f>
        <v xml:space="preserve"> </v>
      </c>
      <c r="G85" s="29"/>
      <c r="H85" s="29"/>
      <c r="I85" s="29"/>
      <c r="J85" s="29"/>
      <c r="K85" s="25" t="s">
        <v>29</v>
      </c>
      <c r="L85" s="29"/>
      <c r="M85" s="216" t="str">
        <f>E22</f>
        <v xml:space="preserve"> </v>
      </c>
      <c r="N85" s="184"/>
      <c r="O85" s="184"/>
      <c r="P85" s="184"/>
      <c r="Q85" s="184"/>
      <c r="R85" s="30"/>
    </row>
    <row r="86" spans="2:47" s="1" customFormat="1" ht="10.35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</row>
    <row r="87" spans="2:47" s="1" customFormat="1" ht="29.25" customHeight="1" x14ac:dyDescent="0.3">
      <c r="B87" s="28"/>
      <c r="C87" s="253" t="s">
        <v>110</v>
      </c>
      <c r="D87" s="251"/>
      <c r="E87" s="251"/>
      <c r="F87" s="251"/>
      <c r="G87" s="251"/>
      <c r="H87" s="108"/>
      <c r="I87" s="108"/>
      <c r="J87" s="108"/>
      <c r="K87" s="108"/>
      <c r="L87" s="108"/>
      <c r="M87" s="108"/>
      <c r="N87" s="253" t="s">
        <v>111</v>
      </c>
      <c r="O87" s="184"/>
      <c r="P87" s="184"/>
      <c r="Q87" s="184"/>
      <c r="R87" s="30"/>
    </row>
    <row r="88" spans="2:47" s="1" customFormat="1" ht="10.35" customHeight="1" x14ac:dyDescent="0.3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0"/>
    </row>
    <row r="89" spans="2:47" s="1" customFormat="1" ht="29.25" customHeight="1" x14ac:dyDescent="0.3">
      <c r="B89" s="28"/>
      <c r="C89" s="115" t="s">
        <v>112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86"/>
      <c r="O89" s="184"/>
      <c r="P89" s="184"/>
      <c r="Q89" s="184"/>
      <c r="R89" s="30"/>
      <c r="AU89" s="14" t="s">
        <v>113</v>
      </c>
    </row>
    <row r="90" spans="2:47" s="7" customFormat="1" ht="24.95" customHeight="1" x14ac:dyDescent="0.3">
      <c r="B90" s="116"/>
      <c r="C90" s="117"/>
      <c r="D90" s="118" t="s">
        <v>133</v>
      </c>
      <c r="E90" s="117"/>
      <c r="F90" s="117"/>
      <c r="G90" s="117"/>
      <c r="H90" s="117"/>
      <c r="I90" s="117"/>
      <c r="J90" s="117"/>
      <c r="K90" s="117"/>
      <c r="L90" s="117"/>
      <c r="M90" s="117"/>
      <c r="N90" s="226"/>
      <c r="O90" s="249"/>
      <c r="P90" s="249"/>
      <c r="Q90" s="249"/>
      <c r="R90" s="119"/>
    </row>
    <row r="91" spans="2:47" s="8" customFormat="1" ht="19.899999999999999" customHeight="1" x14ac:dyDescent="0.3">
      <c r="B91" s="120"/>
      <c r="C91" s="91"/>
      <c r="D91" s="102" t="s">
        <v>134</v>
      </c>
      <c r="E91" s="91"/>
      <c r="F91" s="91"/>
      <c r="G91" s="91"/>
      <c r="H91" s="91"/>
      <c r="I91" s="91"/>
      <c r="J91" s="91"/>
      <c r="K91" s="91"/>
      <c r="L91" s="91"/>
      <c r="M91" s="91"/>
      <c r="N91" s="183"/>
      <c r="O91" s="187"/>
      <c r="P91" s="187"/>
      <c r="Q91" s="187"/>
      <c r="R91" s="121"/>
    </row>
    <row r="92" spans="2:47" s="8" customFormat="1" ht="19.899999999999999" customHeight="1" x14ac:dyDescent="0.3">
      <c r="B92" s="120"/>
      <c r="C92" s="91"/>
      <c r="D92" s="102" t="s">
        <v>708</v>
      </c>
      <c r="E92" s="91"/>
      <c r="F92" s="91"/>
      <c r="G92" s="91"/>
      <c r="H92" s="91"/>
      <c r="I92" s="91"/>
      <c r="J92" s="91"/>
      <c r="K92" s="91"/>
      <c r="L92" s="91"/>
      <c r="M92" s="91"/>
      <c r="N92" s="183"/>
      <c r="O92" s="187"/>
      <c r="P92" s="187"/>
      <c r="Q92" s="187"/>
      <c r="R92" s="121"/>
    </row>
    <row r="93" spans="2:47" s="8" customFormat="1" ht="19.899999999999999" customHeight="1" x14ac:dyDescent="0.3">
      <c r="B93" s="120"/>
      <c r="C93" s="91"/>
      <c r="D93" s="102" t="s">
        <v>797</v>
      </c>
      <c r="E93" s="91"/>
      <c r="F93" s="91"/>
      <c r="G93" s="91"/>
      <c r="H93" s="91"/>
      <c r="I93" s="91"/>
      <c r="J93" s="91"/>
      <c r="K93" s="91"/>
      <c r="L93" s="91"/>
      <c r="M93" s="91"/>
      <c r="N93" s="183"/>
      <c r="O93" s="187"/>
      <c r="P93" s="187"/>
      <c r="Q93" s="187"/>
      <c r="R93" s="121"/>
    </row>
    <row r="94" spans="2:47" s="8" customFormat="1" ht="19.899999999999999" customHeight="1" x14ac:dyDescent="0.3">
      <c r="B94" s="120"/>
      <c r="C94" s="91"/>
      <c r="D94" s="102" t="s">
        <v>879</v>
      </c>
      <c r="E94" s="91"/>
      <c r="F94" s="91"/>
      <c r="G94" s="91"/>
      <c r="H94" s="91"/>
      <c r="I94" s="91"/>
      <c r="J94" s="91"/>
      <c r="K94" s="91"/>
      <c r="L94" s="91"/>
      <c r="M94" s="91"/>
      <c r="N94" s="183"/>
      <c r="O94" s="187"/>
      <c r="P94" s="187"/>
      <c r="Q94" s="187"/>
      <c r="R94" s="121"/>
    </row>
    <row r="95" spans="2:47" s="1" customFormat="1" ht="21.75" customHeight="1" x14ac:dyDescent="0.3"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/>
    </row>
    <row r="96" spans="2:47" s="1" customFormat="1" ht="29.25" customHeight="1" x14ac:dyDescent="0.3">
      <c r="B96" s="28"/>
      <c r="C96" s="115" t="s">
        <v>136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50"/>
      <c r="O96" s="184"/>
      <c r="P96" s="184"/>
      <c r="Q96" s="184"/>
      <c r="R96" s="30"/>
      <c r="T96" s="122"/>
      <c r="U96" s="123" t="s">
        <v>34</v>
      </c>
    </row>
    <row r="97" spans="2:18" s="1" customFormat="1" ht="18" customHeight="1" x14ac:dyDescent="0.3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/>
    </row>
    <row r="98" spans="2:18" s="1" customFormat="1" ht="29.25" customHeight="1" x14ac:dyDescent="0.3">
      <c r="B98" s="28"/>
      <c r="C98" s="107" t="s">
        <v>100</v>
      </c>
      <c r="D98" s="108"/>
      <c r="E98" s="108"/>
      <c r="F98" s="108"/>
      <c r="G98" s="108"/>
      <c r="H98" s="108"/>
      <c r="I98" s="108"/>
      <c r="J98" s="108"/>
      <c r="K98" s="108"/>
      <c r="L98" s="180"/>
      <c r="M98" s="251"/>
      <c r="N98" s="251"/>
      <c r="O98" s="251"/>
      <c r="P98" s="251"/>
      <c r="Q98" s="251"/>
      <c r="R98" s="30"/>
    </row>
    <row r="99" spans="2:18" s="1" customFormat="1" ht="6.95" customHeight="1" x14ac:dyDescent="0.3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/>
    </row>
    <row r="103" spans="2:18" s="1" customFormat="1" ht="6.95" customHeight="1" x14ac:dyDescent="0.3"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7"/>
    </row>
    <row r="104" spans="2:18" s="1" customFormat="1" ht="36.950000000000003" customHeight="1" x14ac:dyDescent="0.3">
      <c r="B104" s="28"/>
      <c r="C104" s="205" t="s">
        <v>137</v>
      </c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30"/>
    </row>
    <row r="105" spans="2:18" s="1" customFormat="1" ht="6.95" customHeight="1" x14ac:dyDescent="0.3"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/>
    </row>
    <row r="106" spans="2:18" s="1" customFormat="1" ht="30" customHeight="1" x14ac:dyDescent="0.3">
      <c r="B106" s="28"/>
      <c r="C106" s="25" t="s">
        <v>13</v>
      </c>
      <c r="D106" s="29"/>
      <c r="E106" s="29"/>
      <c r="F106" s="243" t="str">
        <f>F6</f>
        <v>Obvodné oddelenie PZ, Prešov -  Sever - rekonštrukcia a modernizácia objektu</v>
      </c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29"/>
      <c r="R106" s="30"/>
    </row>
    <row r="107" spans="2:18" ht="30" customHeight="1" x14ac:dyDescent="0.3">
      <c r="B107" s="18"/>
      <c r="C107" s="25" t="s">
        <v>103</v>
      </c>
      <c r="D107" s="19"/>
      <c r="E107" s="19"/>
      <c r="F107" s="243" t="s">
        <v>877</v>
      </c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19"/>
      <c r="R107" s="20"/>
    </row>
    <row r="108" spans="2:18" s="1" customFormat="1" ht="36.950000000000003" customHeight="1" x14ac:dyDescent="0.3">
      <c r="B108" s="28"/>
      <c r="C108" s="62" t="s">
        <v>105</v>
      </c>
      <c r="D108" s="29"/>
      <c r="E108" s="29"/>
      <c r="F108" s="206" t="str">
        <f>F8</f>
        <v>2 - Elektro časť -  Prepojenie rozvádzačov + prípojka NN</v>
      </c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29"/>
      <c r="R108" s="30"/>
    </row>
    <row r="109" spans="2:18" s="1" customFormat="1" ht="6.95" customHeight="1" x14ac:dyDescent="0.3">
      <c r="B109" s="28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0"/>
    </row>
    <row r="110" spans="2:18" s="1" customFormat="1" ht="18" customHeight="1" x14ac:dyDescent="0.3">
      <c r="B110" s="28"/>
      <c r="C110" s="25" t="s">
        <v>17</v>
      </c>
      <c r="D110" s="29"/>
      <c r="E110" s="29"/>
      <c r="F110" s="23" t="str">
        <f>F10</f>
        <v xml:space="preserve"> </v>
      </c>
      <c r="G110" s="29"/>
      <c r="H110" s="29"/>
      <c r="I110" s="29"/>
      <c r="J110" s="29"/>
      <c r="K110" s="25" t="s">
        <v>19</v>
      </c>
      <c r="L110" s="29"/>
      <c r="M110" s="244" t="str">
        <f>IF(O10="","",O10)</f>
        <v/>
      </c>
      <c r="N110" s="184"/>
      <c r="O110" s="184"/>
      <c r="P110" s="184"/>
      <c r="Q110" s="29"/>
      <c r="R110" s="30"/>
    </row>
    <row r="111" spans="2:18" s="1" customFormat="1" ht="6.95" customHeight="1" x14ac:dyDescent="0.3"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0"/>
    </row>
    <row r="112" spans="2:18" s="1" customFormat="1" ht="15" x14ac:dyDescent="0.3">
      <c r="B112" s="28"/>
      <c r="C112" s="25" t="s">
        <v>20</v>
      </c>
      <c r="D112" s="29"/>
      <c r="E112" s="29"/>
      <c r="F112" s="23" t="str">
        <f>E13</f>
        <v>Ministerstvo vnútra SR</v>
      </c>
      <c r="G112" s="29"/>
      <c r="H112" s="29"/>
      <c r="I112" s="29"/>
      <c r="J112" s="29"/>
      <c r="K112" s="25" t="s">
        <v>25</v>
      </c>
      <c r="L112" s="29"/>
      <c r="M112" s="216" t="str">
        <f>E19</f>
        <v>Cobra Bauart s.r.o.</v>
      </c>
      <c r="N112" s="184"/>
      <c r="O112" s="184"/>
      <c r="P112" s="184"/>
      <c r="Q112" s="184"/>
      <c r="R112" s="30"/>
    </row>
    <row r="113" spans="2:65" s="1" customFormat="1" ht="14.45" customHeight="1" x14ac:dyDescent="0.3">
      <c r="B113" s="28"/>
      <c r="C113" s="25" t="s">
        <v>24</v>
      </c>
      <c r="D113" s="29"/>
      <c r="E113" s="29"/>
      <c r="F113" s="23" t="str">
        <f>IF(E16="","",E16)</f>
        <v xml:space="preserve"> </v>
      </c>
      <c r="G113" s="29"/>
      <c r="H113" s="29"/>
      <c r="I113" s="29"/>
      <c r="J113" s="29"/>
      <c r="K113" s="25" t="s">
        <v>29</v>
      </c>
      <c r="L113" s="29"/>
      <c r="M113" s="216" t="str">
        <f>E22</f>
        <v xml:space="preserve"> </v>
      </c>
      <c r="N113" s="184"/>
      <c r="O113" s="184"/>
      <c r="P113" s="184"/>
      <c r="Q113" s="184"/>
      <c r="R113" s="30"/>
    </row>
    <row r="114" spans="2:65" s="1" customFormat="1" ht="10.35" customHeight="1" x14ac:dyDescent="0.3"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</row>
    <row r="115" spans="2:65" s="9" customFormat="1" ht="29.25" customHeight="1" x14ac:dyDescent="0.3">
      <c r="B115" s="124"/>
      <c r="C115" s="125" t="s">
        <v>138</v>
      </c>
      <c r="D115" s="126" t="s">
        <v>139</v>
      </c>
      <c r="E115" s="126" t="s">
        <v>52</v>
      </c>
      <c r="F115" s="245" t="s">
        <v>140</v>
      </c>
      <c r="G115" s="246"/>
      <c r="H115" s="246"/>
      <c r="I115" s="246"/>
      <c r="J115" s="126" t="s">
        <v>141</v>
      </c>
      <c r="K115" s="126" t="s">
        <v>142</v>
      </c>
      <c r="L115" s="247" t="s">
        <v>143</v>
      </c>
      <c r="M115" s="246"/>
      <c r="N115" s="245" t="s">
        <v>111</v>
      </c>
      <c r="O115" s="246"/>
      <c r="P115" s="246"/>
      <c r="Q115" s="248"/>
      <c r="R115" s="127"/>
      <c r="T115" s="69" t="s">
        <v>144</v>
      </c>
      <c r="U115" s="70" t="s">
        <v>34</v>
      </c>
      <c r="V115" s="70" t="s">
        <v>145</v>
      </c>
      <c r="W115" s="70" t="s">
        <v>146</v>
      </c>
      <c r="X115" s="70" t="s">
        <v>147</v>
      </c>
      <c r="Y115" s="70" t="s">
        <v>148</v>
      </c>
      <c r="Z115" s="70" t="s">
        <v>149</v>
      </c>
      <c r="AA115" s="71" t="s">
        <v>150</v>
      </c>
    </row>
    <row r="116" spans="2:65" s="1" customFormat="1" ht="29.25" customHeight="1" x14ac:dyDescent="0.35">
      <c r="B116" s="28"/>
      <c r="C116" s="73" t="s">
        <v>107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3"/>
      <c r="O116" s="224"/>
      <c r="P116" s="224"/>
      <c r="Q116" s="224"/>
      <c r="R116" s="30"/>
      <c r="T116" s="72"/>
      <c r="U116" s="44"/>
      <c r="V116" s="44"/>
      <c r="W116" s="128">
        <f>W117</f>
        <v>0</v>
      </c>
      <c r="X116" s="44"/>
      <c r="Y116" s="128">
        <f>Y117</f>
        <v>0</v>
      </c>
      <c r="Z116" s="44"/>
      <c r="AA116" s="129">
        <f>AA117</f>
        <v>0</v>
      </c>
      <c r="AT116" s="14" t="s">
        <v>69</v>
      </c>
      <c r="AU116" s="14" t="s">
        <v>113</v>
      </c>
      <c r="BK116" s="130">
        <f>BK117</f>
        <v>0</v>
      </c>
    </row>
    <row r="117" spans="2:65" s="10" customFormat="1" ht="37.35" customHeight="1" x14ac:dyDescent="0.35">
      <c r="B117" s="131"/>
      <c r="C117" s="132"/>
      <c r="D117" s="133" t="s">
        <v>133</v>
      </c>
      <c r="E117" s="133"/>
      <c r="F117" s="133"/>
      <c r="G117" s="133"/>
      <c r="H117" s="133"/>
      <c r="I117" s="133"/>
      <c r="J117" s="133"/>
      <c r="K117" s="133"/>
      <c r="L117" s="133"/>
      <c r="M117" s="133"/>
      <c r="N117" s="225"/>
      <c r="O117" s="226"/>
      <c r="P117" s="226"/>
      <c r="Q117" s="226"/>
      <c r="R117" s="134"/>
      <c r="T117" s="135"/>
      <c r="U117" s="132"/>
      <c r="V117" s="132"/>
      <c r="W117" s="136">
        <f>W118+W129+W132+W136</f>
        <v>0</v>
      </c>
      <c r="X117" s="132"/>
      <c r="Y117" s="136">
        <f>Y118+Y129+Y132+Y136</f>
        <v>0</v>
      </c>
      <c r="Z117" s="132"/>
      <c r="AA117" s="137">
        <f>AA118+AA129+AA132+AA136</f>
        <v>0</v>
      </c>
      <c r="AR117" s="138" t="s">
        <v>84</v>
      </c>
      <c r="AT117" s="139" t="s">
        <v>69</v>
      </c>
      <c r="AU117" s="139" t="s">
        <v>70</v>
      </c>
      <c r="AY117" s="138" t="s">
        <v>151</v>
      </c>
      <c r="BK117" s="140">
        <f>BK118+BK129+BK132+BK136</f>
        <v>0</v>
      </c>
    </row>
    <row r="118" spans="2:65" s="10" customFormat="1" ht="19.899999999999999" customHeight="1" x14ac:dyDescent="0.3">
      <c r="B118" s="131"/>
      <c r="C118" s="132"/>
      <c r="D118" s="141" t="s">
        <v>134</v>
      </c>
      <c r="E118" s="141"/>
      <c r="F118" s="141"/>
      <c r="G118" s="141"/>
      <c r="H118" s="141"/>
      <c r="I118" s="141"/>
      <c r="J118" s="141"/>
      <c r="K118" s="141"/>
      <c r="L118" s="141"/>
      <c r="M118" s="141"/>
      <c r="N118" s="227"/>
      <c r="O118" s="228"/>
      <c r="P118" s="228"/>
      <c r="Q118" s="228"/>
      <c r="R118" s="134"/>
      <c r="T118" s="135"/>
      <c r="U118" s="132"/>
      <c r="V118" s="132"/>
      <c r="W118" s="136">
        <f>SUM(W119:W128)</f>
        <v>0</v>
      </c>
      <c r="X118" s="132"/>
      <c r="Y118" s="136">
        <f>SUM(Y119:Y128)</f>
        <v>0</v>
      </c>
      <c r="Z118" s="132"/>
      <c r="AA118" s="137">
        <f>SUM(AA119:AA128)</f>
        <v>0</v>
      </c>
      <c r="AR118" s="138" t="s">
        <v>84</v>
      </c>
      <c r="AT118" s="139" t="s">
        <v>69</v>
      </c>
      <c r="AU118" s="139" t="s">
        <v>77</v>
      </c>
      <c r="AY118" s="138" t="s">
        <v>151</v>
      </c>
      <c r="BK118" s="140">
        <f>SUM(BK119:BK128)</f>
        <v>0</v>
      </c>
    </row>
    <row r="119" spans="2:65" s="1" customFormat="1" ht="44.25" customHeight="1" x14ac:dyDescent="0.3">
      <c r="B119" s="142"/>
      <c r="C119" s="169" t="s">
        <v>77</v>
      </c>
      <c r="D119" s="169" t="s">
        <v>223</v>
      </c>
      <c r="E119" s="170" t="s">
        <v>919</v>
      </c>
      <c r="F119" s="256" t="s">
        <v>990</v>
      </c>
      <c r="G119" s="257"/>
      <c r="H119" s="257"/>
      <c r="I119" s="257"/>
      <c r="J119" s="171" t="s">
        <v>441</v>
      </c>
      <c r="K119" s="178">
        <v>1</v>
      </c>
      <c r="L119" s="258"/>
      <c r="M119" s="258"/>
      <c r="N119" s="258"/>
      <c r="O119" s="258"/>
      <c r="P119" s="258"/>
      <c r="Q119" s="258"/>
      <c r="R119" s="147"/>
      <c r="T119" s="148" t="s">
        <v>3</v>
      </c>
      <c r="U119" s="37" t="s">
        <v>37</v>
      </c>
      <c r="V119" s="149">
        <v>0</v>
      </c>
      <c r="W119" s="149">
        <f t="shared" ref="W119:W128" si="0">V119*K119</f>
        <v>0</v>
      </c>
      <c r="X119" s="149">
        <v>0</v>
      </c>
      <c r="Y119" s="149">
        <f t="shared" ref="Y119:Y128" si="1">X119*K119</f>
        <v>0</v>
      </c>
      <c r="Z119" s="149">
        <v>0</v>
      </c>
      <c r="AA119" s="150">
        <f t="shared" ref="AA119:AA128" si="2">Z119*K119</f>
        <v>0</v>
      </c>
      <c r="AR119" s="14" t="s">
        <v>174</v>
      </c>
      <c r="AT119" s="14" t="s">
        <v>223</v>
      </c>
      <c r="AU119" s="14" t="s">
        <v>80</v>
      </c>
      <c r="AY119" s="14" t="s">
        <v>151</v>
      </c>
      <c r="BE119" s="106">
        <f t="shared" ref="BE119:BE128" si="3">IF(U119="základná",N119,0)</f>
        <v>0</v>
      </c>
      <c r="BF119" s="106">
        <f t="shared" ref="BF119:BF128" si="4">IF(U119="znížená",N119,0)</f>
        <v>0</v>
      </c>
      <c r="BG119" s="106">
        <f t="shared" ref="BG119:BG128" si="5">IF(U119="zákl. prenesená",N119,0)</f>
        <v>0</v>
      </c>
      <c r="BH119" s="106">
        <f t="shared" ref="BH119:BH128" si="6">IF(U119="zníž. prenesená",N119,0)</f>
        <v>0</v>
      </c>
      <c r="BI119" s="106">
        <f t="shared" ref="BI119:BI128" si="7">IF(U119="nulová",N119,0)</f>
        <v>0</v>
      </c>
      <c r="BJ119" s="14" t="s">
        <v>80</v>
      </c>
      <c r="BK119" s="151">
        <f t="shared" ref="BK119:BK128" si="8">ROUND(L119*K119,3)</f>
        <v>0</v>
      </c>
      <c r="BL119" s="14" t="s">
        <v>87</v>
      </c>
      <c r="BM119" s="14" t="s">
        <v>920</v>
      </c>
    </row>
    <row r="120" spans="2:65" s="1" customFormat="1" ht="31.5" customHeight="1" x14ac:dyDescent="0.3">
      <c r="B120" s="142"/>
      <c r="C120" s="169" t="s">
        <v>80</v>
      </c>
      <c r="D120" s="169" t="s">
        <v>223</v>
      </c>
      <c r="E120" s="170" t="s">
        <v>921</v>
      </c>
      <c r="F120" s="256" t="s">
        <v>991</v>
      </c>
      <c r="G120" s="257"/>
      <c r="H120" s="257"/>
      <c r="I120" s="257"/>
      <c r="J120" s="171" t="s">
        <v>441</v>
      </c>
      <c r="K120" s="178">
        <v>3</v>
      </c>
      <c r="L120" s="258"/>
      <c r="M120" s="258"/>
      <c r="N120" s="258"/>
      <c r="O120" s="258"/>
      <c r="P120" s="258"/>
      <c r="Q120" s="258"/>
      <c r="R120" s="147"/>
      <c r="T120" s="148" t="s">
        <v>3</v>
      </c>
      <c r="U120" s="37" t="s">
        <v>37</v>
      </c>
      <c r="V120" s="149">
        <v>0</v>
      </c>
      <c r="W120" s="149">
        <f t="shared" si="0"/>
        <v>0</v>
      </c>
      <c r="X120" s="149">
        <v>0</v>
      </c>
      <c r="Y120" s="149">
        <f t="shared" si="1"/>
        <v>0</v>
      </c>
      <c r="Z120" s="149">
        <v>0</v>
      </c>
      <c r="AA120" s="150">
        <f t="shared" si="2"/>
        <v>0</v>
      </c>
      <c r="AR120" s="14" t="s">
        <v>174</v>
      </c>
      <c r="AT120" s="14" t="s">
        <v>223</v>
      </c>
      <c r="AU120" s="14" t="s">
        <v>80</v>
      </c>
      <c r="AY120" s="14" t="s">
        <v>151</v>
      </c>
      <c r="BE120" s="106">
        <f t="shared" si="3"/>
        <v>0</v>
      </c>
      <c r="BF120" s="106">
        <f t="shared" si="4"/>
        <v>0</v>
      </c>
      <c r="BG120" s="106">
        <f t="shared" si="5"/>
        <v>0</v>
      </c>
      <c r="BH120" s="106">
        <f t="shared" si="6"/>
        <v>0</v>
      </c>
      <c r="BI120" s="106">
        <f t="shared" si="7"/>
        <v>0</v>
      </c>
      <c r="BJ120" s="14" t="s">
        <v>80</v>
      </c>
      <c r="BK120" s="151">
        <f t="shared" si="8"/>
        <v>0</v>
      </c>
      <c r="BL120" s="14" t="s">
        <v>87</v>
      </c>
      <c r="BM120" s="14" t="s">
        <v>922</v>
      </c>
    </row>
    <row r="121" spans="2:65" s="1" customFormat="1" ht="31.5" customHeight="1" x14ac:dyDescent="0.3">
      <c r="B121" s="142"/>
      <c r="C121" s="169" t="s">
        <v>84</v>
      </c>
      <c r="D121" s="169" t="s">
        <v>223</v>
      </c>
      <c r="E121" s="170" t="s">
        <v>923</v>
      </c>
      <c r="F121" s="256" t="s">
        <v>992</v>
      </c>
      <c r="G121" s="257"/>
      <c r="H121" s="257"/>
      <c r="I121" s="257"/>
      <c r="J121" s="171" t="s">
        <v>441</v>
      </c>
      <c r="K121" s="178">
        <v>3</v>
      </c>
      <c r="L121" s="258"/>
      <c r="M121" s="258"/>
      <c r="N121" s="258"/>
      <c r="O121" s="258"/>
      <c r="P121" s="258"/>
      <c r="Q121" s="258"/>
      <c r="R121" s="147"/>
      <c r="T121" s="148" t="s">
        <v>3</v>
      </c>
      <c r="U121" s="37" t="s">
        <v>37</v>
      </c>
      <c r="V121" s="149">
        <v>0</v>
      </c>
      <c r="W121" s="149">
        <f t="shared" si="0"/>
        <v>0</v>
      </c>
      <c r="X121" s="149">
        <v>0</v>
      </c>
      <c r="Y121" s="149">
        <f t="shared" si="1"/>
        <v>0</v>
      </c>
      <c r="Z121" s="149">
        <v>0</v>
      </c>
      <c r="AA121" s="150">
        <f t="shared" si="2"/>
        <v>0</v>
      </c>
      <c r="AR121" s="14" t="s">
        <v>174</v>
      </c>
      <c r="AT121" s="14" t="s">
        <v>223</v>
      </c>
      <c r="AU121" s="14" t="s">
        <v>80</v>
      </c>
      <c r="AY121" s="14" t="s">
        <v>151</v>
      </c>
      <c r="BE121" s="106">
        <f t="shared" si="3"/>
        <v>0</v>
      </c>
      <c r="BF121" s="106">
        <f t="shared" si="4"/>
        <v>0</v>
      </c>
      <c r="BG121" s="106">
        <f t="shared" si="5"/>
        <v>0</v>
      </c>
      <c r="BH121" s="106">
        <f t="shared" si="6"/>
        <v>0</v>
      </c>
      <c r="BI121" s="106">
        <f t="shared" si="7"/>
        <v>0</v>
      </c>
      <c r="BJ121" s="14" t="s">
        <v>80</v>
      </c>
      <c r="BK121" s="151">
        <f t="shared" si="8"/>
        <v>0</v>
      </c>
      <c r="BL121" s="14" t="s">
        <v>87</v>
      </c>
      <c r="BM121" s="14" t="s">
        <v>924</v>
      </c>
    </row>
    <row r="122" spans="2:65" s="1" customFormat="1" ht="31.5" customHeight="1" x14ac:dyDescent="0.3">
      <c r="B122" s="142"/>
      <c r="C122" s="169" t="s">
        <v>87</v>
      </c>
      <c r="D122" s="169" t="s">
        <v>223</v>
      </c>
      <c r="E122" s="170" t="s">
        <v>925</v>
      </c>
      <c r="F122" s="256" t="s">
        <v>993</v>
      </c>
      <c r="G122" s="257"/>
      <c r="H122" s="257"/>
      <c r="I122" s="257"/>
      <c r="J122" s="171" t="s">
        <v>441</v>
      </c>
      <c r="K122" s="178">
        <v>3</v>
      </c>
      <c r="L122" s="258"/>
      <c r="M122" s="258"/>
      <c r="N122" s="258"/>
      <c r="O122" s="258"/>
      <c r="P122" s="258"/>
      <c r="Q122" s="258"/>
      <c r="R122" s="147"/>
      <c r="T122" s="148" t="s">
        <v>3</v>
      </c>
      <c r="U122" s="37" t="s">
        <v>37</v>
      </c>
      <c r="V122" s="149">
        <v>0</v>
      </c>
      <c r="W122" s="149">
        <f t="shared" si="0"/>
        <v>0</v>
      </c>
      <c r="X122" s="149">
        <v>0</v>
      </c>
      <c r="Y122" s="149">
        <f t="shared" si="1"/>
        <v>0</v>
      </c>
      <c r="Z122" s="149">
        <v>0</v>
      </c>
      <c r="AA122" s="150">
        <f t="shared" si="2"/>
        <v>0</v>
      </c>
      <c r="AR122" s="14" t="s">
        <v>174</v>
      </c>
      <c r="AT122" s="14" t="s">
        <v>223</v>
      </c>
      <c r="AU122" s="14" t="s">
        <v>80</v>
      </c>
      <c r="AY122" s="14" t="s">
        <v>151</v>
      </c>
      <c r="BE122" s="106">
        <f t="shared" si="3"/>
        <v>0</v>
      </c>
      <c r="BF122" s="106">
        <f t="shared" si="4"/>
        <v>0</v>
      </c>
      <c r="BG122" s="106">
        <f t="shared" si="5"/>
        <v>0</v>
      </c>
      <c r="BH122" s="106">
        <f t="shared" si="6"/>
        <v>0</v>
      </c>
      <c r="BI122" s="106">
        <f t="shared" si="7"/>
        <v>0</v>
      </c>
      <c r="BJ122" s="14" t="s">
        <v>80</v>
      </c>
      <c r="BK122" s="151">
        <f t="shared" si="8"/>
        <v>0</v>
      </c>
      <c r="BL122" s="14" t="s">
        <v>87</v>
      </c>
      <c r="BM122" s="14" t="s">
        <v>926</v>
      </c>
    </row>
    <row r="123" spans="2:65" s="1" customFormat="1" ht="31.5" customHeight="1" x14ac:dyDescent="0.3">
      <c r="B123" s="142"/>
      <c r="C123" s="169" t="s">
        <v>165</v>
      </c>
      <c r="D123" s="169" t="s">
        <v>223</v>
      </c>
      <c r="E123" s="170" t="s">
        <v>927</v>
      </c>
      <c r="F123" s="256" t="s">
        <v>994</v>
      </c>
      <c r="G123" s="257"/>
      <c r="H123" s="257"/>
      <c r="I123" s="257"/>
      <c r="J123" s="171" t="s">
        <v>441</v>
      </c>
      <c r="K123" s="178">
        <v>2</v>
      </c>
      <c r="L123" s="258"/>
      <c r="M123" s="258"/>
      <c r="N123" s="258"/>
      <c r="O123" s="258"/>
      <c r="P123" s="258"/>
      <c r="Q123" s="258"/>
      <c r="R123" s="147"/>
      <c r="T123" s="148" t="s">
        <v>3</v>
      </c>
      <c r="U123" s="37" t="s">
        <v>37</v>
      </c>
      <c r="V123" s="149">
        <v>0</v>
      </c>
      <c r="W123" s="149">
        <f t="shared" si="0"/>
        <v>0</v>
      </c>
      <c r="X123" s="149">
        <v>0</v>
      </c>
      <c r="Y123" s="149">
        <f t="shared" si="1"/>
        <v>0</v>
      </c>
      <c r="Z123" s="149">
        <v>0</v>
      </c>
      <c r="AA123" s="150">
        <f t="shared" si="2"/>
        <v>0</v>
      </c>
      <c r="AR123" s="14" t="s">
        <v>174</v>
      </c>
      <c r="AT123" s="14" t="s">
        <v>223</v>
      </c>
      <c r="AU123" s="14" t="s">
        <v>80</v>
      </c>
      <c r="AY123" s="14" t="s">
        <v>151</v>
      </c>
      <c r="BE123" s="106">
        <f t="shared" si="3"/>
        <v>0</v>
      </c>
      <c r="BF123" s="106">
        <f t="shared" si="4"/>
        <v>0</v>
      </c>
      <c r="BG123" s="106">
        <f t="shared" si="5"/>
        <v>0</v>
      </c>
      <c r="BH123" s="106">
        <f t="shared" si="6"/>
        <v>0</v>
      </c>
      <c r="BI123" s="106">
        <f t="shared" si="7"/>
        <v>0</v>
      </c>
      <c r="BJ123" s="14" t="s">
        <v>80</v>
      </c>
      <c r="BK123" s="151">
        <f t="shared" si="8"/>
        <v>0</v>
      </c>
      <c r="BL123" s="14" t="s">
        <v>87</v>
      </c>
      <c r="BM123" s="14" t="s">
        <v>928</v>
      </c>
    </row>
    <row r="124" spans="2:65" s="1" customFormat="1" ht="44.25" customHeight="1" x14ac:dyDescent="0.3">
      <c r="B124" s="142"/>
      <c r="C124" s="169" t="s">
        <v>168</v>
      </c>
      <c r="D124" s="169" t="s">
        <v>223</v>
      </c>
      <c r="E124" s="170" t="s">
        <v>929</v>
      </c>
      <c r="F124" s="256" t="s">
        <v>1022</v>
      </c>
      <c r="G124" s="257"/>
      <c r="H124" s="257"/>
      <c r="I124" s="257"/>
      <c r="J124" s="171" t="s">
        <v>441</v>
      </c>
      <c r="K124" s="178">
        <v>1</v>
      </c>
      <c r="L124" s="258"/>
      <c r="M124" s="258"/>
      <c r="N124" s="258"/>
      <c r="O124" s="258"/>
      <c r="P124" s="258"/>
      <c r="Q124" s="258"/>
      <c r="R124" s="147"/>
      <c r="T124" s="148" t="s">
        <v>3</v>
      </c>
      <c r="U124" s="37" t="s">
        <v>37</v>
      </c>
      <c r="V124" s="149">
        <v>0</v>
      </c>
      <c r="W124" s="149">
        <f t="shared" si="0"/>
        <v>0</v>
      </c>
      <c r="X124" s="149">
        <v>0</v>
      </c>
      <c r="Y124" s="149">
        <f t="shared" si="1"/>
        <v>0</v>
      </c>
      <c r="Z124" s="149">
        <v>0</v>
      </c>
      <c r="AA124" s="150">
        <f t="shared" si="2"/>
        <v>0</v>
      </c>
      <c r="AR124" s="14" t="s">
        <v>174</v>
      </c>
      <c r="AT124" s="14" t="s">
        <v>223</v>
      </c>
      <c r="AU124" s="14" t="s">
        <v>80</v>
      </c>
      <c r="AY124" s="14" t="s">
        <v>151</v>
      </c>
      <c r="BE124" s="106">
        <f t="shared" si="3"/>
        <v>0</v>
      </c>
      <c r="BF124" s="106">
        <f t="shared" si="4"/>
        <v>0</v>
      </c>
      <c r="BG124" s="106">
        <f t="shared" si="5"/>
        <v>0</v>
      </c>
      <c r="BH124" s="106">
        <f t="shared" si="6"/>
        <v>0</v>
      </c>
      <c r="BI124" s="106">
        <f t="shared" si="7"/>
        <v>0</v>
      </c>
      <c r="BJ124" s="14" t="s">
        <v>80</v>
      </c>
      <c r="BK124" s="151">
        <f t="shared" si="8"/>
        <v>0</v>
      </c>
      <c r="BL124" s="14" t="s">
        <v>87</v>
      </c>
      <c r="BM124" s="14" t="s">
        <v>930</v>
      </c>
    </row>
    <row r="125" spans="2:65" s="1" customFormat="1" ht="31.5" customHeight="1" x14ac:dyDescent="0.3">
      <c r="B125" s="142"/>
      <c r="C125" s="169" t="s">
        <v>172</v>
      </c>
      <c r="D125" s="169" t="s">
        <v>223</v>
      </c>
      <c r="E125" s="170" t="s">
        <v>931</v>
      </c>
      <c r="F125" s="256" t="s">
        <v>995</v>
      </c>
      <c r="G125" s="257"/>
      <c r="H125" s="257"/>
      <c r="I125" s="257"/>
      <c r="J125" s="171" t="s">
        <v>231</v>
      </c>
      <c r="K125" s="178">
        <v>8</v>
      </c>
      <c r="L125" s="258"/>
      <c r="M125" s="258"/>
      <c r="N125" s="258"/>
      <c r="O125" s="258"/>
      <c r="P125" s="258"/>
      <c r="Q125" s="258"/>
      <c r="R125" s="147"/>
      <c r="T125" s="148" t="s">
        <v>3</v>
      </c>
      <c r="U125" s="37" t="s">
        <v>37</v>
      </c>
      <c r="V125" s="149">
        <v>0</v>
      </c>
      <c r="W125" s="149">
        <f t="shared" si="0"/>
        <v>0</v>
      </c>
      <c r="X125" s="149">
        <v>0</v>
      </c>
      <c r="Y125" s="149">
        <f t="shared" si="1"/>
        <v>0</v>
      </c>
      <c r="Z125" s="149">
        <v>0</v>
      </c>
      <c r="AA125" s="150">
        <f t="shared" si="2"/>
        <v>0</v>
      </c>
      <c r="AR125" s="14" t="s">
        <v>174</v>
      </c>
      <c r="AT125" s="14" t="s">
        <v>223</v>
      </c>
      <c r="AU125" s="14" t="s">
        <v>80</v>
      </c>
      <c r="AY125" s="14" t="s">
        <v>151</v>
      </c>
      <c r="BE125" s="106">
        <f t="shared" si="3"/>
        <v>0</v>
      </c>
      <c r="BF125" s="106">
        <f t="shared" si="4"/>
        <v>0</v>
      </c>
      <c r="BG125" s="106">
        <f t="shared" si="5"/>
        <v>0</v>
      </c>
      <c r="BH125" s="106">
        <f t="shared" si="6"/>
        <v>0</v>
      </c>
      <c r="BI125" s="106">
        <f t="shared" si="7"/>
        <v>0</v>
      </c>
      <c r="BJ125" s="14" t="s">
        <v>80</v>
      </c>
      <c r="BK125" s="151">
        <f t="shared" si="8"/>
        <v>0</v>
      </c>
      <c r="BL125" s="14" t="s">
        <v>87</v>
      </c>
      <c r="BM125" s="14" t="s">
        <v>932</v>
      </c>
    </row>
    <row r="126" spans="2:65" s="1" customFormat="1" ht="31.5" customHeight="1" x14ac:dyDescent="0.3">
      <c r="B126" s="142"/>
      <c r="C126" s="169" t="s">
        <v>174</v>
      </c>
      <c r="D126" s="169" t="s">
        <v>223</v>
      </c>
      <c r="E126" s="170" t="s">
        <v>933</v>
      </c>
      <c r="F126" s="256" t="s">
        <v>996</v>
      </c>
      <c r="G126" s="257"/>
      <c r="H126" s="257"/>
      <c r="I126" s="257"/>
      <c r="J126" s="171" t="s">
        <v>231</v>
      </c>
      <c r="K126" s="178">
        <v>26</v>
      </c>
      <c r="L126" s="258"/>
      <c r="M126" s="258"/>
      <c r="N126" s="258"/>
      <c r="O126" s="258"/>
      <c r="P126" s="258"/>
      <c r="Q126" s="258"/>
      <c r="R126" s="147"/>
      <c r="T126" s="148" t="s">
        <v>3</v>
      </c>
      <c r="U126" s="37" t="s">
        <v>37</v>
      </c>
      <c r="V126" s="149">
        <v>0</v>
      </c>
      <c r="W126" s="149">
        <f t="shared" si="0"/>
        <v>0</v>
      </c>
      <c r="X126" s="149">
        <v>0</v>
      </c>
      <c r="Y126" s="149">
        <f t="shared" si="1"/>
        <v>0</v>
      </c>
      <c r="Z126" s="149">
        <v>0</v>
      </c>
      <c r="AA126" s="150">
        <f t="shared" si="2"/>
        <v>0</v>
      </c>
      <c r="AR126" s="14" t="s">
        <v>174</v>
      </c>
      <c r="AT126" s="14" t="s">
        <v>223</v>
      </c>
      <c r="AU126" s="14" t="s">
        <v>80</v>
      </c>
      <c r="AY126" s="14" t="s">
        <v>151</v>
      </c>
      <c r="BE126" s="106">
        <f t="shared" si="3"/>
        <v>0</v>
      </c>
      <c r="BF126" s="106">
        <f t="shared" si="4"/>
        <v>0</v>
      </c>
      <c r="BG126" s="106">
        <f t="shared" si="5"/>
        <v>0</v>
      </c>
      <c r="BH126" s="106">
        <f t="shared" si="6"/>
        <v>0</v>
      </c>
      <c r="BI126" s="106">
        <f t="shared" si="7"/>
        <v>0</v>
      </c>
      <c r="BJ126" s="14" t="s">
        <v>80</v>
      </c>
      <c r="BK126" s="151">
        <f t="shared" si="8"/>
        <v>0</v>
      </c>
      <c r="BL126" s="14" t="s">
        <v>87</v>
      </c>
      <c r="BM126" s="14" t="s">
        <v>934</v>
      </c>
    </row>
    <row r="127" spans="2:65" s="1" customFormat="1" ht="31.5" customHeight="1" x14ac:dyDescent="0.3">
      <c r="B127" s="142"/>
      <c r="C127" s="169" t="s">
        <v>178</v>
      </c>
      <c r="D127" s="169" t="s">
        <v>223</v>
      </c>
      <c r="E127" s="170" t="s">
        <v>935</v>
      </c>
      <c r="F127" s="256" t="s">
        <v>997</v>
      </c>
      <c r="G127" s="257"/>
      <c r="H127" s="257"/>
      <c r="I127" s="257"/>
      <c r="J127" s="171" t="s">
        <v>231</v>
      </c>
      <c r="K127" s="178">
        <v>6</v>
      </c>
      <c r="L127" s="258"/>
      <c r="M127" s="258"/>
      <c r="N127" s="258"/>
      <c r="O127" s="258"/>
      <c r="P127" s="258"/>
      <c r="Q127" s="258"/>
      <c r="R127" s="147"/>
      <c r="T127" s="148" t="s">
        <v>3</v>
      </c>
      <c r="U127" s="37" t="s">
        <v>37</v>
      </c>
      <c r="V127" s="149">
        <v>0</v>
      </c>
      <c r="W127" s="149">
        <f t="shared" si="0"/>
        <v>0</v>
      </c>
      <c r="X127" s="149">
        <v>0</v>
      </c>
      <c r="Y127" s="149">
        <f t="shared" si="1"/>
        <v>0</v>
      </c>
      <c r="Z127" s="149">
        <v>0</v>
      </c>
      <c r="AA127" s="150">
        <f t="shared" si="2"/>
        <v>0</v>
      </c>
      <c r="AR127" s="14" t="s">
        <v>174</v>
      </c>
      <c r="AT127" s="14" t="s">
        <v>223</v>
      </c>
      <c r="AU127" s="14" t="s">
        <v>80</v>
      </c>
      <c r="AY127" s="14" t="s">
        <v>151</v>
      </c>
      <c r="BE127" s="106">
        <f t="shared" si="3"/>
        <v>0</v>
      </c>
      <c r="BF127" s="106">
        <f t="shared" si="4"/>
        <v>0</v>
      </c>
      <c r="BG127" s="106">
        <f t="shared" si="5"/>
        <v>0</v>
      </c>
      <c r="BH127" s="106">
        <f t="shared" si="6"/>
        <v>0</v>
      </c>
      <c r="BI127" s="106">
        <f t="shared" si="7"/>
        <v>0</v>
      </c>
      <c r="BJ127" s="14" t="s">
        <v>80</v>
      </c>
      <c r="BK127" s="151">
        <f t="shared" si="8"/>
        <v>0</v>
      </c>
      <c r="BL127" s="14" t="s">
        <v>87</v>
      </c>
      <c r="BM127" s="14" t="s">
        <v>936</v>
      </c>
    </row>
    <row r="128" spans="2:65" s="1" customFormat="1" ht="31.5" customHeight="1" x14ac:dyDescent="0.3">
      <c r="B128" s="142"/>
      <c r="C128" s="169" t="s">
        <v>182</v>
      </c>
      <c r="D128" s="169" t="s">
        <v>223</v>
      </c>
      <c r="E128" s="170" t="s">
        <v>937</v>
      </c>
      <c r="F128" s="256" t="s">
        <v>998</v>
      </c>
      <c r="G128" s="257"/>
      <c r="H128" s="257"/>
      <c r="I128" s="257"/>
      <c r="J128" s="171" t="s">
        <v>441</v>
      </c>
      <c r="K128" s="178">
        <v>3</v>
      </c>
      <c r="L128" s="258"/>
      <c r="M128" s="258"/>
      <c r="N128" s="258"/>
      <c r="O128" s="258"/>
      <c r="P128" s="258"/>
      <c r="Q128" s="258"/>
      <c r="R128" s="147"/>
      <c r="T128" s="148" t="s">
        <v>3</v>
      </c>
      <c r="U128" s="37" t="s">
        <v>37</v>
      </c>
      <c r="V128" s="149">
        <v>0</v>
      </c>
      <c r="W128" s="149">
        <f t="shared" si="0"/>
        <v>0</v>
      </c>
      <c r="X128" s="149">
        <v>0</v>
      </c>
      <c r="Y128" s="149">
        <f t="shared" si="1"/>
        <v>0</v>
      </c>
      <c r="Z128" s="149">
        <v>0</v>
      </c>
      <c r="AA128" s="150">
        <f t="shared" si="2"/>
        <v>0</v>
      </c>
      <c r="AR128" s="14" t="s">
        <v>174</v>
      </c>
      <c r="AT128" s="14" t="s">
        <v>223</v>
      </c>
      <c r="AU128" s="14" t="s">
        <v>80</v>
      </c>
      <c r="AY128" s="14" t="s">
        <v>151</v>
      </c>
      <c r="BE128" s="106">
        <f t="shared" si="3"/>
        <v>0</v>
      </c>
      <c r="BF128" s="106">
        <f t="shared" si="4"/>
        <v>0</v>
      </c>
      <c r="BG128" s="106">
        <f t="shared" si="5"/>
        <v>0</v>
      </c>
      <c r="BH128" s="106">
        <f t="shared" si="6"/>
        <v>0</v>
      </c>
      <c r="BI128" s="106">
        <f t="shared" si="7"/>
        <v>0</v>
      </c>
      <c r="BJ128" s="14" t="s">
        <v>80</v>
      </c>
      <c r="BK128" s="151">
        <f t="shared" si="8"/>
        <v>0</v>
      </c>
      <c r="BL128" s="14" t="s">
        <v>87</v>
      </c>
      <c r="BM128" s="14" t="s">
        <v>938</v>
      </c>
    </row>
    <row r="129" spans="2:65" s="10" customFormat="1" ht="29.85" customHeight="1" x14ac:dyDescent="0.3">
      <c r="B129" s="131"/>
      <c r="C129" s="132"/>
      <c r="D129" s="141" t="s">
        <v>708</v>
      </c>
      <c r="E129" s="141"/>
      <c r="F129" s="141"/>
      <c r="G129" s="141"/>
      <c r="H129" s="141"/>
      <c r="I129" s="141"/>
      <c r="J129" s="141"/>
      <c r="K129" s="175"/>
      <c r="L129" s="175"/>
      <c r="M129" s="175"/>
      <c r="N129" s="229"/>
      <c r="O129" s="230"/>
      <c r="P129" s="230"/>
      <c r="Q129" s="230"/>
      <c r="R129" s="134"/>
      <c r="T129" s="135"/>
      <c r="U129" s="132"/>
      <c r="V129" s="132"/>
      <c r="W129" s="136">
        <f>SUM(W130:W131)</f>
        <v>0</v>
      </c>
      <c r="X129" s="132"/>
      <c r="Y129" s="136">
        <f>SUM(Y130:Y131)</f>
        <v>0</v>
      </c>
      <c r="Z129" s="132"/>
      <c r="AA129" s="137">
        <f>SUM(AA130:AA131)</f>
        <v>0</v>
      </c>
      <c r="AR129" s="138" t="s">
        <v>87</v>
      </c>
      <c r="AT129" s="139" t="s">
        <v>69</v>
      </c>
      <c r="AU129" s="139" t="s">
        <v>77</v>
      </c>
      <c r="AY129" s="138" t="s">
        <v>151</v>
      </c>
      <c r="BK129" s="140">
        <f>SUM(BK130:BK131)</f>
        <v>0</v>
      </c>
    </row>
    <row r="130" spans="2:65" s="1" customFormat="1" ht="27" customHeight="1" x14ac:dyDescent="0.3">
      <c r="B130" s="142"/>
      <c r="C130" s="143" t="s">
        <v>186</v>
      </c>
      <c r="D130" s="143" t="s">
        <v>152</v>
      </c>
      <c r="E130" s="144" t="s">
        <v>794</v>
      </c>
      <c r="F130" s="239" t="s">
        <v>1023</v>
      </c>
      <c r="G130" s="240"/>
      <c r="H130" s="240"/>
      <c r="I130" s="240"/>
      <c r="J130" s="145" t="s">
        <v>795</v>
      </c>
      <c r="K130" s="173">
        <v>80</v>
      </c>
      <c r="L130" s="222"/>
      <c r="M130" s="222"/>
      <c r="N130" s="222"/>
      <c r="O130" s="222"/>
      <c r="P130" s="222"/>
      <c r="Q130" s="222"/>
      <c r="R130" s="147"/>
      <c r="T130" s="148" t="s">
        <v>3</v>
      </c>
      <c r="U130" s="37" t="s">
        <v>37</v>
      </c>
      <c r="V130" s="149">
        <v>0</v>
      </c>
      <c r="W130" s="149">
        <f>V130*K130</f>
        <v>0</v>
      </c>
      <c r="X130" s="149">
        <v>0</v>
      </c>
      <c r="Y130" s="149">
        <f>X130*K130</f>
        <v>0</v>
      </c>
      <c r="Z130" s="149">
        <v>0</v>
      </c>
      <c r="AA130" s="150">
        <f>Z130*K130</f>
        <v>0</v>
      </c>
      <c r="AR130" s="14" t="s">
        <v>87</v>
      </c>
      <c r="AT130" s="14" t="s">
        <v>152</v>
      </c>
      <c r="AU130" s="14" t="s">
        <v>80</v>
      </c>
      <c r="AY130" s="14" t="s">
        <v>151</v>
      </c>
      <c r="BE130" s="106">
        <f>IF(U130="základná",N130,0)</f>
        <v>0</v>
      </c>
      <c r="BF130" s="106">
        <f>IF(U130="znížená",N130,0)</f>
        <v>0</v>
      </c>
      <c r="BG130" s="106">
        <f>IF(U130="zákl. prenesená",N130,0)</f>
        <v>0</v>
      </c>
      <c r="BH130" s="106">
        <f>IF(U130="zníž. prenesená",N130,0)</f>
        <v>0</v>
      </c>
      <c r="BI130" s="106">
        <f>IF(U130="nulová",N130,0)</f>
        <v>0</v>
      </c>
      <c r="BJ130" s="14" t="s">
        <v>80</v>
      </c>
      <c r="BK130" s="151">
        <f>ROUND(L130*K130,3)</f>
        <v>0</v>
      </c>
      <c r="BL130" s="14" t="s">
        <v>87</v>
      </c>
      <c r="BM130" s="14" t="s">
        <v>939</v>
      </c>
    </row>
    <row r="131" spans="2:65" s="1" customFormat="1" ht="22.5" customHeight="1" x14ac:dyDescent="0.3">
      <c r="B131" s="142"/>
      <c r="C131" s="143" t="s">
        <v>190</v>
      </c>
      <c r="D131" s="143" t="s">
        <v>152</v>
      </c>
      <c r="E131" s="144" t="s">
        <v>940</v>
      </c>
      <c r="F131" s="239" t="s">
        <v>941</v>
      </c>
      <c r="G131" s="240"/>
      <c r="H131" s="240"/>
      <c r="I131" s="240"/>
      <c r="J131" s="145" t="s">
        <v>795</v>
      </c>
      <c r="K131" s="173">
        <v>10</v>
      </c>
      <c r="L131" s="222"/>
      <c r="M131" s="222"/>
      <c r="N131" s="222"/>
      <c r="O131" s="222"/>
      <c r="P131" s="222"/>
      <c r="Q131" s="222"/>
      <c r="R131" s="147"/>
      <c r="T131" s="148" t="s">
        <v>3</v>
      </c>
      <c r="U131" s="37" t="s">
        <v>37</v>
      </c>
      <c r="V131" s="149">
        <v>0</v>
      </c>
      <c r="W131" s="149">
        <f>V131*K131</f>
        <v>0</v>
      </c>
      <c r="X131" s="149">
        <v>0</v>
      </c>
      <c r="Y131" s="149">
        <f>X131*K131</f>
        <v>0</v>
      </c>
      <c r="Z131" s="149">
        <v>0</v>
      </c>
      <c r="AA131" s="150">
        <f>Z131*K131</f>
        <v>0</v>
      </c>
      <c r="AR131" s="14" t="s">
        <v>87</v>
      </c>
      <c r="AT131" s="14" t="s">
        <v>152</v>
      </c>
      <c r="AU131" s="14" t="s">
        <v>80</v>
      </c>
      <c r="AY131" s="14" t="s">
        <v>151</v>
      </c>
      <c r="BE131" s="106">
        <f>IF(U131="základná",N131,0)</f>
        <v>0</v>
      </c>
      <c r="BF131" s="106">
        <f>IF(U131="znížená",N131,0)</f>
        <v>0</v>
      </c>
      <c r="BG131" s="106">
        <f>IF(U131="zákl. prenesená",N131,0)</f>
        <v>0</v>
      </c>
      <c r="BH131" s="106">
        <f>IF(U131="zníž. prenesená",N131,0)</f>
        <v>0</v>
      </c>
      <c r="BI131" s="106">
        <f>IF(U131="nulová",N131,0)</f>
        <v>0</v>
      </c>
      <c r="BJ131" s="14" t="s">
        <v>80</v>
      </c>
      <c r="BK131" s="151">
        <f>ROUND(L131*K131,3)</f>
        <v>0</v>
      </c>
      <c r="BL131" s="14" t="s">
        <v>87</v>
      </c>
      <c r="BM131" s="14" t="s">
        <v>942</v>
      </c>
    </row>
    <row r="132" spans="2:65" s="10" customFormat="1" ht="29.85" customHeight="1" x14ac:dyDescent="0.3">
      <c r="B132" s="131"/>
      <c r="C132" s="132"/>
      <c r="D132" s="141" t="s">
        <v>797</v>
      </c>
      <c r="E132" s="141"/>
      <c r="F132" s="141"/>
      <c r="G132" s="141"/>
      <c r="H132" s="141"/>
      <c r="I132" s="141"/>
      <c r="J132" s="141"/>
      <c r="K132" s="175"/>
      <c r="L132" s="175"/>
      <c r="M132" s="175"/>
      <c r="N132" s="229"/>
      <c r="O132" s="230"/>
      <c r="P132" s="230"/>
      <c r="Q132" s="230"/>
      <c r="R132" s="134"/>
      <c r="T132" s="135"/>
      <c r="U132" s="132"/>
      <c r="V132" s="132"/>
      <c r="W132" s="136">
        <f>SUM(W133:W135)</f>
        <v>0</v>
      </c>
      <c r="X132" s="132"/>
      <c r="Y132" s="136">
        <f>SUM(Y133:Y135)</f>
        <v>0</v>
      </c>
      <c r="Z132" s="132"/>
      <c r="AA132" s="137">
        <f>SUM(AA133:AA135)</f>
        <v>0</v>
      </c>
      <c r="AR132" s="138" t="s">
        <v>84</v>
      </c>
      <c r="AT132" s="139" t="s">
        <v>69</v>
      </c>
      <c r="AU132" s="139" t="s">
        <v>77</v>
      </c>
      <c r="AY132" s="138" t="s">
        <v>151</v>
      </c>
      <c r="BK132" s="140">
        <f>SUM(BK133:BK135)</f>
        <v>0</v>
      </c>
    </row>
    <row r="133" spans="2:65" s="1" customFormat="1" ht="28.5" customHeight="1" x14ac:dyDescent="0.3">
      <c r="B133" s="142"/>
      <c r="C133" s="143" t="s">
        <v>193</v>
      </c>
      <c r="D133" s="143" t="s">
        <v>152</v>
      </c>
      <c r="E133" s="165" t="s">
        <v>943</v>
      </c>
      <c r="F133" s="220" t="s">
        <v>1024</v>
      </c>
      <c r="G133" s="221"/>
      <c r="H133" s="221"/>
      <c r="I133" s="221"/>
      <c r="J133" s="145" t="s">
        <v>795</v>
      </c>
      <c r="K133" s="173">
        <v>15</v>
      </c>
      <c r="L133" s="222"/>
      <c r="M133" s="222"/>
      <c r="N133" s="222"/>
      <c r="O133" s="222"/>
      <c r="P133" s="222"/>
      <c r="Q133" s="222"/>
      <c r="R133" s="147"/>
      <c r="T133" s="148" t="s">
        <v>3</v>
      </c>
      <c r="U133" s="37" t="s">
        <v>37</v>
      </c>
      <c r="V133" s="149">
        <v>0</v>
      </c>
      <c r="W133" s="149">
        <f>V133*K133</f>
        <v>0</v>
      </c>
      <c r="X133" s="149">
        <v>0</v>
      </c>
      <c r="Y133" s="149">
        <f>X133*K133</f>
        <v>0</v>
      </c>
      <c r="Z133" s="149">
        <v>0</v>
      </c>
      <c r="AA133" s="150">
        <f>Z133*K133</f>
        <v>0</v>
      </c>
      <c r="AR133" s="14" t="s">
        <v>87</v>
      </c>
      <c r="AT133" s="14" t="s">
        <v>152</v>
      </c>
      <c r="AU133" s="14" t="s">
        <v>80</v>
      </c>
      <c r="AY133" s="14" t="s">
        <v>151</v>
      </c>
      <c r="BE133" s="106">
        <f>IF(U133="základná",N133,0)</f>
        <v>0</v>
      </c>
      <c r="BF133" s="106">
        <f>IF(U133="znížená",N133,0)</f>
        <v>0</v>
      </c>
      <c r="BG133" s="106">
        <f>IF(U133="zákl. prenesená",N133,0)</f>
        <v>0</v>
      </c>
      <c r="BH133" s="106">
        <f>IF(U133="zníž. prenesená",N133,0)</f>
        <v>0</v>
      </c>
      <c r="BI133" s="106">
        <f>IF(U133="nulová",N133,0)</f>
        <v>0</v>
      </c>
      <c r="BJ133" s="14" t="s">
        <v>80</v>
      </c>
      <c r="BK133" s="151">
        <f>ROUND(L133*K133,3)</f>
        <v>0</v>
      </c>
      <c r="BL133" s="14" t="s">
        <v>87</v>
      </c>
      <c r="BM133" s="14" t="s">
        <v>944</v>
      </c>
    </row>
    <row r="134" spans="2:65" s="1" customFormat="1" ht="22.5" customHeight="1" x14ac:dyDescent="0.3">
      <c r="B134" s="142"/>
      <c r="C134" s="143" t="s">
        <v>196</v>
      </c>
      <c r="D134" s="143" t="s">
        <v>152</v>
      </c>
      <c r="E134" s="165" t="s">
        <v>945</v>
      </c>
      <c r="F134" s="220" t="s">
        <v>832</v>
      </c>
      <c r="G134" s="221"/>
      <c r="H134" s="221"/>
      <c r="I134" s="221"/>
      <c r="J134" s="145" t="s">
        <v>795</v>
      </c>
      <c r="K134" s="173">
        <v>8</v>
      </c>
      <c r="L134" s="222"/>
      <c r="M134" s="222"/>
      <c r="N134" s="222"/>
      <c r="O134" s="222"/>
      <c r="P134" s="222"/>
      <c r="Q134" s="222"/>
      <c r="R134" s="147"/>
      <c r="T134" s="148" t="s">
        <v>3</v>
      </c>
      <c r="U134" s="37" t="s">
        <v>37</v>
      </c>
      <c r="V134" s="149">
        <v>0</v>
      </c>
      <c r="W134" s="149">
        <f>V134*K134</f>
        <v>0</v>
      </c>
      <c r="X134" s="149">
        <v>0</v>
      </c>
      <c r="Y134" s="149">
        <f>X134*K134</f>
        <v>0</v>
      </c>
      <c r="Z134" s="149">
        <v>0</v>
      </c>
      <c r="AA134" s="150">
        <f>Z134*K134</f>
        <v>0</v>
      </c>
      <c r="AR134" s="14" t="s">
        <v>87</v>
      </c>
      <c r="AT134" s="14" t="s">
        <v>152</v>
      </c>
      <c r="AU134" s="14" t="s">
        <v>80</v>
      </c>
      <c r="AY134" s="14" t="s">
        <v>151</v>
      </c>
      <c r="BE134" s="106">
        <f>IF(U134="základná",N134,0)</f>
        <v>0</v>
      </c>
      <c r="BF134" s="106">
        <f>IF(U134="znížená",N134,0)</f>
        <v>0</v>
      </c>
      <c r="BG134" s="106">
        <f>IF(U134="zákl. prenesená",N134,0)</f>
        <v>0</v>
      </c>
      <c r="BH134" s="106">
        <f>IF(U134="zníž. prenesená",N134,0)</f>
        <v>0</v>
      </c>
      <c r="BI134" s="106">
        <f>IF(U134="nulová",N134,0)</f>
        <v>0</v>
      </c>
      <c r="BJ134" s="14" t="s">
        <v>80</v>
      </c>
      <c r="BK134" s="151">
        <f>ROUND(L134*K134,3)</f>
        <v>0</v>
      </c>
      <c r="BL134" s="14" t="s">
        <v>87</v>
      </c>
      <c r="BM134" s="14" t="s">
        <v>946</v>
      </c>
    </row>
    <row r="135" spans="2:65" s="1" customFormat="1" ht="22.5" customHeight="1" x14ac:dyDescent="0.3">
      <c r="B135" s="142"/>
      <c r="C135" s="152" t="s">
        <v>198</v>
      </c>
      <c r="D135" s="152" t="s">
        <v>223</v>
      </c>
      <c r="E135" s="164" t="s">
        <v>947</v>
      </c>
      <c r="F135" s="236" t="s">
        <v>948</v>
      </c>
      <c r="G135" s="237"/>
      <c r="H135" s="237"/>
      <c r="I135" s="237"/>
      <c r="J135" s="154" t="s">
        <v>441</v>
      </c>
      <c r="K135" s="174">
        <v>1</v>
      </c>
      <c r="L135" s="238"/>
      <c r="M135" s="238"/>
      <c r="N135" s="238"/>
      <c r="O135" s="222"/>
      <c r="P135" s="222"/>
      <c r="Q135" s="222"/>
      <c r="R135" s="147"/>
      <c r="T135" s="148" t="s">
        <v>3</v>
      </c>
      <c r="U135" s="37" t="s">
        <v>37</v>
      </c>
      <c r="V135" s="149">
        <v>0</v>
      </c>
      <c r="W135" s="149">
        <f>V135*K135</f>
        <v>0</v>
      </c>
      <c r="X135" s="149">
        <v>0</v>
      </c>
      <c r="Y135" s="149">
        <f>X135*K135</f>
        <v>0</v>
      </c>
      <c r="Z135" s="149">
        <v>0</v>
      </c>
      <c r="AA135" s="150">
        <f>Z135*K135</f>
        <v>0</v>
      </c>
      <c r="AR135" s="14" t="s">
        <v>174</v>
      </c>
      <c r="AT135" s="14" t="s">
        <v>223</v>
      </c>
      <c r="AU135" s="14" t="s">
        <v>80</v>
      </c>
      <c r="AY135" s="14" t="s">
        <v>151</v>
      </c>
      <c r="BE135" s="106">
        <f>IF(U135="základná",N135,0)</f>
        <v>0</v>
      </c>
      <c r="BF135" s="106">
        <f>IF(U135="znížená",N135,0)</f>
        <v>0</v>
      </c>
      <c r="BG135" s="106">
        <f>IF(U135="zákl. prenesená",N135,0)</f>
        <v>0</v>
      </c>
      <c r="BH135" s="106">
        <f>IF(U135="zníž. prenesená",N135,0)</f>
        <v>0</v>
      </c>
      <c r="BI135" s="106">
        <f>IF(U135="nulová",N135,0)</f>
        <v>0</v>
      </c>
      <c r="BJ135" s="14" t="s">
        <v>80</v>
      </c>
      <c r="BK135" s="151">
        <f>ROUND(L135*K135,3)</f>
        <v>0</v>
      </c>
      <c r="BL135" s="14" t="s">
        <v>87</v>
      </c>
      <c r="BM135" s="14" t="s">
        <v>949</v>
      </c>
    </row>
    <row r="136" spans="2:65" s="10" customFormat="1" ht="29.85" customHeight="1" x14ac:dyDescent="0.3">
      <c r="B136" s="131"/>
      <c r="C136" s="132"/>
      <c r="D136" s="141" t="s">
        <v>879</v>
      </c>
      <c r="E136" s="141"/>
      <c r="F136" s="141"/>
      <c r="G136" s="141"/>
      <c r="H136" s="141"/>
      <c r="I136" s="141"/>
      <c r="J136" s="141"/>
      <c r="K136" s="175"/>
      <c r="L136" s="175"/>
      <c r="M136" s="175"/>
      <c r="N136" s="229"/>
      <c r="O136" s="230"/>
      <c r="P136" s="230"/>
      <c r="Q136" s="230"/>
      <c r="R136" s="134"/>
      <c r="T136" s="135"/>
      <c r="U136" s="132"/>
      <c r="V136" s="132"/>
      <c r="W136" s="136">
        <f>SUM(W137:W149)</f>
        <v>0</v>
      </c>
      <c r="X136" s="132"/>
      <c r="Y136" s="136">
        <f>SUM(Y137:Y149)</f>
        <v>0</v>
      </c>
      <c r="Z136" s="132"/>
      <c r="AA136" s="137">
        <f>SUM(AA137:AA149)</f>
        <v>0</v>
      </c>
      <c r="AR136" s="138" t="s">
        <v>84</v>
      </c>
      <c r="AT136" s="139" t="s">
        <v>69</v>
      </c>
      <c r="AU136" s="139" t="s">
        <v>77</v>
      </c>
      <c r="AY136" s="138" t="s">
        <v>151</v>
      </c>
      <c r="BK136" s="140">
        <f>SUM(BK137:BK149)</f>
        <v>0</v>
      </c>
    </row>
    <row r="137" spans="2:65" s="1" customFormat="1" ht="31.5" customHeight="1" x14ac:dyDescent="0.3">
      <c r="B137" s="142"/>
      <c r="C137" s="143" t="s">
        <v>201</v>
      </c>
      <c r="D137" s="143" t="s">
        <v>152</v>
      </c>
      <c r="E137" s="144" t="s">
        <v>950</v>
      </c>
      <c r="F137" s="239" t="s">
        <v>951</v>
      </c>
      <c r="G137" s="240"/>
      <c r="H137" s="240"/>
      <c r="I137" s="240"/>
      <c r="J137" s="145" t="s">
        <v>231</v>
      </c>
      <c r="K137" s="173">
        <v>2</v>
      </c>
      <c r="L137" s="222"/>
      <c r="M137" s="222"/>
      <c r="N137" s="222"/>
      <c r="O137" s="222"/>
      <c r="P137" s="222"/>
      <c r="Q137" s="222"/>
      <c r="R137" s="147"/>
      <c r="T137" s="148" t="s">
        <v>3</v>
      </c>
      <c r="U137" s="37" t="s">
        <v>37</v>
      </c>
      <c r="V137" s="149">
        <v>0</v>
      </c>
      <c r="W137" s="149">
        <f t="shared" ref="W137:W149" si="9">V137*K137</f>
        <v>0</v>
      </c>
      <c r="X137" s="149">
        <v>0</v>
      </c>
      <c r="Y137" s="149">
        <f t="shared" ref="Y137:Y149" si="10">X137*K137</f>
        <v>0</v>
      </c>
      <c r="Z137" s="149">
        <v>0</v>
      </c>
      <c r="AA137" s="150">
        <f t="shared" ref="AA137:AA149" si="11">Z137*K137</f>
        <v>0</v>
      </c>
      <c r="AR137" s="14" t="s">
        <v>87</v>
      </c>
      <c r="AT137" s="14" t="s">
        <v>152</v>
      </c>
      <c r="AU137" s="14" t="s">
        <v>80</v>
      </c>
      <c r="AY137" s="14" t="s">
        <v>151</v>
      </c>
      <c r="BE137" s="106">
        <f t="shared" ref="BE137:BE149" si="12">IF(U137="základná",N137,0)</f>
        <v>0</v>
      </c>
      <c r="BF137" s="106">
        <f t="shared" ref="BF137:BF149" si="13">IF(U137="znížená",N137,0)</f>
        <v>0</v>
      </c>
      <c r="BG137" s="106">
        <f t="shared" ref="BG137:BG149" si="14">IF(U137="zákl. prenesená",N137,0)</f>
        <v>0</v>
      </c>
      <c r="BH137" s="106">
        <f t="shared" ref="BH137:BH149" si="15">IF(U137="zníž. prenesená",N137,0)</f>
        <v>0</v>
      </c>
      <c r="BI137" s="106">
        <f t="shared" ref="BI137:BI149" si="16">IF(U137="nulová",N137,0)</f>
        <v>0</v>
      </c>
      <c r="BJ137" s="14" t="s">
        <v>80</v>
      </c>
      <c r="BK137" s="151">
        <f t="shared" ref="BK137:BK149" si="17">ROUND(L137*K137,3)</f>
        <v>0</v>
      </c>
      <c r="BL137" s="14" t="s">
        <v>87</v>
      </c>
      <c r="BM137" s="14" t="s">
        <v>952</v>
      </c>
    </row>
    <row r="138" spans="2:65" s="1" customFormat="1" ht="31.5" customHeight="1" x14ac:dyDescent="0.3">
      <c r="B138" s="142"/>
      <c r="C138" s="143" t="s">
        <v>203</v>
      </c>
      <c r="D138" s="143" t="s">
        <v>152</v>
      </c>
      <c r="E138" s="144" t="s">
        <v>953</v>
      </c>
      <c r="F138" s="239" t="s">
        <v>954</v>
      </c>
      <c r="G138" s="240"/>
      <c r="H138" s="240"/>
      <c r="I138" s="240"/>
      <c r="J138" s="145" t="s">
        <v>231</v>
      </c>
      <c r="K138" s="173">
        <v>2</v>
      </c>
      <c r="L138" s="222"/>
      <c r="M138" s="222"/>
      <c r="N138" s="222"/>
      <c r="O138" s="222"/>
      <c r="P138" s="222"/>
      <c r="Q138" s="222"/>
      <c r="R138" s="147"/>
      <c r="T138" s="148" t="s">
        <v>3</v>
      </c>
      <c r="U138" s="37" t="s">
        <v>37</v>
      </c>
      <c r="V138" s="149">
        <v>0</v>
      </c>
      <c r="W138" s="149">
        <f t="shared" si="9"/>
        <v>0</v>
      </c>
      <c r="X138" s="149">
        <v>0</v>
      </c>
      <c r="Y138" s="149">
        <f t="shared" si="10"/>
        <v>0</v>
      </c>
      <c r="Z138" s="149">
        <v>0</v>
      </c>
      <c r="AA138" s="150">
        <f t="shared" si="11"/>
        <v>0</v>
      </c>
      <c r="AR138" s="14" t="s">
        <v>87</v>
      </c>
      <c r="AT138" s="14" t="s">
        <v>152</v>
      </c>
      <c r="AU138" s="14" t="s">
        <v>80</v>
      </c>
      <c r="AY138" s="14" t="s">
        <v>151</v>
      </c>
      <c r="BE138" s="106">
        <f t="shared" si="12"/>
        <v>0</v>
      </c>
      <c r="BF138" s="106">
        <f t="shared" si="13"/>
        <v>0</v>
      </c>
      <c r="BG138" s="106">
        <f t="shared" si="14"/>
        <v>0</v>
      </c>
      <c r="BH138" s="106">
        <f t="shared" si="15"/>
        <v>0</v>
      </c>
      <c r="BI138" s="106">
        <f t="shared" si="16"/>
        <v>0</v>
      </c>
      <c r="BJ138" s="14" t="s">
        <v>80</v>
      </c>
      <c r="BK138" s="151">
        <f t="shared" si="17"/>
        <v>0</v>
      </c>
      <c r="BL138" s="14" t="s">
        <v>87</v>
      </c>
      <c r="BM138" s="14" t="s">
        <v>955</v>
      </c>
    </row>
    <row r="139" spans="2:65" s="1" customFormat="1" ht="31.5" customHeight="1" x14ac:dyDescent="0.3">
      <c r="B139" s="142"/>
      <c r="C139" s="143" t="s">
        <v>206</v>
      </c>
      <c r="D139" s="143" t="s">
        <v>152</v>
      </c>
      <c r="E139" s="144" t="s">
        <v>956</v>
      </c>
      <c r="F139" s="239" t="s">
        <v>957</v>
      </c>
      <c r="G139" s="240"/>
      <c r="H139" s="240"/>
      <c r="I139" s="240"/>
      <c r="J139" s="145" t="s">
        <v>164</v>
      </c>
      <c r="K139" s="173">
        <v>1.2</v>
      </c>
      <c r="L139" s="222"/>
      <c r="M139" s="222"/>
      <c r="N139" s="222"/>
      <c r="O139" s="222"/>
      <c r="P139" s="222"/>
      <c r="Q139" s="222"/>
      <c r="R139" s="147"/>
      <c r="T139" s="148" t="s">
        <v>3</v>
      </c>
      <c r="U139" s="37" t="s">
        <v>37</v>
      </c>
      <c r="V139" s="149">
        <v>0</v>
      </c>
      <c r="W139" s="149">
        <f t="shared" si="9"/>
        <v>0</v>
      </c>
      <c r="X139" s="149">
        <v>0</v>
      </c>
      <c r="Y139" s="149">
        <f t="shared" si="10"/>
        <v>0</v>
      </c>
      <c r="Z139" s="149">
        <v>0</v>
      </c>
      <c r="AA139" s="150">
        <f t="shared" si="11"/>
        <v>0</v>
      </c>
      <c r="AR139" s="14" t="s">
        <v>87</v>
      </c>
      <c r="AT139" s="14" t="s">
        <v>152</v>
      </c>
      <c r="AU139" s="14" t="s">
        <v>80</v>
      </c>
      <c r="AY139" s="14" t="s">
        <v>151</v>
      </c>
      <c r="BE139" s="106">
        <f t="shared" si="12"/>
        <v>0</v>
      </c>
      <c r="BF139" s="106">
        <f t="shared" si="13"/>
        <v>0</v>
      </c>
      <c r="BG139" s="106">
        <f t="shared" si="14"/>
        <v>0</v>
      </c>
      <c r="BH139" s="106">
        <f t="shared" si="15"/>
        <v>0</v>
      </c>
      <c r="BI139" s="106">
        <f t="shared" si="16"/>
        <v>0</v>
      </c>
      <c r="BJ139" s="14" t="s">
        <v>80</v>
      </c>
      <c r="BK139" s="151">
        <f t="shared" si="17"/>
        <v>0</v>
      </c>
      <c r="BL139" s="14" t="s">
        <v>87</v>
      </c>
      <c r="BM139" s="14" t="s">
        <v>958</v>
      </c>
    </row>
    <row r="140" spans="2:65" s="1" customFormat="1" ht="31.5" customHeight="1" x14ac:dyDescent="0.3">
      <c r="B140" s="142"/>
      <c r="C140" s="143" t="s">
        <v>209</v>
      </c>
      <c r="D140" s="143" t="s">
        <v>152</v>
      </c>
      <c r="E140" s="144" t="s">
        <v>959</v>
      </c>
      <c r="F140" s="239" t="s">
        <v>1027</v>
      </c>
      <c r="G140" s="240"/>
      <c r="H140" s="240"/>
      <c r="I140" s="240"/>
      <c r="J140" s="145" t="s">
        <v>441</v>
      </c>
      <c r="K140" s="173">
        <v>1</v>
      </c>
      <c r="L140" s="222"/>
      <c r="M140" s="222"/>
      <c r="N140" s="222"/>
      <c r="O140" s="222"/>
      <c r="P140" s="222"/>
      <c r="Q140" s="222"/>
      <c r="R140" s="147"/>
      <c r="T140" s="148" t="s">
        <v>3</v>
      </c>
      <c r="U140" s="37" t="s">
        <v>37</v>
      </c>
      <c r="V140" s="149">
        <v>0</v>
      </c>
      <c r="W140" s="149">
        <f t="shared" si="9"/>
        <v>0</v>
      </c>
      <c r="X140" s="149">
        <v>0</v>
      </c>
      <c r="Y140" s="149">
        <f t="shared" si="10"/>
        <v>0</v>
      </c>
      <c r="Z140" s="149">
        <v>0</v>
      </c>
      <c r="AA140" s="150">
        <f t="shared" si="11"/>
        <v>0</v>
      </c>
      <c r="AR140" s="14" t="s">
        <v>87</v>
      </c>
      <c r="AT140" s="14" t="s">
        <v>152</v>
      </c>
      <c r="AU140" s="14" t="s">
        <v>80</v>
      </c>
      <c r="AY140" s="14" t="s">
        <v>151</v>
      </c>
      <c r="BE140" s="106">
        <f t="shared" si="12"/>
        <v>0</v>
      </c>
      <c r="BF140" s="106">
        <f t="shared" si="13"/>
        <v>0</v>
      </c>
      <c r="BG140" s="106">
        <f t="shared" si="14"/>
        <v>0</v>
      </c>
      <c r="BH140" s="106">
        <f t="shared" si="15"/>
        <v>0</v>
      </c>
      <c r="BI140" s="106">
        <f t="shared" si="16"/>
        <v>0</v>
      </c>
      <c r="BJ140" s="14" t="s">
        <v>80</v>
      </c>
      <c r="BK140" s="151">
        <f t="shared" si="17"/>
        <v>0</v>
      </c>
      <c r="BL140" s="14" t="s">
        <v>87</v>
      </c>
      <c r="BM140" s="14" t="s">
        <v>960</v>
      </c>
    </row>
    <row r="141" spans="2:65" s="1" customFormat="1" ht="31.5" customHeight="1" x14ac:dyDescent="0.3">
      <c r="B141" s="142"/>
      <c r="C141" s="143" t="s">
        <v>8</v>
      </c>
      <c r="D141" s="143" t="s">
        <v>152</v>
      </c>
      <c r="E141" s="144" t="s">
        <v>961</v>
      </c>
      <c r="F141" s="239" t="s">
        <v>962</v>
      </c>
      <c r="G141" s="240"/>
      <c r="H141" s="240"/>
      <c r="I141" s="240"/>
      <c r="J141" s="145" t="s">
        <v>231</v>
      </c>
      <c r="K141" s="173">
        <v>0.5</v>
      </c>
      <c r="L141" s="222"/>
      <c r="M141" s="222"/>
      <c r="N141" s="222"/>
      <c r="O141" s="222"/>
      <c r="P141" s="222"/>
      <c r="Q141" s="222"/>
      <c r="R141" s="147"/>
      <c r="T141" s="148" t="s">
        <v>3</v>
      </c>
      <c r="U141" s="37" t="s">
        <v>37</v>
      </c>
      <c r="V141" s="149">
        <v>0</v>
      </c>
      <c r="W141" s="149">
        <f t="shared" si="9"/>
        <v>0</v>
      </c>
      <c r="X141" s="149">
        <v>0</v>
      </c>
      <c r="Y141" s="149">
        <f t="shared" si="10"/>
        <v>0</v>
      </c>
      <c r="Z141" s="149">
        <v>0</v>
      </c>
      <c r="AA141" s="150">
        <f t="shared" si="11"/>
        <v>0</v>
      </c>
      <c r="AR141" s="14" t="s">
        <v>87</v>
      </c>
      <c r="AT141" s="14" t="s">
        <v>152</v>
      </c>
      <c r="AU141" s="14" t="s">
        <v>80</v>
      </c>
      <c r="AY141" s="14" t="s">
        <v>151</v>
      </c>
      <c r="BE141" s="106">
        <f t="shared" si="12"/>
        <v>0</v>
      </c>
      <c r="BF141" s="106">
        <f t="shared" si="13"/>
        <v>0</v>
      </c>
      <c r="BG141" s="106">
        <f t="shared" si="14"/>
        <v>0</v>
      </c>
      <c r="BH141" s="106">
        <f t="shared" si="15"/>
        <v>0</v>
      </c>
      <c r="BI141" s="106">
        <f t="shared" si="16"/>
        <v>0</v>
      </c>
      <c r="BJ141" s="14" t="s">
        <v>80</v>
      </c>
      <c r="BK141" s="151">
        <f t="shared" si="17"/>
        <v>0</v>
      </c>
      <c r="BL141" s="14" t="s">
        <v>87</v>
      </c>
      <c r="BM141" s="14" t="s">
        <v>963</v>
      </c>
    </row>
    <row r="142" spans="2:65" s="1" customFormat="1" ht="41.25" customHeight="1" x14ac:dyDescent="0.3">
      <c r="B142" s="142"/>
      <c r="C142" s="143" t="s">
        <v>214</v>
      </c>
      <c r="D142" s="143" t="s">
        <v>152</v>
      </c>
      <c r="E142" s="144" t="s">
        <v>964</v>
      </c>
      <c r="F142" s="239" t="s">
        <v>1028</v>
      </c>
      <c r="G142" s="240"/>
      <c r="H142" s="240"/>
      <c r="I142" s="240"/>
      <c r="J142" s="145" t="s">
        <v>164</v>
      </c>
      <c r="K142" s="173">
        <v>1.2</v>
      </c>
      <c r="L142" s="222"/>
      <c r="M142" s="222"/>
      <c r="N142" s="222"/>
      <c r="O142" s="222"/>
      <c r="P142" s="222"/>
      <c r="Q142" s="222"/>
      <c r="R142" s="147"/>
      <c r="T142" s="148" t="s">
        <v>3</v>
      </c>
      <c r="U142" s="37" t="s">
        <v>37</v>
      </c>
      <c r="V142" s="149">
        <v>0</v>
      </c>
      <c r="W142" s="149">
        <f t="shared" si="9"/>
        <v>0</v>
      </c>
      <c r="X142" s="149">
        <v>0</v>
      </c>
      <c r="Y142" s="149">
        <f t="shared" si="10"/>
        <v>0</v>
      </c>
      <c r="Z142" s="149">
        <v>0</v>
      </c>
      <c r="AA142" s="150">
        <f t="shared" si="11"/>
        <v>0</v>
      </c>
      <c r="AR142" s="14" t="s">
        <v>87</v>
      </c>
      <c r="AT142" s="14" t="s">
        <v>152</v>
      </c>
      <c r="AU142" s="14" t="s">
        <v>80</v>
      </c>
      <c r="AY142" s="14" t="s">
        <v>151</v>
      </c>
      <c r="BE142" s="106">
        <f t="shared" si="12"/>
        <v>0</v>
      </c>
      <c r="BF142" s="106">
        <f t="shared" si="13"/>
        <v>0</v>
      </c>
      <c r="BG142" s="106">
        <f t="shared" si="14"/>
        <v>0</v>
      </c>
      <c r="BH142" s="106">
        <f t="shared" si="15"/>
        <v>0</v>
      </c>
      <c r="BI142" s="106">
        <f t="shared" si="16"/>
        <v>0</v>
      </c>
      <c r="BJ142" s="14" t="s">
        <v>80</v>
      </c>
      <c r="BK142" s="151">
        <f t="shared" si="17"/>
        <v>0</v>
      </c>
      <c r="BL142" s="14" t="s">
        <v>87</v>
      </c>
      <c r="BM142" s="14" t="s">
        <v>965</v>
      </c>
    </row>
    <row r="143" spans="2:65" s="1" customFormat="1" ht="31.5" customHeight="1" x14ac:dyDescent="0.3">
      <c r="B143" s="142"/>
      <c r="C143" s="143" t="s">
        <v>218</v>
      </c>
      <c r="D143" s="143" t="s">
        <v>152</v>
      </c>
      <c r="E143" s="144" t="s">
        <v>966</v>
      </c>
      <c r="F143" s="239" t="s">
        <v>1029</v>
      </c>
      <c r="G143" s="240"/>
      <c r="H143" s="240"/>
      <c r="I143" s="240"/>
      <c r="J143" s="145" t="s">
        <v>164</v>
      </c>
      <c r="K143" s="173">
        <v>0.5</v>
      </c>
      <c r="L143" s="222"/>
      <c r="M143" s="222"/>
      <c r="N143" s="222"/>
      <c r="O143" s="222"/>
      <c r="P143" s="222"/>
      <c r="Q143" s="222"/>
      <c r="R143" s="147"/>
      <c r="T143" s="148" t="s">
        <v>3</v>
      </c>
      <c r="U143" s="37" t="s">
        <v>37</v>
      </c>
      <c r="V143" s="149">
        <v>0</v>
      </c>
      <c r="W143" s="149">
        <f t="shared" si="9"/>
        <v>0</v>
      </c>
      <c r="X143" s="149">
        <v>0</v>
      </c>
      <c r="Y143" s="149">
        <f t="shared" si="10"/>
        <v>0</v>
      </c>
      <c r="Z143" s="149">
        <v>0</v>
      </c>
      <c r="AA143" s="150">
        <f t="shared" si="11"/>
        <v>0</v>
      </c>
      <c r="AR143" s="14" t="s">
        <v>87</v>
      </c>
      <c r="AT143" s="14" t="s">
        <v>152</v>
      </c>
      <c r="AU143" s="14" t="s">
        <v>80</v>
      </c>
      <c r="AY143" s="14" t="s">
        <v>151</v>
      </c>
      <c r="BE143" s="106">
        <f t="shared" si="12"/>
        <v>0</v>
      </c>
      <c r="BF143" s="106">
        <f t="shared" si="13"/>
        <v>0</v>
      </c>
      <c r="BG143" s="106">
        <f t="shared" si="14"/>
        <v>0</v>
      </c>
      <c r="BH143" s="106">
        <f t="shared" si="15"/>
        <v>0</v>
      </c>
      <c r="BI143" s="106">
        <f t="shared" si="16"/>
        <v>0</v>
      </c>
      <c r="BJ143" s="14" t="s">
        <v>80</v>
      </c>
      <c r="BK143" s="151">
        <f t="shared" si="17"/>
        <v>0</v>
      </c>
      <c r="BL143" s="14" t="s">
        <v>87</v>
      </c>
      <c r="BM143" s="14" t="s">
        <v>967</v>
      </c>
    </row>
    <row r="144" spans="2:65" s="1" customFormat="1" ht="42" customHeight="1" x14ac:dyDescent="0.3">
      <c r="B144" s="142"/>
      <c r="C144" s="143" t="s">
        <v>222</v>
      </c>
      <c r="D144" s="143" t="s">
        <v>152</v>
      </c>
      <c r="E144" s="144" t="s">
        <v>968</v>
      </c>
      <c r="F144" s="239" t="s">
        <v>1030</v>
      </c>
      <c r="G144" s="240"/>
      <c r="H144" s="240"/>
      <c r="I144" s="240"/>
      <c r="J144" s="145" t="s">
        <v>441</v>
      </c>
      <c r="K144" s="173">
        <v>1</v>
      </c>
      <c r="L144" s="222"/>
      <c r="M144" s="222"/>
      <c r="N144" s="222"/>
      <c r="O144" s="222"/>
      <c r="P144" s="222"/>
      <c r="Q144" s="222"/>
      <c r="R144" s="147"/>
      <c r="T144" s="148" t="s">
        <v>3</v>
      </c>
      <c r="U144" s="37" t="s">
        <v>37</v>
      </c>
      <c r="V144" s="149">
        <v>0</v>
      </c>
      <c r="W144" s="149">
        <f t="shared" si="9"/>
        <v>0</v>
      </c>
      <c r="X144" s="149">
        <v>0</v>
      </c>
      <c r="Y144" s="149">
        <f t="shared" si="10"/>
        <v>0</v>
      </c>
      <c r="Z144" s="149">
        <v>0</v>
      </c>
      <c r="AA144" s="150">
        <f t="shared" si="11"/>
        <v>0</v>
      </c>
      <c r="AR144" s="14" t="s">
        <v>87</v>
      </c>
      <c r="AT144" s="14" t="s">
        <v>152</v>
      </c>
      <c r="AU144" s="14" t="s">
        <v>80</v>
      </c>
      <c r="AY144" s="14" t="s">
        <v>151</v>
      </c>
      <c r="BE144" s="106">
        <f t="shared" si="12"/>
        <v>0</v>
      </c>
      <c r="BF144" s="106">
        <f t="shared" si="13"/>
        <v>0</v>
      </c>
      <c r="BG144" s="106">
        <f t="shared" si="14"/>
        <v>0</v>
      </c>
      <c r="BH144" s="106">
        <f t="shared" si="15"/>
        <v>0</v>
      </c>
      <c r="BI144" s="106">
        <f t="shared" si="16"/>
        <v>0</v>
      </c>
      <c r="BJ144" s="14" t="s">
        <v>80</v>
      </c>
      <c r="BK144" s="151">
        <f t="shared" si="17"/>
        <v>0</v>
      </c>
      <c r="BL144" s="14" t="s">
        <v>87</v>
      </c>
      <c r="BM144" s="14" t="s">
        <v>969</v>
      </c>
    </row>
    <row r="145" spans="2:65" s="1" customFormat="1" ht="40.5" customHeight="1" x14ac:dyDescent="0.3">
      <c r="B145" s="142"/>
      <c r="C145" s="143" t="s">
        <v>228</v>
      </c>
      <c r="D145" s="143" t="s">
        <v>152</v>
      </c>
      <c r="E145" s="144" t="s">
        <v>970</v>
      </c>
      <c r="F145" s="239" t="s">
        <v>1031</v>
      </c>
      <c r="G145" s="240"/>
      <c r="H145" s="240"/>
      <c r="I145" s="240"/>
      <c r="J145" s="145" t="s">
        <v>441</v>
      </c>
      <c r="K145" s="173">
        <v>1</v>
      </c>
      <c r="L145" s="222"/>
      <c r="M145" s="222"/>
      <c r="N145" s="222"/>
      <c r="O145" s="222"/>
      <c r="P145" s="222"/>
      <c r="Q145" s="222"/>
      <c r="R145" s="147"/>
      <c r="T145" s="148" t="s">
        <v>3</v>
      </c>
      <c r="U145" s="37" t="s">
        <v>37</v>
      </c>
      <c r="V145" s="149">
        <v>0</v>
      </c>
      <c r="W145" s="149">
        <f t="shared" si="9"/>
        <v>0</v>
      </c>
      <c r="X145" s="149">
        <v>0</v>
      </c>
      <c r="Y145" s="149">
        <f t="shared" si="10"/>
        <v>0</v>
      </c>
      <c r="Z145" s="149">
        <v>0</v>
      </c>
      <c r="AA145" s="150">
        <f t="shared" si="11"/>
        <v>0</v>
      </c>
      <c r="AR145" s="14" t="s">
        <v>87</v>
      </c>
      <c r="AT145" s="14" t="s">
        <v>152</v>
      </c>
      <c r="AU145" s="14" t="s">
        <v>80</v>
      </c>
      <c r="AY145" s="14" t="s">
        <v>151</v>
      </c>
      <c r="BE145" s="106">
        <f t="shared" si="12"/>
        <v>0</v>
      </c>
      <c r="BF145" s="106">
        <f t="shared" si="13"/>
        <v>0</v>
      </c>
      <c r="BG145" s="106">
        <f t="shared" si="14"/>
        <v>0</v>
      </c>
      <c r="BH145" s="106">
        <f t="shared" si="15"/>
        <v>0</v>
      </c>
      <c r="BI145" s="106">
        <f t="shared" si="16"/>
        <v>0</v>
      </c>
      <c r="BJ145" s="14" t="s">
        <v>80</v>
      </c>
      <c r="BK145" s="151">
        <f t="shared" si="17"/>
        <v>0</v>
      </c>
      <c r="BL145" s="14" t="s">
        <v>87</v>
      </c>
      <c r="BM145" s="14" t="s">
        <v>971</v>
      </c>
    </row>
    <row r="146" spans="2:65" s="1" customFormat="1" ht="51.75" customHeight="1" x14ac:dyDescent="0.3">
      <c r="B146" s="142"/>
      <c r="C146" s="143" t="s">
        <v>233</v>
      </c>
      <c r="D146" s="143" t="s">
        <v>152</v>
      </c>
      <c r="E146" s="144" t="s">
        <v>972</v>
      </c>
      <c r="F146" s="239" t="s">
        <v>1032</v>
      </c>
      <c r="G146" s="240"/>
      <c r="H146" s="240"/>
      <c r="I146" s="240"/>
      <c r="J146" s="145" t="s">
        <v>231</v>
      </c>
      <c r="K146" s="173">
        <v>18</v>
      </c>
      <c r="L146" s="222"/>
      <c r="M146" s="222"/>
      <c r="N146" s="222"/>
      <c r="O146" s="222"/>
      <c r="P146" s="222"/>
      <c r="Q146" s="222"/>
      <c r="R146" s="147"/>
      <c r="T146" s="148" t="s">
        <v>3</v>
      </c>
      <c r="U146" s="37" t="s">
        <v>37</v>
      </c>
      <c r="V146" s="149">
        <v>0</v>
      </c>
      <c r="W146" s="149">
        <f t="shared" si="9"/>
        <v>0</v>
      </c>
      <c r="X146" s="149">
        <v>0</v>
      </c>
      <c r="Y146" s="149">
        <f t="shared" si="10"/>
        <v>0</v>
      </c>
      <c r="Z146" s="149">
        <v>0</v>
      </c>
      <c r="AA146" s="150">
        <f t="shared" si="11"/>
        <v>0</v>
      </c>
      <c r="AR146" s="14" t="s">
        <v>87</v>
      </c>
      <c r="AT146" s="14" t="s">
        <v>152</v>
      </c>
      <c r="AU146" s="14" t="s">
        <v>80</v>
      </c>
      <c r="AY146" s="14" t="s">
        <v>151</v>
      </c>
      <c r="BE146" s="106">
        <f t="shared" si="12"/>
        <v>0</v>
      </c>
      <c r="BF146" s="106">
        <f t="shared" si="13"/>
        <v>0</v>
      </c>
      <c r="BG146" s="106">
        <f t="shared" si="14"/>
        <v>0</v>
      </c>
      <c r="BH146" s="106">
        <f t="shared" si="15"/>
        <v>0</v>
      </c>
      <c r="BI146" s="106">
        <f t="shared" si="16"/>
        <v>0</v>
      </c>
      <c r="BJ146" s="14" t="s">
        <v>80</v>
      </c>
      <c r="BK146" s="151">
        <f t="shared" si="17"/>
        <v>0</v>
      </c>
      <c r="BL146" s="14" t="s">
        <v>87</v>
      </c>
      <c r="BM146" s="14" t="s">
        <v>973</v>
      </c>
    </row>
    <row r="147" spans="2:65" s="1" customFormat="1" ht="31.5" customHeight="1" x14ac:dyDescent="0.3">
      <c r="B147" s="142"/>
      <c r="C147" s="143" t="s">
        <v>236</v>
      </c>
      <c r="D147" s="143" t="s">
        <v>152</v>
      </c>
      <c r="E147" s="144" t="s">
        <v>974</v>
      </c>
      <c r="F147" s="239" t="s">
        <v>1033</v>
      </c>
      <c r="G147" s="240"/>
      <c r="H147" s="240"/>
      <c r="I147" s="240"/>
      <c r="J147" s="145" t="s">
        <v>164</v>
      </c>
      <c r="K147" s="173">
        <v>9</v>
      </c>
      <c r="L147" s="222"/>
      <c r="M147" s="222"/>
      <c r="N147" s="222"/>
      <c r="O147" s="222"/>
      <c r="P147" s="222"/>
      <c r="Q147" s="222"/>
      <c r="R147" s="147"/>
      <c r="T147" s="148" t="s">
        <v>3</v>
      </c>
      <c r="U147" s="37" t="s">
        <v>37</v>
      </c>
      <c r="V147" s="149">
        <v>0</v>
      </c>
      <c r="W147" s="149">
        <f t="shared" si="9"/>
        <v>0</v>
      </c>
      <c r="X147" s="149">
        <v>0</v>
      </c>
      <c r="Y147" s="149">
        <f t="shared" si="10"/>
        <v>0</v>
      </c>
      <c r="Z147" s="149">
        <v>0</v>
      </c>
      <c r="AA147" s="150">
        <f t="shared" si="11"/>
        <v>0</v>
      </c>
      <c r="AR147" s="14" t="s">
        <v>87</v>
      </c>
      <c r="AT147" s="14" t="s">
        <v>152</v>
      </c>
      <c r="AU147" s="14" t="s">
        <v>80</v>
      </c>
      <c r="AY147" s="14" t="s">
        <v>151</v>
      </c>
      <c r="BE147" s="106">
        <f t="shared" si="12"/>
        <v>0</v>
      </c>
      <c r="BF147" s="106">
        <f t="shared" si="13"/>
        <v>0</v>
      </c>
      <c r="BG147" s="106">
        <f t="shared" si="14"/>
        <v>0</v>
      </c>
      <c r="BH147" s="106">
        <f t="shared" si="15"/>
        <v>0</v>
      </c>
      <c r="BI147" s="106">
        <f t="shared" si="16"/>
        <v>0</v>
      </c>
      <c r="BJ147" s="14" t="s">
        <v>80</v>
      </c>
      <c r="BK147" s="151">
        <f t="shared" si="17"/>
        <v>0</v>
      </c>
      <c r="BL147" s="14" t="s">
        <v>87</v>
      </c>
      <c r="BM147" s="14" t="s">
        <v>975</v>
      </c>
    </row>
    <row r="148" spans="2:65" s="1" customFormat="1" ht="31.5" customHeight="1" x14ac:dyDescent="0.3">
      <c r="B148" s="142"/>
      <c r="C148" s="143" t="s">
        <v>239</v>
      </c>
      <c r="D148" s="143" t="s">
        <v>152</v>
      </c>
      <c r="E148" s="144" t="s">
        <v>976</v>
      </c>
      <c r="F148" s="239" t="s">
        <v>1034</v>
      </c>
      <c r="G148" s="240"/>
      <c r="H148" s="240"/>
      <c r="I148" s="240"/>
      <c r="J148" s="145" t="s">
        <v>164</v>
      </c>
      <c r="K148" s="173">
        <v>9</v>
      </c>
      <c r="L148" s="222"/>
      <c r="M148" s="222"/>
      <c r="N148" s="222"/>
      <c r="O148" s="222"/>
      <c r="P148" s="222"/>
      <c r="Q148" s="222"/>
      <c r="R148" s="147"/>
      <c r="T148" s="148" t="s">
        <v>3</v>
      </c>
      <c r="U148" s="37" t="s">
        <v>37</v>
      </c>
      <c r="V148" s="149">
        <v>0</v>
      </c>
      <c r="W148" s="149">
        <f t="shared" si="9"/>
        <v>0</v>
      </c>
      <c r="X148" s="149">
        <v>0</v>
      </c>
      <c r="Y148" s="149">
        <f t="shared" si="10"/>
        <v>0</v>
      </c>
      <c r="Z148" s="149">
        <v>0</v>
      </c>
      <c r="AA148" s="150">
        <f t="shared" si="11"/>
        <v>0</v>
      </c>
      <c r="AR148" s="14" t="s">
        <v>87</v>
      </c>
      <c r="AT148" s="14" t="s">
        <v>152</v>
      </c>
      <c r="AU148" s="14" t="s">
        <v>80</v>
      </c>
      <c r="AY148" s="14" t="s">
        <v>151</v>
      </c>
      <c r="BE148" s="106">
        <f t="shared" si="12"/>
        <v>0</v>
      </c>
      <c r="BF148" s="106">
        <f t="shared" si="13"/>
        <v>0</v>
      </c>
      <c r="BG148" s="106">
        <f t="shared" si="14"/>
        <v>0</v>
      </c>
      <c r="BH148" s="106">
        <f t="shared" si="15"/>
        <v>0</v>
      </c>
      <c r="BI148" s="106">
        <f t="shared" si="16"/>
        <v>0</v>
      </c>
      <c r="BJ148" s="14" t="s">
        <v>80</v>
      </c>
      <c r="BK148" s="151">
        <f t="shared" si="17"/>
        <v>0</v>
      </c>
      <c r="BL148" s="14" t="s">
        <v>87</v>
      </c>
      <c r="BM148" s="14" t="s">
        <v>977</v>
      </c>
    </row>
    <row r="149" spans="2:65" s="1" customFormat="1" ht="31.5" customHeight="1" x14ac:dyDescent="0.3">
      <c r="B149" s="142"/>
      <c r="C149" s="143" t="s">
        <v>242</v>
      </c>
      <c r="D149" s="143" t="s">
        <v>152</v>
      </c>
      <c r="E149" s="144" t="s">
        <v>978</v>
      </c>
      <c r="F149" s="239" t="s">
        <v>979</v>
      </c>
      <c r="G149" s="240"/>
      <c r="H149" s="240"/>
      <c r="I149" s="240"/>
      <c r="J149" s="145" t="s">
        <v>164</v>
      </c>
      <c r="K149" s="173">
        <v>88</v>
      </c>
      <c r="L149" s="222"/>
      <c r="M149" s="222"/>
      <c r="N149" s="222"/>
      <c r="O149" s="222"/>
      <c r="P149" s="222"/>
      <c r="Q149" s="222"/>
      <c r="R149" s="147"/>
      <c r="T149" s="148" t="s">
        <v>3</v>
      </c>
      <c r="U149" s="155" t="s">
        <v>37</v>
      </c>
      <c r="V149" s="156">
        <v>0</v>
      </c>
      <c r="W149" s="156">
        <f t="shared" si="9"/>
        <v>0</v>
      </c>
      <c r="X149" s="156">
        <v>0</v>
      </c>
      <c r="Y149" s="156">
        <f t="shared" si="10"/>
        <v>0</v>
      </c>
      <c r="Z149" s="156">
        <v>0</v>
      </c>
      <c r="AA149" s="157">
        <f t="shared" si="11"/>
        <v>0</v>
      </c>
      <c r="AR149" s="14" t="s">
        <v>87</v>
      </c>
      <c r="AT149" s="14" t="s">
        <v>152</v>
      </c>
      <c r="AU149" s="14" t="s">
        <v>80</v>
      </c>
      <c r="AY149" s="14" t="s">
        <v>151</v>
      </c>
      <c r="BE149" s="106">
        <f t="shared" si="12"/>
        <v>0</v>
      </c>
      <c r="BF149" s="106">
        <f t="shared" si="13"/>
        <v>0</v>
      </c>
      <c r="BG149" s="106">
        <f t="shared" si="14"/>
        <v>0</v>
      </c>
      <c r="BH149" s="106">
        <f t="shared" si="15"/>
        <v>0</v>
      </c>
      <c r="BI149" s="106">
        <f t="shared" si="16"/>
        <v>0</v>
      </c>
      <c r="BJ149" s="14" t="s">
        <v>80</v>
      </c>
      <c r="BK149" s="151">
        <f t="shared" si="17"/>
        <v>0</v>
      </c>
      <c r="BL149" s="14" t="s">
        <v>87</v>
      </c>
      <c r="BM149" s="14" t="s">
        <v>980</v>
      </c>
    </row>
    <row r="150" spans="2:65" s="1" customFormat="1" ht="6.95" customHeight="1" x14ac:dyDescent="0.3">
      <c r="B150" s="52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4"/>
    </row>
  </sheetData>
  <mergeCells count="14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H1:K1"/>
    <mergeCell ref="S2:AC2"/>
    <mergeCell ref="F149:I149"/>
    <mergeCell ref="L149:M149"/>
    <mergeCell ref="N149:Q149"/>
    <mergeCell ref="N116:Q116"/>
    <mergeCell ref="N117:Q117"/>
    <mergeCell ref="N118:Q118"/>
    <mergeCell ref="N129:Q129"/>
    <mergeCell ref="N132:Q132"/>
    <mergeCell ref="N136:Q136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15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_x00e1_za_x0020_II_x002e_ xmlns="5c3d183f-05cf-4a48-a8dc-aa0c00b3d8a0" xsi:nil="true"/>
    <jm6r xmlns="5c3d183f-05cf-4a48-a8dc-aa0c00b3d8a0" xsi:nil="true"/>
    <Kraj xmlns="5c3d183f-05cf-4a48-a8dc-aa0c00b3d8a0" xsi:nil="true"/>
    <_x0064_tm5 xmlns="5c3d183f-05cf-4a48-a8dc-aa0c00b3d8a0" xsi:nil="true"/>
    <xarc xmlns="5c3d183f-05cf-4a48-a8dc-aa0c00b3d8a0" xsi:nil="true"/>
    <ngkv xmlns="5c3d183f-05cf-4a48-a8dc-aa0c00b3d8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CE84EFE4267142818355DA9FC0BF94" ma:contentTypeVersion="6" ma:contentTypeDescription="Umožňuje vytvoriť nový dokument." ma:contentTypeScope="" ma:versionID="8b6467c2cbbb71cec7b26b98159dc633">
  <xsd:schema xmlns:xsd="http://www.w3.org/2001/XMLSchema" xmlns:xs="http://www.w3.org/2001/XMLSchema" xmlns:p="http://schemas.microsoft.com/office/2006/metadata/properties" xmlns:ns2="5c3d183f-05cf-4a48-a8dc-aa0c00b3d8a0" targetNamespace="http://schemas.microsoft.com/office/2006/metadata/properties" ma:root="true" ma:fieldsID="ec4a6c7fbcbdf421c0613ca55bf9dce2" ns2:_="">
    <xsd:import namespace="5c3d183f-05cf-4a48-a8dc-aa0c00b3d8a0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2:jm6r" minOccurs="0"/>
                <xsd:element ref="ns2:f_x00e1_za_x0020_II_x002e_" minOccurs="0"/>
                <xsd:element ref="ns2:_x0064_tm5" minOccurs="0"/>
                <xsd:element ref="ns2:xarc" minOccurs="0"/>
                <xsd:element ref="ns2:ngk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d183f-05cf-4a48-a8dc-aa0c00b3d8a0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jm6r" ma:index="9" nillable="true" ma:displayName="PODANÁ ŽoNFP" ma:internalName="jm6r">
      <xsd:simpleType>
        <xsd:restriction base="dms:Text">
          <xsd:maxLength value="255"/>
        </xsd:restriction>
      </xsd:simpleType>
    </xsd:element>
    <xsd:element name="f_x00e1_za_x0020_II_x002e_" ma:index="10" nillable="true" ma:displayName="Fáza II." ma:internalName="f_x00e1_za_x0020_II_x002e_">
      <xsd:simpleType>
        <xsd:restriction base="dms:Text">
          <xsd:maxLength value="255"/>
        </xsd:restriction>
      </xsd:simpleType>
    </xsd:element>
    <xsd:element name="_x0064_tm5" ma:index="11" nillable="true" ma:displayName="Stav" ma:internalName="_x0064_tm5">
      <xsd:simpleType>
        <xsd:restriction base="dms:Text"/>
      </xsd:simpleType>
    </xsd:element>
    <xsd:element name="xarc" ma:index="12" nillable="true" ma:displayName="STAV ŽoNFP" ma:internalName="xarc">
      <xsd:simpleType>
        <xsd:restriction base="dms:Text"/>
      </xsd:simpleType>
    </xsd:element>
    <xsd:element name="ngkv" ma:index="13" nillable="true" ma:displayName="Dodatok po VO" ma:internalName="ngk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FFD3C-366B-4AEC-8E91-41E6B05D8CB0}">
  <ds:schemaRefs>
    <ds:schemaRef ds:uri="http://purl.org/dc/elements/1.1/"/>
    <ds:schemaRef ds:uri="http://purl.org/dc/terms/"/>
    <ds:schemaRef ds:uri="http://schemas.microsoft.com/office/2006/documentManagement/types"/>
    <ds:schemaRef ds:uri="5c3d183f-05cf-4a48-a8dc-aa0c00b3d8a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F86E60-28A1-4648-BE48-58255B2ED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03219-B6FF-46EB-9253-BC7870B1A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d183f-05cf-4a48-a8dc-aa0c00b3d8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Stavebná časť</vt:lpstr>
      <vt:lpstr>2 - Fotovoltaika</vt:lpstr>
      <vt:lpstr>3 - Výmena svietidiel za LED</vt:lpstr>
      <vt:lpstr>4 - Vykurovanie - Hydraul...</vt:lpstr>
      <vt:lpstr>1 - Elektro časť - Blesko...</vt:lpstr>
      <vt:lpstr>2 - Elektro časť -  Prepo...</vt:lpstr>
      <vt:lpstr>'1 - Elektro časť - Blesko...'!Názvy_tlače</vt:lpstr>
      <vt:lpstr>'1 - Stavebná časť'!Názvy_tlače</vt:lpstr>
      <vt:lpstr>'2 - Elektro časť -  Prepo...'!Názvy_tlače</vt:lpstr>
      <vt:lpstr>'2 - Fotovoltaika'!Názvy_tlače</vt:lpstr>
      <vt:lpstr>'3 - Výmena svietidiel za LED'!Názvy_tlače</vt:lpstr>
      <vt:lpstr>'4 - Vykurovanie - Hydraul...'!Názvy_tlače</vt:lpstr>
      <vt:lpstr>'Rekapitulácia stavby'!Názvy_tlače</vt:lpstr>
      <vt:lpstr>'1 - Elektro časť - Blesko...'!Oblasť_tlače</vt:lpstr>
      <vt:lpstr>'1 - Stavebná časť'!Oblasť_tlače</vt:lpstr>
      <vt:lpstr>'2 - Elektro časť -  Prepo...'!Oblasť_tlače</vt:lpstr>
      <vt:lpstr>'2 - Fotovoltaika'!Oblasť_tlače</vt:lpstr>
      <vt:lpstr>'3 - Výmena svietidiel za LED'!Oblasť_tlače</vt:lpstr>
      <vt:lpstr>'4 - Vykurovanie - Hydraul...'!Oblasť_tlače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</dc:creator>
  <cp:lastModifiedBy>Ingrid Lovásová</cp:lastModifiedBy>
  <cp:lastPrinted>2019-11-26T07:14:16Z</cp:lastPrinted>
  <dcterms:created xsi:type="dcterms:W3CDTF">2016-12-03T18:23:21Z</dcterms:created>
  <dcterms:modified xsi:type="dcterms:W3CDTF">2020-12-11T09:04:28Z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0x010100B7CE84EFE4267142818355DA9FC0BF94</vt:lpwstr>
  </property>
</Properties>
</file>