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4. INTERVENČNÉ KAPACITY\IK - 8. VO na SEP\02 Stavba polygon\11. Aktualizácia rozpočtu pre vyhlásením VO\"/>
    </mc:Choice>
  </mc:AlternateContent>
  <bookViews>
    <workbookView xWindow="-108" yWindow="-108" windowWidth="29688" windowHeight="11952" activeTab="1"/>
  </bookViews>
  <sheets>
    <sheet name="Rekapitulácia stavby" sheetId="1" r:id="rId1"/>
    <sheet name="SO-01 - SO01 JESTVUJÚCE A..." sheetId="2" r:id="rId2"/>
    <sheet name="SO-02 - SO02 MULTIFUNKČNÉ..." sheetId="3" r:id="rId3"/>
    <sheet name="SO-03 - SO03 ROZŠÍRENIE E..." sheetId="4" r:id="rId4"/>
    <sheet name="SO-04 - SO04 ROZŠÍRENIE V..." sheetId="5" r:id="rId5"/>
    <sheet name="SO-05 - SO05 ROZŠÍRENIE K..." sheetId="6" r:id="rId6"/>
    <sheet name="SO-06 - SO06 SPOJOVACÍ MO..." sheetId="7" r:id="rId7"/>
    <sheet name="SO-07 - SO07 ROZŠÍRENIE D..." sheetId="8" r:id="rId8"/>
    <sheet name="SO-08 - SO08 SADOVÉ ÚPRAVY" sheetId="9" r:id="rId9"/>
    <sheet name="SO-09 - SO09 SPEVNENÉ PLOCHY" sheetId="10" r:id="rId10"/>
    <sheet name="SPS-02 - PS02 OCHRANA OBJ..." sheetId="11" r:id="rId11"/>
  </sheets>
  <definedNames>
    <definedName name="_xlnm._FilterDatabase" localSheetId="1" hidden="1">'SO-01 - SO01 JESTVUJÚCE A...'!$C$140:$K$301</definedName>
    <definedName name="_xlnm._FilterDatabase" localSheetId="2" hidden="1">'SO-02 - SO02 MULTIFUNKČNÉ...'!$C$148:$K$632</definedName>
    <definedName name="_xlnm._FilterDatabase" localSheetId="3" hidden="1">'SO-03 - SO03 ROZŠÍRENIE E...'!$C$120:$K$141</definedName>
    <definedName name="_xlnm._FilterDatabase" localSheetId="4" hidden="1">'SO-04 - SO04 ROZŠÍRENIE V...'!$C$124:$K$167</definedName>
    <definedName name="_xlnm._FilterDatabase" localSheetId="5" hidden="1">'SO-05 - SO05 ROZŠÍRENIE K...'!$C$126:$K$240</definedName>
    <definedName name="_xlnm._FilterDatabase" localSheetId="6" hidden="1">'SO-06 - SO06 SPOJOVACÍ MO...'!$C$121:$K$151</definedName>
    <definedName name="_xlnm._FilterDatabase" localSheetId="7" hidden="1">'SO-07 - SO07 ROZŠÍRENIE D...'!$C$120:$K$142</definedName>
    <definedName name="_xlnm._FilterDatabase" localSheetId="8" hidden="1">'SO-08 - SO08 SADOVÉ ÚPRAVY'!$C$120:$K$154</definedName>
    <definedName name="_xlnm._FilterDatabase" localSheetId="9" hidden="1">'SO-09 - SO09 SPEVNENÉ PLOCHY'!$C$123:$K$170</definedName>
    <definedName name="_xlnm._FilterDatabase" localSheetId="10" hidden="1">'SPS-02 - PS02 OCHRANA OBJ...'!$C$119:$K$141</definedName>
    <definedName name="_xlnm.Print_Titles" localSheetId="0">'Rekapitulácia stavby'!$92:$92</definedName>
    <definedName name="_xlnm.Print_Titles" localSheetId="1">'SO-01 - SO01 JESTVUJÚCE A...'!$140:$140</definedName>
    <definedName name="_xlnm.Print_Titles" localSheetId="2">'SO-02 - SO02 MULTIFUNKČNÉ...'!$148:$148</definedName>
    <definedName name="_xlnm.Print_Titles" localSheetId="3">'SO-03 - SO03 ROZŠÍRENIE E...'!$120:$120</definedName>
    <definedName name="_xlnm.Print_Titles" localSheetId="4">'SO-04 - SO04 ROZŠÍRENIE V...'!$124:$124</definedName>
    <definedName name="_xlnm.Print_Titles" localSheetId="5">'SO-05 - SO05 ROZŠÍRENIE K...'!$126:$126</definedName>
    <definedName name="_xlnm.Print_Titles" localSheetId="6">'SO-06 - SO06 SPOJOVACÍ MO...'!$121:$121</definedName>
    <definedName name="_xlnm.Print_Titles" localSheetId="7">'SO-07 - SO07 ROZŠÍRENIE D...'!$120:$120</definedName>
    <definedName name="_xlnm.Print_Titles" localSheetId="8">'SO-08 - SO08 SADOVÉ ÚPRAVY'!$120:$120</definedName>
    <definedName name="_xlnm.Print_Titles" localSheetId="9">'SO-09 - SO09 SPEVNENÉ PLOCHY'!$123:$123</definedName>
    <definedName name="_xlnm.Print_Titles" localSheetId="10">'SPS-02 - PS02 OCHRANA OBJ...'!$119:$119</definedName>
    <definedName name="_xlnm.Print_Area" localSheetId="0">'Rekapitulácia stavby'!$D$4:$AO$76,'Rekapitulácia stavby'!$C$82:$AQ$105</definedName>
    <definedName name="_xlnm.Print_Area" localSheetId="1">'SO-01 - SO01 JESTVUJÚCE A...'!$C$4:$J$76,'SO-01 - SO01 JESTVUJÚCE A...'!$C$128:$J$301</definedName>
    <definedName name="_xlnm.Print_Area" localSheetId="2">'SO-02 - SO02 MULTIFUNKČNÉ...'!$C$4:$J$76,'SO-02 - SO02 MULTIFUNKČNÉ...'!$C$136:$J$632</definedName>
    <definedName name="_xlnm.Print_Area" localSheetId="3">'SO-03 - SO03 ROZŠÍRENIE E...'!$C$4:$J$76,'SO-03 - SO03 ROZŠÍRENIE E...'!$C$108:$J$141</definedName>
    <definedName name="_xlnm.Print_Area" localSheetId="4">'SO-04 - SO04 ROZŠÍRENIE V...'!$C$4:$J$76,'SO-04 - SO04 ROZŠÍRENIE V...'!$C$112:$J$167</definedName>
    <definedName name="_xlnm.Print_Area" localSheetId="5">'SO-05 - SO05 ROZŠÍRENIE K...'!$C$4:$J$76,'SO-05 - SO05 ROZŠÍRENIE K...'!$C$114:$J$240</definedName>
    <definedName name="_xlnm.Print_Area" localSheetId="6">'SO-06 - SO06 SPOJOVACÍ MO...'!$C$4:$J$76,'SO-06 - SO06 SPOJOVACÍ MO...'!$C$109:$J$151</definedName>
    <definedName name="_xlnm.Print_Area" localSheetId="7">'SO-07 - SO07 ROZŠÍRENIE D...'!$C$4:$J$76,'SO-07 - SO07 ROZŠÍRENIE D...'!$C$108:$J$142</definedName>
    <definedName name="_xlnm.Print_Area" localSheetId="8">'SO-08 - SO08 SADOVÉ ÚPRAVY'!$C$4:$J$76,'SO-08 - SO08 SADOVÉ ÚPRAVY'!$C$108:$J$154</definedName>
    <definedName name="_xlnm.Print_Area" localSheetId="9">'SO-09 - SO09 SPEVNENÉ PLOCHY'!$C$4:$J$76,'SO-09 - SO09 SPEVNENÉ PLOCHY'!$C$111:$J$170</definedName>
    <definedName name="_xlnm.Print_Area" localSheetId="10">'SPS-02 - PS02 OCHRANA OBJ...'!$C$4:$J$76,'SPS-02 - PS02 OCHRANA OBJ...'!$C$107:$J$141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1" l="1"/>
  <c r="J36" i="11"/>
  <c r="AY104" i="1"/>
  <c r="J35" i="11"/>
  <c r="AX104" i="1"/>
  <c r="BI141" i="11"/>
  <c r="BH141" i="11"/>
  <c r="BG141" i="11"/>
  <c r="BE141" i="11"/>
  <c r="T141" i="11"/>
  <c r="T140" i="11" s="1"/>
  <c r="T139" i="11" s="1"/>
  <c r="R141" i="11"/>
  <c r="R140" i="11"/>
  <c r="R139" i="11" s="1"/>
  <c r="P141" i="11"/>
  <c r="P140" i="11"/>
  <c r="P139" i="11"/>
  <c r="BI138" i="11"/>
  <c r="BH138" i="11"/>
  <c r="BG138" i="11"/>
  <c r="BE138" i="11"/>
  <c r="T138" i="11"/>
  <c r="R138" i="11"/>
  <c r="P138" i="11"/>
  <c r="BI137" i="11"/>
  <c r="BH137" i="11"/>
  <c r="BG137" i="11"/>
  <c r="BE137" i="11"/>
  <c r="T137" i="11"/>
  <c r="R137" i="11"/>
  <c r="P137" i="11"/>
  <c r="BI136" i="11"/>
  <c r="BH136" i="11"/>
  <c r="BG136" i="11"/>
  <c r="BE136" i="11"/>
  <c r="T136" i="11"/>
  <c r="R136" i="11"/>
  <c r="P136" i="11"/>
  <c r="BI135" i="11"/>
  <c r="BH135" i="11"/>
  <c r="BG135" i="11"/>
  <c r="BE135" i="11"/>
  <c r="T135" i="11"/>
  <c r="R135" i="11"/>
  <c r="P135" i="11"/>
  <c r="BI134" i="11"/>
  <c r="BH134" i="11"/>
  <c r="BG134" i="11"/>
  <c r="BE134" i="11"/>
  <c r="T134" i="11"/>
  <c r="R134" i="11"/>
  <c r="P134" i="11"/>
  <c r="BI133" i="11"/>
  <c r="BH133" i="11"/>
  <c r="BG133" i="11"/>
  <c r="BE133" i="11"/>
  <c r="T133" i="11"/>
  <c r="R133" i="11"/>
  <c r="P133" i="11"/>
  <c r="BI132" i="11"/>
  <c r="BH132" i="11"/>
  <c r="BG132" i="11"/>
  <c r="BE132" i="11"/>
  <c r="T132" i="11"/>
  <c r="R132" i="11"/>
  <c r="P132" i="11"/>
  <c r="BI131" i="11"/>
  <c r="BH131" i="11"/>
  <c r="BG131" i="11"/>
  <c r="BE131" i="11"/>
  <c r="T131" i="11"/>
  <c r="R131" i="11"/>
  <c r="P131" i="11"/>
  <c r="BI130" i="11"/>
  <c r="BH130" i="11"/>
  <c r="BG130" i="11"/>
  <c r="BE130" i="11"/>
  <c r="T130" i="11"/>
  <c r="R130" i="11"/>
  <c r="P130" i="11"/>
  <c r="BI129" i="11"/>
  <c r="BH129" i="11"/>
  <c r="BG129" i="11"/>
  <c r="BE129" i="11"/>
  <c r="T129" i="11"/>
  <c r="R129" i="11"/>
  <c r="P129" i="11"/>
  <c r="BI128" i="11"/>
  <c r="BH128" i="11"/>
  <c r="BG128" i="11"/>
  <c r="BE128" i="11"/>
  <c r="T128" i="11"/>
  <c r="R128" i="11"/>
  <c r="P128" i="11"/>
  <c r="BI127" i="11"/>
  <c r="BH127" i="11"/>
  <c r="BG127" i="11"/>
  <c r="BE127" i="11"/>
  <c r="T127" i="11"/>
  <c r="R127" i="11"/>
  <c r="P127" i="11"/>
  <c r="BI126" i="11"/>
  <c r="BH126" i="11"/>
  <c r="BG126" i="11"/>
  <c r="BE126" i="11"/>
  <c r="T126" i="11"/>
  <c r="R126" i="11"/>
  <c r="P126" i="11"/>
  <c r="BI125" i="11"/>
  <c r="BH125" i="11"/>
  <c r="BG125" i="11"/>
  <c r="BE125" i="11"/>
  <c r="T125" i="11"/>
  <c r="R125" i="11"/>
  <c r="P125" i="11"/>
  <c r="BI124" i="11"/>
  <c r="BH124" i="11"/>
  <c r="BG124" i="11"/>
  <c r="BE124" i="11"/>
  <c r="T124" i="11"/>
  <c r="R124" i="11"/>
  <c r="P124" i="11"/>
  <c r="BI123" i="11"/>
  <c r="BH123" i="11"/>
  <c r="BG123" i="11"/>
  <c r="BE123" i="11"/>
  <c r="T123" i="11"/>
  <c r="R123" i="11"/>
  <c r="P123" i="11"/>
  <c r="J117" i="11"/>
  <c r="J116" i="11"/>
  <c r="F116" i="11"/>
  <c r="F114" i="11"/>
  <c r="E112" i="11"/>
  <c r="J92" i="11"/>
  <c r="J91" i="11"/>
  <c r="F91" i="11"/>
  <c r="F89" i="11"/>
  <c r="E87" i="11"/>
  <c r="J18" i="11"/>
  <c r="E18" i="11"/>
  <c r="F117" i="11"/>
  <c r="J17" i="11"/>
  <c r="J12" i="11"/>
  <c r="J114" i="11" s="1"/>
  <c r="E7" i="11"/>
  <c r="E110" i="11" s="1"/>
  <c r="J167" i="10"/>
  <c r="J102" i="10" s="1"/>
  <c r="J37" i="10"/>
  <c r="J36" i="10"/>
  <c r="AY103" i="1" s="1"/>
  <c r="J35" i="10"/>
  <c r="AX103" i="1" s="1"/>
  <c r="BI170" i="10"/>
  <c r="BH170" i="10"/>
  <c r="BG170" i="10"/>
  <c r="BE170" i="10"/>
  <c r="T170" i="10"/>
  <c r="T169" i="10" s="1"/>
  <c r="T168" i="10" s="1"/>
  <c r="R170" i="10"/>
  <c r="R169" i="10"/>
  <c r="R168" i="10" s="1"/>
  <c r="P170" i="10"/>
  <c r="P169" i="10" s="1"/>
  <c r="P168" i="10" s="1"/>
  <c r="BI166" i="10"/>
  <c r="BH166" i="10"/>
  <c r="BG166" i="10"/>
  <c r="BE166" i="10"/>
  <c r="T166" i="10"/>
  <c r="T165" i="10" s="1"/>
  <c r="R166" i="10"/>
  <c r="R165" i="10" s="1"/>
  <c r="P166" i="10"/>
  <c r="P165" i="10" s="1"/>
  <c r="BI164" i="10"/>
  <c r="BH164" i="10"/>
  <c r="BG164" i="10"/>
  <c r="BE164" i="10"/>
  <c r="T164" i="10"/>
  <c r="R164" i="10"/>
  <c r="P164" i="10"/>
  <c r="BI163" i="10"/>
  <c r="BH163" i="10"/>
  <c r="BG163" i="10"/>
  <c r="BE163" i="10"/>
  <c r="T163" i="10"/>
  <c r="R163" i="10"/>
  <c r="P163" i="10"/>
  <c r="BI162" i="10"/>
  <c r="BH162" i="10"/>
  <c r="BG162" i="10"/>
  <c r="BE162" i="10"/>
  <c r="T162" i="10"/>
  <c r="R162" i="10"/>
  <c r="P162" i="10"/>
  <c r="BI161" i="10"/>
  <c r="BH161" i="10"/>
  <c r="BG161" i="10"/>
  <c r="BE161" i="10"/>
  <c r="T161" i="10"/>
  <c r="R161" i="10"/>
  <c r="P161" i="10"/>
  <c r="BI160" i="10"/>
  <c r="BH160" i="10"/>
  <c r="BG160" i="10"/>
  <c r="BE160" i="10"/>
  <c r="T160" i="10"/>
  <c r="R160" i="10"/>
  <c r="P160" i="10"/>
  <c r="BI159" i="10"/>
  <c r="BH159" i="10"/>
  <c r="BG159" i="10"/>
  <c r="BE159" i="10"/>
  <c r="T159" i="10"/>
  <c r="R159" i="10"/>
  <c r="P159" i="10"/>
  <c r="BI158" i="10"/>
  <c r="BH158" i="10"/>
  <c r="BG158" i="10"/>
  <c r="BE158" i="10"/>
  <c r="T158" i="10"/>
  <c r="R158" i="10"/>
  <c r="P158" i="10"/>
  <c r="BI157" i="10"/>
  <c r="BH157" i="10"/>
  <c r="BG157" i="10"/>
  <c r="BE157" i="10"/>
  <c r="T157" i="10"/>
  <c r="R157" i="10"/>
  <c r="P157" i="10"/>
  <c r="BI156" i="10"/>
  <c r="BH156" i="10"/>
  <c r="BG156" i="10"/>
  <c r="BE156" i="10"/>
  <c r="T156" i="10"/>
  <c r="R156" i="10"/>
  <c r="P156" i="10"/>
  <c r="BI155" i="10"/>
  <c r="BH155" i="10"/>
  <c r="BG155" i="10"/>
  <c r="BE155" i="10"/>
  <c r="T155" i="10"/>
  <c r="R155" i="10"/>
  <c r="P155" i="10"/>
  <c r="BI154" i="10"/>
  <c r="BH154" i="10"/>
  <c r="BG154" i="10"/>
  <c r="BE154" i="10"/>
  <c r="T154" i="10"/>
  <c r="R154" i="10"/>
  <c r="P154" i="10"/>
  <c r="BI153" i="10"/>
  <c r="BH153" i="10"/>
  <c r="BG153" i="10"/>
  <c r="BE153" i="10"/>
  <c r="T153" i="10"/>
  <c r="R153" i="10"/>
  <c r="P153" i="10"/>
  <c r="BI152" i="10"/>
  <c r="BH152" i="10"/>
  <c r="BG152" i="10"/>
  <c r="BE152" i="10"/>
  <c r="T152" i="10"/>
  <c r="R152" i="10"/>
  <c r="P152" i="10"/>
  <c r="BI150" i="10"/>
  <c r="BH150" i="10"/>
  <c r="BG150" i="10"/>
  <c r="BE150" i="10"/>
  <c r="T150" i="10"/>
  <c r="R150" i="10"/>
  <c r="P150" i="10"/>
  <c r="BI149" i="10"/>
  <c r="BH149" i="10"/>
  <c r="BG149" i="10"/>
  <c r="BE149" i="10"/>
  <c r="T149" i="10"/>
  <c r="R149" i="10"/>
  <c r="P149" i="10"/>
  <c r="BI148" i="10"/>
  <c r="BH148" i="10"/>
  <c r="BG148" i="10"/>
  <c r="BE148" i="10"/>
  <c r="T148" i="10"/>
  <c r="R148" i="10"/>
  <c r="P148" i="10"/>
  <c r="BI147" i="10"/>
  <c r="BH147" i="10"/>
  <c r="BG147" i="10"/>
  <c r="BE147" i="10"/>
  <c r="T147" i="10"/>
  <c r="R147" i="10"/>
  <c r="P147" i="10"/>
  <c r="BI146" i="10"/>
  <c r="BH146" i="10"/>
  <c r="BG146" i="10"/>
  <c r="BE146" i="10"/>
  <c r="T146" i="10"/>
  <c r="R146" i="10"/>
  <c r="P146" i="10"/>
  <c r="BI145" i="10"/>
  <c r="BH145" i="10"/>
  <c r="BG145" i="10"/>
  <c r="BE145" i="10"/>
  <c r="T145" i="10"/>
  <c r="R145" i="10"/>
  <c r="P145" i="10"/>
  <c r="BI144" i="10"/>
  <c r="BH144" i="10"/>
  <c r="BG144" i="10"/>
  <c r="BE144" i="10"/>
  <c r="T144" i="10"/>
  <c r="R144" i="10"/>
  <c r="P144" i="10"/>
  <c r="BI143" i="10"/>
  <c r="BH143" i="10"/>
  <c r="BG143" i="10"/>
  <c r="BE143" i="10"/>
  <c r="T143" i="10"/>
  <c r="R143" i="10"/>
  <c r="P143" i="10"/>
  <c r="BI141" i="10"/>
  <c r="BH141" i="10"/>
  <c r="BG141" i="10"/>
  <c r="BE141" i="10"/>
  <c r="T141" i="10"/>
  <c r="R141" i="10"/>
  <c r="P141" i="10"/>
  <c r="BI140" i="10"/>
  <c r="BH140" i="10"/>
  <c r="BG140" i="10"/>
  <c r="BE140" i="10"/>
  <c r="T140" i="10"/>
  <c r="R140" i="10"/>
  <c r="P140" i="10"/>
  <c r="BI139" i="10"/>
  <c r="BH139" i="10"/>
  <c r="BG139" i="10"/>
  <c r="BE139" i="10"/>
  <c r="T139" i="10"/>
  <c r="R139" i="10"/>
  <c r="P139" i="10"/>
  <c r="BI138" i="10"/>
  <c r="BH138" i="10"/>
  <c r="BG138" i="10"/>
  <c r="BE138" i="10"/>
  <c r="T138" i="10"/>
  <c r="R138" i="10"/>
  <c r="P138" i="10"/>
  <c r="BI137" i="10"/>
  <c r="BH137" i="10"/>
  <c r="BG137" i="10"/>
  <c r="BE137" i="10"/>
  <c r="T137" i="10"/>
  <c r="R137" i="10"/>
  <c r="P137" i="10"/>
  <c r="BI136" i="10"/>
  <c r="BH136" i="10"/>
  <c r="BG136" i="10"/>
  <c r="BE136" i="10"/>
  <c r="T136" i="10"/>
  <c r="R136" i="10"/>
  <c r="P136" i="10"/>
  <c r="BI135" i="10"/>
  <c r="BH135" i="10"/>
  <c r="BG135" i="10"/>
  <c r="BE135" i="10"/>
  <c r="T135" i="10"/>
  <c r="R135" i="10"/>
  <c r="P135" i="10"/>
  <c r="BI134" i="10"/>
  <c r="BH134" i="10"/>
  <c r="BG134" i="10"/>
  <c r="BE134" i="10"/>
  <c r="T134" i="10"/>
  <c r="R134" i="10"/>
  <c r="P134" i="10"/>
  <c r="BI133" i="10"/>
  <c r="BH133" i="10"/>
  <c r="BG133" i="10"/>
  <c r="BE133" i="10"/>
  <c r="T133" i="10"/>
  <c r="R133" i="10"/>
  <c r="P133" i="10"/>
  <c r="BI132" i="10"/>
  <c r="BH132" i="10"/>
  <c r="BG132" i="10"/>
  <c r="BE132" i="10"/>
  <c r="T132" i="10"/>
  <c r="R132" i="10"/>
  <c r="P132" i="10"/>
  <c r="BI131" i="10"/>
  <c r="BH131" i="10"/>
  <c r="BG131" i="10"/>
  <c r="BE131" i="10"/>
  <c r="T131" i="10"/>
  <c r="R131" i="10"/>
  <c r="P131" i="10"/>
  <c r="BI130" i="10"/>
  <c r="BH130" i="10"/>
  <c r="BG130" i="10"/>
  <c r="BE130" i="10"/>
  <c r="T130" i="10"/>
  <c r="R130" i="10"/>
  <c r="P130" i="10"/>
  <c r="BI129" i="10"/>
  <c r="BH129" i="10"/>
  <c r="BG129" i="10"/>
  <c r="BE129" i="10"/>
  <c r="T129" i="10"/>
  <c r="R129" i="10"/>
  <c r="P129" i="10"/>
  <c r="BI128" i="10"/>
  <c r="BH128" i="10"/>
  <c r="BG128" i="10"/>
  <c r="BE128" i="10"/>
  <c r="T128" i="10"/>
  <c r="R128" i="10"/>
  <c r="P128" i="10"/>
  <c r="BI127" i="10"/>
  <c r="BH127" i="10"/>
  <c r="BG127" i="10"/>
  <c r="BE127" i="10"/>
  <c r="T127" i="10"/>
  <c r="R127" i="10"/>
  <c r="P127" i="10"/>
  <c r="J121" i="10"/>
  <c r="J120" i="10"/>
  <c r="F120" i="10"/>
  <c r="F118" i="10"/>
  <c r="E116" i="10"/>
  <c r="J92" i="10"/>
  <c r="J91" i="10"/>
  <c r="F91" i="10"/>
  <c r="F89" i="10"/>
  <c r="E87" i="10"/>
  <c r="J18" i="10"/>
  <c r="E18" i="10"/>
  <c r="F121" i="10"/>
  <c r="J17" i="10"/>
  <c r="J12" i="10"/>
  <c r="J118" i="10" s="1"/>
  <c r="E7" i="10"/>
  <c r="E114" i="10" s="1"/>
  <c r="J37" i="9"/>
  <c r="J36" i="9"/>
  <c r="AY102" i="1"/>
  <c r="J35" i="9"/>
  <c r="AX102" i="1"/>
  <c r="BI154" i="9"/>
  <c r="BH154" i="9"/>
  <c r="BG154" i="9"/>
  <c r="BE154" i="9"/>
  <c r="T154" i="9"/>
  <c r="T153" i="9"/>
  <c r="T152" i="9" s="1"/>
  <c r="R154" i="9"/>
  <c r="R153" i="9" s="1"/>
  <c r="R152" i="9" s="1"/>
  <c r="P154" i="9"/>
  <c r="P153" i="9"/>
  <c r="P152" i="9" s="1"/>
  <c r="BI151" i="9"/>
  <c r="BH151" i="9"/>
  <c r="BG151" i="9"/>
  <c r="BE151" i="9"/>
  <c r="T151" i="9"/>
  <c r="T150" i="9" s="1"/>
  <c r="R151" i="9"/>
  <c r="R150" i="9" s="1"/>
  <c r="P151" i="9"/>
  <c r="P150" i="9" s="1"/>
  <c r="BI149" i="9"/>
  <c r="BH149" i="9"/>
  <c r="BG149" i="9"/>
  <c r="BE149" i="9"/>
  <c r="T149" i="9"/>
  <c r="R149" i="9"/>
  <c r="P149" i="9"/>
  <c r="BI148" i="9"/>
  <c r="BH148" i="9"/>
  <c r="BG148" i="9"/>
  <c r="BE148" i="9"/>
  <c r="T148" i="9"/>
  <c r="R148" i="9"/>
  <c r="P148" i="9"/>
  <c r="BI147" i="9"/>
  <c r="BH147" i="9"/>
  <c r="BG147" i="9"/>
  <c r="BE147" i="9"/>
  <c r="T147" i="9"/>
  <c r="R147" i="9"/>
  <c r="P147" i="9"/>
  <c r="BI146" i="9"/>
  <c r="BH146" i="9"/>
  <c r="BG146" i="9"/>
  <c r="BE146" i="9"/>
  <c r="T146" i="9"/>
  <c r="R146" i="9"/>
  <c r="P146" i="9"/>
  <c r="BI145" i="9"/>
  <c r="BH145" i="9"/>
  <c r="BG145" i="9"/>
  <c r="BE145" i="9"/>
  <c r="T145" i="9"/>
  <c r="R145" i="9"/>
  <c r="P145" i="9"/>
  <c r="BI144" i="9"/>
  <c r="BH144" i="9"/>
  <c r="BG144" i="9"/>
  <c r="BE144" i="9"/>
  <c r="T144" i="9"/>
  <c r="R144" i="9"/>
  <c r="P144" i="9"/>
  <c r="BI143" i="9"/>
  <c r="BH143" i="9"/>
  <c r="BG143" i="9"/>
  <c r="BE143" i="9"/>
  <c r="T143" i="9"/>
  <c r="R143" i="9"/>
  <c r="P143" i="9"/>
  <c r="BI142" i="9"/>
  <c r="BH142" i="9"/>
  <c r="BG142" i="9"/>
  <c r="BE142" i="9"/>
  <c r="T142" i="9"/>
  <c r="R142" i="9"/>
  <c r="P142" i="9"/>
  <c r="BI141" i="9"/>
  <c r="BH141" i="9"/>
  <c r="BG141" i="9"/>
  <c r="BE141" i="9"/>
  <c r="T141" i="9"/>
  <c r="R141" i="9"/>
  <c r="P141" i="9"/>
  <c r="BI140" i="9"/>
  <c r="BH140" i="9"/>
  <c r="BG140" i="9"/>
  <c r="BE140" i="9"/>
  <c r="T140" i="9"/>
  <c r="R140" i="9"/>
  <c r="P140" i="9"/>
  <c r="BI139" i="9"/>
  <c r="BH139" i="9"/>
  <c r="BG139" i="9"/>
  <c r="BE139" i="9"/>
  <c r="T139" i="9"/>
  <c r="R139" i="9"/>
  <c r="P139" i="9"/>
  <c r="BI138" i="9"/>
  <c r="BH138" i="9"/>
  <c r="BG138" i="9"/>
  <c r="BE138" i="9"/>
  <c r="T138" i="9"/>
  <c r="R138" i="9"/>
  <c r="P138" i="9"/>
  <c r="BI137" i="9"/>
  <c r="BH137" i="9"/>
  <c r="BG137" i="9"/>
  <c r="BE137" i="9"/>
  <c r="T137" i="9"/>
  <c r="R137" i="9"/>
  <c r="P137" i="9"/>
  <c r="BI136" i="9"/>
  <c r="BH136" i="9"/>
  <c r="BG136" i="9"/>
  <c r="BE136" i="9"/>
  <c r="T136" i="9"/>
  <c r="R136" i="9"/>
  <c r="P136" i="9"/>
  <c r="BI135" i="9"/>
  <c r="BH135" i="9"/>
  <c r="BG135" i="9"/>
  <c r="BE135" i="9"/>
  <c r="T135" i="9"/>
  <c r="R135" i="9"/>
  <c r="P135" i="9"/>
  <c r="BI134" i="9"/>
  <c r="BH134" i="9"/>
  <c r="BG134" i="9"/>
  <c r="BE134" i="9"/>
  <c r="T134" i="9"/>
  <c r="R134" i="9"/>
  <c r="P134" i="9"/>
  <c r="BI133" i="9"/>
  <c r="BH133" i="9"/>
  <c r="BG133" i="9"/>
  <c r="BE133" i="9"/>
  <c r="T133" i="9"/>
  <c r="R133" i="9"/>
  <c r="P133" i="9"/>
  <c r="BI132" i="9"/>
  <c r="BH132" i="9"/>
  <c r="BG132" i="9"/>
  <c r="BE132" i="9"/>
  <c r="T132" i="9"/>
  <c r="R132" i="9"/>
  <c r="P132" i="9"/>
  <c r="BI131" i="9"/>
  <c r="BH131" i="9"/>
  <c r="BG131" i="9"/>
  <c r="BE131" i="9"/>
  <c r="T131" i="9"/>
  <c r="R131" i="9"/>
  <c r="P131" i="9"/>
  <c r="BI130" i="9"/>
  <c r="BH130" i="9"/>
  <c r="BG130" i="9"/>
  <c r="BE130" i="9"/>
  <c r="T130" i="9"/>
  <c r="R130" i="9"/>
  <c r="P130" i="9"/>
  <c r="BI129" i="9"/>
  <c r="BH129" i="9"/>
  <c r="BG129" i="9"/>
  <c r="BE129" i="9"/>
  <c r="T129" i="9"/>
  <c r="R129" i="9"/>
  <c r="P129" i="9"/>
  <c r="BI128" i="9"/>
  <c r="BH128" i="9"/>
  <c r="BG128" i="9"/>
  <c r="BE128" i="9"/>
  <c r="T128" i="9"/>
  <c r="R128" i="9"/>
  <c r="P128" i="9"/>
  <c r="BI127" i="9"/>
  <c r="BH127" i="9"/>
  <c r="BG127" i="9"/>
  <c r="BE127" i="9"/>
  <c r="T127" i="9"/>
  <c r="R127" i="9"/>
  <c r="P127" i="9"/>
  <c r="BI126" i="9"/>
  <c r="BH126" i="9"/>
  <c r="BG126" i="9"/>
  <c r="BE126" i="9"/>
  <c r="T126" i="9"/>
  <c r="R126" i="9"/>
  <c r="P126" i="9"/>
  <c r="BI125" i="9"/>
  <c r="BH125" i="9"/>
  <c r="BG125" i="9"/>
  <c r="BE125" i="9"/>
  <c r="T125" i="9"/>
  <c r="R125" i="9"/>
  <c r="P125" i="9"/>
  <c r="BI124" i="9"/>
  <c r="BH124" i="9"/>
  <c r="BG124" i="9"/>
  <c r="BE124" i="9"/>
  <c r="T124" i="9"/>
  <c r="R124" i="9"/>
  <c r="P124" i="9"/>
  <c r="J118" i="9"/>
  <c r="J117" i="9"/>
  <c r="F117" i="9"/>
  <c r="F115" i="9"/>
  <c r="E113" i="9"/>
  <c r="J92" i="9"/>
  <c r="J91" i="9"/>
  <c r="F91" i="9"/>
  <c r="F89" i="9"/>
  <c r="E87" i="9"/>
  <c r="J18" i="9"/>
  <c r="E18" i="9"/>
  <c r="F118" i="9"/>
  <c r="J17" i="9"/>
  <c r="J12" i="9"/>
  <c r="J89" i="9" s="1"/>
  <c r="E7" i="9"/>
  <c r="E111" i="9" s="1"/>
  <c r="J37" i="8"/>
  <c r="J36" i="8"/>
  <c r="AY101" i="1"/>
  <c r="J35" i="8"/>
  <c r="AX101" i="1"/>
  <c r="BI142" i="8"/>
  <c r="BH142" i="8"/>
  <c r="BG142" i="8"/>
  <c r="BE142" i="8"/>
  <c r="T142" i="8"/>
  <c r="T141" i="8"/>
  <c r="T140" i="8" s="1"/>
  <c r="R142" i="8"/>
  <c r="R141" i="8" s="1"/>
  <c r="R140" i="8" s="1"/>
  <c r="P142" i="8"/>
  <c r="P141" i="8"/>
  <c r="P140" i="8" s="1"/>
  <c r="BI139" i="8"/>
  <c r="BH139" i="8"/>
  <c r="BG139" i="8"/>
  <c r="BE139" i="8"/>
  <c r="T139" i="8"/>
  <c r="R139" i="8"/>
  <c r="P139" i="8"/>
  <c r="BI138" i="8"/>
  <c r="BH138" i="8"/>
  <c r="BG138" i="8"/>
  <c r="BE138" i="8"/>
  <c r="T138" i="8"/>
  <c r="R138" i="8"/>
  <c r="P138" i="8"/>
  <c r="BI137" i="8"/>
  <c r="BH137" i="8"/>
  <c r="BG137" i="8"/>
  <c r="BE137" i="8"/>
  <c r="T137" i="8"/>
  <c r="R137" i="8"/>
  <c r="P137" i="8"/>
  <c r="BI136" i="8"/>
  <c r="BH136" i="8"/>
  <c r="BG136" i="8"/>
  <c r="BE136" i="8"/>
  <c r="T136" i="8"/>
  <c r="R136" i="8"/>
  <c r="P136" i="8"/>
  <c r="BI135" i="8"/>
  <c r="BH135" i="8"/>
  <c r="BG135" i="8"/>
  <c r="BE135" i="8"/>
  <c r="T135" i="8"/>
  <c r="R135" i="8"/>
  <c r="P135" i="8"/>
  <c r="BI134" i="8"/>
  <c r="BH134" i="8"/>
  <c r="BG134" i="8"/>
  <c r="BE134" i="8"/>
  <c r="T134" i="8"/>
  <c r="R134" i="8"/>
  <c r="P134" i="8"/>
  <c r="BI133" i="8"/>
  <c r="BH133" i="8"/>
  <c r="BG133" i="8"/>
  <c r="BE133" i="8"/>
  <c r="T133" i="8"/>
  <c r="R133" i="8"/>
  <c r="P133" i="8"/>
  <c r="BI132" i="8"/>
  <c r="BH132" i="8"/>
  <c r="BG132" i="8"/>
  <c r="BE132" i="8"/>
  <c r="T132" i="8"/>
  <c r="R132" i="8"/>
  <c r="P132" i="8"/>
  <c r="BI131" i="8"/>
  <c r="BH131" i="8"/>
  <c r="BG131" i="8"/>
  <c r="BE131" i="8"/>
  <c r="T131" i="8"/>
  <c r="R131" i="8"/>
  <c r="P131" i="8"/>
  <c r="BI130" i="8"/>
  <c r="BH130" i="8"/>
  <c r="BG130" i="8"/>
  <c r="BE130" i="8"/>
  <c r="T130" i="8"/>
  <c r="R130" i="8"/>
  <c r="P130" i="8"/>
  <c r="BI129" i="8"/>
  <c r="BH129" i="8"/>
  <c r="BG129" i="8"/>
  <c r="BE129" i="8"/>
  <c r="T129" i="8"/>
  <c r="R129" i="8"/>
  <c r="P129" i="8"/>
  <c r="BI127" i="8"/>
  <c r="BH127" i="8"/>
  <c r="BG127" i="8"/>
  <c r="BE127" i="8"/>
  <c r="T127" i="8"/>
  <c r="R127" i="8"/>
  <c r="P127" i="8"/>
  <c r="BI126" i="8"/>
  <c r="BH126" i="8"/>
  <c r="BG126" i="8"/>
  <c r="BE126" i="8"/>
  <c r="T126" i="8"/>
  <c r="R126" i="8"/>
  <c r="P126" i="8"/>
  <c r="BI125" i="8"/>
  <c r="BH125" i="8"/>
  <c r="BG125" i="8"/>
  <c r="BE125" i="8"/>
  <c r="T125" i="8"/>
  <c r="R125" i="8"/>
  <c r="P125" i="8"/>
  <c r="BI124" i="8"/>
  <c r="BH124" i="8"/>
  <c r="BG124" i="8"/>
  <c r="BE124" i="8"/>
  <c r="T124" i="8"/>
  <c r="R124" i="8"/>
  <c r="P124" i="8"/>
  <c r="J118" i="8"/>
  <c r="J117" i="8"/>
  <c r="F117" i="8"/>
  <c r="F115" i="8"/>
  <c r="E113" i="8"/>
  <c r="J92" i="8"/>
  <c r="J91" i="8"/>
  <c r="F91" i="8"/>
  <c r="F89" i="8"/>
  <c r="E87" i="8"/>
  <c r="J18" i="8"/>
  <c r="E18" i="8"/>
  <c r="F118" i="8" s="1"/>
  <c r="J17" i="8"/>
  <c r="J12" i="8"/>
  <c r="J115" i="8" s="1"/>
  <c r="E7" i="8"/>
  <c r="E111" i="8"/>
  <c r="J37" i="7"/>
  <c r="J36" i="7"/>
  <c r="AY100" i="1" s="1"/>
  <c r="J35" i="7"/>
  <c r="AX100" i="1" s="1"/>
  <c r="BI151" i="7"/>
  <c r="BH151" i="7"/>
  <c r="BG151" i="7"/>
  <c r="BE151" i="7"/>
  <c r="T151" i="7"/>
  <c r="T150" i="7" s="1"/>
  <c r="T149" i="7" s="1"/>
  <c r="R151" i="7"/>
  <c r="R150" i="7"/>
  <c r="R149" i="7" s="1"/>
  <c r="P151" i="7"/>
  <c r="P150" i="7" s="1"/>
  <c r="P149" i="7" s="1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J119" i="7"/>
  <c r="J118" i="7"/>
  <c r="F118" i="7"/>
  <c r="F116" i="7"/>
  <c r="E114" i="7"/>
  <c r="J92" i="7"/>
  <c r="J91" i="7"/>
  <c r="F91" i="7"/>
  <c r="F89" i="7"/>
  <c r="E87" i="7"/>
  <c r="J18" i="7"/>
  <c r="E18" i="7"/>
  <c r="F119" i="7" s="1"/>
  <c r="J17" i="7"/>
  <c r="J12" i="7"/>
  <c r="J116" i="7" s="1"/>
  <c r="E7" i="7"/>
  <c r="E112" i="7"/>
  <c r="J37" i="6"/>
  <c r="J36" i="6"/>
  <c r="AY99" i="1" s="1"/>
  <c r="J35" i="6"/>
  <c r="AX99" i="1" s="1"/>
  <c r="BI240" i="6"/>
  <c r="BH240" i="6"/>
  <c r="BG240" i="6"/>
  <c r="BE240" i="6"/>
  <c r="T240" i="6"/>
  <c r="T239" i="6" s="1"/>
  <c r="T238" i="6" s="1"/>
  <c r="R240" i="6"/>
  <c r="R239" i="6"/>
  <c r="R238" i="6" s="1"/>
  <c r="P240" i="6"/>
  <c r="P239" i="6" s="1"/>
  <c r="P238" i="6" s="1"/>
  <c r="BI237" i="6"/>
  <c r="BH237" i="6"/>
  <c r="BG237" i="6"/>
  <c r="BE237" i="6"/>
  <c r="T237" i="6"/>
  <c r="T236" i="6"/>
  <c r="R237" i="6"/>
  <c r="R236" i="6"/>
  <c r="P237" i="6"/>
  <c r="P236" i="6"/>
  <c r="BI235" i="6"/>
  <c r="BH235" i="6"/>
  <c r="BG235" i="6"/>
  <c r="BE235" i="6"/>
  <c r="T235" i="6"/>
  <c r="R235" i="6"/>
  <c r="P235" i="6"/>
  <c r="BI234" i="6"/>
  <c r="BH234" i="6"/>
  <c r="BG234" i="6"/>
  <c r="BE234" i="6"/>
  <c r="T234" i="6"/>
  <c r="R234" i="6"/>
  <c r="P234" i="6"/>
  <c r="BI233" i="6"/>
  <c r="BH233" i="6"/>
  <c r="BG233" i="6"/>
  <c r="BE233" i="6"/>
  <c r="T233" i="6"/>
  <c r="R233" i="6"/>
  <c r="P233" i="6"/>
  <c r="BI232" i="6"/>
  <c r="BH232" i="6"/>
  <c r="BG232" i="6"/>
  <c r="BE232" i="6"/>
  <c r="T232" i="6"/>
  <c r="R232" i="6"/>
  <c r="P232" i="6"/>
  <c r="BI231" i="6"/>
  <c r="BH231" i="6"/>
  <c r="BG231" i="6"/>
  <c r="BE231" i="6"/>
  <c r="T231" i="6"/>
  <c r="R231" i="6"/>
  <c r="P231" i="6"/>
  <c r="BI230" i="6"/>
  <c r="BH230" i="6"/>
  <c r="BG230" i="6"/>
  <c r="BE230" i="6"/>
  <c r="T230" i="6"/>
  <c r="R230" i="6"/>
  <c r="P230" i="6"/>
  <c r="BI229" i="6"/>
  <c r="BH229" i="6"/>
  <c r="BG229" i="6"/>
  <c r="BE229" i="6"/>
  <c r="T229" i="6"/>
  <c r="R229" i="6"/>
  <c r="P229" i="6"/>
  <c r="BI228" i="6"/>
  <c r="BH228" i="6"/>
  <c r="BG228" i="6"/>
  <c r="BE228" i="6"/>
  <c r="T228" i="6"/>
  <c r="R228" i="6"/>
  <c r="P228" i="6"/>
  <c r="BI227" i="6"/>
  <c r="BH227" i="6"/>
  <c r="BG227" i="6"/>
  <c r="BE227" i="6"/>
  <c r="T227" i="6"/>
  <c r="R227" i="6"/>
  <c r="P227" i="6"/>
  <c r="BI226" i="6"/>
  <c r="BH226" i="6"/>
  <c r="BG226" i="6"/>
  <c r="BE226" i="6"/>
  <c r="T226" i="6"/>
  <c r="R226" i="6"/>
  <c r="P226" i="6"/>
  <c r="BI224" i="6"/>
  <c r="BH224" i="6"/>
  <c r="BG224" i="6"/>
  <c r="BE224" i="6"/>
  <c r="T224" i="6"/>
  <c r="R224" i="6"/>
  <c r="P224" i="6"/>
  <c r="BI223" i="6"/>
  <c r="BH223" i="6"/>
  <c r="BG223" i="6"/>
  <c r="BE223" i="6"/>
  <c r="T223" i="6"/>
  <c r="R223" i="6"/>
  <c r="P223" i="6"/>
  <c r="BI222" i="6"/>
  <c r="BH222" i="6"/>
  <c r="BG222" i="6"/>
  <c r="BE222" i="6"/>
  <c r="T222" i="6"/>
  <c r="R222" i="6"/>
  <c r="P222" i="6"/>
  <c r="BI221" i="6"/>
  <c r="BH221" i="6"/>
  <c r="BG221" i="6"/>
  <c r="BE221" i="6"/>
  <c r="T221" i="6"/>
  <c r="R221" i="6"/>
  <c r="P221" i="6"/>
  <c r="BI220" i="6"/>
  <c r="BH220" i="6"/>
  <c r="BG220" i="6"/>
  <c r="BE220" i="6"/>
  <c r="T220" i="6"/>
  <c r="R220" i="6"/>
  <c r="P220" i="6"/>
  <c r="BI219" i="6"/>
  <c r="BH219" i="6"/>
  <c r="BG219" i="6"/>
  <c r="BE219" i="6"/>
  <c r="T219" i="6"/>
  <c r="R219" i="6"/>
  <c r="P219" i="6"/>
  <c r="BI218" i="6"/>
  <c r="BH218" i="6"/>
  <c r="BG218" i="6"/>
  <c r="BE218" i="6"/>
  <c r="T218" i="6"/>
  <c r="R218" i="6"/>
  <c r="P218" i="6"/>
  <c r="BI217" i="6"/>
  <c r="BH217" i="6"/>
  <c r="BG217" i="6"/>
  <c r="BE217" i="6"/>
  <c r="T217" i="6"/>
  <c r="R217" i="6"/>
  <c r="P217" i="6"/>
  <c r="BI216" i="6"/>
  <c r="BH216" i="6"/>
  <c r="BG216" i="6"/>
  <c r="BE216" i="6"/>
  <c r="T216" i="6"/>
  <c r="R216" i="6"/>
  <c r="P216" i="6"/>
  <c r="BI215" i="6"/>
  <c r="BH215" i="6"/>
  <c r="BG215" i="6"/>
  <c r="BE215" i="6"/>
  <c r="T215" i="6"/>
  <c r="R215" i="6"/>
  <c r="P215" i="6"/>
  <c r="BI214" i="6"/>
  <c r="BH214" i="6"/>
  <c r="BG214" i="6"/>
  <c r="BE214" i="6"/>
  <c r="T214" i="6"/>
  <c r="R214" i="6"/>
  <c r="P214" i="6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1" i="6"/>
  <c r="BH211" i="6"/>
  <c r="BG211" i="6"/>
  <c r="BE211" i="6"/>
  <c r="T211" i="6"/>
  <c r="R211" i="6"/>
  <c r="P211" i="6"/>
  <c r="BI210" i="6"/>
  <c r="BH210" i="6"/>
  <c r="BG210" i="6"/>
  <c r="BE210" i="6"/>
  <c r="T210" i="6"/>
  <c r="R210" i="6"/>
  <c r="P210" i="6"/>
  <c r="BI209" i="6"/>
  <c r="BH209" i="6"/>
  <c r="BG209" i="6"/>
  <c r="BE209" i="6"/>
  <c r="T209" i="6"/>
  <c r="R209" i="6"/>
  <c r="P209" i="6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1" i="6"/>
  <c r="BH201" i="6"/>
  <c r="BG201" i="6"/>
  <c r="BE201" i="6"/>
  <c r="T201" i="6"/>
  <c r="R201" i="6"/>
  <c r="P201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7" i="6"/>
  <c r="BH157" i="6"/>
  <c r="BG157" i="6"/>
  <c r="BE157" i="6"/>
  <c r="T157" i="6"/>
  <c r="T156" i="6" s="1"/>
  <c r="R157" i="6"/>
  <c r="R156" i="6" s="1"/>
  <c r="P157" i="6"/>
  <c r="P156" i="6" s="1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2" i="6"/>
  <c r="BH132" i="6"/>
  <c r="BG132" i="6"/>
  <c r="BE132" i="6"/>
  <c r="T132" i="6"/>
  <c r="R132" i="6"/>
  <c r="P132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J124" i="6"/>
  <c r="J123" i="6"/>
  <c r="F123" i="6"/>
  <c r="F121" i="6"/>
  <c r="E119" i="6"/>
  <c r="J92" i="6"/>
  <c r="J91" i="6"/>
  <c r="F91" i="6"/>
  <c r="F89" i="6"/>
  <c r="E87" i="6"/>
  <c r="J18" i="6"/>
  <c r="E18" i="6"/>
  <c r="F124" i="6"/>
  <c r="J17" i="6"/>
  <c r="J12" i="6"/>
  <c r="J89" i="6" s="1"/>
  <c r="E7" i="6"/>
  <c r="E85" i="6" s="1"/>
  <c r="J37" i="5"/>
  <c r="J36" i="5"/>
  <c r="AY98" i="1"/>
  <c r="J35" i="5"/>
  <c r="AX98" i="1"/>
  <c r="BI167" i="5"/>
  <c r="BH167" i="5"/>
  <c r="BG167" i="5"/>
  <c r="BE167" i="5"/>
  <c r="T167" i="5"/>
  <c r="T166" i="5"/>
  <c r="T165" i="5" s="1"/>
  <c r="R167" i="5"/>
  <c r="R166" i="5" s="1"/>
  <c r="R165" i="5" s="1"/>
  <c r="P167" i="5"/>
  <c r="P166" i="5"/>
  <c r="P165" i="5" s="1"/>
  <c r="BI164" i="5"/>
  <c r="BH164" i="5"/>
  <c r="BG164" i="5"/>
  <c r="BE164" i="5"/>
  <c r="T164" i="5"/>
  <c r="T163" i="5" s="1"/>
  <c r="R164" i="5"/>
  <c r="R163" i="5" s="1"/>
  <c r="P164" i="5"/>
  <c r="P163" i="5" s="1"/>
  <c r="BI162" i="5"/>
  <c r="BH162" i="5"/>
  <c r="BG162" i="5"/>
  <c r="BE162" i="5"/>
  <c r="T162" i="5"/>
  <c r="R162" i="5"/>
  <c r="P162" i="5"/>
  <c r="BI161" i="5"/>
  <c r="BH161" i="5"/>
  <c r="BG161" i="5"/>
  <c r="BE161" i="5"/>
  <c r="T161" i="5"/>
  <c r="R161" i="5"/>
  <c r="P161" i="5"/>
  <c r="BI160" i="5"/>
  <c r="BH160" i="5"/>
  <c r="BG160" i="5"/>
  <c r="BE160" i="5"/>
  <c r="T160" i="5"/>
  <c r="R160" i="5"/>
  <c r="P160" i="5"/>
  <c r="BI159" i="5"/>
  <c r="BH159" i="5"/>
  <c r="BG159" i="5"/>
  <c r="BE159" i="5"/>
  <c r="T159" i="5"/>
  <c r="R159" i="5"/>
  <c r="P159" i="5"/>
  <c r="BI158" i="5"/>
  <c r="BH158" i="5"/>
  <c r="BG158" i="5"/>
  <c r="BE158" i="5"/>
  <c r="T158" i="5"/>
  <c r="R158" i="5"/>
  <c r="P158" i="5"/>
  <c r="BI157" i="5"/>
  <c r="BH157" i="5"/>
  <c r="BG157" i="5"/>
  <c r="BE157" i="5"/>
  <c r="T157" i="5"/>
  <c r="R157" i="5"/>
  <c r="P157" i="5"/>
  <c r="BI155" i="5"/>
  <c r="BH155" i="5"/>
  <c r="BG155" i="5"/>
  <c r="BE155" i="5"/>
  <c r="T155" i="5"/>
  <c r="R155" i="5"/>
  <c r="P155" i="5"/>
  <c r="BI154" i="5"/>
  <c r="BH154" i="5"/>
  <c r="BG154" i="5"/>
  <c r="BE154" i="5"/>
  <c r="T154" i="5"/>
  <c r="R154" i="5"/>
  <c r="P154" i="5"/>
  <c r="BI153" i="5"/>
  <c r="BH153" i="5"/>
  <c r="BG153" i="5"/>
  <c r="BE153" i="5"/>
  <c r="T153" i="5"/>
  <c r="R153" i="5"/>
  <c r="P153" i="5"/>
  <c r="BI152" i="5"/>
  <c r="BH152" i="5"/>
  <c r="BG152" i="5"/>
  <c r="BE152" i="5"/>
  <c r="T152" i="5"/>
  <c r="R152" i="5"/>
  <c r="P152" i="5"/>
  <c r="BI151" i="5"/>
  <c r="BH151" i="5"/>
  <c r="BG151" i="5"/>
  <c r="BE151" i="5"/>
  <c r="T151" i="5"/>
  <c r="R151" i="5"/>
  <c r="P151" i="5"/>
  <c r="BI150" i="5"/>
  <c r="BH150" i="5"/>
  <c r="BG150" i="5"/>
  <c r="BE150" i="5"/>
  <c r="T150" i="5"/>
  <c r="R150" i="5"/>
  <c r="P150" i="5"/>
  <c r="BI148" i="5"/>
  <c r="BH148" i="5"/>
  <c r="BG148" i="5"/>
  <c r="BE148" i="5"/>
  <c r="T148" i="5"/>
  <c r="R148" i="5"/>
  <c r="P148" i="5"/>
  <c r="BI147" i="5"/>
  <c r="BH147" i="5"/>
  <c r="BG147" i="5"/>
  <c r="BE147" i="5"/>
  <c r="T147" i="5"/>
  <c r="R147" i="5"/>
  <c r="P147" i="5"/>
  <c r="BI145" i="5"/>
  <c r="BH145" i="5"/>
  <c r="BG145" i="5"/>
  <c r="BE145" i="5"/>
  <c r="T145" i="5"/>
  <c r="R145" i="5"/>
  <c r="P145" i="5"/>
  <c r="BI144" i="5"/>
  <c r="BH144" i="5"/>
  <c r="BG144" i="5"/>
  <c r="BE144" i="5"/>
  <c r="T144" i="5"/>
  <c r="R144" i="5"/>
  <c r="P144" i="5"/>
  <c r="BI142" i="5"/>
  <c r="BH142" i="5"/>
  <c r="BG142" i="5"/>
  <c r="BE142" i="5"/>
  <c r="T142" i="5"/>
  <c r="T141" i="5" s="1"/>
  <c r="R142" i="5"/>
  <c r="R141" i="5" s="1"/>
  <c r="P142" i="5"/>
  <c r="P141" i="5" s="1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3" i="5"/>
  <c r="BH133" i="5"/>
  <c r="BG133" i="5"/>
  <c r="BE133" i="5"/>
  <c r="T133" i="5"/>
  <c r="R133" i="5"/>
  <c r="P133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J122" i="5"/>
  <c r="J121" i="5"/>
  <c r="F121" i="5"/>
  <c r="F119" i="5"/>
  <c r="E117" i="5"/>
  <c r="J92" i="5"/>
  <c r="J91" i="5"/>
  <c r="F91" i="5"/>
  <c r="F89" i="5"/>
  <c r="E87" i="5"/>
  <c r="J18" i="5"/>
  <c r="E18" i="5"/>
  <c r="F122" i="5" s="1"/>
  <c r="J17" i="5"/>
  <c r="J12" i="5"/>
  <c r="J119" i="5"/>
  <c r="E7" i="5"/>
  <c r="E85" i="5"/>
  <c r="J37" i="4"/>
  <c r="J36" i="4"/>
  <c r="AY97" i="1" s="1"/>
  <c r="J35" i="4"/>
  <c r="AX97" i="1" s="1"/>
  <c r="BI141" i="4"/>
  <c r="BH141" i="4"/>
  <c r="BG141" i="4"/>
  <c r="BE141" i="4"/>
  <c r="T141" i="4"/>
  <c r="T140" i="4" s="1"/>
  <c r="T139" i="4" s="1"/>
  <c r="R141" i="4"/>
  <c r="R140" i="4"/>
  <c r="R139" i="4" s="1"/>
  <c r="P141" i="4"/>
  <c r="P140" i="4" s="1"/>
  <c r="P139" i="4" s="1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BI124" i="4"/>
  <c r="BH124" i="4"/>
  <c r="BG124" i="4"/>
  <c r="BE124" i="4"/>
  <c r="T124" i="4"/>
  <c r="R124" i="4"/>
  <c r="P124" i="4"/>
  <c r="J118" i="4"/>
  <c r="J117" i="4"/>
  <c r="F117" i="4"/>
  <c r="F115" i="4"/>
  <c r="E113" i="4"/>
  <c r="J92" i="4"/>
  <c r="J91" i="4"/>
  <c r="F91" i="4"/>
  <c r="F89" i="4"/>
  <c r="E87" i="4"/>
  <c r="J18" i="4"/>
  <c r="E18" i="4"/>
  <c r="F118" i="4" s="1"/>
  <c r="J17" i="4"/>
  <c r="J12" i="4"/>
  <c r="J89" i="4"/>
  <c r="E7" i="4"/>
  <c r="E85" i="4"/>
  <c r="J37" i="3"/>
  <c r="J36" i="3"/>
  <c r="AY96" i="1" s="1"/>
  <c r="J35" i="3"/>
  <c r="AX96" i="1" s="1"/>
  <c r="BI632" i="3"/>
  <c r="BH632" i="3"/>
  <c r="BG632" i="3"/>
  <c r="BE632" i="3"/>
  <c r="T632" i="3"/>
  <c r="T631" i="3" s="1"/>
  <c r="T630" i="3" s="1"/>
  <c r="R632" i="3"/>
  <c r="R631" i="3"/>
  <c r="R630" i="3" s="1"/>
  <c r="P632" i="3"/>
  <c r="P631" i="3" s="1"/>
  <c r="P630" i="3" s="1"/>
  <c r="BI629" i="3"/>
  <c r="BH629" i="3"/>
  <c r="BG629" i="3"/>
  <c r="BE629" i="3"/>
  <c r="T629" i="3"/>
  <c r="R629" i="3"/>
  <c r="P629" i="3"/>
  <c r="BI628" i="3"/>
  <c r="BH628" i="3"/>
  <c r="BG628" i="3"/>
  <c r="BE628" i="3"/>
  <c r="T628" i="3"/>
  <c r="R628" i="3"/>
  <c r="P628" i="3"/>
  <c r="BI626" i="3"/>
  <c r="BH626" i="3"/>
  <c r="BG626" i="3"/>
  <c r="BE626" i="3"/>
  <c r="T626" i="3"/>
  <c r="R626" i="3"/>
  <c r="P626" i="3"/>
  <c r="BI625" i="3"/>
  <c r="BH625" i="3"/>
  <c r="BG625" i="3"/>
  <c r="BE625" i="3"/>
  <c r="T625" i="3"/>
  <c r="R625" i="3"/>
  <c r="P625" i="3"/>
  <c r="BI624" i="3"/>
  <c r="BH624" i="3"/>
  <c r="BG624" i="3"/>
  <c r="BE624" i="3"/>
  <c r="T624" i="3"/>
  <c r="R624" i="3"/>
  <c r="P624" i="3"/>
  <c r="BI623" i="3"/>
  <c r="BH623" i="3"/>
  <c r="BG623" i="3"/>
  <c r="BE623" i="3"/>
  <c r="T623" i="3"/>
  <c r="R623" i="3"/>
  <c r="P623" i="3"/>
  <c r="BI622" i="3"/>
  <c r="BH622" i="3"/>
  <c r="BG622" i="3"/>
  <c r="BE622" i="3"/>
  <c r="T622" i="3"/>
  <c r="R622" i="3"/>
  <c r="P622" i="3"/>
  <c r="BI621" i="3"/>
  <c r="BH621" i="3"/>
  <c r="BG621" i="3"/>
  <c r="BE621" i="3"/>
  <c r="T621" i="3"/>
  <c r="R621" i="3"/>
  <c r="P621" i="3"/>
  <c r="BI620" i="3"/>
  <c r="BH620" i="3"/>
  <c r="BG620" i="3"/>
  <c r="BE620" i="3"/>
  <c r="T620" i="3"/>
  <c r="R620" i="3"/>
  <c r="P620" i="3"/>
  <c r="BI619" i="3"/>
  <c r="BH619" i="3"/>
  <c r="BG619" i="3"/>
  <c r="BE619" i="3"/>
  <c r="T619" i="3"/>
  <c r="R619" i="3"/>
  <c r="P619" i="3"/>
  <c r="BI618" i="3"/>
  <c r="BH618" i="3"/>
  <c r="BG618" i="3"/>
  <c r="BE618" i="3"/>
  <c r="T618" i="3"/>
  <c r="R618" i="3"/>
  <c r="P618" i="3"/>
  <c r="BI617" i="3"/>
  <c r="BH617" i="3"/>
  <c r="BG617" i="3"/>
  <c r="BE617" i="3"/>
  <c r="T617" i="3"/>
  <c r="R617" i="3"/>
  <c r="P617" i="3"/>
  <c r="BI616" i="3"/>
  <c r="BH616" i="3"/>
  <c r="BG616" i="3"/>
  <c r="BE616" i="3"/>
  <c r="T616" i="3"/>
  <c r="R616" i="3"/>
  <c r="P616" i="3"/>
  <c r="BI615" i="3"/>
  <c r="BH615" i="3"/>
  <c r="BG615" i="3"/>
  <c r="BE615" i="3"/>
  <c r="T615" i="3"/>
  <c r="R615" i="3"/>
  <c r="P615" i="3"/>
  <c r="BI614" i="3"/>
  <c r="BH614" i="3"/>
  <c r="BG614" i="3"/>
  <c r="BE614" i="3"/>
  <c r="T614" i="3"/>
  <c r="R614" i="3"/>
  <c r="P614" i="3"/>
  <c r="BI613" i="3"/>
  <c r="BH613" i="3"/>
  <c r="BG613" i="3"/>
  <c r="BE613" i="3"/>
  <c r="T613" i="3"/>
  <c r="R613" i="3"/>
  <c r="P613" i="3"/>
  <c r="BI612" i="3"/>
  <c r="BH612" i="3"/>
  <c r="BG612" i="3"/>
  <c r="BE612" i="3"/>
  <c r="T612" i="3"/>
  <c r="R612" i="3"/>
  <c r="P612" i="3"/>
  <c r="BI611" i="3"/>
  <c r="BH611" i="3"/>
  <c r="BG611" i="3"/>
  <c r="BE611" i="3"/>
  <c r="T611" i="3"/>
  <c r="R611" i="3"/>
  <c r="P611" i="3"/>
  <c r="BI610" i="3"/>
  <c r="BH610" i="3"/>
  <c r="BG610" i="3"/>
  <c r="BE610" i="3"/>
  <c r="T610" i="3"/>
  <c r="R610" i="3"/>
  <c r="P610" i="3"/>
  <c r="BI609" i="3"/>
  <c r="BH609" i="3"/>
  <c r="BG609" i="3"/>
  <c r="BE609" i="3"/>
  <c r="T609" i="3"/>
  <c r="R609" i="3"/>
  <c r="P609" i="3"/>
  <c r="BI608" i="3"/>
  <c r="BH608" i="3"/>
  <c r="BG608" i="3"/>
  <c r="BE608" i="3"/>
  <c r="T608" i="3"/>
  <c r="R608" i="3"/>
  <c r="P608" i="3"/>
  <c r="BI607" i="3"/>
  <c r="BH607" i="3"/>
  <c r="BG607" i="3"/>
  <c r="BE607" i="3"/>
  <c r="T607" i="3"/>
  <c r="R607" i="3"/>
  <c r="P607" i="3"/>
  <c r="BI606" i="3"/>
  <c r="BH606" i="3"/>
  <c r="BG606" i="3"/>
  <c r="BE606" i="3"/>
  <c r="T606" i="3"/>
  <c r="R606" i="3"/>
  <c r="P606" i="3"/>
  <c r="BI605" i="3"/>
  <c r="BH605" i="3"/>
  <c r="BG605" i="3"/>
  <c r="BE605" i="3"/>
  <c r="T605" i="3"/>
  <c r="R605" i="3"/>
  <c r="P605" i="3"/>
  <c r="BI604" i="3"/>
  <c r="BH604" i="3"/>
  <c r="BG604" i="3"/>
  <c r="BE604" i="3"/>
  <c r="T604" i="3"/>
  <c r="R604" i="3"/>
  <c r="P604" i="3"/>
  <c r="BI603" i="3"/>
  <c r="BH603" i="3"/>
  <c r="BG603" i="3"/>
  <c r="BE603" i="3"/>
  <c r="T603" i="3"/>
  <c r="R603" i="3"/>
  <c r="P603" i="3"/>
  <c r="BI602" i="3"/>
  <c r="BH602" i="3"/>
  <c r="BG602" i="3"/>
  <c r="BE602" i="3"/>
  <c r="T602" i="3"/>
  <c r="R602" i="3"/>
  <c r="P602" i="3"/>
  <c r="BI601" i="3"/>
  <c r="BH601" i="3"/>
  <c r="BG601" i="3"/>
  <c r="BE601" i="3"/>
  <c r="T601" i="3"/>
  <c r="R601" i="3"/>
  <c r="P601" i="3"/>
  <c r="BI600" i="3"/>
  <c r="BH600" i="3"/>
  <c r="BG600" i="3"/>
  <c r="BE600" i="3"/>
  <c r="T600" i="3"/>
  <c r="R600" i="3"/>
  <c r="P600" i="3"/>
  <c r="BI599" i="3"/>
  <c r="BH599" i="3"/>
  <c r="BG599" i="3"/>
  <c r="BE599" i="3"/>
  <c r="T599" i="3"/>
  <c r="R599" i="3"/>
  <c r="P599" i="3"/>
  <c r="BI598" i="3"/>
  <c r="BH598" i="3"/>
  <c r="BG598" i="3"/>
  <c r="BE598" i="3"/>
  <c r="T598" i="3"/>
  <c r="R598" i="3"/>
  <c r="P598" i="3"/>
  <c r="BI597" i="3"/>
  <c r="BH597" i="3"/>
  <c r="BG597" i="3"/>
  <c r="BE597" i="3"/>
  <c r="T597" i="3"/>
  <c r="R597" i="3"/>
  <c r="P597" i="3"/>
  <c r="BI596" i="3"/>
  <c r="BH596" i="3"/>
  <c r="BG596" i="3"/>
  <c r="BE596" i="3"/>
  <c r="T596" i="3"/>
  <c r="R596" i="3"/>
  <c r="P596" i="3"/>
  <c r="BI595" i="3"/>
  <c r="BH595" i="3"/>
  <c r="BG595" i="3"/>
  <c r="BE595" i="3"/>
  <c r="T595" i="3"/>
  <c r="R595" i="3"/>
  <c r="P595" i="3"/>
  <c r="BI594" i="3"/>
  <c r="BH594" i="3"/>
  <c r="BG594" i="3"/>
  <c r="BE594" i="3"/>
  <c r="T594" i="3"/>
  <c r="R594" i="3"/>
  <c r="P594" i="3"/>
  <c r="BI593" i="3"/>
  <c r="BH593" i="3"/>
  <c r="BG593" i="3"/>
  <c r="BE593" i="3"/>
  <c r="T593" i="3"/>
  <c r="R593" i="3"/>
  <c r="P593" i="3"/>
  <c r="BI592" i="3"/>
  <c r="BH592" i="3"/>
  <c r="BG592" i="3"/>
  <c r="BE592" i="3"/>
  <c r="T592" i="3"/>
  <c r="R592" i="3"/>
  <c r="P592" i="3"/>
  <c r="BI591" i="3"/>
  <c r="BH591" i="3"/>
  <c r="BG591" i="3"/>
  <c r="BE591" i="3"/>
  <c r="T591" i="3"/>
  <c r="R591" i="3"/>
  <c r="P591" i="3"/>
  <c r="BI590" i="3"/>
  <c r="BH590" i="3"/>
  <c r="BG590" i="3"/>
  <c r="BE590" i="3"/>
  <c r="T590" i="3"/>
  <c r="R590" i="3"/>
  <c r="P590" i="3"/>
  <c r="BI589" i="3"/>
  <c r="BH589" i="3"/>
  <c r="BG589" i="3"/>
  <c r="BE589" i="3"/>
  <c r="T589" i="3"/>
  <c r="R589" i="3"/>
  <c r="P589" i="3"/>
  <c r="BI588" i="3"/>
  <c r="BH588" i="3"/>
  <c r="BG588" i="3"/>
  <c r="BE588" i="3"/>
  <c r="T588" i="3"/>
  <c r="R588" i="3"/>
  <c r="P588" i="3"/>
  <c r="BI587" i="3"/>
  <c r="BH587" i="3"/>
  <c r="BG587" i="3"/>
  <c r="BE587" i="3"/>
  <c r="T587" i="3"/>
  <c r="R587" i="3"/>
  <c r="P587" i="3"/>
  <c r="BI586" i="3"/>
  <c r="BH586" i="3"/>
  <c r="BG586" i="3"/>
  <c r="BE586" i="3"/>
  <c r="T586" i="3"/>
  <c r="R586" i="3"/>
  <c r="P586" i="3"/>
  <c r="BI585" i="3"/>
  <c r="BH585" i="3"/>
  <c r="BG585" i="3"/>
  <c r="BE585" i="3"/>
  <c r="T585" i="3"/>
  <c r="R585" i="3"/>
  <c r="P585" i="3"/>
  <c r="BI584" i="3"/>
  <c r="BH584" i="3"/>
  <c r="BG584" i="3"/>
  <c r="BE584" i="3"/>
  <c r="T584" i="3"/>
  <c r="R584" i="3"/>
  <c r="P584" i="3"/>
  <c r="BI583" i="3"/>
  <c r="BH583" i="3"/>
  <c r="BG583" i="3"/>
  <c r="BE583" i="3"/>
  <c r="T583" i="3"/>
  <c r="R583" i="3"/>
  <c r="P583" i="3"/>
  <c r="BI582" i="3"/>
  <c r="BH582" i="3"/>
  <c r="BG582" i="3"/>
  <c r="BE582" i="3"/>
  <c r="T582" i="3"/>
  <c r="R582" i="3"/>
  <c r="P582" i="3"/>
  <c r="BI581" i="3"/>
  <c r="BH581" i="3"/>
  <c r="BG581" i="3"/>
  <c r="BE581" i="3"/>
  <c r="T581" i="3"/>
  <c r="R581" i="3"/>
  <c r="P581" i="3"/>
  <c r="BI580" i="3"/>
  <c r="BH580" i="3"/>
  <c r="BG580" i="3"/>
  <c r="BE580" i="3"/>
  <c r="T580" i="3"/>
  <c r="R580" i="3"/>
  <c r="P580" i="3"/>
  <c r="BI579" i="3"/>
  <c r="BH579" i="3"/>
  <c r="BG579" i="3"/>
  <c r="BE579" i="3"/>
  <c r="T579" i="3"/>
  <c r="R579" i="3"/>
  <c r="P579" i="3"/>
  <c r="BI578" i="3"/>
  <c r="BH578" i="3"/>
  <c r="BG578" i="3"/>
  <c r="BE578" i="3"/>
  <c r="T578" i="3"/>
  <c r="R578" i="3"/>
  <c r="P578" i="3"/>
  <c r="BI577" i="3"/>
  <c r="BH577" i="3"/>
  <c r="BG577" i="3"/>
  <c r="BE577" i="3"/>
  <c r="T577" i="3"/>
  <c r="R577" i="3"/>
  <c r="P577" i="3"/>
  <c r="BI576" i="3"/>
  <c r="BH576" i="3"/>
  <c r="BG576" i="3"/>
  <c r="BE576" i="3"/>
  <c r="T576" i="3"/>
  <c r="R576" i="3"/>
  <c r="P576" i="3"/>
  <c r="BI575" i="3"/>
  <c r="BH575" i="3"/>
  <c r="BG575" i="3"/>
  <c r="BE575" i="3"/>
  <c r="T575" i="3"/>
  <c r="R575" i="3"/>
  <c r="P575" i="3"/>
  <c r="BI574" i="3"/>
  <c r="BH574" i="3"/>
  <c r="BG574" i="3"/>
  <c r="BE574" i="3"/>
  <c r="T574" i="3"/>
  <c r="R574" i="3"/>
  <c r="P574" i="3"/>
  <c r="BI573" i="3"/>
  <c r="BH573" i="3"/>
  <c r="BG573" i="3"/>
  <c r="BE573" i="3"/>
  <c r="T573" i="3"/>
  <c r="R573" i="3"/>
  <c r="P573" i="3"/>
  <c r="BI572" i="3"/>
  <c r="BH572" i="3"/>
  <c r="BG572" i="3"/>
  <c r="BE572" i="3"/>
  <c r="T572" i="3"/>
  <c r="R572" i="3"/>
  <c r="P572" i="3"/>
  <c r="BI571" i="3"/>
  <c r="BH571" i="3"/>
  <c r="BG571" i="3"/>
  <c r="BE571" i="3"/>
  <c r="T571" i="3"/>
  <c r="R571" i="3"/>
  <c r="P571" i="3"/>
  <c r="BI570" i="3"/>
  <c r="BH570" i="3"/>
  <c r="BG570" i="3"/>
  <c r="BE570" i="3"/>
  <c r="T570" i="3"/>
  <c r="R570" i="3"/>
  <c r="P570" i="3"/>
  <c r="BI569" i="3"/>
  <c r="BH569" i="3"/>
  <c r="BG569" i="3"/>
  <c r="BE569" i="3"/>
  <c r="T569" i="3"/>
  <c r="R569" i="3"/>
  <c r="P569" i="3"/>
  <c r="BI568" i="3"/>
  <c r="BH568" i="3"/>
  <c r="BG568" i="3"/>
  <c r="BE568" i="3"/>
  <c r="T568" i="3"/>
  <c r="R568" i="3"/>
  <c r="P568" i="3"/>
  <c r="BI567" i="3"/>
  <c r="BH567" i="3"/>
  <c r="BG567" i="3"/>
  <c r="BE567" i="3"/>
  <c r="T567" i="3"/>
  <c r="R567" i="3"/>
  <c r="P567" i="3"/>
  <c r="BI566" i="3"/>
  <c r="BH566" i="3"/>
  <c r="BG566" i="3"/>
  <c r="BE566" i="3"/>
  <c r="T566" i="3"/>
  <c r="R566" i="3"/>
  <c r="P566" i="3"/>
  <c r="BI565" i="3"/>
  <c r="BH565" i="3"/>
  <c r="BG565" i="3"/>
  <c r="BE565" i="3"/>
  <c r="T565" i="3"/>
  <c r="R565" i="3"/>
  <c r="P565" i="3"/>
  <c r="BI564" i="3"/>
  <c r="BH564" i="3"/>
  <c r="BG564" i="3"/>
  <c r="BE564" i="3"/>
  <c r="T564" i="3"/>
  <c r="R564" i="3"/>
  <c r="P564" i="3"/>
  <c r="BI563" i="3"/>
  <c r="BH563" i="3"/>
  <c r="BG563" i="3"/>
  <c r="BE563" i="3"/>
  <c r="T563" i="3"/>
  <c r="R563" i="3"/>
  <c r="P563" i="3"/>
  <c r="BI562" i="3"/>
  <c r="BH562" i="3"/>
  <c r="BG562" i="3"/>
  <c r="BE562" i="3"/>
  <c r="T562" i="3"/>
  <c r="R562" i="3"/>
  <c r="P562" i="3"/>
  <c r="BI561" i="3"/>
  <c r="BH561" i="3"/>
  <c r="BG561" i="3"/>
  <c r="BE561" i="3"/>
  <c r="T561" i="3"/>
  <c r="R561" i="3"/>
  <c r="P561" i="3"/>
  <c r="BI560" i="3"/>
  <c r="BH560" i="3"/>
  <c r="BG560" i="3"/>
  <c r="BE560" i="3"/>
  <c r="T560" i="3"/>
  <c r="R560" i="3"/>
  <c r="P560" i="3"/>
  <c r="BI559" i="3"/>
  <c r="BH559" i="3"/>
  <c r="BG559" i="3"/>
  <c r="BE559" i="3"/>
  <c r="T559" i="3"/>
  <c r="R559" i="3"/>
  <c r="P559" i="3"/>
  <c r="BI558" i="3"/>
  <c r="BH558" i="3"/>
  <c r="BG558" i="3"/>
  <c r="BE558" i="3"/>
  <c r="T558" i="3"/>
  <c r="R558" i="3"/>
  <c r="P558" i="3"/>
  <c r="BI557" i="3"/>
  <c r="BH557" i="3"/>
  <c r="BG557" i="3"/>
  <c r="BE557" i="3"/>
  <c r="T557" i="3"/>
  <c r="R557" i="3"/>
  <c r="P557" i="3"/>
  <c r="BI556" i="3"/>
  <c r="BH556" i="3"/>
  <c r="BG556" i="3"/>
  <c r="BE556" i="3"/>
  <c r="T556" i="3"/>
  <c r="R556" i="3"/>
  <c r="P556" i="3"/>
  <c r="BI555" i="3"/>
  <c r="BH555" i="3"/>
  <c r="BG555" i="3"/>
  <c r="BE555" i="3"/>
  <c r="T555" i="3"/>
  <c r="R555" i="3"/>
  <c r="P555" i="3"/>
  <c r="BI554" i="3"/>
  <c r="BH554" i="3"/>
  <c r="BG554" i="3"/>
  <c r="BE554" i="3"/>
  <c r="T554" i="3"/>
  <c r="R554" i="3"/>
  <c r="P554" i="3"/>
  <c r="BI553" i="3"/>
  <c r="BH553" i="3"/>
  <c r="BG553" i="3"/>
  <c r="BE553" i="3"/>
  <c r="T553" i="3"/>
  <c r="R553" i="3"/>
  <c r="P553" i="3"/>
  <c r="BI552" i="3"/>
  <c r="BH552" i="3"/>
  <c r="BG552" i="3"/>
  <c r="BE552" i="3"/>
  <c r="T552" i="3"/>
  <c r="R552" i="3"/>
  <c r="P552" i="3"/>
  <c r="BI551" i="3"/>
  <c r="BH551" i="3"/>
  <c r="BG551" i="3"/>
  <c r="BE551" i="3"/>
  <c r="T551" i="3"/>
  <c r="R551" i="3"/>
  <c r="P551" i="3"/>
  <c r="BI550" i="3"/>
  <c r="BH550" i="3"/>
  <c r="BG550" i="3"/>
  <c r="BE550" i="3"/>
  <c r="T550" i="3"/>
  <c r="R550" i="3"/>
  <c r="P550" i="3"/>
  <c r="BI549" i="3"/>
  <c r="BH549" i="3"/>
  <c r="BG549" i="3"/>
  <c r="BE549" i="3"/>
  <c r="T549" i="3"/>
  <c r="R549" i="3"/>
  <c r="P549" i="3"/>
  <c r="BI548" i="3"/>
  <c r="BH548" i="3"/>
  <c r="BG548" i="3"/>
  <c r="BE548" i="3"/>
  <c r="T548" i="3"/>
  <c r="R548" i="3"/>
  <c r="P548" i="3"/>
  <c r="BI547" i="3"/>
  <c r="BH547" i="3"/>
  <c r="BG547" i="3"/>
  <c r="BE547" i="3"/>
  <c r="T547" i="3"/>
  <c r="R547" i="3"/>
  <c r="P547" i="3"/>
  <c r="BI546" i="3"/>
  <c r="BH546" i="3"/>
  <c r="BG546" i="3"/>
  <c r="BE546" i="3"/>
  <c r="T546" i="3"/>
  <c r="R546" i="3"/>
  <c r="P546" i="3"/>
  <c r="BI545" i="3"/>
  <c r="BH545" i="3"/>
  <c r="BG545" i="3"/>
  <c r="BE545" i="3"/>
  <c r="T545" i="3"/>
  <c r="R545" i="3"/>
  <c r="P545" i="3"/>
  <c r="BI544" i="3"/>
  <c r="BH544" i="3"/>
  <c r="BG544" i="3"/>
  <c r="BE544" i="3"/>
  <c r="T544" i="3"/>
  <c r="R544" i="3"/>
  <c r="P544" i="3"/>
  <c r="BI543" i="3"/>
  <c r="BH543" i="3"/>
  <c r="BG543" i="3"/>
  <c r="BE543" i="3"/>
  <c r="T543" i="3"/>
  <c r="R543" i="3"/>
  <c r="P543" i="3"/>
  <c r="BI542" i="3"/>
  <c r="BH542" i="3"/>
  <c r="BG542" i="3"/>
  <c r="BE542" i="3"/>
  <c r="T542" i="3"/>
  <c r="R542" i="3"/>
  <c r="P542" i="3"/>
  <c r="BI541" i="3"/>
  <c r="BH541" i="3"/>
  <c r="BG541" i="3"/>
  <c r="BE541" i="3"/>
  <c r="T541" i="3"/>
  <c r="R541" i="3"/>
  <c r="P541" i="3"/>
  <c r="BI540" i="3"/>
  <c r="BH540" i="3"/>
  <c r="BG540" i="3"/>
  <c r="BE540" i="3"/>
  <c r="T540" i="3"/>
  <c r="R540" i="3"/>
  <c r="P540" i="3"/>
  <c r="BI539" i="3"/>
  <c r="BH539" i="3"/>
  <c r="BG539" i="3"/>
  <c r="BE539" i="3"/>
  <c r="T539" i="3"/>
  <c r="R539" i="3"/>
  <c r="P539" i="3"/>
  <c r="BI538" i="3"/>
  <c r="BH538" i="3"/>
  <c r="BG538" i="3"/>
  <c r="BE538" i="3"/>
  <c r="T538" i="3"/>
  <c r="R538" i="3"/>
  <c r="P538" i="3"/>
  <c r="BI537" i="3"/>
  <c r="BH537" i="3"/>
  <c r="BG537" i="3"/>
  <c r="BE537" i="3"/>
  <c r="T537" i="3"/>
  <c r="R537" i="3"/>
  <c r="P537" i="3"/>
  <c r="BI536" i="3"/>
  <c r="BH536" i="3"/>
  <c r="BG536" i="3"/>
  <c r="BE536" i="3"/>
  <c r="T536" i="3"/>
  <c r="R536" i="3"/>
  <c r="P536" i="3"/>
  <c r="BI535" i="3"/>
  <c r="BH535" i="3"/>
  <c r="BG535" i="3"/>
  <c r="BE535" i="3"/>
  <c r="T535" i="3"/>
  <c r="R535" i="3"/>
  <c r="P535" i="3"/>
  <c r="BI534" i="3"/>
  <c r="BH534" i="3"/>
  <c r="BG534" i="3"/>
  <c r="BE534" i="3"/>
  <c r="T534" i="3"/>
  <c r="R534" i="3"/>
  <c r="P534" i="3"/>
  <c r="BI533" i="3"/>
  <c r="BH533" i="3"/>
  <c r="BG533" i="3"/>
  <c r="BE533" i="3"/>
  <c r="T533" i="3"/>
  <c r="R533" i="3"/>
  <c r="P533" i="3"/>
  <c r="BI530" i="3"/>
  <c r="BH530" i="3"/>
  <c r="BG530" i="3"/>
  <c r="BE530" i="3"/>
  <c r="T530" i="3"/>
  <c r="R530" i="3"/>
  <c r="P530" i="3"/>
  <c r="BI529" i="3"/>
  <c r="BH529" i="3"/>
  <c r="BG529" i="3"/>
  <c r="BE529" i="3"/>
  <c r="T529" i="3"/>
  <c r="R529" i="3"/>
  <c r="P529" i="3"/>
  <c r="BI528" i="3"/>
  <c r="BH528" i="3"/>
  <c r="BG528" i="3"/>
  <c r="BE528" i="3"/>
  <c r="T528" i="3"/>
  <c r="R528" i="3"/>
  <c r="P528" i="3"/>
  <c r="BI527" i="3"/>
  <c r="BH527" i="3"/>
  <c r="BG527" i="3"/>
  <c r="BE527" i="3"/>
  <c r="T527" i="3"/>
  <c r="R527" i="3"/>
  <c r="P527" i="3"/>
  <c r="BI526" i="3"/>
  <c r="BH526" i="3"/>
  <c r="BG526" i="3"/>
  <c r="BE526" i="3"/>
  <c r="T526" i="3"/>
  <c r="R526" i="3"/>
  <c r="P526" i="3"/>
  <c r="BI523" i="3"/>
  <c r="BH523" i="3"/>
  <c r="BG523" i="3"/>
  <c r="BE523" i="3"/>
  <c r="T523" i="3"/>
  <c r="R523" i="3"/>
  <c r="P523" i="3"/>
  <c r="BI522" i="3"/>
  <c r="BH522" i="3"/>
  <c r="BG522" i="3"/>
  <c r="BE522" i="3"/>
  <c r="T522" i="3"/>
  <c r="R522" i="3"/>
  <c r="P522" i="3"/>
  <c r="BI521" i="3"/>
  <c r="BH521" i="3"/>
  <c r="BG521" i="3"/>
  <c r="BE521" i="3"/>
  <c r="T521" i="3"/>
  <c r="R521" i="3"/>
  <c r="P521" i="3"/>
  <c r="BI519" i="3"/>
  <c r="BH519" i="3"/>
  <c r="BG519" i="3"/>
  <c r="BE519" i="3"/>
  <c r="T519" i="3"/>
  <c r="R519" i="3"/>
  <c r="P519" i="3"/>
  <c r="BI518" i="3"/>
  <c r="BH518" i="3"/>
  <c r="BG518" i="3"/>
  <c r="BE518" i="3"/>
  <c r="T518" i="3"/>
  <c r="R518" i="3"/>
  <c r="P518" i="3"/>
  <c r="BI517" i="3"/>
  <c r="BH517" i="3"/>
  <c r="BG517" i="3"/>
  <c r="BE517" i="3"/>
  <c r="T517" i="3"/>
  <c r="R517" i="3"/>
  <c r="P517" i="3"/>
  <c r="BI516" i="3"/>
  <c r="BH516" i="3"/>
  <c r="BG516" i="3"/>
  <c r="BE516" i="3"/>
  <c r="T516" i="3"/>
  <c r="R516" i="3"/>
  <c r="P516" i="3"/>
  <c r="BI515" i="3"/>
  <c r="BH515" i="3"/>
  <c r="BG515" i="3"/>
  <c r="BE515" i="3"/>
  <c r="T515" i="3"/>
  <c r="R515" i="3"/>
  <c r="P515" i="3"/>
  <c r="BI514" i="3"/>
  <c r="BH514" i="3"/>
  <c r="BG514" i="3"/>
  <c r="BE514" i="3"/>
  <c r="T514" i="3"/>
  <c r="R514" i="3"/>
  <c r="P514" i="3"/>
  <c r="BI512" i="3"/>
  <c r="BH512" i="3"/>
  <c r="BG512" i="3"/>
  <c r="BE512" i="3"/>
  <c r="T512" i="3"/>
  <c r="R512" i="3"/>
  <c r="P512" i="3"/>
  <c r="BI510" i="3"/>
  <c r="BH510" i="3"/>
  <c r="BG510" i="3"/>
  <c r="BE510" i="3"/>
  <c r="T510" i="3"/>
  <c r="R510" i="3"/>
  <c r="P510" i="3"/>
  <c r="BI508" i="3"/>
  <c r="BH508" i="3"/>
  <c r="BG508" i="3"/>
  <c r="BE508" i="3"/>
  <c r="T508" i="3"/>
  <c r="R508" i="3"/>
  <c r="P508" i="3"/>
  <c r="BI507" i="3"/>
  <c r="BH507" i="3"/>
  <c r="BG507" i="3"/>
  <c r="BE507" i="3"/>
  <c r="T507" i="3"/>
  <c r="R507" i="3"/>
  <c r="P507" i="3"/>
  <c r="BI506" i="3"/>
  <c r="BH506" i="3"/>
  <c r="BG506" i="3"/>
  <c r="BE506" i="3"/>
  <c r="T506" i="3"/>
  <c r="R506" i="3"/>
  <c r="P506" i="3"/>
  <c r="BI505" i="3"/>
  <c r="BH505" i="3"/>
  <c r="BG505" i="3"/>
  <c r="BE505" i="3"/>
  <c r="T505" i="3"/>
  <c r="R505" i="3"/>
  <c r="P505" i="3"/>
  <c r="BI504" i="3"/>
  <c r="BH504" i="3"/>
  <c r="BG504" i="3"/>
  <c r="BE504" i="3"/>
  <c r="T504" i="3"/>
  <c r="R504" i="3"/>
  <c r="P504" i="3"/>
  <c r="BI503" i="3"/>
  <c r="BH503" i="3"/>
  <c r="BG503" i="3"/>
  <c r="BE503" i="3"/>
  <c r="T503" i="3"/>
  <c r="R503" i="3"/>
  <c r="P503" i="3"/>
  <c r="BI502" i="3"/>
  <c r="BH502" i="3"/>
  <c r="BG502" i="3"/>
  <c r="BE502" i="3"/>
  <c r="T502" i="3"/>
  <c r="R502" i="3"/>
  <c r="P502" i="3"/>
  <c r="BI501" i="3"/>
  <c r="BH501" i="3"/>
  <c r="BG501" i="3"/>
  <c r="BE501" i="3"/>
  <c r="T501" i="3"/>
  <c r="R501" i="3"/>
  <c r="P501" i="3"/>
  <c r="BI500" i="3"/>
  <c r="BH500" i="3"/>
  <c r="BG500" i="3"/>
  <c r="BE500" i="3"/>
  <c r="T500" i="3"/>
  <c r="R500" i="3"/>
  <c r="P500" i="3"/>
  <c r="BI499" i="3"/>
  <c r="BH499" i="3"/>
  <c r="BG499" i="3"/>
  <c r="BE499" i="3"/>
  <c r="T499" i="3"/>
  <c r="R499" i="3"/>
  <c r="P499" i="3"/>
  <c r="BI498" i="3"/>
  <c r="BH498" i="3"/>
  <c r="BG498" i="3"/>
  <c r="BE498" i="3"/>
  <c r="T498" i="3"/>
  <c r="R498" i="3"/>
  <c r="P498" i="3"/>
  <c r="BI497" i="3"/>
  <c r="BH497" i="3"/>
  <c r="BG497" i="3"/>
  <c r="BE497" i="3"/>
  <c r="T497" i="3"/>
  <c r="R497" i="3"/>
  <c r="P497" i="3"/>
  <c r="BI496" i="3"/>
  <c r="BH496" i="3"/>
  <c r="BG496" i="3"/>
  <c r="BE496" i="3"/>
  <c r="T496" i="3"/>
  <c r="R496" i="3"/>
  <c r="P496" i="3"/>
  <c r="BI494" i="3"/>
  <c r="BH494" i="3"/>
  <c r="BG494" i="3"/>
  <c r="BE494" i="3"/>
  <c r="T494" i="3"/>
  <c r="T493" i="3" s="1"/>
  <c r="R494" i="3"/>
  <c r="R493" i="3" s="1"/>
  <c r="P494" i="3"/>
  <c r="P493" i="3" s="1"/>
  <c r="BI492" i="3"/>
  <c r="BH492" i="3"/>
  <c r="BG492" i="3"/>
  <c r="BE492" i="3"/>
  <c r="T492" i="3"/>
  <c r="R492" i="3"/>
  <c r="P492" i="3"/>
  <c r="BI491" i="3"/>
  <c r="BH491" i="3"/>
  <c r="BG491" i="3"/>
  <c r="BE491" i="3"/>
  <c r="T491" i="3"/>
  <c r="R491" i="3"/>
  <c r="P491" i="3"/>
  <c r="BI490" i="3"/>
  <c r="BH490" i="3"/>
  <c r="BG490" i="3"/>
  <c r="BE490" i="3"/>
  <c r="T490" i="3"/>
  <c r="R490" i="3"/>
  <c r="P490" i="3"/>
  <c r="BI489" i="3"/>
  <c r="BH489" i="3"/>
  <c r="BG489" i="3"/>
  <c r="BE489" i="3"/>
  <c r="T489" i="3"/>
  <c r="R489" i="3"/>
  <c r="P489" i="3"/>
  <c r="BI488" i="3"/>
  <c r="BH488" i="3"/>
  <c r="BG488" i="3"/>
  <c r="BE488" i="3"/>
  <c r="T488" i="3"/>
  <c r="R488" i="3"/>
  <c r="P488" i="3"/>
  <c r="BI487" i="3"/>
  <c r="BH487" i="3"/>
  <c r="BG487" i="3"/>
  <c r="BE487" i="3"/>
  <c r="T487" i="3"/>
  <c r="R487" i="3"/>
  <c r="P487" i="3"/>
  <c r="BI486" i="3"/>
  <c r="BH486" i="3"/>
  <c r="BG486" i="3"/>
  <c r="BE486" i="3"/>
  <c r="T486" i="3"/>
  <c r="R486" i="3"/>
  <c r="P486" i="3"/>
  <c r="BI485" i="3"/>
  <c r="BH485" i="3"/>
  <c r="BG485" i="3"/>
  <c r="BE485" i="3"/>
  <c r="T485" i="3"/>
  <c r="R485" i="3"/>
  <c r="P485" i="3"/>
  <c r="BI484" i="3"/>
  <c r="BH484" i="3"/>
  <c r="BG484" i="3"/>
  <c r="BE484" i="3"/>
  <c r="T484" i="3"/>
  <c r="R484" i="3"/>
  <c r="P484" i="3"/>
  <c r="BI483" i="3"/>
  <c r="BH483" i="3"/>
  <c r="BG483" i="3"/>
  <c r="BE483" i="3"/>
  <c r="T483" i="3"/>
  <c r="R483" i="3"/>
  <c r="P483" i="3"/>
  <c r="BI482" i="3"/>
  <c r="BH482" i="3"/>
  <c r="BG482" i="3"/>
  <c r="BE482" i="3"/>
  <c r="T482" i="3"/>
  <c r="R482" i="3"/>
  <c r="P482" i="3"/>
  <c r="BI481" i="3"/>
  <c r="BH481" i="3"/>
  <c r="BG481" i="3"/>
  <c r="BE481" i="3"/>
  <c r="T481" i="3"/>
  <c r="R481" i="3"/>
  <c r="P481" i="3"/>
  <c r="BI480" i="3"/>
  <c r="BH480" i="3"/>
  <c r="BG480" i="3"/>
  <c r="BE480" i="3"/>
  <c r="T480" i="3"/>
  <c r="R480" i="3"/>
  <c r="P480" i="3"/>
  <c r="BI479" i="3"/>
  <c r="BH479" i="3"/>
  <c r="BG479" i="3"/>
  <c r="BE479" i="3"/>
  <c r="T479" i="3"/>
  <c r="R479" i="3"/>
  <c r="P479" i="3"/>
  <c r="BI478" i="3"/>
  <c r="BH478" i="3"/>
  <c r="BG478" i="3"/>
  <c r="BE478" i="3"/>
  <c r="T478" i="3"/>
  <c r="R478" i="3"/>
  <c r="P478" i="3"/>
  <c r="BI477" i="3"/>
  <c r="BH477" i="3"/>
  <c r="BG477" i="3"/>
  <c r="BE477" i="3"/>
  <c r="T477" i="3"/>
  <c r="R477" i="3"/>
  <c r="P477" i="3"/>
  <c r="BI476" i="3"/>
  <c r="BH476" i="3"/>
  <c r="BG476" i="3"/>
  <c r="BE476" i="3"/>
  <c r="T476" i="3"/>
  <c r="R476" i="3"/>
  <c r="P476" i="3"/>
  <c r="BI475" i="3"/>
  <c r="BH475" i="3"/>
  <c r="BG475" i="3"/>
  <c r="BE475" i="3"/>
  <c r="T475" i="3"/>
  <c r="R475" i="3"/>
  <c r="P475" i="3"/>
  <c r="BI474" i="3"/>
  <c r="BH474" i="3"/>
  <c r="BG474" i="3"/>
  <c r="BE474" i="3"/>
  <c r="T474" i="3"/>
  <c r="R474" i="3"/>
  <c r="P474" i="3"/>
  <c r="BI473" i="3"/>
  <c r="BH473" i="3"/>
  <c r="BG473" i="3"/>
  <c r="BE473" i="3"/>
  <c r="T473" i="3"/>
  <c r="R473" i="3"/>
  <c r="P473" i="3"/>
  <c r="BI472" i="3"/>
  <c r="BH472" i="3"/>
  <c r="BG472" i="3"/>
  <c r="BE472" i="3"/>
  <c r="T472" i="3"/>
  <c r="R472" i="3"/>
  <c r="P472" i="3"/>
  <c r="BI471" i="3"/>
  <c r="BH471" i="3"/>
  <c r="BG471" i="3"/>
  <c r="BE471" i="3"/>
  <c r="T471" i="3"/>
  <c r="R471" i="3"/>
  <c r="P471" i="3"/>
  <c r="BI470" i="3"/>
  <c r="BH470" i="3"/>
  <c r="BG470" i="3"/>
  <c r="BE470" i="3"/>
  <c r="T470" i="3"/>
  <c r="R470" i="3"/>
  <c r="P470" i="3"/>
  <c r="BI469" i="3"/>
  <c r="BH469" i="3"/>
  <c r="BG469" i="3"/>
  <c r="BE469" i="3"/>
  <c r="T469" i="3"/>
  <c r="R469" i="3"/>
  <c r="P469" i="3"/>
  <c r="BI468" i="3"/>
  <c r="BH468" i="3"/>
  <c r="BG468" i="3"/>
  <c r="BE468" i="3"/>
  <c r="T468" i="3"/>
  <c r="R468" i="3"/>
  <c r="P468" i="3"/>
  <c r="BI467" i="3"/>
  <c r="BH467" i="3"/>
  <c r="BG467" i="3"/>
  <c r="BE467" i="3"/>
  <c r="T467" i="3"/>
  <c r="R467" i="3"/>
  <c r="P467" i="3"/>
  <c r="BI466" i="3"/>
  <c r="BH466" i="3"/>
  <c r="BG466" i="3"/>
  <c r="BE466" i="3"/>
  <c r="T466" i="3"/>
  <c r="R466" i="3"/>
  <c r="P466" i="3"/>
  <c r="BI465" i="3"/>
  <c r="BH465" i="3"/>
  <c r="BG465" i="3"/>
  <c r="BE465" i="3"/>
  <c r="T465" i="3"/>
  <c r="R465" i="3"/>
  <c r="P465" i="3"/>
  <c r="BI464" i="3"/>
  <c r="BH464" i="3"/>
  <c r="BG464" i="3"/>
  <c r="BE464" i="3"/>
  <c r="T464" i="3"/>
  <c r="R464" i="3"/>
  <c r="P464" i="3"/>
  <c r="BI463" i="3"/>
  <c r="BH463" i="3"/>
  <c r="BG463" i="3"/>
  <c r="BE463" i="3"/>
  <c r="T463" i="3"/>
  <c r="R463" i="3"/>
  <c r="P463" i="3"/>
  <c r="BI462" i="3"/>
  <c r="BH462" i="3"/>
  <c r="BG462" i="3"/>
  <c r="BE462" i="3"/>
  <c r="T462" i="3"/>
  <c r="R462" i="3"/>
  <c r="P462" i="3"/>
  <c r="BI461" i="3"/>
  <c r="BH461" i="3"/>
  <c r="BG461" i="3"/>
  <c r="BE461" i="3"/>
  <c r="T461" i="3"/>
  <c r="R461" i="3"/>
  <c r="P461" i="3"/>
  <c r="BI460" i="3"/>
  <c r="BH460" i="3"/>
  <c r="BG460" i="3"/>
  <c r="BE460" i="3"/>
  <c r="T460" i="3"/>
  <c r="R460" i="3"/>
  <c r="P460" i="3"/>
  <c r="BI459" i="3"/>
  <c r="BH459" i="3"/>
  <c r="BG459" i="3"/>
  <c r="BE459" i="3"/>
  <c r="T459" i="3"/>
  <c r="R459" i="3"/>
  <c r="P459" i="3"/>
  <c r="BI458" i="3"/>
  <c r="BH458" i="3"/>
  <c r="BG458" i="3"/>
  <c r="BE458" i="3"/>
  <c r="T458" i="3"/>
  <c r="R458" i="3"/>
  <c r="P458" i="3"/>
  <c r="BI457" i="3"/>
  <c r="BH457" i="3"/>
  <c r="BG457" i="3"/>
  <c r="BE457" i="3"/>
  <c r="T457" i="3"/>
  <c r="R457" i="3"/>
  <c r="P457" i="3"/>
  <c r="BI456" i="3"/>
  <c r="BH456" i="3"/>
  <c r="BG456" i="3"/>
  <c r="BE456" i="3"/>
  <c r="T456" i="3"/>
  <c r="R456" i="3"/>
  <c r="P456" i="3"/>
  <c r="BI455" i="3"/>
  <c r="BH455" i="3"/>
  <c r="BG455" i="3"/>
  <c r="BE455" i="3"/>
  <c r="T455" i="3"/>
  <c r="R455" i="3"/>
  <c r="P455" i="3"/>
  <c r="BI454" i="3"/>
  <c r="BH454" i="3"/>
  <c r="BG454" i="3"/>
  <c r="BE454" i="3"/>
  <c r="T454" i="3"/>
  <c r="R454" i="3"/>
  <c r="P454" i="3"/>
  <c r="BI453" i="3"/>
  <c r="BH453" i="3"/>
  <c r="BG453" i="3"/>
  <c r="BE453" i="3"/>
  <c r="T453" i="3"/>
  <c r="R453" i="3"/>
  <c r="P453" i="3"/>
  <c r="BI452" i="3"/>
  <c r="BH452" i="3"/>
  <c r="BG452" i="3"/>
  <c r="BE452" i="3"/>
  <c r="T452" i="3"/>
  <c r="R452" i="3"/>
  <c r="P452" i="3"/>
  <c r="BI451" i="3"/>
  <c r="BH451" i="3"/>
  <c r="BG451" i="3"/>
  <c r="BE451" i="3"/>
  <c r="T451" i="3"/>
  <c r="R451" i="3"/>
  <c r="P451" i="3"/>
  <c r="BI449" i="3"/>
  <c r="BH449" i="3"/>
  <c r="BG449" i="3"/>
  <c r="BE449" i="3"/>
  <c r="T449" i="3"/>
  <c r="R449" i="3"/>
  <c r="P449" i="3"/>
  <c r="BI448" i="3"/>
  <c r="BH448" i="3"/>
  <c r="BG448" i="3"/>
  <c r="BE448" i="3"/>
  <c r="T448" i="3"/>
  <c r="R448" i="3"/>
  <c r="P448" i="3"/>
  <c r="BI446" i="3"/>
  <c r="BH446" i="3"/>
  <c r="BG446" i="3"/>
  <c r="BE446" i="3"/>
  <c r="T446" i="3"/>
  <c r="R446" i="3"/>
  <c r="P446" i="3"/>
  <c r="BI445" i="3"/>
  <c r="BH445" i="3"/>
  <c r="BG445" i="3"/>
  <c r="BE445" i="3"/>
  <c r="T445" i="3"/>
  <c r="R445" i="3"/>
  <c r="P445" i="3"/>
  <c r="BI444" i="3"/>
  <c r="BH444" i="3"/>
  <c r="BG444" i="3"/>
  <c r="BE444" i="3"/>
  <c r="T444" i="3"/>
  <c r="R444" i="3"/>
  <c r="P444" i="3"/>
  <c r="BI443" i="3"/>
  <c r="BH443" i="3"/>
  <c r="BG443" i="3"/>
  <c r="BE443" i="3"/>
  <c r="T443" i="3"/>
  <c r="R443" i="3"/>
  <c r="P443" i="3"/>
  <c r="BI442" i="3"/>
  <c r="BH442" i="3"/>
  <c r="BG442" i="3"/>
  <c r="BE442" i="3"/>
  <c r="T442" i="3"/>
  <c r="R442" i="3"/>
  <c r="P442" i="3"/>
  <c r="BI441" i="3"/>
  <c r="BH441" i="3"/>
  <c r="BG441" i="3"/>
  <c r="BE441" i="3"/>
  <c r="T441" i="3"/>
  <c r="R441" i="3"/>
  <c r="P441" i="3"/>
  <c r="BI440" i="3"/>
  <c r="BH440" i="3"/>
  <c r="BG440" i="3"/>
  <c r="BE440" i="3"/>
  <c r="T440" i="3"/>
  <c r="R440" i="3"/>
  <c r="P440" i="3"/>
  <c r="BI439" i="3"/>
  <c r="BH439" i="3"/>
  <c r="BG439" i="3"/>
  <c r="BE439" i="3"/>
  <c r="T439" i="3"/>
  <c r="R439" i="3"/>
  <c r="P439" i="3"/>
  <c r="BI438" i="3"/>
  <c r="BH438" i="3"/>
  <c r="BG438" i="3"/>
  <c r="BE438" i="3"/>
  <c r="T438" i="3"/>
  <c r="R438" i="3"/>
  <c r="P438" i="3"/>
  <c r="BI437" i="3"/>
  <c r="BH437" i="3"/>
  <c r="BG437" i="3"/>
  <c r="BE437" i="3"/>
  <c r="T437" i="3"/>
  <c r="R437" i="3"/>
  <c r="P437" i="3"/>
  <c r="BI436" i="3"/>
  <c r="BH436" i="3"/>
  <c r="BG436" i="3"/>
  <c r="BE436" i="3"/>
  <c r="T436" i="3"/>
  <c r="R436" i="3"/>
  <c r="P436" i="3"/>
  <c r="BI435" i="3"/>
  <c r="BH435" i="3"/>
  <c r="BG435" i="3"/>
  <c r="BE435" i="3"/>
  <c r="T435" i="3"/>
  <c r="R435" i="3"/>
  <c r="P435" i="3"/>
  <c r="BI434" i="3"/>
  <c r="BH434" i="3"/>
  <c r="BG434" i="3"/>
  <c r="BE434" i="3"/>
  <c r="T434" i="3"/>
  <c r="R434" i="3"/>
  <c r="P434" i="3"/>
  <c r="BI432" i="3"/>
  <c r="BH432" i="3"/>
  <c r="BG432" i="3"/>
  <c r="BE432" i="3"/>
  <c r="T432" i="3"/>
  <c r="R432" i="3"/>
  <c r="P432" i="3"/>
  <c r="BI431" i="3"/>
  <c r="BH431" i="3"/>
  <c r="BG431" i="3"/>
  <c r="BE431" i="3"/>
  <c r="T431" i="3"/>
  <c r="R431" i="3"/>
  <c r="P431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7" i="3"/>
  <c r="BH427" i="3"/>
  <c r="BG427" i="3"/>
  <c r="BE427" i="3"/>
  <c r="T427" i="3"/>
  <c r="R427" i="3"/>
  <c r="P427" i="3"/>
  <c r="BI426" i="3"/>
  <c r="BH426" i="3"/>
  <c r="BG426" i="3"/>
  <c r="BE426" i="3"/>
  <c r="T426" i="3"/>
  <c r="R426" i="3"/>
  <c r="P426" i="3"/>
  <c r="BI425" i="3"/>
  <c r="BH425" i="3"/>
  <c r="BG425" i="3"/>
  <c r="BE425" i="3"/>
  <c r="T425" i="3"/>
  <c r="R425" i="3"/>
  <c r="P425" i="3"/>
  <c r="BI424" i="3"/>
  <c r="BH424" i="3"/>
  <c r="BG424" i="3"/>
  <c r="BE424" i="3"/>
  <c r="T424" i="3"/>
  <c r="R424" i="3"/>
  <c r="P424" i="3"/>
  <c r="BI423" i="3"/>
  <c r="BH423" i="3"/>
  <c r="BG423" i="3"/>
  <c r="BE423" i="3"/>
  <c r="T423" i="3"/>
  <c r="R423" i="3"/>
  <c r="P423" i="3"/>
  <c r="BI422" i="3"/>
  <c r="BH422" i="3"/>
  <c r="BG422" i="3"/>
  <c r="BE422" i="3"/>
  <c r="T422" i="3"/>
  <c r="R422" i="3"/>
  <c r="P422" i="3"/>
  <c r="BI421" i="3"/>
  <c r="BH421" i="3"/>
  <c r="BG421" i="3"/>
  <c r="BE421" i="3"/>
  <c r="T421" i="3"/>
  <c r="R421" i="3"/>
  <c r="P421" i="3"/>
  <c r="BI420" i="3"/>
  <c r="BH420" i="3"/>
  <c r="BG420" i="3"/>
  <c r="BE420" i="3"/>
  <c r="T420" i="3"/>
  <c r="R420" i="3"/>
  <c r="P420" i="3"/>
  <c r="BI418" i="3"/>
  <c r="BH418" i="3"/>
  <c r="BG418" i="3"/>
  <c r="BE418" i="3"/>
  <c r="T418" i="3"/>
  <c r="R418" i="3"/>
  <c r="P418" i="3"/>
  <c r="BI416" i="3"/>
  <c r="BH416" i="3"/>
  <c r="BG416" i="3"/>
  <c r="BE416" i="3"/>
  <c r="T416" i="3"/>
  <c r="R416" i="3"/>
  <c r="P416" i="3"/>
  <c r="BI414" i="3"/>
  <c r="BH414" i="3"/>
  <c r="BG414" i="3"/>
  <c r="BE414" i="3"/>
  <c r="T414" i="3"/>
  <c r="R414" i="3"/>
  <c r="P414" i="3"/>
  <c r="BI412" i="3"/>
  <c r="BH412" i="3"/>
  <c r="BG412" i="3"/>
  <c r="BE412" i="3"/>
  <c r="T412" i="3"/>
  <c r="R412" i="3"/>
  <c r="P412" i="3"/>
  <c r="BI411" i="3"/>
  <c r="BH411" i="3"/>
  <c r="BG411" i="3"/>
  <c r="BE411" i="3"/>
  <c r="T411" i="3"/>
  <c r="R411" i="3"/>
  <c r="P411" i="3"/>
  <c r="BI410" i="3"/>
  <c r="BH410" i="3"/>
  <c r="BG410" i="3"/>
  <c r="BE410" i="3"/>
  <c r="T410" i="3"/>
  <c r="R410" i="3"/>
  <c r="P410" i="3"/>
  <c r="BI409" i="3"/>
  <c r="BH409" i="3"/>
  <c r="BG409" i="3"/>
  <c r="BE409" i="3"/>
  <c r="T409" i="3"/>
  <c r="R409" i="3"/>
  <c r="P409" i="3"/>
  <c r="BI408" i="3"/>
  <c r="BH408" i="3"/>
  <c r="BG408" i="3"/>
  <c r="BE408" i="3"/>
  <c r="T408" i="3"/>
  <c r="R408" i="3"/>
  <c r="P408" i="3"/>
  <c r="BI407" i="3"/>
  <c r="BH407" i="3"/>
  <c r="BG407" i="3"/>
  <c r="BE407" i="3"/>
  <c r="T407" i="3"/>
  <c r="R407" i="3"/>
  <c r="P407" i="3"/>
  <c r="BI406" i="3"/>
  <c r="BH406" i="3"/>
  <c r="BG406" i="3"/>
  <c r="BE406" i="3"/>
  <c r="T406" i="3"/>
  <c r="R406" i="3"/>
  <c r="P406" i="3"/>
  <c r="BI405" i="3"/>
  <c r="BH405" i="3"/>
  <c r="BG405" i="3"/>
  <c r="BE405" i="3"/>
  <c r="T405" i="3"/>
  <c r="R405" i="3"/>
  <c r="P405" i="3"/>
  <c r="BI404" i="3"/>
  <c r="BH404" i="3"/>
  <c r="BG404" i="3"/>
  <c r="BE404" i="3"/>
  <c r="T404" i="3"/>
  <c r="R404" i="3"/>
  <c r="P404" i="3"/>
  <c r="BI403" i="3"/>
  <c r="BH403" i="3"/>
  <c r="BG403" i="3"/>
  <c r="BE403" i="3"/>
  <c r="T403" i="3"/>
  <c r="R403" i="3"/>
  <c r="P403" i="3"/>
  <c r="BI402" i="3"/>
  <c r="BH402" i="3"/>
  <c r="BG402" i="3"/>
  <c r="BE402" i="3"/>
  <c r="T402" i="3"/>
  <c r="R402" i="3"/>
  <c r="P402" i="3"/>
  <c r="BI401" i="3"/>
  <c r="BH401" i="3"/>
  <c r="BG401" i="3"/>
  <c r="BE401" i="3"/>
  <c r="T401" i="3"/>
  <c r="R401" i="3"/>
  <c r="P401" i="3"/>
  <c r="BI400" i="3"/>
  <c r="BH400" i="3"/>
  <c r="BG400" i="3"/>
  <c r="BE400" i="3"/>
  <c r="T400" i="3"/>
  <c r="R400" i="3"/>
  <c r="P400" i="3"/>
  <c r="BI398" i="3"/>
  <c r="BH398" i="3"/>
  <c r="BG398" i="3"/>
  <c r="BE398" i="3"/>
  <c r="T398" i="3"/>
  <c r="R398" i="3"/>
  <c r="P398" i="3"/>
  <c r="BI397" i="3"/>
  <c r="BH397" i="3"/>
  <c r="BG397" i="3"/>
  <c r="BE397" i="3"/>
  <c r="T397" i="3"/>
  <c r="R397" i="3"/>
  <c r="P397" i="3"/>
  <c r="BI396" i="3"/>
  <c r="BH396" i="3"/>
  <c r="BG396" i="3"/>
  <c r="BE396" i="3"/>
  <c r="T396" i="3"/>
  <c r="R396" i="3"/>
  <c r="P396" i="3"/>
  <c r="BI395" i="3"/>
  <c r="BH395" i="3"/>
  <c r="BG395" i="3"/>
  <c r="BE395" i="3"/>
  <c r="T395" i="3"/>
  <c r="R395" i="3"/>
  <c r="P395" i="3"/>
  <c r="BI394" i="3"/>
  <c r="BH394" i="3"/>
  <c r="BG394" i="3"/>
  <c r="BE394" i="3"/>
  <c r="T394" i="3"/>
  <c r="R394" i="3"/>
  <c r="P394" i="3"/>
  <c r="BI393" i="3"/>
  <c r="BH393" i="3"/>
  <c r="BG393" i="3"/>
  <c r="BE393" i="3"/>
  <c r="T393" i="3"/>
  <c r="R393" i="3"/>
  <c r="P393" i="3"/>
  <c r="BI392" i="3"/>
  <c r="BH392" i="3"/>
  <c r="BG392" i="3"/>
  <c r="BE392" i="3"/>
  <c r="T392" i="3"/>
  <c r="R392" i="3"/>
  <c r="P392" i="3"/>
  <c r="BI391" i="3"/>
  <c r="BH391" i="3"/>
  <c r="BG391" i="3"/>
  <c r="BE391" i="3"/>
  <c r="T391" i="3"/>
  <c r="R391" i="3"/>
  <c r="P391" i="3"/>
  <c r="BI390" i="3"/>
  <c r="BH390" i="3"/>
  <c r="BG390" i="3"/>
  <c r="BE390" i="3"/>
  <c r="T390" i="3"/>
  <c r="R390" i="3"/>
  <c r="P390" i="3"/>
  <c r="BI389" i="3"/>
  <c r="BH389" i="3"/>
  <c r="BG389" i="3"/>
  <c r="BE389" i="3"/>
  <c r="T389" i="3"/>
  <c r="R389" i="3"/>
  <c r="P389" i="3"/>
  <c r="BI388" i="3"/>
  <c r="BH388" i="3"/>
  <c r="BG388" i="3"/>
  <c r="BE388" i="3"/>
  <c r="T388" i="3"/>
  <c r="R388" i="3"/>
  <c r="P388" i="3"/>
  <c r="BI386" i="3"/>
  <c r="BH386" i="3"/>
  <c r="BG386" i="3"/>
  <c r="BE386" i="3"/>
  <c r="T386" i="3"/>
  <c r="R386" i="3"/>
  <c r="P386" i="3"/>
  <c r="BI384" i="3"/>
  <c r="BH384" i="3"/>
  <c r="BG384" i="3"/>
  <c r="BE384" i="3"/>
  <c r="T384" i="3"/>
  <c r="R384" i="3"/>
  <c r="P384" i="3"/>
  <c r="BI383" i="3"/>
  <c r="BH383" i="3"/>
  <c r="BG383" i="3"/>
  <c r="BE383" i="3"/>
  <c r="T383" i="3"/>
  <c r="R383" i="3"/>
  <c r="P383" i="3"/>
  <c r="BI382" i="3"/>
  <c r="BH382" i="3"/>
  <c r="BG382" i="3"/>
  <c r="BE382" i="3"/>
  <c r="T382" i="3"/>
  <c r="R382" i="3"/>
  <c r="P382" i="3"/>
  <c r="BI381" i="3"/>
  <c r="BH381" i="3"/>
  <c r="BG381" i="3"/>
  <c r="BE381" i="3"/>
  <c r="T381" i="3"/>
  <c r="R381" i="3"/>
  <c r="P381" i="3"/>
  <c r="BI380" i="3"/>
  <c r="BH380" i="3"/>
  <c r="BG380" i="3"/>
  <c r="BE380" i="3"/>
  <c r="T380" i="3"/>
  <c r="R380" i="3"/>
  <c r="P380" i="3"/>
  <c r="BI379" i="3"/>
  <c r="BH379" i="3"/>
  <c r="BG379" i="3"/>
  <c r="BE379" i="3"/>
  <c r="T379" i="3"/>
  <c r="R379" i="3"/>
  <c r="P379" i="3"/>
  <c r="BI377" i="3"/>
  <c r="BH377" i="3"/>
  <c r="BG377" i="3"/>
  <c r="BE377" i="3"/>
  <c r="T377" i="3"/>
  <c r="T376" i="3"/>
  <c r="R377" i="3"/>
  <c r="R376" i="3"/>
  <c r="P377" i="3"/>
  <c r="P376" i="3"/>
  <c r="BI375" i="3"/>
  <c r="BH375" i="3"/>
  <c r="BG375" i="3"/>
  <c r="BE375" i="3"/>
  <c r="T375" i="3"/>
  <c r="T374" i="3"/>
  <c r="R375" i="3"/>
  <c r="R374" i="3"/>
  <c r="P375" i="3"/>
  <c r="P374" i="3"/>
  <c r="BI373" i="3"/>
  <c r="BH373" i="3"/>
  <c r="BG373" i="3"/>
  <c r="BE373" i="3"/>
  <c r="T373" i="3"/>
  <c r="T372" i="3"/>
  <c r="R373" i="3"/>
  <c r="R372" i="3"/>
  <c r="P373" i="3"/>
  <c r="P372" i="3"/>
  <c r="BI371" i="3"/>
  <c r="BH371" i="3"/>
  <c r="BG371" i="3"/>
  <c r="BE371" i="3"/>
  <c r="T371" i="3"/>
  <c r="T370" i="3"/>
  <c r="R371" i="3"/>
  <c r="R370" i="3"/>
  <c r="P371" i="3"/>
  <c r="P370" i="3"/>
  <c r="BI369" i="3"/>
  <c r="BH369" i="3"/>
  <c r="BG369" i="3"/>
  <c r="BE369" i="3"/>
  <c r="T369" i="3"/>
  <c r="T368" i="3"/>
  <c r="R369" i="3"/>
  <c r="R368" i="3"/>
  <c r="P369" i="3"/>
  <c r="P368" i="3"/>
  <c r="BI367" i="3"/>
  <c r="BH367" i="3"/>
  <c r="BG367" i="3"/>
  <c r="BE367" i="3"/>
  <c r="T367" i="3"/>
  <c r="T366" i="3"/>
  <c r="R367" i="3"/>
  <c r="R366" i="3"/>
  <c r="P367" i="3"/>
  <c r="P366" i="3"/>
  <c r="BI365" i="3"/>
  <c r="BH365" i="3"/>
  <c r="BG365" i="3"/>
  <c r="BE365" i="3"/>
  <c r="T365" i="3"/>
  <c r="R365" i="3"/>
  <c r="P365" i="3"/>
  <c r="BI363" i="3"/>
  <c r="BH363" i="3"/>
  <c r="BG363" i="3"/>
  <c r="BE363" i="3"/>
  <c r="T363" i="3"/>
  <c r="R363" i="3"/>
  <c r="P363" i="3"/>
  <c r="BI362" i="3"/>
  <c r="BH362" i="3"/>
  <c r="BG362" i="3"/>
  <c r="BE362" i="3"/>
  <c r="T362" i="3"/>
  <c r="R362" i="3"/>
  <c r="P362" i="3"/>
  <c r="BI361" i="3"/>
  <c r="BH361" i="3"/>
  <c r="BG361" i="3"/>
  <c r="BE361" i="3"/>
  <c r="T361" i="3"/>
  <c r="R361" i="3"/>
  <c r="P361" i="3"/>
  <c r="BI360" i="3"/>
  <c r="BH360" i="3"/>
  <c r="BG360" i="3"/>
  <c r="BE360" i="3"/>
  <c r="T360" i="3"/>
  <c r="R360" i="3"/>
  <c r="P360" i="3"/>
  <c r="BI359" i="3"/>
  <c r="BH359" i="3"/>
  <c r="BG359" i="3"/>
  <c r="BE359" i="3"/>
  <c r="T359" i="3"/>
  <c r="R359" i="3"/>
  <c r="P359" i="3"/>
  <c r="BI358" i="3"/>
  <c r="BH358" i="3"/>
  <c r="BG358" i="3"/>
  <c r="BE358" i="3"/>
  <c r="T358" i="3"/>
  <c r="R358" i="3"/>
  <c r="P358" i="3"/>
  <c r="BI357" i="3"/>
  <c r="BH357" i="3"/>
  <c r="BG357" i="3"/>
  <c r="BE357" i="3"/>
  <c r="T357" i="3"/>
  <c r="R357" i="3"/>
  <c r="P357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4" i="3"/>
  <c r="BH354" i="3"/>
  <c r="BG354" i="3"/>
  <c r="BE354" i="3"/>
  <c r="T354" i="3"/>
  <c r="R354" i="3"/>
  <c r="P354" i="3"/>
  <c r="BI352" i="3"/>
  <c r="BH352" i="3"/>
  <c r="BG352" i="3"/>
  <c r="BE352" i="3"/>
  <c r="T352" i="3"/>
  <c r="R352" i="3"/>
  <c r="P352" i="3"/>
  <c r="BI351" i="3"/>
  <c r="BH351" i="3"/>
  <c r="BG351" i="3"/>
  <c r="BE351" i="3"/>
  <c r="T351" i="3"/>
  <c r="R351" i="3"/>
  <c r="P351" i="3"/>
  <c r="BI350" i="3"/>
  <c r="BH350" i="3"/>
  <c r="BG350" i="3"/>
  <c r="BE350" i="3"/>
  <c r="T350" i="3"/>
  <c r="R350" i="3"/>
  <c r="P350" i="3"/>
  <c r="BI349" i="3"/>
  <c r="BH349" i="3"/>
  <c r="BG349" i="3"/>
  <c r="BE349" i="3"/>
  <c r="T349" i="3"/>
  <c r="R349" i="3"/>
  <c r="P349" i="3"/>
  <c r="BI347" i="3"/>
  <c r="BH347" i="3"/>
  <c r="BG347" i="3"/>
  <c r="BE347" i="3"/>
  <c r="T347" i="3"/>
  <c r="R347" i="3"/>
  <c r="P347" i="3"/>
  <c r="BI346" i="3"/>
  <c r="BH346" i="3"/>
  <c r="BG346" i="3"/>
  <c r="BE346" i="3"/>
  <c r="T346" i="3"/>
  <c r="R346" i="3"/>
  <c r="P346" i="3"/>
  <c r="BI345" i="3"/>
  <c r="BH345" i="3"/>
  <c r="BG345" i="3"/>
  <c r="BE345" i="3"/>
  <c r="T345" i="3"/>
  <c r="R345" i="3"/>
  <c r="P345" i="3"/>
  <c r="BI344" i="3"/>
  <c r="BH344" i="3"/>
  <c r="BG344" i="3"/>
  <c r="BE344" i="3"/>
  <c r="T344" i="3"/>
  <c r="R344" i="3"/>
  <c r="P344" i="3"/>
  <c r="BI343" i="3"/>
  <c r="BH343" i="3"/>
  <c r="BG343" i="3"/>
  <c r="BE343" i="3"/>
  <c r="T343" i="3"/>
  <c r="R343" i="3"/>
  <c r="P343" i="3"/>
  <c r="BI342" i="3"/>
  <c r="BH342" i="3"/>
  <c r="BG342" i="3"/>
  <c r="BE342" i="3"/>
  <c r="T342" i="3"/>
  <c r="R342" i="3"/>
  <c r="P342" i="3"/>
  <c r="BI341" i="3"/>
  <c r="BH341" i="3"/>
  <c r="BG341" i="3"/>
  <c r="BE341" i="3"/>
  <c r="T341" i="3"/>
  <c r="R341" i="3"/>
  <c r="P341" i="3"/>
  <c r="BI340" i="3"/>
  <c r="BH340" i="3"/>
  <c r="BG340" i="3"/>
  <c r="BE340" i="3"/>
  <c r="T340" i="3"/>
  <c r="R340" i="3"/>
  <c r="P340" i="3"/>
  <c r="BI339" i="3"/>
  <c r="BH339" i="3"/>
  <c r="BG339" i="3"/>
  <c r="BE339" i="3"/>
  <c r="T339" i="3"/>
  <c r="R339" i="3"/>
  <c r="P339" i="3"/>
  <c r="BI338" i="3"/>
  <c r="BH338" i="3"/>
  <c r="BG338" i="3"/>
  <c r="BE338" i="3"/>
  <c r="T338" i="3"/>
  <c r="R338" i="3"/>
  <c r="P338" i="3"/>
  <c r="BI337" i="3"/>
  <c r="BH337" i="3"/>
  <c r="BG337" i="3"/>
  <c r="BE337" i="3"/>
  <c r="T337" i="3"/>
  <c r="R337" i="3"/>
  <c r="P337" i="3"/>
  <c r="BI336" i="3"/>
  <c r="BH336" i="3"/>
  <c r="BG336" i="3"/>
  <c r="BE336" i="3"/>
  <c r="T336" i="3"/>
  <c r="R336" i="3"/>
  <c r="P336" i="3"/>
  <c r="BI335" i="3"/>
  <c r="BH335" i="3"/>
  <c r="BG335" i="3"/>
  <c r="BE335" i="3"/>
  <c r="T335" i="3"/>
  <c r="R335" i="3"/>
  <c r="P335" i="3"/>
  <c r="BI334" i="3"/>
  <c r="BH334" i="3"/>
  <c r="BG334" i="3"/>
  <c r="BE334" i="3"/>
  <c r="T334" i="3"/>
  <c r="R334" i="3"/>
  <c r="P334" i="3"/>
  <c r="BI333" i="3"/>
  <c r="BH333" i="3"/>
  <c r="BG333" i="3"/>
  <c r="BE333" i="3"/>
  <c r="T333" i="3"/>
  <c r="R333" i="3"/>
  <c r="P333" i="3"/>
  <c r="BI332" i="3"/>
  <c r="BH332" i="3"/>
  <c r="BG332" i="3"/>
  <c r="BE332" i="3"/>
  <c r="T332" i="3"/>
  <c r="R332" i="3"/>
  <c r="P332" i="3"/>
  <c r="BI331" i="3"/>
  <c r="BH331" i="3"/>
  <c r="BG331" i="3"/>
  <c r="BE331" i="3"/>
  <c r="T331" i="3"/>
  <c r="R331" i="3"/>
  <c r="P331" i="3"/>
  <c r="BI330" i="3"/>
  <c r="BH330" i="3"/>
  <c r="BG330" i="3"/>
  <c r="BE330" i="3"/>
  <c r="T330" i="3"/>
  <c r="R330" i="3"/>
  <c r="P330" i="3"/>
  <c r="BI329" i="3"/>
  <c r="BH329" i="3"/>
  <c r="BG329" i="3"/>
  <c r="BE329" i="3"/>
  <c r="T329" i="3"/>
  <c r="R329" i="3"/>
  <c r="P329" i="3"/>
  <c r="BI328" i="3"/>
  <c r="BH328" i="3"/>
  <c r="BG328" i="3"/>
  <c r="BE328" i="3"/>
  <c r="T328" i="3"/>
  <c r="R328" i="3"/>
  <c r="P328" i="3"/>
  <c r="BI326" i="3"/>
  <c r="BH326" i="3"/>
  <c r="BG326" i="3"/>
  <c r="BE326" i="3"/>
  <c r="T326" i="3"/>
  <c r="R326" i="3"/>
  <c r="P326" i="3"/>
  <c r="BI325" i="3"/>
  <c r="BH325" i="3"/>
  <c r="BG325" i="3"/>
  <c r="BE325" i="3"/>
  <c r="T325" i="3"/>
  <c r="R325" i="3"/>
  <c r="P325" i="3"/>
  <c r="BI323" i="3"/>
  <c r="BH323" i="3"/>
  <c r="BG323" i="3"/>
  <c r="BE323" i="3"/>
  <c r="T323" i="3"/>
  <c r="R323" i="3"/>
  <c r="P323" i="3"/>
  <c r="BI322" i="3"/>
  <c r="BH322" i="3"/>
  <c r="BG322" i="3"/>
  <c r="BE322" i="3"/>
  <c r="T322" i="3"/>
  <c r="R322" i="3"/>
  <c r="P322" i="3"/>
  <c r="BI321" i="3"/>
  <c r="BH321" i="3"/>
  <c r="BG321" i="3"/>
  <c r="BE321" i="3"/>
  <c r="T321" i="3"/>
  <c r="R321" i="3"/>
  <c r="P321" i="3"/>
  <c r="BI320" i="3"/>
  <c r="BH320" i="3"/>
  <c r="BG320" i="3"/>
  <c r="BE320" i="3"/>
  <c r="T320" i="3"/>
  <c r="R320" i="3"/>
  <c r="P320" i="3"/>
  <c r="BI319" i="3"/>
  <c r="BH319" i="3"/>
  <c r="BG319" i="3"/>
  <c r="BE319" i="3"/>
  <c r="T319" i="3"/>
  <c r="R319" i="3"/>
  <c r="P319" i="3"/>
  <c r="BI318" i="3"/>
  <c r="BH318" i="3"/>
  <c r="BG318" i="3"/>
  <c r="BE318" i="3"/>
  <c r="T318" i="3"/>
  <c r="R318" i="3"/>
  <c r="P318" i="3"/>
  <c r="BI317" i="3"/>
  <c r="BH317" i="3"/>
  <c r="BG317" i="3"/>
  <c r="BE317" i="3"/>
  <c r="T317" i="3"/>
  <c r="R317" i="3"/>
  <c r="P317" i="3"/>
  <c r="BI316" i="3"/>
  <c r="BH316" i="3"/>
  <c r="BG316" i="3"/>
  <c r="BE316" i="3"/>
  <c r="T316" i="3"/>
  <c r="R316" i="3"/>
  <c r="P316" i="3"/>
  <c r="BI315" i="3"/>
  <c r="BH315" i="3"/>
  <c r="BG315" i="3"/>
  <c r="BE315" i="3"/>
  <c r="T315" i="3"/>
  <c r="R315" i="3"/>
  <c r="P315" i="3"/>
  <c r="BI314" i="3"/>
  <c r="BH314" i="3"/>
  <c r="BG314" i="3"/>
  <c r="BE314" i="3"/>
  <c r="T314" i="3"/>
  <c r="R314" i="3"/>
  <c r="P314" i="3"/>
  <c r="BI313" i="3"/>
  <c r="BH313" i="3"/>
  <c r="BG313" i="3"/>
  <c r="BE313" i="3"/>
  <c r="T313" i="3"/>
  <c r="R313" i="3"/>
  <c r="P313" i="3"/>
  <c r="BI312" i="3"/>
  <c r="BH312" i="3"/>
  <c r="BG312" i="3"/>
  <c r="BE312" i="3"/>
  <c r="T312" i="3"/>
  <c r="R312" i="3"/>
  <c r="P312" i="3"/>
  <c r="BI311" i="3"/>
  <c r="BH311" i="3"/>
  <c r="BG311" i="3"/>
  <c r="BE311" i="3"/>
  <c r="T311" i="3"/>
  <c r="R311" i="3"/>
  <c r="P311" i="3"/>
  <c r="BI310" i="3"/>
  <c r="BH310" i="3"/>
  <c r="BG310" i="3"/>
  <c r="BE310" i="3"/>
  <c r="T310" i="3"/>
  <c r="R310" i="3"/>
  <c r="P310" i="3"/>
  <c r="BI309" i="3"/>
  <c r="BH309" i="3"/>
  <c r="BG309" i="3"/>
  <c r="BE309" i="3"/>
  <c r="T309" i="3"/>
  <c r="R309" i="3"/>
  <c r="P309" i="3"/>
  <c r="BI308" i="3"/>
  <c r="BH308" i="3"/>
  <c r="BG308" i="3"/>
  <c r="BE308" i="3"/>
  <c r="T308" i="3"/>
  <c r="R308" i="3"/>
  <c r="P308" i="3"/>
  <c r="BI307" i="3"/>
  <c r="BH307" i="3"/>
  <c r="BG307" i="3"/>
  <c r="BE307" i="3"/>
  <c r="T307" i="3"/>
  <c r="R307" i="3"/>
  <c r="P307" i="3"/>
  <c r="BI306" i="3"/>
  <c r="BH306" i="3"/>
  <c r="BG306" i="3"/>
  <c r="BE306" i="3"/>
  <c r="T306" i="3"/>
  <c r="R306" i="3"/>
  <c r="P306" i="3"/>
  <c r="BI303" i="3"/>
  <c r="BH303" i="3"/>
  <c r="BG303" i="3"/>
  <c r="BE303" i="3"/>
  <c r="T303" i="3"/>
  <c r="T302" i="3" s="1"/>
  <c r="R303" i="3"/>
  <c r="R302" i="3" s="1"/>
  <c r="P303" i="3"/>
  <c r="P302" i="3" s="1"/>
  <c r="BI301" i="3"/>
  <c r="BH301" i="3"/>
  <c r="BG301" i="3"/>
  <c r="BE301" i="3"/>
  <c r="T301" i="3"/>
  <c r="R301" i="3"/>
  <c r="P301" i="3"/>
  <c r="BI300" i="3"/>
  <c r="BH300" i="3"/>
  <c r="BG300" i="3"/>
  <c r="BE300" i="3"/>
  <c r="T300" i="3"/>
  <c r="R300" i="3"/>
  <c r="P300" i="3"/>
  <c r="BI299" i="3"/>
  <c r="BH299" i="3"/>
  <c r="BG299" i="3"/>
  <c r="BE299" i="3"/>
  <c r="T299" i="3"/>
  <c r="R299" i="3"/>
  <c r="P299" i="3"/>
  <c r="BI298" i="3"/>
  <c r="BH298" i="3"/>
  <c r="BG298" i="3"/>
  <c r="BE298" i="3"/>
  <c r="T298" i="3"/>
  <c r="R298" i="3"/>
  <c r="P298" i="3"/>
  <c r="BI297" i="3"/>
  <c r="BH297" i="3"/>
  <c r="BG297" i="3"/>
  <c r="BE297" i="3"/>
  <c r="T297" i="3"/>
  <c r="R297" i="3"/>
  <c r="P297" i="3"/>
  <c r="BI296" i="3"/>
  <c r="BH296" i="3"/>
  <c r="BG296" i="3"/>
  <c r="BE296" i="3"/>
  <c r="T296" i="3"/>
  <c r="R296" i="3"/>
  <c r="P296" i="3"/>
  <c r="BI295" i="3"/>
  <c r="BH295" i="3"/>
  <c r="BG295" i="3"/>
  <c r="BE295" i="3"/>
  <c r="T295" i="3"/>
  <c r="R295" i="3"/>
  <c r="P295" i="3"/>
  <c r="BI294" i="3"/>
  <c r="BH294" i="3"/>
  <c r="BG294" i="3"/>
  <c r="BE294" i="3"/>
  <c r="T294" i="3"/>
  <c r="R294" i="3"/>
  <c r="P294" i="3"/>
  <c r="BI293" i="3"/>
  <c r="BH293" i="3"/>
  <c r="BG293" i="3"/>
  <c r="BE293" i="3"/>
  <c r="T293" i="3"/>
  <c r="R293" i="3"/>
  <c r="P293" i="3"/>
  <c r="BI292" i="3"/>
  <c r="BH292" i="3"/>
  <c r="BG292" i="3"/>
  <c r="BE292" i="3"/>
  <c r="T292" i="3"/>
  <c r="R292" i="3"/>
  <c r="P292" i="3"/>
  <c r="BI291" i="3"/>
  <c r="BH291" i="3"/>
  <c r="BG291" i="3"/>
  <c r="BE291" i="3"/>
  <c r="T291" i="3"/>
  <c r="R291" i="3"/>
  <c r="P291" i="3"/>
  <c r="BI290" i="3"/>
  <c r="BH290" i="3"/>
  <c r="BG290" i="3"/>
  <c r="BE290" i="3"/>
  <c r="T290" i="3"/>
  <c r="R290" i="3"/>
  <c r="P290" i="3"/>
  <c r="BI289" i="3"/>
  <c r="BH289" i="3"/>
  <c r="BG289" i="3"/>
  <c r="BE289" i="3"/>
  <c r="T289" i="3"/>
  <c r="R289" i="3"/>
  <c r="P289" i="3"/>
  <c r="BI288" i="3"/>
  <c r="BH288" i="3"/>
  <c r="BG288" i="3"/>
  <c r="BE288" i="3"/>
  <c r="T288" i="3"/>
  <c r="R288" i="3"/>
  <c r="P288" i="3"/>
  <c r="BI287" i="3"/>
  <c r="BH287" i="3"/>
  <c r="BG287" i="3"/>
  <c r="BE287" i="3"/>
  <c r="T287" i="3"/>
  <c r="R287" i="3"/>
  <c r="P287" i="3"/>
  <c r="BI286" i="3"/>
  <c r="BH286" i="3"/>
  <c r="BG286" i="3"/>
  <c r="BE286" i="3"/>
  <c r="T286" i="3"/>
  <c r="R286" i="3"/>
  <c r="P286" i="3"/>
  <c r="BI285" i="3"/>
  <c r="BH285" i="3"/>
  <c r="BG285" i="3"/>
  <c r="BE285" i="3"/>
  <c r="T285" i="3"/>
  <c r="R285" i="3"/>
  <c r="P285" i="3"/>
  <c r="BI284" i="3"/>
  <c r="BH284" i="3"/>
  <c r="BG284" i="3"/>
  <c r="BE284" i="3"/>
  <c r="T284" i="3"/>
  <c r="R284" i="3"/>
  <c r="P284" i="3"/>
  <c r="BI283" i="3"/>
  <c r="BH283" i="3"/>
  <c r="BG283" i="3"/>
  <c r="BE283" i="3"/>
  <c r="T283" i="3"/>
  <c r="R283" i="3"/>
  <c r="P283" i="3"/>
  <c r="BI282" i="3"/>
  <c r="BH282" i="3"/>
  <c r="BG282" i="3"/>
  <c r="BE282" i="3"/>
  <c r="T282" i="3"/>
  <c r="R282" i="3"/>
  <c r="P282" i="3"/>
  <c r="BI281" i="3"/>
  <c r="BH281" i="3"/>
  <c r="BG281" i="3"/>
  <c r="BE281" i="3"/>
  <c r="T281" i="3"/>
  <c r="R281" i="3"/>
  <c r="P281" i="3"/>
  <c r="BI280" i="3"/>
  <c r="BH280" i="3"/>
  <c r="BG280" i="3"/>
  <c r="BE280" i="3"/>
  <c r="T280" i="3"/>
  <c r="R280" i="3"/>
  <c r="P280" i="3"/>
  <c r="BI279" i="3"/>
  <c r="BH279" i="3"/>
  <c r="BG279" i="3"/>
  <c r="BE279" i="3"/>
  <c r="T279" i="3"/>
  <c r="R279" i="3"/>
  <c r="P279" i="3"/>
  <c r="BI278" i="3"/>
  <c r="BH278" i="3"/>
  <c r="BG278" i="3"/>
  <c r="BE278" i="3"/>
  <c r="T278" i="3"/>
  <c r="R278" i="3"/>
  <c r="P278" i="3"/>
  <c r="BI276" i="3"/>
  <c r="BH276" i="3"/>
  <c r="BG276" i="3"/>
  <c r="BE276" i="3"/>
  <c r="T276" i="3"/>
  <c r="R276" i="3"/>
  <c r="P276" i="3"/>
  <c r="BI275" i="3"/>
  <c r="BH275" i="3"/>
  <c r="BG275" i="3"/>
  <c r="BE275" i="3"/>
  <c r="T275" i="3"/>
  <c r="R275" i="3"/>
  <c r="P275" i="3"/>
  <c r="BI274" i="3"/>
  <c r="BH274" i="3"/>
  <c r="BG274" i="3"/>
  <c r="BE274" i="3"/>
  <c r="T274" i="3"/>
  <c r="R274" i="3"/>
  <c r="P274" i="3"/>
  <c r="BI273" i="3"/>
  <c r="BH273" i="3"/>
  <c r="BG273" i="3"/>
  <c r="BE273" i="3"/>
  <c r="T273" i="3"/>
  <c r="R273" i="3"/>
  <c r="P273" i="3"/>
  <c r="BI272" i="3"/>
  <c r="BH272" i="3"/>
  <c r="BG272" i="3"/>
  <c r="BE272" i="3"/>
  <c r="T272" i="3"/>
  <c r="R272" i="3"/>
  <c r="P272" i="3"/>
  <c r="BI271" i="3"/>
  <c r="BH271" i="3"/>
  <c r="BG271" i="3"/>
  <c r="BE271" i="3"/>
  <c r="T271" i="3"/>
  <c r="R271" i="3"/>
  <c r="P271" i="3"/>
  <c r="BI270" i="3"/>
  <c r="BH270" i="3"/>
  <c r="BG270" i="3"/>
  <c r="BE270" i="3"/>
  <c r="T270" i="3"/>
  <c r="R270" i="3"/>
  <c r="P270" i="3"/>
  <c r="BI269" i="3"/>
  <c r="BH269" i="3"/>
  <c r="BG269" i="3"/>
  <c r="BE269" i="3"/>
  <c r="T269" i="3"/>
  <c r="R269" i="3"/>
  <c r="P269" i="3"/>
  <c r="BI268" i="3"/>
  <c r="BH268" i="3"/>
  <c r="BG268" i="3"/>
  <c r="BE268" i="3"/>
  <c r="T268" i="3"/>
  <c r="R268" i="3"/>
  <c r="P268" i="3"/>
  <c r="BI267" i="3"/>
  <c r="BH267" i="3"/>
  <c r="BG267" i="3"/>
  <c r="BE267" i="3"/>
  <c r="T267" i="3"/>
  <c r="R267" i="3"/>
  <c r="P267" i="3"/>
  <c r="BI266" i="3"/>
  <c r="BH266" i="3"/>
  <c r="BG266" i="3"/>
  <c r="BE266" i="3"/>
  <c r="T266" i="3"/>
  <c r="R266" i="3"/>
  <c r="P266" i="3"/>
  <c r="BI265" i="3"/>
  <c r="BH265" i="3"/>
  <c r="BG265" i="3"/>
  <c r="BE265" i="3"/>
  <c r="T265" i="3"/>
  <c r="R265" i="3"/>
  <c r="P265" i="3"/>
  <c r="BI264" i="3"/>
  <c r="BH264" i="3"/>
  <c r="BG264" i="3"/>
  <c r="BE264" i="3"/>
  <c r="T264" i="3"/>
  <c r="R264" i="3"/>
  <c r="P264" i="3"/>
  <c r="BI263" i="3"/>
  <c r="BH263" i="3"/>
  <c r="BG263" i="3"/>
  <c r="BE263" i="3"/>
  <c r="T263" i="3"/>
  <c r="R263" i="3"/>
  <c r="P263" i="3"/>
  <c r="BI262" i="3"/>
  <c r="BH262" i="3"/>
  <c r="BG262" i="3"/>
  <c r="BE262" i="3"/>
  <c r="T262" i="3"/>
  <c r="R262" i="3"/>
  <c r="P262" i="3"/>
  <c r="BI261" i="3"/>
  <c r="BH261" i="3"/>
  <c r="BG261" i="3"/>
  <c r="BE261" i="3"/>
  <c r="T261" i="3"/>
  <c r="R261" i="3"/>
  <c r="P261" i="3"/>
  <c r="BI260" i="3"/>
  <c r="BH260" i="3"/>
  <c r="BG260" i="3"/>
  <c r="BE260" i="3"/>
  <c r="T260" i="3"/>
  <c r="R260" i="3"/>
  <c r="P260" i="3"/>
  <c r="BI259" i="3"/>
  <c r="BH259" i="3"/>
  <c r="BG259" i="3"/>
  <c r="BE259" i="3"/>
  <c r="T259" i="3"/>
  <c r="R259" i="3"/>
  <c r="P259" i="3"/>
  <c r="BI258" i="3"/>
  <c r="BH258" i="3"/>
  <c r="BG258" i="3"/>
  <c r="BE258" i="3"/>
  <c r="T258" i="3"/>
  <c r="R258" i="3"/>
  <c r="P258" i="3"/>
  <c r="BI257" i="3"/>
  <c r="BH257" i="3"/>
  <c r="BG257" i="3"/>
  <c r="BE257" i="3"/>
  <c r="T257" i="3"/>
  <c r="R257" i="3"/>
  <c r="P257" i="3"/>
  <c r="BI256" i="3"/>
  <c r="BH256" i="3"/>
  <c r="BG256" i="3"/>
  <c r="BE256" i="3"/>
  <c r="T256" i="3"/>
  <c r="R256" i="3"/>
  <c r="P256" i="3"/>
  <c r="BI255" i="3"/>
  <c r="BH255" i="3"/>
  <c r="BG255" i="3"/>
  <c r="BE255" i="3"/>
  <c r="T255" i="3"/>
  <c r="R255" i="3"/>
  <c r="P255" i="3"/>
  <c r="BI254" i="3"/>
  <c r="BH254" i="3"/>
  <c r="BG254" i="3"/>
  <c r="BE254" i="3"/>
  <c r="T254" i="3"/>
  <c r="R254" i="3"/>
  <c r="P254" i="3"/>
  <c r="BI253" i="3"/>
  <c r="BH253" i="3"/>
  <c r="BG253" i="3"/>
  <c r="BE253" i="3"/>
  <c r="T253" i="3"/>
  <c r="R253" i="3"/>
  <c r="P253" i="3"/>
  <c r="BI252" i="3"/>
  <c r="BH252" i="3"/>
  <c r="BG252" i="3"/>
  <c r="BE252" i="3"/>
  <c r="T252" i="3"/>
  <c r="R252" i="3"/>
  <c r="P252" i="3"/>
  <c r="BI251" i="3"/>
  <c r="BH251" i="3"/>
  <c r="BG251" i="3"/>
  <c r="BE251" i="3"/>
  <c r="T251" i="3"/>
  <c r="R251" i="3"/>
  <c r="P251" i="3"/>
  <c r="BI250" i="3"/>
  <c r="BH250" i="3"/>
  <c r="BG250" i="3"/>
  <c r="BE250" i="3"/>
  <c r="T250" i="3"/>
  <c r="R250" i="3"/>
  <c r="P250" i="3"/>
  <c r="BI249" i="3"/>
  <c r="BH249" i="3"/>
  <c r="BG249" i="3"/>
  <c r="BE249" i="3"/>
  <c r="T249" i="3"/>
  <c r="R249" i="3"/>
  <c r="P249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6" i="3"/>
  <c r="BH246" i="3"/>
  <c r="BG246" i="3"/>
  <c r="BE246" i="3"/>
  <c r="T246" i="3"/>
  <c r="R246" i="3"/>
  <c r="P246" i="3"/>
  <c r="BI245" i="3"/>
  <c r="BH245" i="3"/>
  <c r="BG245" i="3"/>
  <c r="BE245" i="3"/>
  <c r="T245" i="3"/>
  <c r="R245" i="3"/>
  <c r="P245" i="3"/>
  <c r="BI244" i="3"/>
  <c r="BH244" i="3"/>
  <c r="BG244" i="3"/>
  <c r="BE244" i="3"/>
  <c r="T244" i="3"/>
  <c r="R244" i="3"/>
  <c r="P244" i="3"/>
  <c r="BI243" i="3"/>
  <c r="BH243" i="3"/>
  <c r="BG243" i="3"/>
  <c r="BE243" i="3"/>
  <c r="T243" i="3"/>
  <c r="R243" i="3"/>
  <c r="P243" i="3"/>
  <c r="BI242" i="3"/>
  <c r="BH242" i="3"/>
  <c r="BG242" i="3"/>
  <c r="BE242" i="3"/>
  <c r="T242" i="3"/>
  <c r="R242" i="3"/>
  <c r="P242" i="3"/>
  <c r="BI241" i="3"/>
  <c r="BH241" i="3"/>
  <c r="BG241" i="3"/>
  <c r="BE241" i="3"/>
  <c r="T241" i="3"/>
  <c r="R241" i="3"/>
  <c r="P241" i="3"/>
  <c r="BI240" i="3"/>
  <c r="BH240" i="3"/>
  <c r="BG240" i="3"/>
  <c r="BE240" i="3"/>
  <c r="T240" i="3"/>
  <c r="R240" i="3"/>
  <c r="P240" i="3"/>
  <c r="BI239" i="3"/>
  <c r="BH239" i="3"/>
  <c r="BG239" i="3"/>
  <c r="BE239" i="3"/>
  <c r="T239" i="3"/>
  <c r="R239" i="3"/>
  <c r="P239" i="3"/>
  <c r="BI238" i="3"/>
  <c r="BH238" i="3"/>
  <c r="BG238" i="3"/>
  <c r="BE238" i="3"/>
  <c r="T238" i="3"/>
  <c r="R238" i="3"/>
  <c r="P238" i="3"/>
  <c r="BI237" i="3"/>
  <c r="BH237" i="3"/>
  <c r="BG237" i="3"/>
  <c r="BE237" i="3"/>
  <c r="T237" i="3"/>
  <c r="R237" i="3"/>
  <c r="P237" i="3"/>
  <c r="BI236" i="3"/>
  <c r="BH236" i="3"/>
  <c r="BG236" i="3"/>
  <c r="BE236" i="3"/>
  <c r="T236" i="3"/>
  <c r="R236" i="3"/>
  <c r="P236" i="3"/>
  <c r="BI235" i="3"/>
  <c r="BH235" i="3"/>
  <c r="BG235" i="3"/>
  <c r="BE235" i="3"/>
  <c r="T235" i="3"/>
  <c r="R235" i="3"/>
  <c r="P235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32" i="3"/>
  <c r="BH232" i="3"/>
  <c r="BG232" i="3"/>
  <c r="BE232" i="3"/>
  <c r="T232" i="3"/>
  <c r="R232" i="3"/>
  <c r="P232" i="3"/>
  <c r="BI231" i="3"/>
  <c r="BH231" i="3"/>
  <c r="BG231" i="3"/>
  <c r="BE231" i="3"/>
  <c r="T231" i="3"/>
  <c r="R231" i="3"/>
  <c r="P231" i="3"/>
  <c r="BI229" i="3"/>
  <c r="BH229" i="3"/>
  <c r="BG229" i="3"/>
  <c r="BE229" i="3"/>
  <c r="T229" i="3"/>
  <c r="R229" i="3"/>
  <c r="P229" i="3"/>
  <c r="BI228" i="3"/>
  <c r="BH228" i="3"/>
  <c r="BG228" i="3"/>
  <c r="BE228" i="3"/>
  <c r="T228" i="3"/>
  <c r="R228" i="3"/>
  <c r="P228" i="3"/>
  <c r="BI227" i="3"/>
  <c r="BH227" i="3"/>
  <c r="BG227" i="3"/>
  <c r="BE227" i="3"/>
  <c r="T227" i="3"/>
  <c r="R227" i="3"/>
  <c r="P227" i="3"/>
  <c r="BI226" i="3"/>
  <c r="BH226" i="3"/>
  <c r="BG226" i="3"/>
  <c r="BE226" i="3"/>
  <c r="T226" i="3"/>
  <c r="R226" i="3"/>
  <c r="P226" i="3"/>
  <c r="BI225" i="3"/>
  <c r="BH225" i="3"/>
  <c r="BG225" i="3"/>
  <c r="BE225" i="3"/>
  <c r="T225" i="3"/>
  <c r="R225" i="3"/>
  <c r="P225" i="3"/>
  <c r="BI224" i="3"/>
  <c r="BH224" i="3"/>
  <c r="BG224" i="3"/>
  <c r="BE224" i="3"/>
  <c r="T224" i="3"/>
  <c r="R224" i="3"/>
  <c r="P224" i="3"/>
  <c r="BI223" i="3"/>
  <c r="BH223" i="3"/>
  <c r="BG223" i="3"/>
  <c r="BE223" i="3"/>
  <c r="T223" i="3"/>
  <c r="R223" i="3"/>
  <c r="P223" i="3"/>
  <c r="BI222" i="3"/>
  <c r="BH222" i="3"/>
  <c r="BG222" i="3"/>
  <c r="BE222" i="3"/>
  <c r="T222" i="3"/>
  <c r="R222" i="3"/>
  <c r="P222" i="3"/>
  <c r="BI221" i="3"/>
  <c r="BH221" i="3"/>
  <c r="BG221" i="3"/>
  <c r="BE221" i="3"/>
  <c r="T221" i="3"/>
  <c r="R221" i="3"/>
  <c r="P221" i="3"/>
  <c r="BI220" i="3"/>
  <c r="BH220" i="3"/>
  <c r="BG220" i="3"/>
  <c r="BE220" i="3"/>
  <c r="T220" i="3"/>
  <c r="R220" i="3"/>
  <c r="P220" i="3"/>
  <c r="BI219" i="3"/>
  <c r="BH219" i="3"/>
  <c r="BG219" i="3"/>
  <c r="BE219" i="3"/>
  <c r="T219" i="3"/>
  <c r="R219" i="3"/>
  <c r="P219" i="3"/>
  <c r="BI218" i="3"/>
  <c r="BH218" i="3"/>
  <c r="BG218" i="3"/>
  <c r="BE218" i="3"/>
  <c r="T218" i="3"/>
  <c r="R218" i="3"/>
  <c r="P218" i="3"/>
  <c r="BI217" i="3"/>
  <c r="BH217" i="3"/>
  <c r="BG217" i="3"/>
  <c r="BE217" i="3"/>
  <c r="T217" i="3"/>
  <c r="R217" i="3"/>
  <c r="P217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4" i="3"/>
  <c r="BH214" i="3"/>
  <c r="BG214" i="3"/>
  <c r="BE214" i="3"/>
  <c r="T214" i="3"/>
  <c r="R214" i="3"/>
  <c r="P214" i="3"/>
  <c r="BI213" i="3"/>
  <c r="BH213" i="3"/>
  <c r="BG213" i="3"/>
  <c r="BE213" i="3"/>
  <c r="T213" i="3"/>
  <c r="R213" i="3"/>
  <c r="P213" i="3"/>
  <c r="BI211" i="3"/>
  <c r="BH211" i="3"/>
  <c r="BG211" i="3"/>
  <c r="BE211" i="3"/>
  <c r="T211" i="3"/>
  <c r="R211" i="3"/>
  <c r="P211" i="3"/>
  <c r="BI210" i="3"/>
  <c r="BH210" i="3"/>
  <c r="BG210" i="3"/>
  <c r="BE210" i="3"/>
  <c r="T210" i="3"/>
  <c r="R210" i="3"/>
  <c r="P210" i="3"/>
  <c r="BI209" i="3"/>
  <c r="BH209" i="3"/>
  <c r="BG209" i="3"/>
  <c r="BE209" i="3"/>
  <c r="T209" i="3"/>
  <c r="R209" i="3"/>
  <c r="P209" i="3"/>
  <c r="BI208" i="3"/>
  <c r="BH208" i="3"/>
  <c r="BG208" i="3"/>
  <c r="BE208" i="3"/>
  <c r="T208" i="3"/>
  <c r="R208" i="3"/>
  <c r="P208" i="3"/>
  <c r="BI207" i="3"/>
  <c r="BH207" i="3"/>
  <c r="BG207" i="3"/>
  <c r="BE207" i="3"/>
  <c r="T207" i="3"/>
  <c r="R207" i="3"/>
  <c r="P207" i="3"/>
  <c r="BI206" i="3"/>
  <c r="BH206" i="3"/>
  <c r="BG206" i="3"/>
  <c r="BE206" i="3"/>
  <c r="T206" i="3"/>
  <c r="R206" i="3"/>
  <c r="P206" i="3"/>
  <c r="BI205" i="3"/>
  <c r="BH205" i="3"/>
  <c r="BG205" i="3"/>
  <c r="BE205" i="3"/>
  <c r="T205" i="3"/>
  <c r="R205" i="3"/>
  <c r="P205" i="3"/>
  <c r="BI204" i="3"/>
  <c r="BH204" i="3"/>
  <c r="BG204" i="3"/>
  <c r="BE204" i="3"/>
  <c r="T204" i="3"/>
  <c r="R204" i="3"/>
  <c r="P204" i="3"/>
  <c r="BI203" i="3"/>
  <c r="BH203" i="3"/>
  <c r="BG203" i="3"/>
  <c r="BE203" i="3"/>
  <c r="T203" i="3"/>
  <c r="R203" i="3"/>
  <c r="P203" i="3"/>
  <c r="BI202" i="3"/>
  <c r="BH202" i="3"/>
  <c r="BG202" i="3"/>
  <c r="BE202" i="3"/>
  <c r="T202" i="3"/>
  <c r="R202" i="3"/>
  <c r="P202" i="3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9" i="3"/>
  <c r="BH199" i="3"/>
  <c r="BG199" i="3"/>
  <c r="BE199" i="3"/>
  <c r="T199" i="3"/>
  <c r="R199" i="3"/>
  <c r="P199" i="3"/>
  <c r="BI198" i="3"/>
  <c r="BH198" i="3"/>
  <c r="BG198" i="3"/>
  <c r="BE198" i="3"/>
  <c r="T198" i="3"/>
  <c r="R198" i="3"/>
  <c r="P198" i="3"/>
  <c r="BI197" i="3"/>
  <c r="BH197" i="3"/>
  <c r="BG197" i="3"/>
  <c r="BE197" i="3"/>
  <c r="T197" i="3"/>
  <c r="R197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4" i="3"/>
  <c r="BH174" i="3"/>
  <c r="BG174" i="3"/>
  <c r="BE174" i="3"/>
  <c r="T174" i="3"/>
  <c r="R174" i="3"/>
  <c r="P174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5" i="3"/>
  <c r="BH165" i="3"/>
  <c r="BG165" i="3"/>
  <c r="BE165" i="3"/>
  <c r="T165" i="3"/>
  <c r="R165" i="3"/>
  <c r="P165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J146" i="3"/>
  <c r="J145" i="3"/>
  <c r="F145" i="3"/>
  <c r="F143" i="3"/>
  <c r="E141" i="3"/>
  <c r="J92" i="3"/>
  <c r="J91" i="3"/>
  <c r="F91" i="3"/>
  <c r="F89" i="3"/>
  <c r="E87" i="3"/>
  <c r="J18" i="3"/>
  <c r="E18" i="3"/>
  <c r="F146" i="3" s="1"/>
  <c r="J17" i="3"/>
  <c r="J12" i="3"/>
  <c r="J89" i="3"/>
  <c r="E7" i="3"/>
  <c r="E85" i="3"/>
  <c r="J37" i="2"/>
  <c r="J36" i="2"/>
  <c r="AY95" i="1" s="1"/>
  <c r="J35" i="2"/>
  <c r="AX95" i="1" s="1"/>
  <c r="BI301" i="2"/>
  <c r="BH301" i="2"/>
  <c r="BG301" i="2"/>
  <c r="BE301" i="2"/>
  <c r="T301" i="2"/>
  <c r="T300" i="2" s="1"/>
  <c r="T299" i="2" s="1"/>
  <c r="R301" i="2"/>
  <c r="R300" i="2"/>
  <c r="R299" i="2" s="1"/>
  <c r="P301" i="2"/>
  <c r="P300" i="2" s="1"/>
  <c r="P299" i="2" s="1"/>
  <c r="BI298" i="2"/>
  <c r="BH298" i="2"/>
  <c r="BG298" i="2"/>
  <c r="BE298" i="2"/>
  <c r="T298" i="2"/>
  <c r="R298" i="2"/>
  <c r="P298" i="2"/>
  <c r="BI297" i="2"/>
  <c r="BH297" i="2"/>
  <c r="BG297" i="2"/>
  <c r="BE297" i="2"/>
  <c r="T297" i="2"/>
  <c r="R297" i="2"/>
  <c r="P297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89" i="2"/>
  <c r="BH289" i="2"/>
  <c r="BG289" i="2"/>
  <c r="BE289" i="2"/>
  <c r="T289" i="2"/>
  <c r="R289" i="2"/>
  <c r="P289" i="2"/>
  <c r="BI287" i="2"/>
  <c r="BH287" i="2"/>
  <c r="BG287" i="2"/>
  <c r="BE287" i="2"/>
  <c r="T287" i="2"/>
  <c r="R287" i="2"/>
  <c r="P287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1" i="2"/>
  <c r="BH281" i="2"/>
  <c r="BG281" i="2"/>
  <c r="BE281" i="2"/>
  <c r="T281" i="2"/>
  <c r="R281" i="2"/>
  <c r="P281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8" i="2"/>
  <c r="BH278" i="2"/>
  <c r="BG278" i="2"/>
  <c r="BE278" i="2"/>
  <c r="T278" i="2"/>
  <c r="R278" i="2"/>
  <c r="P278" i="2"/>
  <c r="BI275" i="2"/>
  <c r="BH275" i="2"/>
  <c r="BG275" i="2"/>
  <c r="BE275" i="2"/>
  <c r="T275" i="2"/>
  <c r="T274" i="2" s="1"/>
  <c r="R275" i="2"/>
  <c r="R274" i="2" s="1"/>
  <c r="P275" i="2"/>
  <c r="P274" i="2" s="1"/>
  <c r="BI273" i="2"/>
  <c r="BH273" i="2"/>
  <c r="BG273" i="2"/>
  <c r="BE273" i="2"/>
  <c r="T273" i="2"/>
  <c r="R273" i="2"/>
  <c r="P273" i="2"/>
  <c r="BI272" i="2"/>
  <c r="BH272" i="2"/>
  <c r="BG272" i="2"/>
  <c r="BE272" i="2"/>
  <c r="T272" i="2"/>
  <c r="R272" i="2"/>
  <c r="P272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9" i="2"/>
  <c r="BH269" i="2"/>
  <c r="BG269" i="2"/>
  <c r="BE269" i="2"/>
  <c r="T269" i="2"/>
  <c r="R269" i="2"/>
  <c r="P269" i="2"/>
  <c r="BI267" i="2"/>
  <c r="BH267" i="2"/>
  <c r="BG267" i="2"/>
  <c r="BE267" i="2"/>
  <c r="T267" i="2"/>
  <c r="R267" i="2"/>
  <c r="P267" i="2"/>
  <c r="BI266" i="2"/>
  <c r="BH266" i="2"/>
  <c r="BG266" i="2"/>
  <c r="BE266" i="2"/>
  <c r="T266" i="2"/>
  <c r="R266" i="2"/>
  <c r="P266" i="2"/>
  <c r="BI265" i="2"/>
  <c r="BH265" i="2"/>
  <c r="BG265" i="2"/>
  <c r="BE265" i="2"/>
  <c r="T265" i="2"/>
  <c r="R265" i="2"/>
  <c r="P265" i="2"/>
  <c r="BI264" i="2"/>
  <c r="BH264" i="2"/>
  <c r="BG264" i="2"/>
  <c r="BE264" i="2"/>
  <c r="T264" i="2"/>
  <c r="R264" i="2"/>
  <c r="P264" i="2"/>
  <c r="BI263" i="2"/>
  <c r="BH263" i="2"/>
  <c r="BG263" i="2"/>
  <c r="BE263" i="2"/>
  <c r="T263" i="2"/>
  <c r="R263" i="2"/>
  <c r="P263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9" i="2"/>
  <c r="BH259" i="2"/>
  <c r="BG259" i="2"/>
  <c r="BE259" i="2"/>
  <c r="T259" i="2"/>
  <c r="R259" i="2"/>
  <c r="P259" i="2"/>
  <c r="BI258" i="2"/>
  <c r="BH258" i="2"/>
  <c r="BG258" i="2"/>
  <c r="BE258" i="2"/>
  <c r="T258" i="2"/>
  <c r="R258" i="2"/>
  <c r="P258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4" i="2"/>
  <c r="BH254" i="2"/>
  <c r="BG254" i="2"/>
  <c r="BE254" i="2"/>
  <c r="T254" i="2"/>
  <c r="R254" i="2"/>
  <c r="P254" i="2"/>
  <c r="BI253" i="2"/>
  <c r="BH253" i="2"/>
  <c r="BG253" i="2"/>
  <c r="BE253" i="2"/>
  <c r="T253" i="2"/>
  <c r="R253" i="2"/>
  <c r="P253" i="2"/>
  <c r="BI251" i="2"/>
  <c r="BH251" i="2"/>
  <c r="BG251" i="2"/>
  <c r="BE251" i="2"/>
  <c r="T251" i="2"/>
  <c r="R251" i="2"/>
  <c r="P251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4" i="2"/>
  <c r="BH244" i="2"/>
  <c r="BG244" i="2"/>
  <c r="BE244" i="2"/>
  <c r="T244" i="2"/>
  <c r="R244" i="2"/>
  <c r="P244" i="2"/>
  <c r="BI243" i="2"/>
  <c r="BH243" i="2"/>
  <c r="BG243" i="2"/>
  <c r="BE243" i="2"/>
  <c r="T243" i="2"/>
  <c r="R243" i="2"/>
  <c r="P243" i="2"/>
  <c r="BI241" i="2"/>
  <c r="BH241" i="2"/>
  <c r="BG241" i="2"/>
  <c r="BE241" i="2"/>
  <c r="T241" i="2"/>
  <c r="T240" i="2"/>
  <c r="R241" i="2"/>
  <c r="R240" i="2"/>
  <c r="P241" i="2"/>
  <c r="P240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7" i="2"/>
  <c r="BH237" i="2"/>
  <c r="BG237" i="2"/>
  <c r="BE237" i="2"/>
  <c r="T237" i="2"/>
  <c r="R237" i="2"/>
  <c r="P237" i="2"/>
  <c r="BI236" i="2"/>
  <c r="BH236" i="2"/>
  <c r="BG236" i="2"/>
  <c r="BE236" i="2"/>
  <c r="T236" i="2"/>
  <c r="R236" i="2"/>
  <c r="P236" i="2"/>
  <c r="BI234" i="2"/>
  <c r="BH234" i="2"/>
  <c r="BG234" i="2"/>
  <c r="BE234" i="2"/>
  <c r="T234" i="2"/>
  <c r="R234" i="2"/>
  <c r="P234" i="2"/>
  <c r="BI233" i="2"/>
  <c r="BH233" i="2"/>
  <c r="BG233" i="2"/>
  <c r="BE233" i="2"/>
  <c r="T233" i="2"/>
  <c r="R233" i="2"/>
  <c r="P233" i="2"/>
  <c r="BI232" i="2"/>
  <c r="BH232" i="2"/>
  <c r="BG232" i="2"/>
  <c r="BE232" i="2"/>
  <c r="T232" i="2"/>
  <c r="R232" i="2"/>
  <c r="P232" i="2"/>
  <c r="BI231" i="2"/>
  <c r="BH231" i="2"/>
  <c r="BG231" i="2"/>
  <c r="BE231" i="2"/>
  <c r="T231" i="2"/>
  <c r="R231" i="2"/>
  <c r="P231" i="2"/>
  <c r="BI230" i="2"/>
  <c r="BH230" i="2"/>
  <c r="BG230" i="2"/>
  <c r="BE230" i="2"/>
  <c r="T230" i="2"/>
  <c r="R230" i="2"/>
  <c r="P230" i="2"/>
  <c r="BI229" i="2"/>
  <c r="BH229" i="2"/>
  <c r="BG229" i="2"/>
  <c r="BE229" i="2"/>
  <c r="T229" i="2"/>
  <c r="R229" i="2"/>
  <c r="P229" i="2"/>
  <c r="BI227" i="2"/>
  <c r="BH227" i="2"/>
  <c r="BG227" i="2"/>
  <c r="BE227" i="2"/>
  <c r="T227" i="2"/>
  <c r="R227" i="2"/>
  <c r="P227" i="2"/>
  <c r="BI226" i="2"/>
  <c r="BH226" i="2"/>
  <c r="BG226" i="2"/>
  <c r="BE226" i="2"/>
  <c r="T226" i="2"/>
  <c r="R226" i="2"/>
  <c r="P226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23" i="2"/>
  <c r="BH223" i="2"/>
  <c r="BG223" i="2"/>
  <c r="BE223" i="2"/>
  <c r="T223" i="2"/>
  <c r="R223" i="2"/>
  <c r="P223" i="2"/>
  <c r="BI222" i="2"/>
  <c r="BH222" i="2"/>
  <c r="BG222" i="2"/>
  <c r="BE222" i="2"/>
  <c r="T222" i="2"/>
  <c r="R222" i="2"/>
  <c r="P222" i="2"/>
  <c r="BI221" i="2"/>
  <c r="BH221" i="2"/>
  <c r="BG221" i="2"/>
  <c r="BE221" i="2"/>
  <c r="T221" i="2"/>
  <c r="R221" i="2"/>
  <c r="P221" i="2"/>
  <c r="BI220" i="2"/>
  <c r="BH220" i="2"/>
  <c r="BG220" i="2"/>
  <c r="BE220" i="2"/>
  <c r="T220" i="2"/>
  <c r="R220" i="2"/>
  <c r="P220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6" i="2"/>
  <c r="BH216" i="2"/>
  <c r="BG216" i="2"/>
  <c r="BE216" i="2"/>
  <c r="T216" i="2"/>
  <c r="T215" i="2"/>
  <c r="R216" i="2"/>
  <c r="R215" i="2"/>
  <c r="P216" i="2"/>
  <c r="P215" i="2"/>
  <c r="BI214" i="2"/>
  <c r="BH214" i="2"/>
  <c r="BG214" i="2"/>
  <c r="BE214" i="2"/>
  <c r="T214" i="2"/>
  <c r="T213" i="2"/>
  <c r="R214" i="2"/>
  <c r="R213" i="2"/>
  <c r="P214" i="2"/>
  <c r="P213" i="2"/>
  <c r="BI212" i="2"/>
  <c r="BH212" i="2"/>
  <c r="BG212" i="2"/>
  <c r="BE212" i="2"/>
  <c r="T212" i="2"/>
  <c r="T211" i="2"/>
  <c r="R212" i="2"/>
  <c r="R211" i="2"/>
  <c r="P212" i="2"/>
  <c r="P211" i="2"/>
  <c r="BI210" i="2"/>
  <c r="BH210" i="2"/>
  <c r="BG210" i="2"/>
  <c r="BE210" i="2"/>
  <c r="T210" i="2"/>
  <c r="T209" i="2"/>
  <c r="R210" i="2"/>
  <c r="R209" i="2"/>
  <c r="P210" i="2"/>
  <c r="P209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4" i="2"/>
  <c r="BH204" i="2"/>
  <c r="BG204" i="2"/>
  <c r="BE204" i="2"/>
  <c r="T204" i="2"/>
  <c r="R204" i="2"/>
  <c r="P204" i="2"/>
  <c r="BI203" i="2"/>
  <c r="BH203" i="2"/>
  <c r="BG203" i="2"/>
  <c r="BE203" i="2"/>
  <c r="T203" i="2"/>
  <c r="R203" i="2"/>
  <c r="P203" i="2"/>
  <c r="BI202" i="2"/>
  <c r="BH202" i="2"/>
  <c r="BG202" i="2"/>
  <c r="BE202" i="2"/>
  <c r="T202" i="2"/>
  <c r="R202" i="2"/>
  <c r="P202" i="2"/>
  <c r="BI199" i="2"/>
  <c r="BH199" i="2"/>
  <c r="BG199" i="2"/>
  <c r="BE199" i="2"/>
  <c r="T199" i="2"/>
  <c r="T198" i="2" s="1"/>
  <c r="R199" i="2"/>
  <c r="R198" i="2" s="1"/>
  <c r="P199" i="2"/>
  <c r="P198" i="2" s="1"/>
  <c r="BI197" i="2"/>
  <c r="BH197" i="2"/>
  <c r="BG197" i="2"/>
  <c r="BE197" i="2"/>
  <c r="T197" i="2"/>
  <c r="R197" i="2"/>
  <c r="P197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1" i="2"/>
  <c r="BH191" i="2"/>
  <c r="BG191" i="2"/>
  <c r="BE191" i="2"/>
  <c r="T191" i="2"/>
  <c r="R191" i="2"/>
  <c r="P191" i="2"/>
  <c r="BI190" i="2"/>
  <c r="BH190" i="2"/>
  <c r="BG190" i="2"/>
  <c r="BE190" i="2"/>
  <c r="T190" i="2"/>
  <c r="R190" i="2"/>
  <c r="P190" i="2"/>
  <c r="BI189" i="2"/>
  <c r="BH189" i="2"/>
  <c r="BG189" i="2"/>
  <c r="BE189" i="2"/>
  <c r="T189" i="2"/>
  <c r="R189" i="2"/>
  <c r="P189" i="2"/>
  <c r="BI188" i="2"/>
  <c r="BH188" i="2"/>
  <c r="BG188" i="2"/>
  <c r="BE188" i="2"/>
  <c r="T188" i="2"/>
  <c r="R188" i="2"/>
  <c r="P188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5" i="2"/>
  <c r="BH185" i="2"/>
  <c r="BG185" i="2"/>
  <c r="BE185" i="2"/>
  <c r="T185" i="2"/>
  <c r="R185" i="2"/>
  <c r="P185" i="2"/>
  <c r="BI184" i="2"/>
  <c r="BH184" i="2"/>
  <c r="BG184" i="2"/>
  <c r="BE184" i="2"/>
  <c r="T184" i="2"/>
  <c r="R184" i="2"/>
  <c r="P184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80" i="2"/>
  <c r="BH180" i="2"/>
  <c r="BG180" i="2"/>
  <c r="BE180" i="2"/>
  <c r="T180" i="2"/>
  <c r="R180" i="2"/>
  <c r="P180" i="2"/>
  <c r="BI179" i="2"/>
  <c r="BH179" i="2"/>
  <c r="BG179" i="2"/>
  <c r="BE179" i="2"/>
  <c r="T179" i="2"/>
  <c r="R179" i="2"/>
  <c r="P179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4" i="2"/>
  <c r="BH164" i="2"/>
  <c r="BG164" i="2"/>
  <c r="BE164" i="2"/>
  <c r="T164" i="2"/>
  <c r="R164" i="2"/>
  <c r="P164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5" i="2"/>
  <c r="BH155" i="2"/>
  <c r="BG155" i="2"/>
  <c r="BE155" i="2"/>
  <c r="T155" i="2"/>
  <c r="R155" i="2"/>
  <c r="P155" i="2"/>
  <c r="BI154" i="2"/>
  <c r="BH154" i="2"/>
  <c r="BG154" i="2"/>
  <c r="BE154" i="2"/>
  <c r="T154" i="2"/>
  <c r="R154" i="2"/>
  <c r="P154" i="2"/>
  <c r="BI153" i="2"/>
  <c r="BH153" i="2"/>
  <c r="BG153" i="2"/>
  <c r="BE153" i="2"/>
  <c r="T153" i="2"/>
  <c r="R153" i="2"/>
  <c r="P153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J138" i="2"/>
  <c r="J137" i="2"/>
  <c r="F137" i="2"/>
  <c r="F135" i="2"/>
  <c r="E133" i="2"/>
  <c r="J92" i="2"/>
  <c r="J91" i="2"/>
  <c r="F91" i="2"/>
  <c r="F89" i="2"/>
  <c r="E87" i="2"/>
  <c r="J18" i="2"/>
  <c r="E18" i="2"/>
  <c r="F138" i="2"/>
  <c r="J17" i="2"/>
  <c r="J12" i="2"/>
  <c r="J135" i="2" s="1"/>
  <c r="E7" i="2"/>
  <c r="E85" i="2" s="1"/>
  <c r="L90" i="1"/>
  <c r="AM90" i="1"/>
  <c r="AM89" i="1"/>
  <c r="L89" i="1"/>
  <c r="AM87" i="1"/>
  <c r="L87" i="1"/>
  <c r="L85" i="1"/>
  <c r="L84" i="1"/>
  <c r="BK134" i="11"/>
  <c r="J134" i="11"/>
  <c r="J144" i="10"/>
  <c r="J143" i="10"/>
  <c r="J141" i="10"/>
  <c r="J140" i="10"/>
  <c r="J138" i="10"/>
  <c r="J136" i="10"/>
  <c r="BK135" i="10"/>
  <c r="BK134" i="10"/>
  <c r="BK131" i="10"/>
  <c r="J128" i="10"/>
  <c r="J127" i="10"/>
  <c r="J151" i="9"/>
  <c r="J147" i="9"/>
  <c r="BK146" i="9"/>
  <c r="J142" i="9"/>
  <c r="BK140" i="9"/>
  <c r="J139" i="9"/>
  <c r="J135" i="9"/>
  <c r="BK133" i="9"/>
  <c r="BK132" i="9"/>
  <c r="J132" i="9"/>
  <c r="BK131" i="9"/>
  <c r="J130" i="9"/>
  <c r="J127" i="9"/>
  <c r="J126" i="9"/>
  <c r="J125" i="9"/>
  <c r="J142" i="8"/>
  <c r="BK139" i="8"/>
  <c r="J139" i="8"/>
  <c r="BK136" i="8"/>
  <c r="BK130" i="8"/>
  <c r="J129" i="8"/>
  <c r="J148" i="7"/>
  <c r="BK147" i="7"/>
  <c r="J145" i="7"/>
  <c r="BK140" i="7"/>
  <c r="J137" i="7"/>
  <c r="J136" i="7"/>
  <c r="BK133" i="7"/>
  <c r="BK131" i="7"/>
  <c r="J127" i="7"/>
  <c r="BK126" i="7"/>
  <c r="BK240" i="6"/>
  <c r="J240" i="6"/>
  <c r="BK237" i="6"/>
  <c r="J235" i="6"/>
  <c r="BK234" i="6"/>
  <c r="J230" i="6"/>
  <c r="J229" i="6"/>
  <c r="J228" i="6"/>
  <c r="J226" i="6"/>
  <c r="J224" i="6"/>
  <c r="BK223" i="6"/>
  <c r="BK216" i="6"/>
  <c r="J213" i="6"/>
  <c r="J212" i="6"/>
  <c r="BK210" i="6"/>
  <c r="J209" i="6"/>
  <c r="J207" i="6"/>
  <c r="BK201" i="6"/>
  <c r="BK195" i="6"/>
  <c r="J194" i="6"/>
  <c r="J193" i="6"/>
  <c r="J192" i="6"/>
  <c r="BK191" i="6"/>
  <c r="J187" i="6"/>
  <c r="BK186" i="6"/>
  <c r="BK183" i="6"/>
  <c r="J180" i="6"/>
  <c r="BK178" i="6"/>
  <c r="J175" i="6"/>
  <c r="J174" i="6"/>
  <c r="J173" i="6"/>
  <c r="BK171" i="6"/>
  <c r="J167" i="6"/>
  <c r="BK166" i="6"/>
  <c r="BK165" i="6"/>
  <c r="BK159" i="6"/>
  <c r="BK157" i="6"/>
  <c r="J155" i="6"/>
  <c r="BK150" i="6"/>
  <c r="BK149" i="6"/>
  <c r="J145" i="6"/>
  <c r="J144" i="6"/>
  <c r="BK143" i="6"/>
  <c r="J142" i="6"/>
  <c r="J141" i="6"/>
  <c r="BK140" i="6"/>
  <c r="BK139" i="6"/>
  <c r="J136" i="6"/>
  <c r="BK135" i="6"/>
  <c r="J167" i="5"/>
  <c r="J164" i="5"/>
  <c r="J162" i="5"/>
  <c r="BK161" i="5"/>
  <c r="BK159" i="5"/>
  <c r="BK158" i="5"/>
  <c r="J158" i="5"/>
  <c r="BK157" i="5"/>
  <c r="J157" i="5"/>
  <c r="J155" i="5"/>
  <c r="J153" i="5"/>
  <c r="BK151" i="5"/>
  <c r="BK145" i="5"/>
  <c r="BK142" i="5"/>
  <c r="J140" i="5"/>
  <c r="BK138" i="5"/>
  <c r="J137" i="5"/>
  <c r="J136" i="5"/>
  <c r="J132" i="5"/>
  <c r="J129" i="5"/>
  <c r="BK141" i="4"/>
  <c r="BK137" i="4"/>
  <c r="J136" i="4"/>
  <c r="BK135" i="4"/>
  <c r="BK132" i="4"/>
  <c r="BK129" i="4"/>
  <c r="J128" i="4"/>
  <c r="BK127" i="4"/>
  <c r="BK617" i="3"/>
  <c r="BK612" i="3"/>
  <c r="BK611" i="3"/>
  <c r="BK610" i="3"/>
  <c r="J609" i="3"/>
  <c r="BK606" i="3"/>
  <c r="BK605" i="3"/>
  <c r="J604" i="3"/>
  <c r="BK600" i="3"/>
  <c r="BK599" i="3"/>
  <c r="J598" i="3"/>
  <c r="J597" i="3"/>
  <c r="BK594" i="3"/>
  <c r="J593" i="3"/>
  <c r="BK588" i="3"/>
  <c r="J587" i="3"/>
  <c r="BK585" i="3"/>
  <c r="BK584" i="3"/>
  <c r="BK581" i="3"/>
  <c r="BK579" i="3"/>
  <c r="J576" i="3"/>
  <c r="J574" i="3"/>
  <c r="J573" i="3"/>
  <c r="J572" i="3"/>
  <c r="BK569" i="3"/>
  <c r="BK567" i="3"/>
  <c r="BK564" i="3"/>
  <c r="J562" i="3"/>
  <c r="J561" i="3"/>
  <c r="BK557" i="3"/>
  <c r="J556" i="3"/>
  <c r="BK554" i="3"/>
  <c r="J553" i="3"/>
  <c r="BK551" i="3"/>
  <c r="J549" i="3"/>
  <c r="J546" i="3"/>
  <c r="J545" i="3"/>
  <c r="J543" i="3"/>
  <c r="BK541" i="3"/>
  <c r="BK540" i="3"/>
  <c r="BK537" i="3"/>
  <c r="BK534" i="3"/>
  <c r="J530" i="3"/>
  <c r="J526" i="3"/>
  <c r="BK521" i="3"/>
  <c r="BK518" i="3"/>
  <c r="J515" i="3"/>
  <c r="J505" i="3"/>
  <c r="BK501" i="3"/>
  <c r="BK498" i="3"/>
  <c r="J497" i="3"/>
  <c r="J496" i="3"/>
  <c r="J494" i="3"/>
  <c r="BK492" i="3"/>
  <c r="BK491" i="3"/>
  <c r="BK490" i="3"/>
  <c r="BK489" i="3"/>
  <c r="J488" i="3"/>
  <c r="BK485" i="3"/>
  <c r="BK484" i="3"/>
  <c r="J483" i="3"/>
  <c r="BK479" i="3"/>
  <c r="J478" i="3"/>
  <c r="BK477" i="3"/>
  <c r="BK476" i="3"/>
  <c r="BK474" i="3"/>
  <c r="BK473" i="3"/>
  <c r="BK472" i="3"/>
  <c r="J471" i="3"/>
  <c r="J469" i="3"/>
  <c r="J467" i="3"/>
  <c r="BK465" i="3"/>
  <c r="BK464" i="3"/>
  <c r="J463" i="3"/>
  <c r="J461" i="3"/>
  <c r="BK459" i="3"/>
  <c r="BK458" i="3"/>
  <c r="BK456" i="3"/>
  <c r="BK454" i="3"/>
  <c r="BK451" i="3"/>
  <c r="J448" i="3"/>
  <c r="BK444" i="3"/>
  <c r="BK442" i="3"/>
  <c r="BK441" i="3"/>
  <c r="BK436" i="3"/>
  <c r="BK434" i="3"/>
  <c r="BK429" i="3"/>
  <c r="J427" i="3"/>
  <c r="BK422" i="3"/>
  <c r="J420" i="3"/>
  <c r="J418" i="3"/>
  <c r="J412" i="3"/>
  <c r="BK411" i="3"/>
  <c r="J410" i="3"/>
  <c r="BK409" i="3"/>
  <c r="J408" i="3"/>
  <c r="BK407" i="3"/>
  <c r="BK405" i="3"/>
  <c r="BK404" i="3"/>
  <c r="BK402" i="3"/>
  <c r="J401" i="3"/>
  <c r="J398" i="3"/>
  <c r="BK396" i="3"/>
  <c r="BK393" i="3"/>
  <c r="BK389" i="3"/>
  <c r="J386" i="3"/>
  <c r="BK383" i="3"/>
  <c r="BK382" i="3"/>
  <c r="J375" i="3"/>
  <c r="BK373" i="3"/>
  <c r="BK369" i="3"/>
  <c r="J365" i="3"/>
  <c r="BK363" i="3"/>
  <c r="J361" i="3"/>
  <c r="BK360" i="3"/>
  <c r="BK359" i="3"/>
  <c r="J356" i="3"/>
  <c r="J354" i="3"/>
  <c r="J349" i="3"/>
  <c r="BK346" i="3"/>
  <c r="J344" i="3"/>
  <c r="BK336" i="3"/>
  <c r="BK335" i="3"/>
  <c r="BK333" i="3"/>
  <c r="BK332" i="3"/>
  <c r="J331" i="3"/>
  <c r="BK329" i="3"/>
  <c r="BK328" i="3"/>
  <c r="J322" i="3"/>
  <c r="BK320" i="3"/>
  <c r="J319" i="3"/>
  <c r="J315" i="3"/>
  <c r="J314" i="3"/>
  <c r="BK313" i="3"/>
  <c r="BK311" i="3"/>
  <c r="BK310" i="3"/>
  <c r="BK307" i="3"/>
  <c r="BK303" i="3"/>
  <c r="J301" i="3"/>
  <c r="J299" i="3"/>
  <c r="J296" i="3"/>
  <c r="BK295" i="3"/>
  <c r="BK268" i="3"/>
  <c r="J266" i="3"/>
  <c r="BK264" i="3"/>
  <c r="BK260" i="3"/>
  <c r="J252" i="3"/>
  <c r="J251" i="3"/>
  <c r="J249" i="3"/>
  <c r="BK247" i="3"/>
  <c r="BK245" i="3"/>
  <c r="J244" i="3"/>
  <c r="J243" i="3"/>
  <c r="J242" i="3"/>
  <c r="BK239" i="3"/>
  <c r="BK238" i="3"/>
  <c r="BK237" i="3"/>
  <c r="BK236" i="3"/>
  <c r="BK235" i="3"/>
  <c r="J231" i="3"/>
  <c r="BK227" i="3"/>
  <c r="J226" i="3"/>
  <c r="J225" i="3"/>
  <c r="J223" i="3"/>
  <c r="J220" i="3"/>
  <c r="BK219" i="3"/>
  <c r="J210" i="3"/>
  <c r="BK205" i="3"/>
  <c r="J199" i="3"/>
  <c r="J198" i="3"/>
  <c r="J197" i="3"/>
  <c r="BK194" i="3"/>
  <c r="BK193" i="3"/>
  <c r="BK192" i="3"/>
  <c r="BK190" i="3"/>
  <c r="BK189" i="3"/>
  <c r="J187" i="3"/>
  <c r="J185" i="3"/>
  <c r="BK181" i="3"/>
  <c r="BK180" i="3"/>
  <c r="BK179" i="3"/>
  <c r="J177" i="3"/>
  <c r="J169" i="3"/>
  <c r="BK166" i="3"/>
  <c r="BK165" i="3"/>
  <c r="BK161" i="3"/>
  <c r="J160" i="3"/>
  <c r="BK159" i="3"/>
  <c r="BK158" i="3"/>
  <c r="BK157" i="3"/>
  <c r="J152" i="3"/>
  <c r="BK301" i="2"/>
  <c r="J301" i="2"/>
  <c r="BK298" i="2"/>
  <c r="J298" i="2"/>
  <c r="J297" i="2"/>
  <c r="BK295" i="2"/>
  <c r="BK291" i="2"/>
  <c r="BK289" i="2"/>
  <c r="J286" i="2"/>
  <c r="J282" i="2"/>
  <c r="J280" i="2"/>
  <c r="BK279" i="2"/>
  <c r="BK273" i="2"/>
  <c r="BK272" i="2"/>
  <c r="BK271" i="2"/>
  <c r="BK267" i="2"/>
  <c r="J266" i="2"/>
  <c r="BK264" i="2"/>
  <c r="J263" i="2"/>
  <c r="BK262" i="2"/>
  <c r="BK261" i="2"/>
  <c r="BK259" i="2"/>
  <c r="J257" i="2"/>
  <c r="BK255" i="2"/>
  <c r="BK254" i="2"/>
  <c r="J251" i="2"/>
  <c r="J247" i="2"/>
  <c r="BK245" i="2"/>
  <c r="BK239" i="2"/>
  <c r="J236" i="2"/>
  <c r="J233" i="2"/>
  <c r="BK229" i="2"/>
  <c r="J225" i="2"/>
  <c r="BK224" i="2"/>
  <c r="J220" i="2"/>
  <c r="BK219" i="2"/>
  <c r="BK218" i="2"/>
  <c r="J206" i="2"/>
  <c r="BK205" i="2"/>
  <c r="BK203" i="2"/>
  <c r="BK199" i="2"/>
  <c r="J195" i="2"/>
  <c r="BK194" i="2"/>
  <c r="J193" i="2"/>
  <c r="J192" i="2"/>
  <c r="J191" i="2"/>
  <c r="J187" i="2"/>
  <c r="BK185" i="2"/>
  <c r="BK184" i="2"/>
  <c r="J183" i="2"/>
  <c r="BK182" i="2"/>
  <c r="J181" i="2"/>
  <c r="J178" i="2"/>
  <c r="J177" i="2"/>
  <c r="BK175" i="2"/>
  <c r="BK165" i="2"/>
  <c r="J164" i="2"/>
  <c r="BK161" i="2"/>
  <c r="BK160" i="2"/>
  <c r="J157" i="2"/>
  <c r="BK156" i="2"/>
  <c r="BK154" i="2"/>
  <c r="J152" i="2"/>
  <c r="BK151" i="2"/>
  <c r="J150" i="2"/>
  <c r="J149" i="2"/>
  <c r="J148" i="2"/>
  <c r="BK144" i="2"/>
  <c r="BK133" i="11"/>
  <c r="J128" i="11"/>
  <c r="J127" i="11"/>
  <c r="BK126" i="11"/>
  <c r="J125" i="11"/>
  <c r="BK170" i="10"/>
  <c r="BK166" i="10"/>
  <c r="BK164" i="10"/>
  <c r="J163" i="10"/>
  <c r="BK162" i="10"/>
  <c r="J162" i="10"/>
  <c r="BK161" i="10"/>
  <c r="J160" i="10"/>
  <c r="BK159" i="10"/>
  <c r="BK158" i="10"/>
  <c r="J157" i="10"/>
  <c r="J156" i="10"/>
  <c r="J155" i="10"/>
  <c r="J154" i="10"/>
  <c r="BK153" i="10"/>
  <c r="J152" i="10"/>
  <c r="BK150" i="10"/>
  <c r="BK149" i="10"/>
  <c r="BK148" i="10"/>
  <c r="J147" i="10"/>
  <c r="J146" i="10"/>
  <c r="J145" i="10"/>
  <c r="BK144" i="10"/>
  <c r="BK143" i="10"/>
  <c r="BK140" i="10"/>
  <c r="BK138" i="10"/>
  <c r="BK137" i="10"/>
  <c r="J135" i="10"/>
  <c r="J134" i="10"/>
  <c r="J133" i="10"/>
  <c r="J132" i="10"/>
  <c r="BK130" i="10"/>
  <c r="BK129" i="10"/>
  <c r="J154" i="9"/>
  <c r="J149" i="9"/>
  <c r="J148" i="9"/>
  <c r="BK145" i="9"/>
  <c r="J144" i="9"/>
  <c r="BK143" i="9"/>
  <c r="BK141" i="9"/>
  <c r="J140" i="9"/>
  <c r="BK138" i="9"/>
  <c r="BK137" i="9"/>
  <c r="J136" i="9"/>
  <c r="BK129" i="9"/>
  <c r="J128" i="9"/>
  <c r="J138" i="8"/>
  <c r="BK137" i="8"/>
  <c r="BK135" i="8"/>
  <c r="BK134" i="8"/>
  <c r="BK132" i="8"/>
  <c r="J130" i="8"/>
  <c r="BK151" i="7"/>
  <c r="J144" i="7"/>
  <c r="J143" i="7"/>
  <c r="J142" i="7"/>
  <c r="J141" i="7"/>
  <c r="BK139" i="7"/>
  <c r="J138" i="7"/>
  <c r="J134" i="7"/>
  <c r="J130" i="7"/>
  <c r="J129" i="7"/>
  <c r="BK128" i="7"/>
  <c r="J126" i="7"/>
  <c r="J125" i="7"/>
  <c r="BK231" i="6"/>
  <c r="BK228" i="6"/>
  <c r="J227" i="6"/>
  <c r="BK224" i="6"/>
  <c r="BK222" i="6"/>
  <c r="BK221" i="6"/>
  <c r="J218" i="6"/>
  <c r="J217" i="6"/>
  <c r="BK214" i="6"/>
  <c r="BK212" i="6"/>
  <c r="BK211" i="6"/>
  <c r="BK208" i="6"/>
  <c r="BK207" i="6"/>
  <c r="J206" i="6"/>
  <c r="J205" i="6"/>
  <c r="BK204" i="6"/>
  <c r="J203" i="6"/>
  <c r="J202" i="6"/>
  <c r="J201" i="6"/>
  <c r="J200" i="6"/>
  <c r="J197" i="6"/>
  <c r="BK196" i="6"/>
  <c r="BK194" i="6"/>
  <c r="J190" i="6"/>
  <c r="J189" i="6"/>
  <c r="J188" i="6"/>
  <c r="J185" i="6"/>
  <c r="J183" i="6"/>
  <c r="BK182" i="6"/>
  <c r="BK181" i="6"/>
  <c r="J178" i="6"/>
  <c r="J177" i="6"/>
  <c r="J176" i="6"/>
  <c r="J172" i="6"/>
  <c r="BK169" i="6"/>
  <c r="BK167" i="6"/>
  <c r="J166" i="6"/>
  <c r="J164" i="6"/>
  <c r="J163" i="6"/>
  <c r="BK162" i="6"/>
  <c r="J157" i="6"/>
  <c r="BK155" i="6"/>
  <c r="BK151" i="6"/>
  <c r="J150" i="6"/>
  <c r="BK148" i="6"/>
  <c r="J146" i="6"/>
  <c r="BK144" i="6"/>
  <c r="BK142" i="6"/>
  <c r="J137" i="6"/>
  <c r="BK136" i="6"/>
  <c r="J135" i="6"/>
  <c r="J134" i="6"/>
  <c r="BK131" i="6"/>
  <c r="BK130" i="6"/>
  <c r="BK162" i="5"/>
  <c r="BK152" i="5"/>
  <c r="BK150" i="5"/>
  <c r="BK148" i="5"/>
  <c r="J147" i="5"/>
  <c r="J145" i="5"/>
  <c r="BK136" i="5"/>
  <c r="BK133" i="5"/>
  <c r="BK132" i="5"/>
  <c r="BK130" i="5"/>
  <c r="J128" i="5"/>
  <c r="BK138" i="4"/>
  <c r="BK136" i="4"/>
  <c r="J134" i="4"/>
  <c r="BK131" i="4"/>
  <c r="J124" i="4"/>
  <c r="J620" i="3"/>
  <c r="BK619" i="3"/>
  <c r="BK618" i="3"/>
  <c r="J617" i="3"/>
  <c r="J616" i="3"/>
  <c r="BK615" i="3"/>
  <c r="J614" i="3"/>
  <c r="BK613" i="3"/>
  <c r="J602" i="3"/>
  <c r="BK597" i="3"/>
  <c r="J595" i="3"/>
  <c r="J594" i="3"/>
  <c r="BK592" i="3"/>
  <c r="BK591" i="3"/>
  <c r="BK590" i="3"/>
  <c r="J590" i="3"/>
  <c r="J589" i="3"/>
  <c r="BK587" i="3"/>
  <c r="BK586" i="3"/>
  <c r="J584" i="3"/>
  <c r="BK583" i="3"/>
  <c r="J581" i="3"/>
  <c r="BK577" i="3"/>
  <c r="BK574" i="3"/>
  <c r="BK573" i="3"/>
  <c r="BK572" i="3"/>
  <c r="BK571" i="3"/>
  <c r="J569" i="3"/>
  <c r="BK566" i="3"/>
  <c r="BK565" i="3"/>
  <c r="BK560" i="3"/>
  <c r="BK559" i="3"/>
  <c r="J558" i="3"/>
  <c r="J555" i="3"/>
  <c r="J552" i="3"/>
  <c r="J550" i="3"/>
  <c r="BK548" i="3"/>
  <c r="BK546" i="3"/>
  <c r="BK545" i="3"/>
  <c r="J544" i="3"/>
  <c r="BK543" i="3"/>
  <c r="BK542" i="3"/>
  <c r="BK538" i="3"/>
  <c r="J537" i="3"/>
  <c r="BK535" i="3"/>
  <c r="J534" i="3"/>
  <c r="BK529" i="3"/>
  <c r="J528" i="3"/>
  <c r="BK526" i="3"/>
  <c r="J523" i="3"/>
  <c r="J522" i="3"/>
  <c r="J518" i="3"/>
  <c r="J517" i="3"/>
  <c r="J516" i="3"/>
  <c r="BK512" i="3"/>
  <c r="BK508" i="3"/>
  <c r="J507" i="3"/>
  <c r="BK504" i="3"/>
  <c r="BK503" i="3"/>
  <c r="BK502" i="3"/>
  <c r="BK500" i="3"/>
  <c r="BK488" i="3"/>
  <c r="J487" i="3"/>
  <c r="BK483" i="3"/>
  <c r="BK482" i="3"/>
  <c r="BK481" i="3"/>
  <c r="J480" i="3"/>
  <c r="J479" i="3"/>
  <c r="J475" i="3"/>
  <c r="J474" i="3"/>
  <c r="BK469" i="3"/>
  <c r="J468" i="3"/>
  <c r="J465" i="3"/>
  <c r="BK463" i="3"/>
  <c r="J457" i="3"/>
  <c r="J456" i="3"/>
  <c r="J455" i="3"/>
  <c r="J452" i="3"/>
  <c r="J451" i="3"/>
  <c r="BK449" i="3"/>
  <c r="J445" i="3"/>
  <c r="J444" i="3"/>
  <c r="J441" i="3"/>
  <c r="J440" i="3"/>
  <c r="J439" i="3"/>
  <c r="BK438" i="3"/>
  <c r="BK437" i="3"/>
  <c r="J434" i="3"/>
  <c r="J431" i="3"/>
  <c r="BK428" i="3"/>
  <c r="BK427" i="3"/>
  <c r="BK424" i="3"/>
  <c r="J423" i="3"/>
  <c r="BK416" i="3"/>
  <c r="J414" i="3"/>
  <c r="J411" i="3"/>
  <c r="BK408" i="3"/>
  <c r="J406" i="3"/>
  <c r="BK401" i="3"/>
  <c r="J400" i="3"/>
  <c r="BK398" i="3"/>
  <c r="BK397" i="3"/>
  <c r="J391" i="3"/>
  <c r="J390" i="3"/>
  <c r="J389" i="3"/>
  <c r="BK381" i="3"/>
  <c r="J380" i="3"/>
  <c r="J377" i="3"/>
  <c r="BK371" i="3"/>
  <c r="J367" i="3"/>
  <c r="BK362" i="3"/>
  <c r="BK358" i="3"/>
  <c r="J355" i="3"/>
  <c r="J351" i="3"/>
  <c r="J350" i="3"/>
  <c r="J347" i="3"/>
  <c r="BK345" i="3"/>
  <c r="J342" i="3"/>
  <c r="J341" i="3"/>
  <c r="J339" i="3"/>
  <c r="BK338" i="3"/>
  <c r="J337" i="3"/>
  <c r="J336" i="3"/>
  <c r="BK334" i="3"/>
  <c r="J332" i="3"/>
  <c r="BK331" i="3"/>
  <c r="BK330" i="3"/>
  <c r="BK322" i="3"/>
  <c r="BK321" i="3"/>
  <c r="BK319" i="3"/>
  <c r="BK318" i="3"/>
  <c r="BK316" i="3"/>
  <c r="BK315" i="3"/>
  <c r="BK306" i="3"/>
  <c r="J303" i="3"/>
  <c r="BK301" i="3"/>
  <c r="BK300" i="3"/>
  <c r="BK299" i="3"/>
  <c r="J298" i="3"/>
  <c r="BK297" i="3"/>
  <c r="BK296" i="3"/>
  <c r="J295" i="3"/>
  <c r="BK293" i="3"/>
  <c r="BK291" i="3"/>
  <c r="J289" i="3"/>
  <c r="J288" i="3"/>
  <c r="BK285" i="3"/>
  <c r="BK284" i="3"/>
  <c r="BK280" i="3"/>
  <c r="J279" i="3"/>
  <c r="BK278" i="3"/>
  <c r="J276" i="3"/>
  <c r="BK275" i="3"/>
  <c r="J274" i="3"/>
  <c r="BK273" i="3"/>
  <c r="BK272" i="3"/>
  <c r="J271" i="3"/>
  <c r="BK270" i="3"/>
  <c r="J269" i="3"/>
  <c r="J265" i="3"/>
  <c r="J263" i="3"/>
  <c r="J262" i="3"/>
  <c r="BK261" i="3"/>
  <c r="J259" i="3"/>
  <c r="J257" i="3"/>
  <c r="BK256" i="3"/>
  <c r="BK255" i="3"/>
  <c r="BK254" i="3"/>
  <c r="BK253" i="3"/>
  <c r="BK251" i="3"/>
  <c r="J250" i="3"/>
  <c r="BK248" i="3"/>
  <c r="J245" i="3"/>
  <c r="BK244" i="3"/>
  <c r="J238" i="3"/>
  <c r="J235" i="3"/>
  <c r="BK233" i="3"/>
  <c r="J232" i="3"/>
  <c r="BK224" i="3"/>
  <c r="BK223" i="3"/>
  <c r="J222" i="3"/>
  <c r="J221" i="3"/>
  <c r="J219" i="3"/>
  <c r="BK218" i="3"/>
  <c r="J217" i="3"/>
  <c r="BK216" i="3"/>
  <c r="J213" i="3"/>
  <c r="BK211" i="3"/>
  <c r="BK210" i="3"/>
  <c r="BK208" i="3"/>
  <c r="BK204" i="3"/>
  <c r="J202" i="3"/>
  <c r="BK198" i="3"/>
  <c r="J196" i="3"/>
  <c r="BK191" i="3"/>
  <c r="J188" i="3"/>
  <c r="BK187" i="3"/>
  <c r="BK186" i="3"/>
  <c r="BK185" i="3"/>
  <c r="J182" i="3"/>
  <c r="J181" i="3"/>
  <c r="J178" i="3"/>
  <c r="J174" i="3"/>
  <c r="J173" i="3"/>
  <c r="J171" i="3"/>
  <c r="J167" i="3"/>
  <c r="J164" i="3"/>
  <c r="BK162" i="3"/>
  <c r="J161" i="3"/>
  <c r="J156" i="3"/>
  <c r="BK154" i="3"/>
  <c r="BK152" i="3"/>
  <c r="BK297" i="2"/>
  <c r="BK294" i="2"/>
  <c r="BK293" i="2"/>
  <c r="J292" i="2"/>
  <c r="J287" i="2"/>
  <c r="BK281" i="2"/>
  <c r="J278" i="2"/>
  <c r="J275" i="2"/>
  <c r="J271" i="2"/>
  <c r="J270" i="2"/>
  <c r="BK269" i="2"/>
  <c r="BK265" i="2"/>
  <c r="J262" i="2"/>
  <c r="J261" i="2"/>
  <c r="J260" i="2"/>
  <c r="J259" i="2"/>
  <c r="BK256" i="2"/>
  <c r="J255" i="2"/>
  <c r="J254" i="2"/>
  <c r="BK253" i="2"/>
  <c r="BK251" i="2"/>
  <c r="BK249" i="2"/>
  <c r="J248" i="2"/>
  <c r="BK247" i="2"/>
  <c r="BK246" i="2"/>
  <c r="J244" i="2"/>
  <c r="J243" i="2"/>
  <c r="BK238" i="2"/>
  <c r="J237" i="2"/>
  <c r="J234" i="2"/>
  <c r="BK233" i="2"/>
  <c r="BK231" i="2"/>
  <c r="J230" i="2"/>
  <c r="BK227" i="2"/>
  <c r="BK222" i="2"/>
  <c r="BK221" i="2"/>
  <c r="J218" i="2"/>
  <c r="J216" i="2"/>
  <c r="BK214" i="2"/>
  <c r="J212" i="2"/>
  <c r="BK210" i="2"/>
  <c r="BK208" i="2"/>
  <c r="BK207" i="2"/>
  <c r="BK206" i="2"/>
  <c r="J205" i="2"/>
  <c r="J204" i="2"/>
  <c r="J202" i="2"/>
  <c r="J199" i="2"/>
  <c r="J197" i="2"/>
  <c r="BK196" i="2"/>
  <c r="J194" i="2"/>
  <c r="BK191" i="2"/>
  <c r="J190" i="2"/>
  <c r="J189" i="2"/>
  <c r="J188" i="2"/>
  <c r="BK186" i="2"/>
  <c r="J184" i="2"/>
  <c r="J180" i="2"/>
  <c r="J179" i="2"/>
  <c r="BK178" i="2"/>
  <c r="BK174" i="2"/>
  <c r="BK173" i="2"/>
  <c r="J173" i="2"/>
  <c r="BK171" i="2"/>
  <c r="J171" i="2"/>
  <c r="BK170" i="2"/>
  <c r="J170" i="2"/>
  <c r="BK169" i="2"/>
  <c r="J169" i="2"/>
  <c r="BK168" i="2"/>
  <c r="J168" i="2"/>
  <c r="BK166" i="2"/>
  <c r="J165" i="2"/>
  <c r="BK163" i="2"/>
  <c r="BK162" i="2"/>
  <c r="BK159" i="2"/>
  <c r="J158" i="2"/>
  <c r="BK157" i="2"/>
  <c r="J155" i="2"/>
  <c r="J153" i="2"/>
  <c r="J144" i="2"/>
  <c r="BK141" i="11"/>
  <c r="BK132" i="11"/>
  <c r="J132" i="11"/>
  <c r="BK131" i="11"/>
  <c r="J131" i="11"/>
  <c r="BK130" i="11"/>
  <c r="J130" i="11"/>
  <c r="BK129" i="11"/>
  <c r="J129" i="11"/>
  <c r="BK128" i="11"/>
  <c r="BK127" i="11"/>
  <c r="J126" i="11"/>
  <c r="BK125" i="11"/>
  <c r="BK124" i="11"/>
  <c r="J124" i="11"/>
  <c r="BK123" i="11"/>
  <c r="J123" i="11"/>
  <c r="J170" i="10"/>
  <c r="J166" i="10"/>
  <c r="J164" i="10"/>
  <c r="BK163" i="10"/>
  <c r="J161" i="10"/>
  <c r="BK160" i="10"/>
  <c r="J159" i="10"/>
  <c r="J158" i="10"/>
  <c r="BK157" i="10"/>
  <c r="BK156" i="10"/>
  <c r="BK155" i="10"/>
  <c r="BK154" i="10"/>
  <c r="J153" i="10"/>
  <c r="BK152" i="10"/>
  <c r="J150" i="10"/>
  <c r="J149" i="10"/>
  <c r="J148" i="10"/>
  <c r="BK147" i="10"/>
  <c r="BK146" i="10"/>
  <c r="BK145" i="10"/>
  <c r="J139" i="10"/>
  <c r="BK136" i="10"/>
  <c r="J131" i="10"/>
  <c r="J130" i="10"/>
  <c r="BK128" i="10"/>
  <c r="BK127" i="10"/>
  <c r="BK154" i="9"/>
  <c r="BK151" i="9"/>
  <c r="BK149" i="9"/>
  <c r="BK147" i="9"/>
  <c r="J146" i="9"/>
  <c r="BK144" i="9"/>
  <c r="J143" i="9"/>
  <c r="BK142" i="9"/>
  <c r="BK139" i="9"/>
  <c r="J137" i="9"/>
  <c r="BK136" i="9"/>
  <c r="BK135" i="9"/>
  <c r="J134" i="9"/>
  <c r="J131" i="9"/>
  <c r="BK130" i="9"/>
  <c r="BK128" i="9"/>
  <c r="BK124" i="9"/>
  <c r="BK138" i="8"/>
  <c r="BK133" i="8"/>
  <c r="J131" i="8"/>
  <c r="BK129" i="8"/>
  <c r="J127" i="8"/>
  <c r="BK126" i="8"/>
  <c r="J125" i="8"/>
  <c r="J124" i="8"/>
  <c r="BK148" i="7"/>
  <c r="J147" i="7"/>
  <c r="BK145" i="7"/>
  <c r="BK141" i="7"/>
  <c r="BK138" i="7"/>
  <c r="BK135" i="7"/>
  <c r="J133" i="7"/>
  <c r="BK130" i="7"/>
  <c r="BK127" i="7"/>
  <c r="J237" i="6"/>
  <c r="J234" i="6"/>
  <c r="BK233" i="6"/>
  <c r="J232" i="6"/>
  <c r="BK230" i="6"/>
  <c r="BK226" i="6"/>
  <c r="J222" i="6"/>
  <c r="J220" i="6"/>
  <c r="J219" i="6"/>
  <c r="BK215" i="6"/>
  <c r="BK209" i="6"/>
  <c r="J208" i="6"/>
  <c r="BK206" i="6"/>
  <c r="BK205" i="6"/>
  <c r="J204" i="6"/>
  <c r="BK203" i="6"/>
  <c r="BK199" i="6"/>
  <c r="J198" i="6"/>
  <c r="BK197" i="6"/>
  <c r="J196" i="6"/>
  <c r="BK193" i="6"/>
  <c r="BK192" i="6"/>
  <c r="BK190" i="6"/>
  <c r="BK189" i="6"/>
  <c r="BK188" i="6"/>
  <c r="BK187" i="6"/>
  <c r="J184" i="6"/>
  <c r="J182" i="6"/>
  <c r="BK180" i="6"/>
  <c r="BK179" i="6"/>
  <c r="BK176" i="6"/>
  <c r="BK175" i="6"/>
  <c r="BK172" i="6"/>
  <c r="J170" i="6"/>
  <c r="BK168" i="6"/>
  <c r="J165" i="6"/>
  <c r="BK164" i="6"/>
  <c r="BK163" i="6"/>
  <c r="J162" i="6"/>
  <c r="BK160" i="6"/>
  <c r="BK154" i="6"/>
  <c r="BK152" i="6"/>
  <c r="J151" i="6"/>
  <c r="BK145" i="6"/>
  <c r="J143" i="6"/>
  <c r="BK141" i="6"/>
  <c r="BK138" i="6"/>
  <c r="BK137" i="6"/>
  <c r="J133" i="6"/>
  <c r="BK132" i="6"/>
  <c r="BK167" i="5"/>
  <c r="J161" i="5"/>
  <c r="J160" i="5"/>
  <c r="J154" i="5"/>
  <c r="J152" i="5"/>
  <c r="J151" i="5"/>
  <c r="J150" i="5"/>
  <c r="J148" i="5"/>
  <c r="BK147" i="5"/>
  <c r="BK144" i="5"/>
  <c r="BK140" i="5"/>
  <c r="BK139" i="5"/>
  <c r="J138" i="5"/>
  <c r="BK137" i="5"/>
  <c r="J135" i="5"/>
  <c r="BK134" i="5"/>
  <c r="J133" i="5"/>
  <c r="BK131" i="5"/>
  <c r="J130" i="5"/>
  <c r="BK128" i="5"/>
  <c r="J141" i="4"/>
  <c r="J138" i="4"/>
  <c r="J133" i="4"/>
  <c r="J132" i="4"/>
  <c r="J131" i="4"/>
  <c r="BK128" i="4"/>
  <c r="BK126" i="4"/>
  <c r="J125" i="4"/>
  <c r="BK124" i="4"/>
  <c r="BK632" i="3"/>
  <c r="J632" i="3"/>
  <c r="BK629" i="3"/>
  <c r="J629" i="3"/>
  <c r="BK628" i="3"/>
  <c r="J628" i="3"/>
  <c r="BK626" i="3"/>
  <c r="J626" i="3"/>
  <c r="BK625" i="3"/>
  <c r="J625" i="3"/>
  <c r="BK624" i="3"/>
  <c r="J624" i="3"/>
  <c r="BK623" i="3"/>
  <c r="J623" i="3"/>
  <c r="J622" i="3"/>
  <c r="BK621" i="3"/>
  <c r="BK620" i="3"/>
  <c r="J618" i="3"/>
  <c r="BK614" i="3"/>
  <c r="J613" i="3"/>
  <c r="J612" i="3"/>
  <c r="J608" i="3"/>
  <c r="BK607" i="3"/>
  <c r="J605" i="3"/>
  <c r="BK604" i="3"/>
  <c r="J603" i="3"/>
  <c r="BK601" i="3"/>
  <c r="J600" i="3"/>
  <c r="J599" i="3"/>
  <c r="BK598" i="3"/>
  <c r="BK596" i="3"/>
  <c r="BK589" i="3"/>
  <c r="J588" i="3"/>
  <c r="BK580" i="3"/>
  <c r="BK578" i="3"/>
  <c r="J577" i="3"/>
  <c r="J575" i="3"/>
  <c r="J571" i="3"/>
  <c r="BK570" i="3"/>
  <c r="J568" i="3"/>
  <c r="J567" i="3"/>
  <c r="J566" i="3"/>
  <c r="J564" i="3"/>
  <c r="J563" i="3"/>
  <c r="J559" i="3"/>
  <c r="BK558" i="3"/>
  <c r="J554" i="3"/>
  <c r="BK553" i="3"/>
  <c r="BK552" i="3"/>
  <c r="BK550" i="3"/>
  <c r="BK547" i="3"/>
  <c r="BK544" i="3"/>
  <c r="BK539" i="3"/>
  <c r="J538" i="3"/>
  <c r="J536" i="3"/>
  <c r="BK533" i="3"/>
  <c r="J529" i="3"/>
  <c r="BK528" i="3"/>
  <c r="J527" i="3"/>
  <c r="BK519" i="3"/>
  <c r="BK517" i="3"/>
  <c r="BK516" i="3"/>
  <c r="BK514" i="3"/>
  <c r="J512" i="3"/>
  <c r="J510" i="3"/>
  <c r="BK507" i="3"/>
  <c r="J506" i="3"/>
  <c r="J503" i="3"/>
  <c r="J502" i="3"/>
  <c r="J501" i="3"/>
  <c r="BK499" i="3"/>
  <c r="J498" i="3"/>
  <c r="BK494" i="3"/>
  <c r="J492" i="3"/>
  <c r="J491" i="3"/>
  <c r="BK487" i="3"/>
  <c r="BK486" i="3"/>
  <c r="J485" i="3"/>
  <c r="BK480" i="3"/>
  <c r="BK478" i="3"/>
  <c r="BK475" i="3"/>
  <c r="J472" i="3"/>
  <c r="J470" i="3"/>
  <c r="BK467" i="3"/>
  <c r="BK466" i="3"/>
  <c r="J462" i="3"/>
  <c r="BK460" i="3"/>
  <c r="J459" i="3"/>
  <c r="J458" i="3"/>
  <c r="BK457" i="3"/>
  <c r="J453" i="3"/>
  <c r="BK448" i="3"/>
  <c r="BK446" i="3"/>
  <c r="BK443" i="3"/>
  <c r="J442" i="3"/>
  <c r="BK439" i="3"/>
  <c r="J437" i="3"/>
  <c r="J436" i="3"/>
  <c r="J435" i="3"/>
  <c r="J432" i="3"/>
  <c r="BK431" i="3"/>
  <c r="BK426" i="3"/>
  <c r="J425" i="3"/>
  <c r="J424" i="3"/>
  <c r="BK421" i="3"/>
  <c r="J416" i="3"/>
  <c r="BK414" i="3"/>
  <c r="J407" i="3"/>
  <c r="BK406" i="3"/>
  <c r="J405" i="3"/>
  <c r="BK403" i="3"/>
  <c r="J396" i="3"/>
  <c r="J395" i="3"/>
  <c r="J394" i="3"/>
  <c r="J393" i="3"/>
  <c r="BK392" i="3"/>
  <c r="BK390" i="3"/>
  <c r="J388" i="3"/>
  <c r="BK384" i="3"/>
  <c r="J383" i="3"/>
  <c r="BK380" i="3"/>
  <c r="BK379" i="3"/>
  <c r="BK377" i="3"/>
  <c r="BK375" i="3"/>
  <c r="BK365" i="3"/>
  <c r="BK361" i="3"/>
  <c r="J358" i="3"/>
  <c r="BK357" i="3"/>
  <c r="BK356" i="3"/>
  <c r="BK355" i="3"/>
  <c r="J352" i="3"/>
  <c r="BK351" i="3"/>
  <c r="BK349" i="3"/>
  <c r="BK347" i="3"/>
  <c r="J346" i="3"/>
  <c r="BK343" i="3"/>
  <c r="BK342" i="3"/>
  <c r="BK341" i="3"/>
  <c r="BK340" i="3"/>
  <c r="J338" i="3"/>
  <c r="BK337" i="3"/>
  <c r="J335" i="3"/>
  <c r="J330" i="3"/>
  <c r="J328" i="3"/>
  <c r="J326" i="3"/>
  <c r="BK325" i="3"/>
  <c r="J325" i="3"/>
  <c r="J323" i="3"/>
  <c r="J317" i="3"/>
  <c r="BK312" i="3"/>
  <c r="J310" i="3"/>
  <c r="J309" i="3"/>
  <c r="J308" i="3"/>
  <c r="J307" i="3"/>
  <c r="J306" i="3"/>
  <c r="BK294" i="3"/>
  <c r="J293" i="3"/>
  <c r="J292" i="3"/>
  <c r="BK290" i="3"/>
  <c r="BK288" i="3"/>
  <c r="J287" i="3"/>
  <c r="J286" i="3"/>
  <c r="J285" i="3"/>
  <c r="BK283" i="3"/>
  <c r="J281" i="3"/>
  <c r="J280" i="3"/>
  <c r="BK279" i="3"/>
  <c r="J278" i="3"/>
  <c r="BK276" i="3"/>
  <c r="J275" i="3"/>
  <c r="BK274" i="3"/>
  <c r="J273" i="3"/>
  <c r="J272" i="3"/>
  <c r="BK271" i="3"/>
  <c r="J270" i="3"/>
  <c r="J268" i="3"/>
  <c r="BK267" i="3"/>
  <c r="BK266" i="3"/>
  <c r="BK265" i="3"/>
  <c r="J264" i="3"/>
  <c r="BK263" i="3"/>
  <c r="J261" i="3"/>
  <c r="J260" i="3"/>
  <c r="BK258" i="3"/>
  <c r="BK257" i="3"/>
  <c r="J255" i="3"/>
  <c r="J254" i="3"/>
  <c r="J253" i="3"/>
  <c r="BK249" i="3"/>
  <c r="J248" i="3"/>
  <c r="BK246" i="3"/>
  <c r="BK242" i="3"/>
  <c r="J241" i="3"/>
  <c r="J240" i="3"/>
  <c r="J236" i="3"/>
  <c r="J234" i="3"/>
  <c r="J233" i="3"/>
  <c r="BK232" i="3"/>
  <c r="BK231" i="3"/>
  <c r="BK229" i="3"/>
  <c r="J228" i="3"/>
  <c r="BK225" i="3"/>
  <c r="BK221" i="3"/>
  <c r="BK220" i="3"/>
  <c r="J218" i="3"/>
  <c r="BK217" i="3"/>
  <c r="BK215" i="3"/>
  <c r="BK214" i="3"/>
  <c r="BK213" i="3"/>
  <c r="J209" i="3"/>
  <c r="J207" i="3"/>
  <c r="BK206" i="3"/>
  <c r="J205" i="3"/>
  <c r="BK203" i="3"/>
  <c r="BK202" i="3"/>
  <c r="BK201" i="3"/>
  <c r="BK200" i="3"/>
  <c r="BK199" i="3"/>
  <c r="BK197" i="3"/>
  <c r="BK196" i="3"/>
  <c r="BK195" i="3"/>
  <c r="J192" i="3"/>
  <c r="J184" i="3"/>
  <c r="BK182" i="3"/>
  <c r="BK176" i="3"/>
  <c r="BK175" i="3"/>
  <c r="BK172" i="3"/>
  <c r="BK170" i="3"/>
  <c r="BK169" i="3"/>
  <c r="BK167" i="3"/>
  <c r="J166" i="3"/>
  <c r="J165" i="3"/>
  <c r="BK163" i="3"/>
  <c r="BK160" i="3"/>
  <c r="BK155" i="3"/>
  <c r="BK153" i="3"/>
  <c r="J295" i="2"/>
  <c r="J294" i="2"/>
  <c r="BK292" i="2"/>
  <c r="BK287" i="2"/>
  <c r="J284" i="2"/>
  <c r="BK283" i="2"/>
  <c r="BK282" i="2"/>
  <c r="BK280" i="2"/>
  <c r="J279" i="2"/>
  <c r="BK278" i="2"/>
  <c r="J273" i="2"/>
  <c r="BK270" i="2"/>
  <c r="J267" i="2"/>
  <c r="BK266" i="2"/>
  <c r="BK263" i="2"/>
  <c r="BK258" i="2"/>
  <c r="J253" i="2"/>
  <c r="BK250" i="2"/>
  <c r="J249" i="2"/>
  <c r="BK248" i="2"/>
  <c r="BK244" i="2"/>
  <c r="BK243" i="2"/>
  <c r="BK241" i="2"/>
  <c r="J238" i="2"/>
  <c r="BK237" i="2"/>
  <c r="BK236" i="2"/>
  <c r="BK234" i="2"/>
  <c r="BK232" i="2"/>
  <c r="J231" i="2"/>
  <c r="J229" i="2"/>
  <c r="J227" i="2"/>
  <c r="BK226" i="2"/>
  <c r="J224" i="2"/>
  <c r="J223" i="2"/>
  <c r="J222" i="2"/>
  <c r="BK220" i="2"/>
  <c r="J219" i="2"/>
  <c r="BK216" i="2"/>
  <c r="BK212" i="2"/>
  <c r="J210" i="2"/>
  <c r="J208" i="2"/>
  <c r="J207" i="2"/>
  <c r="BK204" i="2"/>
  <c r="J203" i="2"/>
  <c r="BK202" i="2"/>
  <c r="BK197" i="2"/>
  <c r="J196" i="2"/>
  <c r="BK195" i="2"/>
  <c r="BK193" i="2"/>
  <c r="BK192" i="2"/>
  <c r="BK190" i="2"/>
  <c r="BK189" i="2"/>
  <c r="BK187" i="2"/>
  <c r="J186" i="2"/>
  <c r="J185" i="2"/>
  <c r="BK181" i="2"/>
  <c r="BK179" i="2"/>
  <c r="BK176" i="2"/>
  <c r="J175" i="2"/>
  <c r="J167" i="2"/>
  <c r="J163" i="2"/>
  <c r="J161" i="2"/>
  <c r="J159" i="2"/>
  <c r="BK158" i="2"/>
  <c r="J156" i="2"/>
  <c r="J151" i="2"/>
  <c r="BK148" i="2"/>
  <c r="J147" i="2"/>
  <c r="BK145" i="2"/>
  <c r="J141" i="11"/>
  <c r="BK138" i="11"/>
  <c r="J138" i="11"/>
  <c r="BK137" i="11"/>
  <c r="J137" i="11"/>
  <c r="BK136" i="11"/>
  <c r="J136" i="11"/>
  <c r="BK135" i="11"/>
  <c r="J135" i="11"/>
  <c r="J133" i="11"/>
  <c r="BK141" i="10"/>
  <c r="BK139" i="10"/>
  <c r="J137" i="10"/>
  <c r="BK133" i="10"/>
  <c r="BK132" i="10"/>
  <c r="J129" i="10"/>
  <c r="BK148" i="9"/>
  <c r="J145" i="9"/>
  <c r="J141" i="9"/>
  <c r="J138" i="9"/>
  <c r="BK134" i="9"/>
  <c r="J133" i="9"/>
  <c r="J129" i="9"/>
  <c r="BK127" i="9"/>
  <c r="BK126" i="9"/>
  <c r="BK125" i="9"/>
  <c r="J124" i="9"/>
  <c r="BK142" i="8"/>
  <c r="J137" i="8"/>
  <c r="J136" i="8"/>
  <c r="J135" i="8"/>
  <c r="J134" i="8"/>
  <c r="J133" i="8"/>
  <c r="J132" i="8"/>
  <c r="BK131" i="8"/>
  <c r="BK127" i="8"/>
  <c r="J126" i="8"/>
  <c r="BK125" i="8"/>
  <c r="BK124" i="8"/>
  <c r="J151" i="7"/>
  <c r="BK144" i="7"/>
  <c r="BK143" i="7"/>
  <c r="BK142" i="7"/>
  <c r="J140" i="7"/>
  <c r="J139" i="7"/>
  <c r="BK137" i="7"/>
  <c r="BK136" i="7"/>
  <c r="J135" i="7"/>
  <c r="BK134" i="7"/>
  <c r="J131" i="7"/>
  <c r="BK129" i="7"/>
  <c r="J128" i="7"/>
  <c r="BK125" i="7"/>
  <c r="BK235" i="6"/>
  <c r="J233" i="6"/>
  <c r="BK232" i="6"/>
  <c r="J231" i="6"/>
  <c r="BK229" i="6"/>
  <c r="BK227" i="6"/>
  <c r="J223" i="6"/>
  <c r="J221" i="6"/>
  <c r="BK220" i="6"/>
  <c r="BK219" i="6"/>
  <c r="BK218" i="6"/>
  <c r="BK217" i="6"/>
  <c r="J216" i="6"/>
  <c r="J215" i="6"/>
  <c r="J214" i="6"/>
  <c r="BK213" i="6"/>
  <c r="J211" i="6"/>
  <c r="J210" i="6"/>
  <c r="BK202" i="6"/>
  <c r="BK200" i="6"/>
  <c r="J199" i="6"/>
  <c r="BK198" i="6"/>
  <c r="J195" i="6"/>
  <c r="J191" i="6"/>
  <c r="J186" i="6"/>
  <c r="BK185" i="6"/>
  <c r="BK184" i="6"/>
  <c r="J181" i="6"/>
  <c r="J179" i="6"/>
  <c r="BK177" i="6"/>
  <c r="BK174" i="6"/>
  <c r="BK173" i="6"/>
  <c r="J171" i="6"/>
  <c r="BK170" i="6"/>
  <c r="J169" i="6"/>
  <c r="J168" i="6"/>
  <c r="J160" i="6"/>
  <c r="J159" i="6"/>
  <c r="J154" i="6"/>
  <c r="J152" i="6"/>
  <c r="J149" i="6"/>
  <c r="J148" i="6"/>
  <c r="BK146" i="6"/>
  <c r="J140" i="6"/>
  <c r="J139" i="6"/>
  <c r="J138" i="6"/>
  <c r="BK134" i="6"/>
  <c r="BK133" i="6"/>
  <c r="J132" i="6"/>
  <c r="J131" i="6"/>
  <c r="J130" i="6"/>
  <c r="BK164" i="5"/>
  <c r="BK160" i="5"/>
  <c r="J159" i="5"/>
  <c r="BK155" i="5"/>
  <c r="BK154" i="5"/>
  <c r="BK153" i="5"/>
  <c r="J144" i="5"/>
  <c r="J142" i="5"/>
  <c r="J139" i="5"/>
  <c r="BK135" i="5"/>
  <c r="J134" i="5"/>
  <c r="J131" i="5"/>
  <c r="BK129" i="5"/>
  <c r="J137" i="4"/>
  <c r="J135" i="4"/>
  <c r="BK134" i="4"/>
  <c r="BK133" i="4"/>
  <c r="J129" i="4"/>
  <c r="J127" i="4"/>
  <c r="J126" i="4"/>
  <c r="BK125" i="4"/>
  <c r="BK622" i="3"/>
  <c r="J621" i="3"/>
  <c r="J619" i="3"/>
  <c r="BK616" i="3"/>
  <c r="J615" i="3"/>
  <c r="J611" i="3"/>
  <c r="J610" i="3"/>
  <c r="BK609" i="3"/>
  <c r="BK608" i="3"/>
  <c r="J607" i="3"/>
  <c r="J606" i="3"/>
  <c r="BK603" i="3"/>
  <c r="BK602" i="3"/>
  <c r="J601" i="3"/>
  <c r="J596" i="3"/>
  <c r="BK595" i="3"/>
  <c r="BK593" i="3"/>
  <c r="J592" i="3"/>
  <c r="J591" i="3"/>
  <c r="J586" i="3"/>
  <c r="J585" i="3"/>
  <c r="J583" i="3"/>
  <c r="BK582" i="3"/>
  <c r="J582" i="3"/>
  <c r="J580" i="3"/>
  <c r="J579" i="3"/>
  <c r="J578" i="3"/>
  <c r="BK576" i="3"/>
  <c r="BK575" i="3"/>
  <c r="J570" i="3"/>
  <c r="BK568" i="3"/>
  <c r="J565" i="3"/>
  <c r="BK563" i="3"/>
  <c r="BK562" i="3"/>
  <c r="BK561" i="3"/>
  <c r="J560" i="3"/>
  <c r="J557" i="3"/>
  <c r="BK556" i="3"/>
  <c r="BK555" i="3"/>
  <c r="J551" i="3"/>
  <c r="BK549" i="3"/>
  <c r="J548" i="3"/>
  <c r="J547" i="3"/>
  <c r="J542" i="3"/>
  <c r="J541" i="3"/>
  <c r="J540" i="3"/>
  <c r="J539" i="3"/>
  <c r="BK536" i="3"/>
  <c r="J535" i="3"/>
  <c r="J533" i="3"/>
  <c r="BK530" i="3"/>
  <c r="BK527" i="3"/>
  <c r="BK523" i="3"/>
  <c r="BK522" i="3"/>
  <c r="J521" i="3"/>
  <c r="J519" i="3"/>
  <c r="BK515" i="3"/>
  <c r="J514" i="3"/>
  <c r="BK510" i="3"/>
  <c r="J508" i="3"/>
  <c r="BK506" i="3"/>
  <c r="BK505" i="3"/>
  <c r="J504" i="3"/>
  <c r="J500" i="3"/>
  <c r="J499" i="3"/>
  <c r="BK497" i="3"/>
  <c r="BK496" i="3"/>
  <c r="J490" i="3"/>
  <c r="J489" i="3"/>
  <c r="J486" i="3"/>
  <c r="J484" i="3"/>
  <c r="J482" i="3"/>
  <c r="J481" i="3"/>
  <c r="J477" i="3"/>
  <c r="J476" i="3"/>
  <c r="J473" i="3"/>
  <c r="BK471" i="3"/>
  <c r="BK470" i="3"/>
  <c r="BK468" i="3"/>
  <c r="J466" i="3"/>
  <c r="J464" i="3"/>
  <c r="BK462" i="3"/>
  <c r="BK461" i="3"/>
  <c r="J460" i="3"/>
  <c r="BK455" i="3"/>
  <c r="J454" i="3"/>
  <c r="BK453" i="3"/>
  <c r="BK452" i="3"/>
  <c r="J449" i="3"/>
  <c r="J446" i="3"/>
  <c r="BK445" i="3"/>
  <c r="J443" i="3"/>
  <c r="BK440" i="3"/>
  <c r="J438" i="3"/>
  <c r="BK435" i="3"/>
  <c r="BK432" i="3"/>
  <c r="J429" i="3"/>
  <c r="J428" i="3"/>
  <c r="J426" i="3"/>
  <c r="BK425" i="3"/>
  <c r="BK423" i="3"/>
  <c r="J422" i="3"/>
  <c r="J421" i="3"/>
  <c r="BK420" i="3"/>
  <c r="BK418" i="3"/>
  <c r="BK412" i="3"/>
  <c r="BK410" i="3"/>
  <c r="J409" i="3"/>
  <c r="J404" i="3"/>
  <c r="J403" i="3"/>
  <c r="J402" i="3"/>
  <c r="BK400" i="3"/>
  <c r="J397" i="3"/>
  <c r="BK395" i="3"/>
  <c r="BK394" i="3"/>
  <c r="J392" i="3"/>
  <c r="BK391" i="3"/>
  <c r="BK388" i="3"/>
  <c r="BK386" i="3"/>
  <c r="J384" i="3"/>
  <c r="J382" i="3"/>
  <c r="J381" i="3"/>
  <c r="J379" i="3"/>
  <c r="J373" i="3"/>
  <c r="J371" i="3"/>
  <c r="J369" i="3"/>
  <c r="BK367" i="3"/>
  <c r="J363" i="3"/>
  <c r="J362" i="3"/>
  <c r="J360" i="3"/>
  <c r="J359" i="3"/>
  <c r="J357" i="3"/>
  <c r="BK354" i="3"/>
  <c r="BK352" i="3"/>
  <c r="BK350" i="3"/>
  <c r="J345" i="3"/>
  <c r="BK344" i="3"/>
  <c r="J343" i="3"/>
  <c r="J340" i="3"/>
  <c r="BK339" i="3"/>
  <c r="J334" i="3"/>
  <c r="J333" i="3"/>
  <c r="J329" i="3"/>
  <c r="BK326" i="3"/>
  <c r="BK323" i="3"/>
  <c r="J321" i="3"/>
  <c r="J320" i="3"/>
  <c r="J318" i="3"/>
  <c r="BK317" i="3"/>
  <c r="J316" i="3"/>
  <c r="BK314" i="3"/>
  <c r="J313" i="3"/>
  <c r="J312" i="3"/>
  <c r="J311" i="3"/>
  <c r="BK309" i="3"/>
  <c r="BK308" i="3"/>
  <c r="J300" i="3"/>
  <c r="BK298" i="3"/>
  <c r="J297" i="3"/>
  <c r="J294" i="3"/>
  <c r="BK292" i="3"/>
  <c r="J291" i="3"/>
  <c r="J290" i="3"/>
  <c r="BK289" i="3"/>
  <c r="BK287" i="3"/>
  <c r="BK286" i="3"/>
  <c r="J284" i="3"/>
  <c r="J283" i="3"/>
  <c r="BK282" i="3"/>
  <c r="J282" i="3"/>
  <c r="BK281" i="3"/>
  <c r="BK269" i="3"/>
  <c r="J267" i="3"/>
  <c r="BK262" i="3"/>
  <c r="BK259" i="3"/>
  <c r="J258" i="3"/>
  <c r="J256" i="3"/>
  <c r="BK252" i="3"/>
  <c r="BK250" i="3"/>
  <c r="J247" i="3"/>
  <c r="J246" i="3"/>
  <c r="BK243" i="3"/>
  <c r="BK241" i="3"/>
  <c r="BK240" i="3"/>
  <c r="J239" i="3"/>
  <c r="J237" i="3"/>
  <c r="BK234" i="3"/>
  <c r="J229" i="3"/>
  <c r="BK228" i="3"/>
  <c r="J227" i="3"/>
  <c r="BK226" i="3"/>
  <c r="J224" i="3"/>
  <c r="BK222" i="3"/>
  <c r="J216" i="3"/>
  <c r="J215" i="3"/>
  <c r="J214" i="3"/>
  <c r="J211" i="3"/>
  <c r="BK209" i="3"/>
  <c r="J208" i="3"/>
  <c r="BK207" i="3"/>
  <c r="J206" i="3"/>
  <c r="J204" i="3"/>
  <c r="J203" i="3"/>
  <c r="J201" i="3"/>
  <c r="J200" i="3"/>
  <c r="J195" i="3"/>
  <c r="J194" i="3"/>
  <c r="J193" i="3"/>
  <c r="J191" i="3"/>
  <c r="J190" i="3"/>
  <c r="J189" i="3"/>
  <c r="BK188" i="3"/>
  <c r="J186" i="3"/>
  <c r="BK184" i="3"/>
  <c r="J180" i="3"/>
  <c r="J179" i="3"/>
  <c r="BK178" i="3"/>
  <c r="BK177" i="3"/>
  <c r="J176" i="3"/>
  <c r="J175" i="3"/>
  <c r="BK174" i="3"/>
  <c r="BK173" i="3"/>
  <c r="J172" i="3"/>
  <c r="BK171" i="3"/>
  <c r="J170" i="3"/>
  <c r="BK164" i="3"/>
  <c r="J163" i="3"/>
  <c r="J162" i="3"/>
  <c r="J159" i="3"/>
  <c r="J158" i="3"/>
  <c r="J157" i="3"/>
  <c r="BK156" i="3"/>
  <c r="J155" i="3"/>
  <c r="J154" i="3"/>
  <c r="J153" i="3"/>
  <c r="J293" i="2"/>
  <c r="J291" i="2"/>
  <c r="J289" i="2"/>
  <c r="BK286" i="2"/>
  <c r="BK284" i="2"/>
  <c r="J283" i="2"/>
  <c r="J281" i="2"/>
  <c r="BK275" i="2"/>
  <c r="J272" i="2"/>
  <c r="J269" i="2"/>
  <c r="J265" i="2"/>
  <c r="J264" i="2"/>
  <c r="BK260" i="2"/>
  <c r="J258" i="2"/>
  <c r="BK257" i="2"/>
  <c r="J256" i="2"/>
  <c r="J250" i="2"/>
  <c r="J246" i="2"/>
  <c r="J245" i="2"/>
  <c r="J241" i="2"/>
  <c r="J239" i="2"/>
  <c r="J232" i="2"/>
  <c r="BK230" i="2"/>
  <c r="J226" i="2"/>
  <c r="BK225" i="2"/>
  <c r="BK223" i="2"/>
  <c r="J221" i="2"/>
  <c r="J214" i="2"/>
  <c r="BK188" i="2"/>
  <c r="BK183" i="2"/>
  <c r="J182" i="2"/>
  <c r="BK180" i="2"/>
  <c r="BK177" i="2"/>
  <c r="J176" i="2"/>
  <c r="J174" i="2"/>
  <c r="BK167" i="2"/>
  <c r="J166" i="2"/>
  <c r="BK164" i="2"/>
  <c r="J162" i="2"/>
  <c r="J160" i="2"/>
  <c r="BK155" i="2"/>
  <c r="J154" i="2"/>
  <c r="BK153" i="2"/>
  <c r="BK152" i="2"/>
  <c r="BK150" i="2"/>
  <c r="BK149" i="2"/>
  <c r="BK147" i="2"/>
  <c r="J145" i="2"/>
  <c r="AS94" i="1"/>
  <c r="BK143" i="2" l="1"/>
  <c r="J143" i="2"/>
  <c r="J98" i="2"/>
  <c r="T143" i="2"/>
  <c r="R146" i="2"/>
  <c r="R172" i="2"/>
  <c r="T201" i="2"/>
  <c r="BK228" i="2"/>
  <c r="J228" i="2" s="1"/>
  <c r="J109" i="2" s="1"/>
  <c r="T228" i="2"/>
  <c r="P235" i="2"/>
  <c r="BK242" i="2"/>
  <c r="J242" i="2"/>
  <c r="J112" i="2"/>
  <c r="T242" i="2"/>
  <c r="R252" i="2"/>
  <c r="T268" i="2"/>
  <c r="BK277" i="2"/>
  <c r="J277" i="2"/>
  <c r="J116" i="2" s="1"/>
  <c r="T277" i="2"/>
  <c r="R285" i="2"/>
  <c r="R290" i="2"/>
  <c r="R296" i="2"/>
  <c r="R151" i="3"/>
  <c r="P168" i="3"/>
  <c r="R183" i="3"/>
  <c r="T212" i="3"/>
  <c r="R230" i="3"/>
  <c r="T277" i="3"/>
  <c r="T305" i="3"/>
  <c r="T324" i="3"/>
  <c r="P348" i="3"/>
  <c r="P378" i="3"/>
  <c r="P387" i="3"/>
  <c r="P399" i="3"/>
  <c r="R450" i="3"/>
  <c r="P495" i="3"/>
  <c r="R509" i="3"/>
  <c r="T513" i="3"/>
  <c r="R520" i="3"/>
  <c r="P525" i="3"/>
  <c r="R532" i="3"/>
  <c r="P627" i="3"/>
  <c r="R123" i="4"/>
  <c r="R130" i="4"/>
  <c r="T127" i="5"/>
  <c r="BK143" i="5"/>
  <c r="J143" i="5"/>
  <c r="J100" i="5"/>
  <c r="R143" i="5"/>
  <c r="T146" i="5"/>
  <c r="BK156" i="5"/>
  <c r="J156" i="5"/>
  <c r="J102" i="5"/>
  <c r="BK129" i="6"/>
  <c r="BK147" i="6"/>
  <c r="J147" i="6"/>
  <c r="J99" i="6"/>
  <c r="BK153" i="6"/>
  <c r="J153" i="6"/>
  <c r="J100" i="6"/>
  <c r="T158" i="6"/>
  <c r="R161" i="6"/>
  <c r="P225" i="6"/>
  <c r="BK124" i="7"/>
  <c r="T124" i="7"/>
  <c r="T132" i="7"/>
  <c r="R146" i="7"/>
  <c r="R123" i="8"/>
  <c r="P128" i="8"/>
  <c r="BK123" i="9"/>
  <c r="R122" i="11"/>
  <c r="R121" i="11"/>
  <c r="R120" i="11"/>
  <c r="BK146" i="2"/>
  <c r="J146" i="2"/>
  <c r="J99" i="2"/>
  <c r="BK172" i="2"/>
  <c r="J172" i="2" s="1"/>
  <c r="J100" i="2" s="1"/>
  <c r="BK201" i="2"/>
  <c r="P217" i="2"/>
  <c r="R228" i="2"/>
  <c r="P242" i="2"/>
  <c r="P252" i="2"/>
  <c r="P277" i="2"/>
  <c r="BK290" i="2"/>
  <c r="J290" i="2"/>
  <c r="J118" i="2"/>
  <c r="P296" i="2"/>
  <c r="P151" i="3"/>
  <c r="T168" i="3"/>
  <c r="P183" i="3"/>
  <c r="R212" i="3"/>
  <c r="P230" i="3"/>
  <c r="BK277" i="3"/>
  <c r="J277" i="3"/>
  <c r="J103" i="3"/>
  <c r="P305" i="3"/>
  <c r="BK324" i="3"/>
  <c r="J324" i="3"/>
  <c r="J107" i="3"/>
  <c r="R348" i="3"/>
  <c r="BK387" i="3"/>
  <c r="J387" i="3"/>
  <c r="J116" i="3"/>
  <c r="T387" i="3"/>
  <c r="T399" i="3"/>
  <c r="P450" i="3"/>
  <c r="T495" i="3"/>
  <c r="BK513" i="3"/>
  <c r="J513" i="3"/>
  <c r="J122" i="3"/>
  <c r="BK520" i="3"/>
  <c r="J520" i="3" s="1"/>
  <c r="J123" i="3" s="1"/>
  <c r="T520" i="3"/>
  <c r="T525" i="3"/>
  <c r="P532" i="3"/>
  <c r="P531" i="3" s="1"/>
  <c r="BK627" i="3"/>
  <c r="J627" i="3"/>
  <c r="J127" i="3" s="1"/>
  <c r="T123" i="4"/>
  <c r="P130" i="4"/>
  <c r="R127" i="5"/>
  <c r="P143" i="5"/>
  <c r="BK146" i="5"/>
  <c r="J146" i="5"/>
  <c r="J101" i="5"/>
  <c r="T156" i="5"/>
  <c r="P129" i="6"/>
  <c r="P147" i="6"/>
  <c r="T153" i="6"/>
  <c r="BK158" i="6"/>
  <c r="J158" i="6" s="1"/>
  <c r="J102" i="6" s="1"/>
  <c r="BK161" i="6"/>
  <c r="J161" i="6" s="1"/>
  <c r="J103" i="6" s="1"/>
  <c r="BK225" i="6"/>
  <c r="J225" i="6"/>
  <c r="J104" i="6" s="1"/>
  <c r="R124" i="7"/>
  <c r="P132" i="7"/>
  <c r="T146" i="7"/>
  <c r="T123" i="8"/>
  <c r="T128" i="8"/>
  <c r="T123" i="9"/>
  <c r="T122" i="9"/>
  <c r="T121" i="9" s="1"/>
  <c r="BK126" i="10"/>
  <c r="J126" i="10"/>
  <c r="J98" i="10"/>
  <c r="P126" i="10"/>
  <c r="R126" i="10"/>
  <c r="T126" i="10"/>
  <c r="BK142" i="10"/>
  <c r="J142" i="10" s="1"/>
  <c r="J99" i="10" s="1"/>
  <c r="P142" i="10"/>
  <c r="R142" i="10"/>
  <c r="T142" i="10"/>
  <c r="BK151" i="10"/>
  <c r="J151" i="10"/>
  <c r="J100" i="10"/>
  <c r="P151" i="10"/>
  <c r="R151" i="10"/>
  <c r="T151" i="10"/>
  <c r="P122" i="11"/>
  <c r="P121" i="11" s="1"/>
  <c r="P120" i="11" s="1"/>
  <c r="AU104" i="1" s="1"/>
  <c r="P143" i="2"/>
  <c r="P146" i="2"/>
  <c r="P172" i="2"/>
  <c r="P201" i="2"/>
  <c r="BK217" i="2"/>
  <c r="J217" i="2" s="1"/>
  <c r="J108" i="2" s="1"/>
  <c r="T217" i="2"/>
  <c r="P228" i="2"/>
  <c r="R235" i="2"/>
  <c r="R242" i="2"/>
  <c r="T252" i="2"/>
  <c r="P268" i="2"/>
  <c r="R277" i="2"/>
  <c r="P285" i="2"/>
  <c r="P290" i="2"/>
  <c r="T296" i="2"/>
  <c r="T151" i="3"/>
  <c r="R168" i="3"/>
  <c r="T183" i="3"/>
  <c r="P212" i="3"/>
  <c r="T230" i="3"/>
  <c r="R277" i="3"/>
  <c r="R305" i="3"/>
  <c r="R324" i="3"/>
  <c r="T348" i="3"/>
  <c r="BK378" i="3"/>
  <c r="J378" i="3"/>
  <c r="J115" i="3"/>
  <c r="R378" i="3"/>
  <c r="BK399" i="3"/>
  <c r="J399" i="3"/>
  <c r="J117" i="3"/>
  <c r="T450" i="3"/>
  <c r="R495" i="3"/>
  <c r="P509" i="3"/>
  <c r="P513" i="3"/>
  <c r="P520" i="3"/>
  <c r="R525" i="3"/>
  <c r="T532" i="3"/>
  <c r="R627" i="3"/>
  <c r="BK123" i="4"/>
  <c r="BK130" i="4"/>
  <c r="J130" i="4"/>
  <c r="J99" i="4"/>
  <c r="BK127" i="5"/>
  <c r="J127" i="5"/>
  <c r="J98" i="5"/>
  <c r="T143" i="5"/>
  <c r="R146" i="5"/>
  <c r="R156" i="5"/>
  <c r="T129" i="6"/>
  <c r="T147" i="6"/>
  <c r="R153" i="6"/>
  <c r="R158" i="6"/>
  <c r="T161" i="6"/>
  <c r="T225" i="6"/>
  <c r="BK132" i="7"/>
  <c r="J132" i="7"/>
  <c r="J99" i="7"/>
  <c r="BK146" i="7"/>
  <c r="J146" i="7" s="1"/>
  <c r="J100" i="7" s="1"/>
  <c r="BK123" i="8"/>
  <c r="BK128" i="8"/>
  <c r="J128" i="8" s="1"/>
  <c r="J99" i="8" s="1"/>
  <c r="P123" i="9"/>
  <c r="P122" i="9"/>
  <c r="P121" i="9" s="1"/>
  <c r="AU102" i="1" s="1"/>
  <c r="BK122" i="11"/>
  <c r="J122" i="11"/>
  <c r="J98" i="11" s="1"/>
  <c r="R143" i="2"/>
  <c r="R142" i="2"/>
  <c r="T146" i="2"/>
  <c r="T172" i="2"/>
  <c r="R201" i="2"/>
  <c r="R217" i="2"/>
  <c r="BK235" i="2"/>
  <c r="J235" i="2" s="1"/>
  <c r="J110" i="2" s="1"/>
  <c r="T235" i="2"/>
  <c r="BK252" i="2"/>
  <c r="J252" i="2" s="1"/>
  <c r="J113" i="2" s="1"/>
  <c r="BK268" i="2"/>
  <c r="J268" i="2"/>
  <c r="J114" i="2" s="1"/>
  <c r="R268" i="2"/>
  <c r="BK285" i="2"/>
  <c r="J285" i="2"/>
  <c r="J117" i="2" s="1"/>
  <c r="T285" i="2"/>
  <c r="T290" i="2"/>
  <c r="BK296" i="2"/>
  <c r="J296" i="2" s="1"/>
  <c r="J119" i="2" s="1"/>
  <c r="BK151" i="3"/>
  <c r="J151" i="3"/>
  <c r="J98" i="3" s="1"/>
  <c r="BK168" i="3"/>
  <c r="J168" i="3"/>
  <c r="J99" i="3"/>
  <c r="BK183" i="3"/>
  <c r="J183" i="3"/>
  <c r="J100" i="3"/>
  <c r="BK212" i="3"/>
  <c r="J212" i="3" s="1"/>
  <c r="J101" i="3" s="1"/>
  <c r="BK230" i="3"/>
  <c r="J230" i="3"/>
  <c r="J102" i="3" s="1"/>
  <c r="P277" i="3"/>
  <c r="BK305" i="3"/>
  <c r="J305" i="3"/>
  <c r="J106" i="3" s="1"/>
  <c r="P324" i="3"/>
  <c r="BK348" i="3"/>
  <c r="J348" i="3"/>
  <c r="J108" i="3" s="1"/>
  <c r="T378" i="3"/>
  <c r="R387" i="3"/>
  <c r="R399" i="3"/>
  <c r="BK450" i="3"/>
  <c r="J450" i="3"/>
  <c r="J118" i="3"/>
  <c r="BK495" i="3"/>
  <c r="J495" i="3" s="1"/>
  <c r="J120" i="3" s="1"/>
  <c r="BK509" i="3"/>
  <c r="J509" i="3"/>
  <c r="J121" i="3" s="1"/>
  <c r="T509" i="3"/>
  <c r="R513" i="3"/>
  <c r="BK525" i="3"/>
  <c r="J525" i="3" s="1"/>
  <c r="J124" i="3" s="1"/>
  <c r="BK532" i="3"/>
  <c r="J532" i="3"/>
  <c r="J126" i="3" s="1"/>
  <c r="T627" i="3"/>
  <c r="P123" i="4"/>
  <c r="P122" i="4"/>
  <c r="P121" i="4" s="1"/>
  <c r="AU97" i="1" s="1"/>
  <c r="T130" i="4"/>
  <c r="P127" i="5"/>
  <c r="P146" i="5"/>
  <c r="P156" i="5"/>
  <c r="R129" i="6"/>
  <c r="R147" i="6"/>
  <c r="P153" i="6"/>
  <c r="P158" i="6"/>
  <c r="P161" i="6"/>
  <c r="R225" i="6"/>
  <c r="P124" i="7"/>
  <c r="R132" i="7"/>
  <c r="P146" i="7"/>
  <c r="P123" i="8"/>
  <c r="P122" i="8" s="1"/>
  <c r="P121" i="8" s="1"/>
  <c r="AU101" i="1" s="1"/>
  <c r="R128" i="8"/>
  <c r="R123" i="9"/>
  <c r="R122" i="9"/>
  <c r="R121" i="9"/>
  <c r="T122" i="11"/>
  <c r="T121" i="11" s="1"/>
  <c r="T120" i="11" s="1"/>
  <c r="BF159" i="2"/>
  <c r="BF161" i="2"/>
  <c r="BF163" i="2"/>
  <c r="BF175" i="2"/>
  <c r="BF184" i="2"/>
  <c r="BF189" i="2"/>
  <c r="BF216" i="2"/>
  <c r="BF219" i="2"/>
  <c r="BF222" i="2"/>
  <c r="BF224" i="2"/>
  <c r="BF227" i="2"/>
  <c r="BF230" i="2"/>
  <c r="BF233" i="2"/>
  <c r="BF234" i="2"/>
  <c r="BF236" i="2"/>
  <c r="BF241" i="2"/>
  <c r="BF248" i="2"/>
  <c r="BF249" i="2"/>
  <c r="BF253" i="2"/>
  <c r="BF255" i="2"/>
  <c r="BF257" i="2"/>
  <c r="BF263" i="2"/>
  <c r="BF269" i="2"/>
  <c r="BF270" i="2"/>
  <c r="BF280" i="2"/>
  <c r="BF281" i="2"/>
  <c r="BF282" i="2"/>
  <c r="BF283" i="2"/>
  <c r="BF287" i="2"/>
  <c r="BF292" i="2"/>
  <c r="BK300" i="2"/>
  <c r="BK299" i="2"/>
  <c r="J299" i="2"/>
  <c r="J120" i="2"/>
  <c r="F92" i="3"/>
  <c r="J143" i="3"/>
  <c r="BF152" i="3"/>
  <c r="BF167" i="3"/>
  <c r="BF169" i="3"/>
  <c r="BF180" i="3"/>
  <c r="BF182" i="3"/>
  <c r="BF185" i="3"/>
  <c r="BF192" i="3"/>
  <c r="BF193" i="3"/>
  <c r="BF195" i="3"/>
  <c r="BF198" i="3"/>
  <c r="BF199" i="3"/>
  <c r="BF201" i="3"/>
  <c r="BF202" i="3"/>
  <c r="BF209" i="3"/>
  <c r="BF216" i="3"/>
  <c r="BF217" i="3"/>
  <c r="BF221" i="3"/>
  <c r="BF223" i="3"/>
  <c r="BF231" i="3"/>
  <c r="BF233" i="3"/>
  <c r="BF237" i="3"/>
  <c r="BF238" i="3"/>
  <c r="BF242" i="3"/>
  <c r="BF245" i="3"/>
  <c r="BF253" i="3"/>
  <c r="BF257" i="3"/>
  <c r="BF266" i="3"/>
  <c r="BF268" i="3"/>
  <c r="BF280" i="3"/>
  <c r="BF281" i="3"/>
  <c r="BF283" i="3"/>
  <c r="BF284" i="3"/>
  <c r="BF287" i="3"/>
  <c r="BF288" i="3"/>
  <c r="BF290" i="3"/>
  <c r="BF292" i="3"/>
  <c r="BF296" i="3"/>
  <c r="BF299" i="3"/>
  <c r="BF301" i="3"/>
  <c r="BF303" i="3"/>
  <c r="BF307" i="3"/>
  <c r="BF312" i="3"/>
  <c r="BF313" i="3"/>
  <c r="BF315" i="3"/>
  <c r="BF318" i="3"/>
  <c r="BF326" i="3"/>
  <c r="BF331" i="3"/>
  <c r="BF334" i="3"/>
  <c r="BF336" i="3"/>
  <c r="BF337" i="3"/>
  <c r="BF344" i="3"/>
  <c r="BF345" i="3"/>
  <c r="BF347" i="3"/>
  <c r="BF351" i="3"/>
  <c r="BF358" i="3"/>
  <c r="BF359" i="3"/>
  <c r="BF360" i="3"/>
  <c r="BF361" i="3"/>
  <c r="BF362" i="3"/>
  <c r="BF363" i="3"/>
  <c r="BF373" i="3"/>
  <c r="BF381" i="3"/>
  <c r="BF382" i="3"/>
  <c r="BF389" i="3"/>
  <c r="BF396" i="3"/>
  <c r="BF397" i="3"/>
  <c r="BF400" i="3"/>
  <c r="BF401" i="3"/>
  <c r="BF403" i="3"/>
  <c r="BF406" i="3"/>
  <c r="BF439" i="3"/>
  <c r="BF442" i="3"/>
  <c r="BF444" i="3"/>
  <c r="BF448" i="3"/>
  <c r="BF451" i="3"/>
  <c r="BF456" i="3"/>
  <c r="BF458" i="3"/>
  <c r="BF459" i="3"/>
  <c r="BF476" i="3"/>
  <c r="BF483" i="3"/>
  <c r="BF485" i="3"/>
  <c r="BF486" i="3"/>
  <c r="BF488" i="3"/>
  <c r="BF492" i="3"/>
  <c r="BF498" i="3"/>
  <c r="BF499" i="3"/>
  <c r="BF502" i="3"/>
  <c r="BF507" i="3"/>
  <c r="BF528" i="3"/>
  <c r="BF533" i="3"/>
  <c r="BF534" i="3"/>
  <c r="BF539" i="3"/>
  <c r="BF543" i="3"/>
  <c r="BF546" i="3"/>
  <c r="BF550" i="3"/>
  <c r="BF558" i="3"/>
  <c r="BF559" i="3"/>
  <c r="BF564" i="3"/>
  <c r="BF565" i="3"/>
  <c r="BF566" i="3"/>
  <c r="BF569" i="3"/>
  <c r="BF573" i="3"/>
  <c r="BF577" i="3"/>
  <c r="BF579" i="3"/>
  <c r="BF581" i="3"/>
  <c r="BF584" i="3"/>
  <c r="BF589" i="3"/>
  <c r="BF590" i="3"/>
  <c r="BF591" i="3"/>
  <c r="BF595" i="3"/>
  <c r="BF600" i="3"/>
  <c r="BF605" i="3"/>
  <c r="BF609" i="3"/>
  <c r="BF612" i="3"/>
  <c r="BF614" i="3"/>
  <c r="BF618" i="3"/>
  <c r="BK366" i="3"/>
  <c r="J366" i="3"/>
  <c r="J109" i="3" s="1"/>
  <c r="J115" i="4"/>
  <c r="BF128" i="4"/>
  <c r="BF134" i="4"/>
  <c r="BF135" i="4"/>
  <c r="BF136" i="4"/>
  <c r="BF133" i="5"/>
  <c r="BF134" i="5"/>
  <c r="BF139" i="5"/>
  <c r="BF140" i="5"/>
  <c r="BF145" i="5"/>
  <c r="BF148" i="5"/>
  <c r="F92" i="6"/>
  <c r="J121" i="6"/>
  <c r="BF135" i="6"/>
  <c r="BF137" i="6"/>
  <c r="BF144" i="6"/>
  <c r="BF149" i="6"/>
  <c r="BF157" i="6"/>
  <c r="BF160" i="6"/>
  <c r="BF162" i="6"/>
  <c r="BF164" i="6"/>
  <c r="BF167" i="6"/>
  <c r="BF168" i="6"/>
  <c r="BF178" i="6"/>
  <c r="BF181" i="6"/>
  <c r="BF190" i="6"/>
  <c r="BF194" i="6"/>
  <c r="BF197" i="6"/>
  <c r="BF207" i="6"/>
  <c r="BF210" i="6"/>
  <c r="BF222" i="6"/>
  <c r="BF227" i="6"/>
  <c r="BF232" i="6"/>
  <c r="BF127" i="7"/>
  <c r="BF128" i="7"/>
  <c r="BF129" i="7"/>
  <c r="BF137" i="7"/>
  <c r="BF138" i="7"/>
  <c r="BF141" i="7"/>
  <c r="BF142" i="7"/>
  <c r="BF148" i="7"/>
  <c r="BF151" i="7"/>
  <c r="BF132" i="8"/>
  <c r="BF134" i="8"/>
  <c r="BF135" i="8"/>
  <c r="BF138" i="8"/>
  <c r="BK141" i="8"/>
  <c r="BK140" i="8" s="1"/>
  <c r="J140" i="8" s="1"/>
  <c r="J100" i="8" s="1"/>
  <c r="E85" i="9"/>
  <c r="F92" i="9"/>
  <c r="BF125" i="9"/>
  <c r="BF132" i="9"/>
  <c r="BF135" i="9"/>
  <c r="BF138" i="9"/>
  <c r="BF140" i="9"/>
  <c r="BF154" i="9"/>
  <c r="BK153" i="9"/>
  <c r="J153" i="9" s="1"/>
  <c r="J101" i="9" s="1"/>
  <c r="J89" i="10"/>
  <c r="F92" i="10"/>
  <c r="BF134" i="10"/>
  <c r="BF143" i="10"/>
  <c r="BF134" i="11"/>
  <c r="BF135" i="11"/>
  <c r="BF136" i="11"/>
  <c r="BF137" i="11"/>
  <c r="BF138" i="11"/>
  <c r="F92" i="2"/>
  <c r="BF150" i="2"/>
  <c r="BF152" i="2"/>
  <c r="BF153" i="2"/>
  <c r="BF154" i="2"/>
  <c r="BF155" i="2"/>
  <c r="BF156" i="2"/>
  <c r="BF165" i="2"/>
  <c r="BF173" i="2"/>
  <c r="BF174" i="2"/>
  <c r="BF196" i="2"/>
  <c r="BF199" i="2"/>
  <c r="BF206" i="2"/>
  <c r="BF208" i="2"/>
  <c r="BF218" i="2"/>
  <c r="BF221" i="2"/>
  <c r="BF244" i="2"/>
  <c r="BF246" i="2"/>
  <c r="BF247" i="2"/>
  <c r="BF254" i="2"/>
  <c r="BF261" i="2"/>
  <c r="BF262" i="2"/>
  <c r="BF267" i="2"/>
  <c r="BF271" i="2"/>
  <c r="BF272" i="2"/>
  <c r="BF273" i="2"/>
  <c r="BF278" i="2"/>
  <c r="BF284" i="2"/>
  <c r="BF286" i="2"/>
  <c r="BF289" i="2"/>
  <c r="BF293" i="2"/>
  <c r="BK209" i="2"/>
  <c r="J209" i="2"/>
  <c r="J104" i="2" s="1"/>
  <c r="BK215" i="2"/>
  <c r="J215" i="2"/>
  <c r="J107" i="2"/>
  <c r="BK274" i="2"/>
  <c r="J274" i="2"/>
  <c r="J115" i="2"/>
  <c r="E139" i="3"/>
  <c r="BF162" i="3"/>
  <c r="BF164" i="3"/>
  <c r="BF173" i="3"/>
  <c r="BF179" i="3"/>
  <c r="BF190" i="3"/>
  <c r="BF191" i="3"/>
  <c r="BF194" i="3"/>
  <c r="BF204" i="3"/>
  <c r="BF208" i="3"/>
  <c r="BF215" i="3"/>
  <c r="BF218" i="3"/>
  <c r="BF224" i="3"/>
  <c r="BF226" i="3"/>
  <c r="BF235" i="3"/>
  <c r="BF236" i="3"/>
  <c r="BF244" i="3"/>
  <c r="BF247" i="3"/>
  <c r="BF260" i="3"/>
  <c r="BF269" i="3"/>
  <c r="BF271" i="3"/>
  <c r="BF272" i="3"/>
  <c r="BF273" i="3"/>
  <c r="BF274" i="3"/>
  <c r="BF276" i="3"/>
  <c r="BF279" i="3"/>
  <c r="BF286" i="3"/>
  <c r="BF295" i="3"/>
  <c r="BF297" i="3"/>
  <c r="BF300" i="3"/>
  <c r="BF306" i="3"/>
  <c r="BF308" i="3"/>
  <c r="BF310" i="3"/>
  <c r="BF311" i="3"/>
  <c r="BF314" i="3"/>
  <c r="BF317" i="3"/>
  <c r="BF321" i="3"/>
  <c r="BF325" i="3"/>
  <c r="BF329" i="3"/>
  <c r="BF335" i="3"/>
  <c r="BF338" i="3"/>
  <c r="BF349" i="3"/>
  <c r="BF365" i="3"/>
  <c r="BF367" i="3"/>
  <c r="BF369" i="3"/>
  <c r="BF371" i="3"/>
  <c r="BF383" i="3"/>
  <c r="BF390" i="3"/>
  <c r="BF395" i="3"/>
  <c r="BF404" i="3"/>
  <c r="BF408" i="3"/>
  <c r="BF409" i="3"/>
  <c r="BF410" i="3"/>
  <c r="BF414" i="3"/>
  <c r="BF418" i="3"/>
  <c r="BF423" i="3"/>
  <c r="BF427" i="3"/>
  <c r="BF429" i="3"/>
  <c r="BF441" i="3"/>
  <c r="BF445" i="3"/>
  <c r="BF449" i="3"/>
  <c r="BF452" i="3"/>
  <c r="BF453" i="3"/>
  <c r="BF461" i="3"/>
  <c r="BF462" i="3"/>
  <c r="BF463" i="3"/>
  <c r="BF465" i="3"/>
  <c r="BF469" i="3"/>
  <c r="BF477" i="3"/>
  <c r="BF479" i="3"/>
  <c r="BF481" i="3"/>
  <c r="BF484" i="3"/>
  <c r="BF490" i="3"/>
  <c r="BF497" i="3"/>
  <c r="BF500" i="3"/>
  <c r="BF504" i="3"/>
  <c r="BF505" i="3"/>
  <c r="BF515" i="3"/>
  <c r="BF517" i="3"/>
  <c r="BF518" i="3"/>
  <c r="BF523" i="3"/>
  <c r="BF526" i="3"/>
  <c r="BF537" i="3"/>
  <c r="BF538" i="3"/>
  <c r="BF540" i="3"/>
  <c r="BF548" i="3"/>
  <c r="BF572" i="3"/>
  <c r="BF574" i="3"/>
  <c r="BF576" i="3"/>
  <c r="BF583" i="3"/>
  <c r="BF585" i="3"/>
  <c r="BF604" i="3"/>
  <c r="BF608" i="3"/>
  <c r="BF616" i="3"/>
  <c r="BF617" i="3"/>
  <c r="BF619" i="3"/>
  <c r="BF621" i="3"/>
  <c r="BF622" i="3"/>
  <c r="BF623" i="3"/>
  <c r="BF624" i="3"/>
  <c r="BF625" i="3"/>
  <c r="BF626" i="3"/>
  <c r="BF628" i="3"/>
  <c r="BF629" i="3"/>
  <c r="BF632" i="3"/>
  <c r="BK302" i="3"/>
  <c r="J302" i="3"/>
  <c r="J104" i="3"/>
  <c r="BK368" i="3"/>
  <c r="J368" i="3" s="1"/>
  <c r="J110" i="3" s="1"/>
  <c r="BK376" i="3"/>
  <c r="J376" i="3"/>
  <c r="J114" i="3" s="1"/>
  <c r="BK631" i="3"/>
  <c r="J631" i="3"/>
  <c r="J129" i="3"/>
  <c r="E111" i="4"/>
  <c r="BF124" i="4"/>
  <c r="BF125" i="4"/>
  <c r="BF126" i="4"/>
  <c r="F92" i="5"/>
  <c r="BF129" i="5"/>
  <c r="BF132" i="5"/>
  <c r="BF136" i="5"/>
  <c r="BF137" i="5"/>
  <c r="BF142" i="5"/>
  <c r="BF147" i="5"/>
  <c r="BF150" i="5"/>
  <c r="BF153" i="5"/>
  <c r="BF154" i="5"/>
  <c r="BF158" i="5"/>
  <c r="BF159" i="5"/>
  <c r="BF160" i="5"/>
  <c r="BF161" i="5"/>
  <c r="BF167" i="5"/>
  <c r="BF136" i="6"/>
  <c r="BF138" i="6"/>
  <c r="BF142" i="6"/>
  <c r="BF145" i="6"/>
  <c r="BF148" i="6"/>
  <c r="BF155" i="6"/>
  <c r="BF165" i="6"/>
  <c r="BF166" i="6"/>
  <c r="BF182" i="6"/>
  <c r="BF183" i="6"/>
  <c r="BF186" i="6"/>
  <c r="BF191" i="6"/>
  <c r="BF203" i="6"/>
  <c r="BF206" i="6"/>
  <c r="BF208" i="6"/>
  <c r="BF213" i="6"/>
  <c r="BF214" i="6"/>
  <c r="BF219" i="6"/>
  <c r="BF228" i="6"/>
  <c r="BF231" i="6"/>
  <c r="BF233" i="6"/>
  <c r="BK236" i="6"/>
  <c r="J236" i="6"/>
  <c r="J105" i="6"/>
  <c r="BK239" i="6"/>
  <c r="J239" i="6" s="1"/>
  <c r="J107" i="6" s="1"/>
  <c r="E85" i="7"/>
  <c r="J89" i="7"/>
  <c r="BF125" i="7"/>
  <c r="BF143" i="7"/>
  <c r="E85" i="8"/>
  <c r="J89" i="8"/>
  <c r="F92" i="8"/>
  <c r="BF124" i="8"/>
  <c r="BF136" i="8"/>
  <c r="J115" i="9"/>
  <c r="BF126" i="9"/>
  <c r="BF134" i="9"/>
  <c r="BF136" i="9"/>
  <c r="BF147" i="9"/>
  <c r="BF129" i="10"/>
  <c r="BF138" i="10"/>
  <c r="BF140" i="10"/>
  <c r="BF144" i="10"/>
  <c r="BF147" i="10"/>
  <c r="BF148" i="10"/>
  <c r="BF149" i="10"/>
  <c r="BF150" i="10"/>
  <c r="BF152" i="10"/>
  <c r="BF157" i="10"/>
  <c r="BF158" i="10"/>
  <c r="BF160" i="10"/>
  <c r="BF163" i="10"/>
  <c r="BF164" i="10"/>
  <c r="BF166" i="10"/>
  <c r="BK165" i="10"/>
  <c r="J165" i="10" s="1"/>
  <c r="J101" i="10" s="1"/>
  <c r="BK169" i="10"/>
  <c r="J169" i="10"/>
  <c r="J104" i="10" s="1"/>
  <c r="E85" i="11"/>
  <c r="J89" i="11"/>
  <c r="F92" i="11"/>
  <c r="BF123" i="11"/>
  <c r="BF125" i="11"/>
  <c r="BF127" i="11"/>
  <c r="BF128" i="11"/>
  <c r="BF129" i="11"/>
  <c r="BF130" i="11"/>
  <c r="BF131" i="11"/>
  <c r="BF132" i="11"/>
  <c r="J89" i="2"/>
  <c r="E131" i="2"/>
  <c r="BF144" i="2"/>
  <c r="BF147" i="2"/>
  <c r="BF148" i="2"/>
  <c r="BF149" i="2"/>
  <c r="BF151" i="2"/>
  <c r="BF160" i="2"/>
  <c r="BF164" i="2"/>
  <c r="BF166" i="2"/>
  <c r="BF167" i="2"/>
  <c r="BF168" i="2"/>
  <c r="BF169" i="2"/>
  <c r="BF170" i="2"/>
  <c r="BF171" i="2"/>
  <c r="BF178" i="2"/>
  <c r="BF179" i="2"/>
  <c r="BF181" i="2"/>
  <c r="BF182" i="2"/>
  <c r="BF183" i="2"/>
  <c r="BF185" i="2"/>
  <c r="BF187" i="2"/>
  <c r="BF192" i="2"/>
  <c r="BF193" i="2"/>
  <c r="BF197" i="2"/>
  <c r="BF202" i="2"/>
  <c r="BF204" i="2"/>
  <c r="BF210" i="2"/>
  <c r="BF220" i="2"/>
  <c r="BF225" i="2"/>
  <c r="BF226" i="2"/>
  <c r="BF229" i="2"/>
  <c r="BF231" i="2"/>
  <c r="BF239" i="2"/>
  <c r="BF245" i="2"/>
  <c r="BF256" i="2"/>
  <c r="BF259" i="2"/>
  <c r="BF264" i="2"/>
  <c r="BF266" i="2"/>
  <c r="BF279" i="2"/>
  <c r="BF291" i="2"/>
  <c r="BF294" i="2"/>
  <c r="BF297" i="2"/>
  <c r="BK198" i="2"/>
  <c r="J198" i="2" s="1"/>
  <c r="J101" i="2" s="1"/>
  <c r="BK213" i="2"/>
  <c r="J213" i="2"/>
  <c r="J106" i="2" s="1"/>
  <c r="BK240" i="2"/>
  <c r="J240" i="2"/>
  <c r="J111" i="2"/>
  <c r="BF153" i="3"/>
  <c r="BF155" i="3"/>
  <c r="BF157" i="3"/>
  <c r="BF158" i="3"/>
  <c r="BF159" i="3"/>
  <c r="BF160" i="3"/>
  <c r="BF161" i="3"/>
  <c r="BF163" i="3"/>
  <c r="BF165" i="3"/>
  <c r="BF172" i="3"/>
  <c r="BF175" i="3"/>
  <c r="BF177" i="3"/>
  <c r="BF181" i="3"/>
  <c r="BF184" i="3"/>
  <c r="BF189" i="3"/>
  <c r="BF200" i="3"/>
  <c r="BF203" i="3"/>
  <c r="BF207" i="3"/>
  <c r="BF210" i="3"/>
  <c r="BF211" i="3"/>
  <c r="BF213" i="3"/>
  <c r="BF214" i="3"/>
  <c r="BF219" i="3"/>
  <c r="BF225" i="3"/>
  <c r="BF227" i="3"/>
  <c r="BF228" i="3"/>
  <c r="BF232" i="3"/>
  <c r="BF234" i="3"/>
  <c r="BF239" i="3"/>
  <c r="BF249" i="3"/>
  <c r="BF252" i="3"/>
  <c r="BF258" i="3"/>
  <c r="BF259" i="3"/>
  <c r="BF262" i="3"/>
  <c r="BF264" i="3"/>
  <c r="BF265" i="3"/>
  <c r="BF267" i="3"/>
  <c r="BF270" i="3"/>
  <c r="BF275" i="3"/>
  <c r="BF278" i="3"/>
  <c r="BF285" i="3"/>
  <c r="BF289" i="3"/>
  <c r="BF291" i="3"/>
  <c r="BF294" i="3"/>
  <c r="BF316" i="3"/>
  <c r="BF320" i="3"/>
  <c r="BF328" i="3"/>
  <c r="BF333" i="3"/>
  <c r="BF339" i="3"/>
  <c r="BF341" i="3"/>
  <c r="BF343" i="3"/>
  <c r="BF352" i="3"/>
  <c r="BF354" i="3"/>
  <c r="BF375" i="3"/>
  <c r="BF379" i="3"/>
  <c r="BF380" i="3"/>
  <c r="BF386" i="3"/>
  <c r="BF388" i="3"/>
  <c r="BF393" i="3"/>
  <c r="BF402" i="3"/>
  <c r="BF405" i="3"/>
  <c r="BF407" i="3"/>
  <c r="BF411" i="3"/>
  <c r="BF412" i="3"/>
  <c r="BF420" i="3"/>
  <c r="BF421" i="3"/>
  <c r="BF422" i="3"/>
  <c r="BF425" i="3"/>
  <c r="BF435" i="3"/>
  <c r="BF440" i="3"/>
  <c r="BF443" i="3"/>
  <c r="BF454" i="3"/>
  <c r="BF455" i="3"/>
  <c r="BF457" i="3"/>
  <c r="BF464" i="3"/>
  <c r="BF466" i="3"/>
  <c r="BF467" i="3"/>
  <c r="BF471" i="3"/>
  <c r="BF472" i="3"/>
  <c r="BF473" i="3"/>
  <c r="BF474" i="3"/>
  <c r="BF478" i="3"/>
  <c r="BF489" i="3"/>
  <c r="BF491" i="3"/>
  <c r="BF494" i="3"/>
  <c r="BF496" i="3"/>
  <c r="BF501" i="3"/>
  <c r="BF506" i="3"/>
  <c r="BF510" i="3"/>
  <c r="BF516" i="3"/>
  <c r="BF521" i="3"/>
  <c r="BF527" i="3"/>
  <c r="BF529" i="3"/>
  <c r="BF530" i="3"/>
  <c r="BF536" i="3"/>
  <c r="BF541" i="3"/>
  <c r="BF542" i="3"/>
  <c r="BF547" i="3"/>
  <c r="BF549" i="3"/>
  <c r="BF551" i="3"/>
  <c r="BF552" i="3"/>
  <c r="BF553" i="3"/>
  <c r="BF554" i="3"/>
  <c r="BF557" i="3"/>
  <c r="BF561" i="3"/>
  <c r="BF562" i="3"/>
  <c r="BF563" i="3"/>
  <c r="BF567" i="3"/>
  <c r="BF568" i="3"/>
  <c r="BF578" i="3"/>
  <c r="BF580" i="3"/>
  <c r="BF582" i="3"/>
  <c r="BF587" i="3"/>
  <c r="BF593" i="3"/>
  <c r="BF594" i="3"/>
  <c r="BF598" i="3"/>
  <c r="BF599" i="3"/>
  <c r="BF601" i="3"/>
  <c r="BF602" i="3"/>
  <c r="BF606" i="3"/>
  <c r="BF610" i="3"/>
  <c r="BF611" i="3"/>
  <c r="BK374" i="3"/>
  <c r="J374" i="3"/>
  <c r="J113" i="3" s="1"/>
  <c r="F92" i="4"/>
  <c r="BF132" i="4"/>
  <c r="BF133" i="4"/>
  <c r="BF137" i="4"/>
  <c r="BF141" i="4"/>
  <c r="J89" i="5"/>
  <c r="E115" i="5"/>
  <c r="BF128" i="5"/>
  <c r="BF131" i="5"/>
  <c r="BF144" i="5"/>
  <c r="E117" i="6"/>
  <c r="BF130" i="6"/>
  <c r="BF131" i="6"/>
  <c r="BF133" i="6"/>
  <c r="BF139" i="6"/>
  <c r="BF140" i="6"/>
  <c r="BF146" i="6"/>
  <c r="BF151" i="6"/>
  <c r="BF152" i="6"/>
  <c r="BF159" i="6"/>
  <c r="BF163" i="6"/>
  <c r="BF169" i="6"/>
  <c r="BF170" i="6"/>
  <c r="BF172" i="6"/>
  <c r="BF175" i="6"/>
  <c r="BF180" i="6"/>
  <c r="BF185" i="6"/>
  <c r="BF187" i="6"/>
  <c r="BF189" i="6"/>
  <c r="BF195" i="6"/>
  <c r="BF196" i="6"/>
  <c r="BF199" i="6"/>
  <c r="BF200" i="6"/>
  <c r="BF201" i="6"/>
  <c r="BF204" i="6"/>
  <c r="BF211" i="6"/>
  <c r="BF212" i="6"/>
  <c r="BF217" i="6"/>
  <c r="BF220" i="6"/>
  <c r="BF226" i="6"/>
  <c r="BF235" i="6"/>
  <c r="F92" i="7"/>
  <c r="BF126" i="7"/>
  <c r="BF130" i="7"/>
  <c r="BF133" i="7"/>
  <c r="BF134" i="7"/>
  <c r="BF140" i="7"/>
  <c r="BF125" i="8"/>
  <c r="BF126" i="8"/>
  <c r="BF127" i="8"/>
  <c r="BF129" i="8"/>
  <c r="BF130" i="8"/>
  <c r="BF137" i="8"/>
  <c r="BF139" i="8"/>
  <c r="BF127" i="9"/>
  <c r="BF130" i="9"/>
  <c r="BF131" i="9"/>
  <c r="BF137" i="9"/>
  <c r="BF139" i="9"/>
  <c r="BF141" i="9"/>
  <c r="BF143" i="9"/>
  <c r="BF144" i="9"/>
  <c r="BF145" i="9"/>
  <c r="BF148" i="9"/>
  <c r="BF151" i="9"/>
  <c r="E85" i="10"/>
  <c r="BF130" i="10"/>
  <c r="BF131" i="10"/>
  <c r="BF133" i="10"/>
  <c r="BF137" i="10"/>
  <c r="BF145" i="10"/>
  <c r="BF146" i="10"/>
  <c r="BF153" i="10"/>
  <c r="BF154" i="10"/>
  <c r="BF155" i="10"/>
  <c r="BF156" i="10"/>
  <c r="BF159" i="10"/>
  <c r="BF161" i="10"/>
  <c r="BF162" i="10"/>
  <c r="BF170" i="10"/>
  <c r="BF126" i="11"/>
  <c r="BF133" i="11"/>
  <c r="BF141" i="11"/>
  <c r="BF145" i="2"/>
  <c r="BF157" i="2"/>
  <c r="BF158" i="2"/>
  <c r="BF162" i="2"/>
  <c r="BF176" i="2"/>
  <c r="BF177" i="2"/>
  <c r="BF180" i="2"/>
  <c r="BF186" i="2"/>
  <c r="BF188" i="2"/>
  <c r="BF190" i="2"/>
  <c r="BF191" i="2"/>
  <c r="BF194" i="2"/>
  <c r="BF195" i="2"/>
  <c r="BF203" i="2"/>
  <c r="BF205" i="2"/>
  <c r="BF207" i="2"/>
  <c r="BF212" i="2"/>
  <c r="BF214" i="2"/>
  <c r="BF223" i="2"/>
  <c r="BF232" i="2"/>
  <c r="BF237" i="2"/>
  <c r="BF238" i="2"/>
  <c r="BF243" i="2"/>
  <c r="BF250" i="2"/>
  <c r="BF251" i="2"/>
  <c r="BF258" i="2"/>
  <c r="BF260" i="2"/>
  <c r="BF265" i="2"/>
  <c r="BF275" i="2"/>
  <c r="BF295" i="2"/>
  <c r="BF298" i="2"/>
  <c r="BF301" i="2"/>
  <c r="BK211" i="2"/>
  <c r="J211" i="2"/>
  <c r="J105" i="2"/>
  <c r="BF154" i="3"/>
  <c r="BF156" i="3"/>
  <c r="BF166" i="3"/>
  <c r="BF170" i="3"/>
  <c r="BF171" i="3"/>
  <c r="BF174" i="3"/>
  <c r="BF176" i="3"/>
  <c r="BF178" i="3"/>
  <c r="BF186" i="3"/>
  <c r="BF187" i="3"/>
  <c r="BF188" i="3"/>
  <c r="BF196" i="3"/>
  <c r="BF197" i="3"/>
  <c r="BF205" i="3"/>
  <c r="BF206" i="3"/>
  <c r="BF220" i="3"/>
  <c r="BF222" i="3"/>
  <c r="BF229" i="3"/>
  <c r="BF240" i="3"/>
  <c r="BF241" i="3"/>
  <c r="BF243" i="3"/>
  <c r="BF246" i="3"/>
  <c r="BF248" i="3"/>
  <c r="BF250" i="3"/>
  <c r="BF251" i="3"/>
  <c r="BF254" i="3"/>
  <c r="BF255" i="3"/>
  <c r="BF256" i="3"/>
  <c r="BF261" i="3"/>
  <c r="BF263" i="3"/>
  <c r="BF282" i="3"/>
  <c r="BF293" i="3"/>
  <c r="BF298" i="3"/>
  <c r="BF309" i="3"/>
  <c r="BF319" i="3"/>
  <c r="BF322" i="3"/>
  <c r="BF323" i="3"/>
  <c r="BF330" i="3"/>
  <c r="BF332" i="3"/>
  <c r="BF340" i="3"/>
  <c r="BF342" i="3"/>
  <c r="BF346" i="3"/>
  <c r="BF350" i="3"/>
  <c r="BF355" i="3"/>
  <c r="BF356" i="3"/>
  <c r="BF357" i="3"/>
  <c r="BF377" i="3"/>
  <c r="BF384" i="3"/>
  <c r="BF391" i="3"/>
  <c r="BF392" i="3"/>
  <c r="BF394" i="3"/>
  <c r="BF398" i="3"/>
  <c r="BF416" i="3"/>
  <c r="BF424" i="3"/>
  <c r="BF426" i="3"/>
  <c r="BF428" i="3"/>
  <c r="BF431" i="3"/>
  <c r="BF432" i="3"/>
  <c r="BF434" i="3"/>
  <c r="BF436" i="3"/>
  <c r="BF437" i="3"/>
  <c r="BF438" i="3"/>
  <c r="BF446" i="3"/>
  <c r="BF460" i="3"/>
  <c r="BF468" i="3"/>
  <c r="BF470" i="3"/>
  <c r="BF475" i="3"/>
  <c r="BF480" i="3"/>
  <c r="BF482" i="3"/>
  <c r="BF487" i="3"/>
  <c r="BF503" i="3"/>
  <c r="BF508" i="3"/>
  <c r="BF512" i="3"/>
  <c r="BF514" i="3"/>
  <c r="BF519" i="3"/>
  <c r="BF522" i="3"/>
  <c r="BF535" i="3"/>
  <c r="BF544" i="3"/>
  <c r="BF545" i="3"/>
  <c r="BF555" i="3"/>
  <c r="BF556" i="3"/>
  <c r="BF560" i="3"/>
  <c r="BF570" i="3"/>
  <c r="BF571" i="3"/>
  <c r="BF575" i="3"/>
  <c r="BF586" i="3"/>
  <c r="BF588" i="3"/>
  <c r="BF592" i="3"/>
  <c r="BF596" i="3"/>
  <c r="BF597" i="3"/>
  <c r="BF603" i="3"/>
  <c r="BF607" i="3"/>
  <c r="BF613" i="3"/>
  <c r="BF615" i="3"/>
  <c r="BF620" i="3"/>
  <c r="BK370" i="3"/>
  <c r="J370" i="3"/>
  <c r="J111" i="3" s="1"/>
  <c r="BK372" i="3"/>
  <c r="J372" i="3"/>
  <c r="J112" i="3"/>
  <c r="BK493" i="3"/>
  <c r="J493" i="3"/>
  <c r="J119" i="3"/>
  <c r="BF127" i="4"/>
  <c r="BF129" i="4"/>
  <c r="BF131" i="4"/>
  <c r="BF138" i="4"/>
  <c r="BK140" i="4"/>
  <c r="BK139" i="4" s="1"/>
  <c r="J139" i="4" s="1"/>
  <c r="J100" i="4" s="1"/>
  <c r="BF130" i="5"/>
  <c r="BF135" i="5"/>
  <c r="BF138" i="5"/>
  <c r="BF151" i="5"/>
  <c r="BF152" i="5"/>
  <c r="BF155" i="5"/>
  <c r="BF157" i="5"/>
  <c r="BF162" i="5"/>
  <c r="BF164" i="5"/>
  <c r="BK141" i="5"/>
  <c r="J141" i="5"/>
  <c r="J99" i="5"/>
  <c r="BK163" i="5"/>
  <c r="J163" i="5" s="1"/>
  <c r="J103" i="5" s="1"/>
  <c r="BK166" i="5"/>
  <c r="J166" i="5"/>
  <c r="J105" i="5" s="1"/>
  <c r="BF132" i="6"/>
  <c r="BF134" i="6"/>
  <c r="BF141" i="6"/>
  <c r="BF143" i="6"/>
  <c r="BF150" i="6"/>
  <c r="BF154" i="6"/>
  <c r="BF171" i="6"/>
  <c r="BF173" i="6"/>
  <c r="BF174" i="6"/>
  <c r="BF176" i="6"/>
  <c r="BF177" i="6"/>
  <c r="BF179" i="6"/>
  <c r="BF184" i="6"/>
  <c r="BF188" i="6"/>
  <c r="BF192" i="6"/>
  <c r="BF193" i="6"/>
  <c r="BF198" i="6"/>
  <c r="BF202" i="6"/>
  <c r="BF205" i="6"/>
  <c r="BF209" i="6"/>
  <c r="BF215" i="6"/>
  <c r="BF216" i="6"/>
  <c r="BF218" i="6"/>
  <c r="BF221" i="6"/>
  <c r="BF223" i="6"/>
  <c r="BF224" i="6"/>
  <c r="BF229" i="6"/>
  <c r="BF230" i="6"/>
  <c r="BF234" i="6"/>
  <c r="BF237" i="6"/>
  <c r="BF240" i="6"/>
  <c r="BK156" i="6"/>
  <c r="J156" i="6"/>
  <c r="J101" i="6"/>
  <c r="BF131" i="7"/>
  <c r="BF135" i="7"/>
  <c r="BF136" i="7"/>
  <c r="BF139" i="7"/>
  <c r="BF144" i="7"/>
  <c r="BF145" i="7"/>
  <c r="BF147" i="7"/>
  <c r="BK150" i="7"/>
  <c r="BK149" i="7"/>
  <c r="J149" i="7" s="1"/>
  <c r="J101" i="7" s="1"/>
  <c r="BF131" i="8"/>
  <c r="BF133" i="8"/>
  <c r="BF142" i="8"/>
  <c r="BF124" i="9"/>
  <c r="BF128" i="9"/>
  <c r="BF129" i="9"/>
  <c r="BF133" i="9"/>
  <c r="BF142" i="9"/>
  <c r="BF146" i="9"/>
  <c r="BF149" i="9"/>
  <c r="BK150" i="9"/>
  <c r="J150" i="9"/>
  <c r="J99" i="9"/>
  <c r="BF127" i="10"/>
  <c r="BF128" i="10"/>
  <c r="BF132" i="10"/>
  <c r="BF135" i="10"/>
  <c r="BF136" i="10"/>
  <c r="BF139" i="10"/>
  <c r="BF141" i="10"/>
  <c r="BF124" i="11"/>
  <c r="BK140" i="11"/>
  <c r="BK139" i="11" s="1"/>
  <c r="J139" i="11" s="1"/>
  <c r="J99" i="11" s="1"/>
  <c r="F35" i="8"/>
  <c r="BB101" i="1" s="1"/>
  <c r="F33" i="11"/>
  <c r="AZ104" i="1"/>
  <c r="F36" i="11"/>
  <c r="BC104" i="1" s="1"/>
  <c r="F33" i="2"/>
  <c r="AZ95" i="1"/>
  <c r="F37" i="7"/>
  <c r="BD100" i="1" s="1"/>
  <c r="F37" i="8"/>
  <c r="BD101" i="1"/>
  <c r="F37" i="9"/>
  <c r="BD102" i="1" s="1"/>
  <c r="J33" i="10"/>
  <c r="AV103" i="1"/>
  <c r="F35" i="3"/>
  <c r="BB96" i="1" s="1"/>
  <c r="J33" i="7"/>
  <c r="AV100" i="1"/>
  <c r="F33" i="9"/>
  <c r="AZ102" i="1" s="1"/>
  <c r="F35" i="4"/>
  <c r="BB97" i="1"/>
  <c r="F33" i="5"/>
  <c r="AZ98" i="1" s="1"/>
  <c r="F33" i="7"/>
  <c r="AZ100" i="1"/>
  <c r="J33" i="2"/>
  <c r="AV95" i="1" s="1"/>
  <c r="F37" i="3"/>
  <c r="BD96" i="1"/>
  <c r="J33" i="5"/>
  <c r="AV98" i="1" s="1"/>
  <c r="F35" i="5"/>
  <c r="BB98" i="1"/>
  <c r="F36" i="6"/>
  <c r="BC99" i="1" s="1"/>
  <c r="F35" i="11"/>
  <c r="BB104" i="1"/>
  <c r="J33" i="4"/>
  <c r="AV97" i="1" s="1"/>
  <c r="F36" i="10"/>
  <c r="BC103" i="1"/>
  <c r="F37" i="4"/>
  <c r="BD97" i="1" s="1"/>
  <c r="F36" i="5"/>
  <c r="BC98" i="1"/>
  <c r="F37" i="6"/>
  <c r="BD99" i="1" s="1"/>
  <c r="F35" i="9"/>
  <c r="BB102" i="1"/>
  <c r="F33" i="3"/>
  <c r="AZ96" i="1" s="1"/>
  <c r="F35" i="7"/>
  <c r="BB100" i="1"/>
  <c r="J33" i="8"/>
  <c r="AV101" i="1" s="1"/>
  <c r="F35" i="2"/>
  <c r="BB95" i="1"/>
  <c r="J33" i="11"/>
  <c r="AV104" i="1" s="1"/>
  <c r="F37" i="11"/>
  <c r="BD104" i="1"/>
  <c r="F36" i="2"/>
  <c r="BC95" i="1" s="1"/>
  <c r="F35" i="6"/>
  <c r="BB99" i="1"/>
  <c r="J33" i="9"/>
  <c r="AV102" i="1" s="1"/>
  <c r="F35" i="10"/>
  <c r="BB103" i="1"/>
  <c r="F37" i="2"/>
  <c r="BD95" i="1" s="1"/>
  <c r="F33" i="6"/>
  <c r="AZ99" i="1"/>
  <c r="F36" i="3"/>
  <c r="BC96" i="1" s="1"/>
  <c r="F36" i="9"/>
  <c r="BC102" i="1"/>
  <c r="J33" i="6"/>
  <c r="AV99" i="1" s="1"/>
  <c r="F36" i="4"/>
  <c r="BC97" i="1"/>
  <c r="F33" i="10"/>
  <c r="AZ103" i="1" s="1"/>
  <c r="F37" i="10"/>
  <c r="BD103" i="1"/>
  <c r="J33" i="3"/>
  <c r="AV96" i="1" s="1"/>
  <c r="F36" i="7"/>
  <c r="BC100" i="1"/>
  <c r="F33" i="8"/>
  <c r="AZ101" i="1" s="1"/>
  <c r="F33" i="4"/>
  <c r="AZ97" i="1"/>
  <c r="F37" i="5"/>
  <c r="BD98" i="1" s="1"/>
  <c r="F36" i="8"/>
  <c r="BC101" i="1"/>
  <c r="T128" i="6" l="1"/>
  <c r="T127" i="6" s="1"/>
  <c r="P142" i="2"/>
  <c r="T122" i="8"/>
  <c r="T121" i="8" s="1"/>
  <c r="R123" i="7"/>
  <c r="R122" i="7"/>
  <c r="T142" i="2"/>
  <c r="T531" i="3"/>
  <c r="P125" i="10"/>
  <c r="P124" i="10"/>
  <c r="AU103" i="1"/>
  <c r="T122" i="4"/>
  <c r="T121" i="4" s="1"/>
  <c r="R200" i="2"/>
  <c r="R141" i="2"/>
  <c r="BK122" i="8"/>
  <c r="J122" i="8" s="1"/>
  <c r="J97" i="8" s="1"/>
  <c r="BK122" i="4"/>
  <c r="BK121" i="4" s="1"/>
  <c r="J121" i="4" s="1"/>
  <c r="J30" i="4" s="1"/>
  <c r="AG97" i="1" s="1"/>
  <c r="R304" i="3"/>
  <c r="T150" i="3"/>
  <c r="R125" i="10"/>
  <c r="R124" i="10" s="1"/>
  <c r="P128" i="6"/>
  <c r="P127" i="6"/>
  <c r="AU99" i="1" s="1"/>
  <c r="R126" i="5"/>
  <c r="R125" i="5"/>
  <c r="P150" i="3"/>
  <c r="BK122" i="9"/>
  <c r="J122" i="9" s="1"/>
  <c r="J97" i="9" s="1"/>
  <c r="R122" i="8"/>
  <c r="R121" i="8" s="1"/>
  <c r="T126" i="5"/>
  <c r="T125" i="5"/>
  <c r="R122" i="4"/>
  <c r="R121" i="4" s="1"/>
  <c r="R531" i="3"/>
  <c r="T304" i="3"/>
  <c r="R150" i="3"/>
  <c r="R149" i="3" s="1"/>
  <c r="T200" i="2"/>
  <c r="P123" i="7"/>
  <c r="P122" i="7"/>
  <c r="AU100" i="1" s="1"/>
  <c r="R128" i="6"/>
  <c r="R127" i="6"/>
  <c r="P126" i="5"/>
  <c r="P125" i="5" s="1"/>
  <c r="AU98" i="1" s="1"/>
  <c r="P200" i="2"/>
  <c r="T125" i="10"/>
  <c r="T124" i="10" s="1"/>
  <c r="P304" i="3"/>
  <c r="BK200" i="2"/>
  <c r="J200" i="2"/>
  <c r="J102" i="2" s="1"/>
  <c r="T123" i="7"/>
  <c r="T122" i="7"/>
  <c r="BK123" i="7"/>
  <c r="J123" i="7" s="1"/>
  <c r="J97" i="7" s="1"/>
  <c r="BK128" i="6"/>
  <c r="J128" i="6"/>
  <c r="J97" i="6" s="1"/>
  <c r="BK142" i="2"/>
  <c r="BK141" i="2"/>
  <c r="J141" i="2"/>
  <c r="J96" i="2" s="1"/>
  <c r="BK630" i="3"/>
  <c r="J630" i="3"/>
  <c r="J128" i="3"/>
  <c r="J140" i="4"/>
  <c r="J101" i="4"/>
  <c r="BK126" i="5"/>
  <c r="BK165" i="5"/>
  <c r="J165" i="5" s="1"/>
  <c r="J104" i="5" s="1"/>
  <c r="J129" i="6"/>
  <c r="J98" i="6"/>
  <c r="BK238" i="6"/>
  <c r="J238" i="6"/>
  <c r="J106" i="6"/>
  <c r="J124" i="7"/>
  <c r="J98" i="7" s="1"/>
  <c r="J123" i="9"/>
  <c r="J98" i="9"/>
  <c r="BK152" i="9"/>
  <c r="J152" i="9" s="1"/>
  <c r="J100" i="9" s="1"/>
  <c r="BK121" i="11"/>
  <c r="J121" i="11"/>
  <c r="J97" i="11" s="1"/>
  <c r="J140" i="11"/>
  <c r="J100" i="11"/>
  <c r="J201" i="2"/>
  <c r="J103" i="2" s="1"/>
  <c r="J150" i="7"/>
  <c r="J102" i="7"/>
  <c r="J141" i="8"/>
  <c r="J101" i="8" s="1"/>
  <c r="BK125" i="10"/>
  <c r="J125" i="10"/>
  <c r="J97" i="10"/>
  <c r="BK168" i="10"/>
  <c r="J168" i="10"/>
  <c r="J103" i="10"/>
  <c r="J300" i="2"/>
  <c r="J121" i="2" s="1"/>
  <c r="BK150" i="3"/>
  <c r="BK304" i="3"/>
  <c r="J304" i="3"/>
  <c r="J105" i="3" s="1"/>
  <c r="J123" i="4"/>
  <c r="J98" i="4"/>
  <c r="J123" i="8"/>
  <c r="J98" i="8" s="1"/>
  <c r="BK531" i="3"/>
  <c r="J531" i="3"/>
  <c r="J125" i="3"/>
  <c r="F34" i="3"/>
  <c r="BA96" i="1" s="1"/>
  <c r="F34" i="8"/>
  <c r="BA101" i="1"/>
  <c r="BD94" i="1"/>
  <c r="W33" i="1" s="1"/>
  <c r="F34" i="4"/>
  <c r="BA97" i="1"/>
  <c r="J34" i="8"/>
  <c r="AW101" i="1" s="1"/>
  <c r="AT101" i="1" s="1"/>
  <c r="J34" i="2"/>
  <c r="AW95" i="1" s="1"/>
  <c r="AT95" i="1" s="1"/>
  <c r="J34" i="4"/>
  <c r="AW97" i="1"/>
  <c r="AT97" i="1"/>
  <c r="J34" i="7"/>
  <c r="AW100" i="1" s="1"/>
  <c r="AT100" i="1" s="1"/>
  <c r="J34" i="9"/>
  <c r="AW102" i="1"/>
  <c r="AT102" i="1" s="1"/>
  <c r="F34" i="11"/>
  <c r="BA104" i="1"/>
  <c r="J34" i="11"/>
  <c r="AW104" i="1" s="1"/>
  <c r="AT104" i="1" s="1"/>
  <c r="BB94" i="1"/>
  <c r="W31" i="1"/>
  <c r="J34" i="3"/>
  <c r="AW96" i="1" s="1"/>
  <c r="AT96" i="1" s="1"/>
  <c r="F34" i="10"/>
  <c r="BA103" i="1" s="1"/>
  <c r="F34" i="2"/>
  <c r="BA95" i="1" s="1"/>
  <c r="AZ94" i="1"/>
  <c r="W29" i="1" s="1"/>
  <c r="J34" i="5"/>
  <c r="AW98" i="1" s="1"/>
  <c r="AT98" i="1" s="1"/>
  <c r="F34" i="6"/>
  <c r="BA99" i="1" s="1"/>
  <c r="F34" i="7"/>
  <c r="BA100" i="1"/>
  <c r="J34" i="10"/>
  <c r="AW103" i="1" s="1"/>
  <c r="AT103" i="1" s="1"/>
  <c r="F34" i="5"/>
  <c r="BA98" i="1" s="1"/>
  <c r="BC94" i="1"/>
  <c r="W32" i="1" s="1"/>
  <c r="J34" i="6"/>
  <c r="AW99" i="1" s="1"/>
  <c r="AT99" i="1" s="1"/>
  <c r="F34" i="9"/>
  <c r="BA102" i="1"/>
  <c r="BK149" i="3" l="1"/>
  <c r="J149" i="3" s="1"/>
  <c r="J96" i="3" s="1"/>
  <c r="BK125" i="5"/>
  <c r="J125" i="5" s="1"/>
  <c r="J30" i="5" s="1"/>
  <c r="AG98" i="1" s="1"/>
  <c r="AN98" i="1" s="1"/>
  <c r="T149" i="3"/>
  <c r="T141" i="2"/>
  <c r="P141" i="2"/>
  <c r="AU95" i="1" s="1"/>
  <c r="AU94" i="1" s="1"/>
  <c r="P149" i="3"/>
  <c r="AU96" i="1"/>
  <c r="J39" i="4"/>
  <c r="J96" i="4"/>
  <c r="BK121" i="9"/>
  <c r="J121" i="9"/>
  <c r="J96" i="9"/>
  <c r="BK120" i="11"/>
  <c r="J120" i="11" s="1"/>
  <c r="J96" i="11" s="1"/>
  <c r="J150" i="3"/>
  <c r="J97" i="3" s="1"/>
  <c r="J122" i="4"/>
  <c r="J97" i="4"/>
  <c r="J126" i="5"/>
  <c r="J97" i="5" s="1"/>
  <c r="BK127" i="6"/>
  <c r="J127" i="6"/>
  <c r="J96" i="6"/>
  <c r="BK121" i="8"/>
  <c r="J121" i="8" s="1"/>
  <c r="J30" i="8" s="1"/>
  <c r="AG101" i="1" s="1"/>
  <c r="AN101" i="1" s="1"/>
  <c r="BK124" i="10"/>
  <c r="J124" i="10"/>
  <c r="J96" i="10" s="1"/>
  <c r="J142" i="2"/>
  <c r="J97" i="2"/>
  <c r="BK122" i="7"/>
  <c r="J122" i="7" s="1"/>
  <c r="J96" i="7" s="1"/>
  <c r="AN97" i="1"/>
  <c r="J30" i="2"/>
  <c r="AG95" i="1" s="1"/>
  <c r="AN95" i="1" s="1"/>
  <c r="AX94" i="1"/>
  <c r="AY94" i="1"/>
  <c r="BA94" i="1"/>
  <c r="W30" i="1" s="1"/>
  <c r="AV94" i="1"/>
  <c r="AK29" i="1"/>
  <c r="J39" i="2" l="1"/>
  <c r="J96" i="5"/>
  <c r="J39" i="8"/>
  <c r="J39" i="5"/>
  <c r="J96" i="8"/>
  <c r="J30" i="7"/>
  <c r="AG100" i="1"/>
  <c r="AN100" i="1"/>
  <c r="J30" i="9"/>
  <c r="AG102" i="1"/>
  <c r="AN102" i="1"/>
  <c r="J30" i="11"/>
  <c r="AG104" i="1" s="1"/>
  <c r="AN104" i="1" s="1"/>
  <c r="J30" i="3"/>
  <c r="AG96" i="1"/>
  <c r="AN96" i="1" s="1"/>
  <c r="J30" i="6"/>
  <c r="AG99" i="1"/>
  <c r="AN99" i="1"/>
  <c r="J30" i="10"/>
  <c r="AG103" i="1"/>
  <c r="AN103" i="1"/>
  <c r="AW94" i="1"/>
  <c r="AK30" i="1" s="1"/>
  <c r="J39" i="6" l="1"/>
  <c r="J39" i="9"/>
  <c r="J39" i="10"/>
  <c r="J39" i="11"/>
  <c r="J39" i="7"/>
  <c r="J39" i="3"/>
  <c r="AG94" i="1"/>
  <c r="AK26" i="1"/>
  <c r="AK35" i="1" s="1"/>
  <c r="AT94" i="1"/>
  <c r="AN94" i="1" l="1"/>
</calcChain>
</file>

<file path=xl/sharedStrings.xml><?xml version="1.0" encoding="utf-8"?>
<sst xmlns="http://schemas.openxmlformats.org/spreadsheetml/2006/main" count="14006" uniqueCount="3010">
  <si>
    <t>Export Komplet</t>
  </si>
  <si>
    <t/>
  </si>
  <si>
    <t>2.0</t>
  </si>
  <si>
    <t>ZAMOK</t>
  </si>
  <si>
    <t>False</t>
  </si>
  <si>
    <t>{17c43e60-2e4d-4d5f-bfd3-4e62c212c76b}</t>
  </si>
  <si>
    <t>0,001</t>
  </si>
  <si>
    <t>20</t>
  </si>
  <si>
    <t>REKAPITULÁCIA STAVBY</t>
  </si>
  <si>
    <t>v ---  nižšie sa nachádzajú doplnkové a pomocné údaje k zostavám  --- v</t>
  </si>
  <si>
    <t>Návod na vyplnenie</t>
  </si>
  <si>
    <t>Kód:</t>
  </si>
  <si>
    <t>2020-013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</si>
  <si>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</si>
  <si>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</si>
  <si>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Multifunkčné vysokošpecializované pracovisko Liptovský Hrádok</t>
  </si>
  <si>
    <t>JKSO:</t>
  </si>
  <si>
    <t>KS:</t>
  </si>
  <si>
    <t>Miesto:</t>
  </si>
  <si>
    <t>k.ú. Liptovský Hrádok, parcela č. 1039/7</t>
  </si>
  <si>
    <t>Dátum:</t>
  </si>
  <si>
    <t>Objednávateľ:</t>
  </si>
  <si>
    <t>IČO:</t>
  </si>
  <si>
    <t>Horská záchranná služba, Horný Smokovec 52, 062 01</t>
  </si>
  <si>
    <t>IČ DPH:</t>
  </si>
  <si>
    <t>Zhotoviteľ:</t>
  </si>
  <si>
    <t>Vyplň údaj</t>
  </si>
  <si>
    <t>Projektant:</t>
  </si>
  <si>
    <t>45354618</t>
  </si>
  <si>
    <t>HLINA s.r.o.</t>
  </si>
  <si>
    <t>SK2022982467</t>
  </si>
  <si>
    <t>True</t>
  </si>
  <si>
    <t>0,01</t>
  </si>
  <si>
    <t>Spracovateľ:</t>
  </si>
  <si>
    <t>35163551</t>
  </si>
  <si>
    <t>Ľubomír Kollárik - STAVCEN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</si>
  <si>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</si>
  <si>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</si>
  <si>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</si>
  <si>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</si>
  <si>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</si>
  <si>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</si>
  <si>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</si>
  <si>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</si>
  <si>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</si>
  <si>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</si>
  <si>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</si>
  <si>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</si>
  <si>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</si>
  <si>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</si>
  <si>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</si>
  <si>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</si>
  <si>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</si>
  <si>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</si>
  <si>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</si>
  <si>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</si>
  <si>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</si>
  <si>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</si>
  <si>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</si>
  <si>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</si>
  <si>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</si>
  <si>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</si>
  <si>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</si>
  <si>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</si>
  <si>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</si>
  <si>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</si>
  <si>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</si>
  <si>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</si>
  <si>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</si>
  <si>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</si>
  <si>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</si>
  <si>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</si>
  <si>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</si>
  <si>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</si>
  <si>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</si>
  <si>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</si>
  <si>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</si>
  <si>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</si>
  <si>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</si>
  <si>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</si>
  <si>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</si>
  <si>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</si>
  <si>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</si>
  <si>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SO01 JESTVUJÚCE ADMINISTRATÍVNO VÝSKUMNÉ CENTRUM - STAVEBNÉ ÚPRAVY</t>
  </si>
  <si>
    <t>STA</t>
  </si>
  <si>
    <t>1</t>
  </si>
  <si>
    <t>{31c1529f-03f2-4e23-b137-5b3c306ea250}</t>
  </si>
  <si>
    <t>SO-02</t>
  </si>
  <si>
    <t>SO02 MULTIFUNKČNÉ VYSOKOŠPECIALIZOVANÉ PRACOVISKO LIPTOVSKÝ HRÁDOK - NOVOSTAVBA</t>
  </si>
  <si>
    <t>{7b52d6b8-44f6-48e8-85ac-5c7e01b61252}</t>
  </si>
  <si>
    <t>SO-03</t>
  </si>
  <si>
    <t>SO03 ROZŠÍRENIE ELEKTRICKEJ SIETE</t>
  </si>
  <si>
    <t>{2faab3da-de49-4929-81d6-3e67c3af869b}</t>
  </si>
  <si>
    <t>SO-04</t>
  </si>
  <si>
    <t>SO04 ROZŠÍRENIE VODOVODNEJ SIETE</t>
  </si>
  <si>
    <t>{f8c9e4a0-cb4f-4eec-821f-b6428817aca2}</t>
  </si>
  <si>
    <t>SO-05</t>
  </si>
  <si>
    <t>SO05 ROZŠÍRENIE KANALIZAČNEJ SIETE</t>
  </si>
  <si>
    <t>{03e37f33-2f9f-4076-8ab1-24a0956c769d}</t>
  </si>
  <si>
    <t>SO-06</t>
  </si>
  <si>
    <t>SO06 SPOJOVACÍ MOSTÍK</t>
  </si>
  <si>
    <t>{5da53e71-b091-49f7-980b-3ec9fee0364b}</t>
  </si>
  <si>
    <t>SO-07</t>
  </si>
  <si>
    <t>SO07 ROZŠÍRENIE DÁTOVEJ SIETE</t>
  </si>
  <si>
    <t>{6dfceeb6-c1e3-4329-b476-ce0c4ac1363f}</t>
  </si>
  <si>
    <t>SO-08</t>
  </si>
  <si>
    <t>SO08 SADOVÉ ÚPRAVY</t>
  </si>
  <si>
    <t>{d79c4f39-a627-4a58-bd75-e91c8e3cf9e9}</t>
  </si>
  <si>
    <t>SO-09</t>
  </si>
  <si>
    <t>SO09 SPEVNENÉ PLOCHY</t>
  </si>
  <si>
    <t>{d35d4819-ab5e-4578-9edb-e624066fa55c}</t>
  </si>
  <si>
    <t>SPS-02</t>
  </si>
  <si>
    <t>PS02 OCHRANA OBJEKTU</t>
  </si>
  <si>
    <t>{0f732c25-7030-4580-a16e-2536944d5aae}</t>
  </si>
  <si>
    <t>KRYCÍ LIST ROZPOČTU</t>
  </si>
  <si>
    <t>Objekt:</t>
  </si>
  <si>
    <t>SO-01 - SO01 JESTVUJÚCE ADMINISTRATÍVNO VÝSKUMNÉ CENTRUM - STAVEBNÉ ÚPRAVY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</si>
  <si>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</si>
  <si>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</si>
  <si>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</si>
  <si>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</si>
  <si>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</si>
  <si>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</si>
  <si>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</si>
  <si>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</si>
  <si>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</si>
  <si>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</si>
  <si>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</si>
  <si>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</si>
  <si>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</si>
  <si>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 vnútorná kanalizácia</t>
  </si>
  <si>
    <t xml:space="preserve">    722 - Zdravotechnika - vnútorný vodovod</t>
  </si>
  <si>
    <t xml:space="preserve">    724 - Zdravotechnika - strojné vybavenie</t>
  </si>
  <si>
    <t xml:space="preserve">    725 - Zdravotechnika - zariaď. predmety</t>
  </si>
  <si>
    <t xml:space="preserve">    731 - Ústredné kúrenie, kotolne</t>
  </si>
  <si>
    <t xml:space="preserve">    732 - Ústredné kúrenie, strojovne</t>
  </si>
  <si>
    <t xml:space="preserve">    734 - Ústredné kúrenie, armatúry.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</si>
  <si>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</si>
  <si>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</si>
  <si>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</si>
  <si>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769 - Montáže vzduchotechnických zariad.</t>
  </si>
  <si>
    <t xml:space="preserve">    771 - Podlahy z dlaždíc</t>
  </si>
  <si>
    <t xml:space="preserve">    776 - Podlahy povlakové</t>
  </si>
  <si>
    <t xml:space="preserve">    781 - Obklady</t>
  </si>
  <si>
    <t xml:space="preserve">    784 - Maľby</t>
  </si>
  <si>
    <t>VRN - Vedľajšie rozpočtové náklady</t>
  </si>
  <si>
    <t xml:space="preserve">    VRN04 - Projektové práce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</si>
  <si>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</si>
  <si>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</si>
  <si>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</si>
  <si>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</si>
  <si>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</si>
  <si>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</si>
  <si>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</si>
  <si>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</si>
  <si>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</si>
  <si>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</si>
  <si>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</si>
  <si>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</si>
  <si>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</si>
  <si>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</si>
  <si>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</si>
  <si>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3</t>
  </si>
  <si>
    <t>Zvislé a kompletné konštrukcie</t>
  </si>
  <si>
    <t>K</t>
  </si>
  <si>
    <t>310239211</t>
  </si>
  <si>
    <t>Zamurovanie otvoru s plochou nad 1 do 4m2 v murive nadzákladného tehlami na maltu vápennocementovú - N01</t>
  </si>
  <si>
    <t>m3</t>
  </si>
  <si>
    <t>4</t>
  </si>
  <si>
    <t>2</t>
  </si>
  <si>
    <t>-1361577904</t>
  </si>
  <si>
    <t>346244355</t>
  </si>
  <si>
    <t>Obmurovka kúpelňových vaní plôch rovných z tvárnic a malty, hrúbky 100 mm</t>
  </si>
  <si>
    <t>m2</t>
  </si>
  <si>
    <t>-1234698025</t>
  </si>
  <si>
    <t>6</t>
  </si>
  <si>
    <t>Úpravy povrchov, podlahy, osadenie</t>
  </si>
  <si>
    <t>610991111</t>
  </si>
  <si>
    <t>Zakrývanie výplní vnútorných okenných otvorov, predmetov a konštrukcií</t>
  </si>
  <si>
    <t>-249422641</t>
  </si>
  <si>
    <t>611425511</t>
  </si>
  <si>
    <t>Omietka rýh v stropoch maltou vápennou šírky do 150 mm omietkou hrubou</t>
  </si>
  <si>
    <t>1283010079</t>
  </si>
  <si>
    <t>5</t>
  </si>
  <si>
    <t>611460121</t>
  </si>
  <si>
    <t>Príprava vnútorného podkladu stropov penetráciou základnou</t>
  </si>
  <si>
    <t>-1260213816</t>
  </si>
  <si>
    <t>611460151</t>
  </si>
  <si>
    <t>Príprava vnútorného podkladu stropov cementovým prednástrekom, hr. 3 mm</t>
  </si>
  <si>
    <t>595811513</t>
  </si>
  <si>
    <t>7</t>
  </si>
  <si>
    <t>611460211</t>
  </si>
  <si>
    <t>Vnútorná omietka stropov vápenná jadrová (hrubá), hr. 10 mm</t>
  </si>
  <si>
    <t>1634569217</t>
  </si>
  <si>
    <t>8</t>
  </si>
  <si>
    <t>611460221</t>
  </si>
  <si>
    <t>Vnútorná omietka stropov vápenná štuková (jemná), hr. 3 mm</t>
  </si>
  <si>
    <t>-133977362</t>
  </si>
  <si>
    <t>9</t>
  </si>
  <si>
    <t>611481119</t>
  </si>
  <si>
    <t>Potiahnutie vnútorných stropov sklotextílnou mriežkou s celoplošným prilepením</t>
  </si>
  <si>
    <t>1411171445</t>
  </si>
  <si>
    <t>10</t>
  </si>
  <si>
    <t>612403399</t>
  </si>
  <si>
    <t>Hrubá výplň rýh na stenách akoukoľvek maltou, akejkoľvek šírky ryhy</t>
  </si>
  <si>
    <t>107489501</t>
  </si>
  <si>
    <t>11</t>
  </si>
  <si>
    <t>612425931</t>
  </si>
  <si>
    <t>Omietka vápenná vnútorného ostenia okenného alebo dverného štuková</t>
  </si>
  <si>
    <t>-971938686</t>
  </si>
  <si>
    <t>12</t>
  </si>
  <si>
    <t>612460121</t>
  </si>
  <si>
    <t>Príprava vnútorného podkladu stien penetráciou základnou</t>
  </si>
  <si>
    <t>1914439067</t>
  </si>
  <si>
    <t>13</t>
  </si>
  <si>
    <t>612460151</t>
  </si>
  <si>
    <t>Príprava vnútorného podkladu stien cementovým prednástrekom, hr. 3 mm</t>
  </si>
  <si>
    <t>-863637951</t>
  </si>
  <si>
    <t>14</t>
  </si>
  <si>
    <t>612460212</t>
  </si>
  <si>
    <t>Vnútorná omietka stien vápenná jadrová (hrubá), hr. 15 mm</t>
  </si>
  <si>
    <t>832377491</t>
  </si>
  <si>
    <t>15</t>
  </si>
  <si>
    <t>612460223</t>
  </si>
  <si>
    <t>Vnútorná omietka stien vápenná štuková (jemná), hr. 5 mm</t>
  </si>
  <si>
    <t>-1659690933</t>
  </si>
  <si>
    <t>16</t>
  </si>
  <si>
    <t>612481119</t>
  </si>
  <si>
    <t>Potiahnutie vnútorných stien sklotextílnou mriežkou s celoplošným prilepením</t>
  </si>
  <si>
    <t>-1994924705</t>
  </si>
  <si>
    <t>17</t>
  </si>
  <si>
    <t>620991121</t>
  </si>
  <si>
    <t>Zakrývanie výplní vonkajších otvorov s rámami a zárubňami, zábradlí, oplechovania, atď. zhotovené z lešenia akýmkoľvek spôsobom</t>
  </si>
  <si>
    <t>1863898048</t>
  </si>
  <si>
    <t>18</t>
  </si>
  <si>
    <t>625250501</t>
  </si>
  <si>
    <t>Systém spádového klinu 50 mm (EPS 150 S) s hydroizolačným a oddeľovacím pásom - N06</t>
  </si>
  <si>
    <t>574283036</t>
  </si>
  <si>
    <t>19</t>
  </si>
  <si>
    <t>625250511</t>
  </si>
  <si>
    <t>Systém - hydroizolačná stierka - N06</t>
  </si>
  <si>
    <t>-1193565208</t>
  </si>
  <si>
    <t>625250516</t>
  </si>
  <si>
    <t>Systém - butylová izolačná páska - N06</t>
  </si>
  <si>
    <t>m</t>
  </si>
  <si>
    <t>-46723406</t>
  </si>
  <si>
    <t>21</t>
  </si>
  <si>
    <t>625252041.1</t>
  </si>
  <si>
    <t>Kontaktný zatepľovací systém ostenia hr. 30 mm (XPS) - N04</t>
  </si>
  <si>
    <t>-1369785324</t>
  </si>
  <si>
    <t>22</t>
  </si>
  <si>
    <t>632451601</t>
  </si>
  <si>
    <t>Systém - ochranný antikorózny náter (balkóny a lodžie) na výstuž hr. 1 mm - N06</t>
  </si>
  <si>
    <t>-2143390328</t>
  </si>
  <si>
    <t>23</t>
  </si>
  <si>
    <t>632451611</t>
  </si>
  <si>
    <t>Systém - sanácia betónových konštrukcií (balkóny a lodžie) maltou hr. 5 mm - N06</t>
  </si>
  <si>
    <t>712829461</t>
  </si>
  <si>
    <t>24</t>
  </si>
  <si>
    <t>632452256</t>
  </si>
  <si>
    <t>Cementový poter (vhodný aj ako spádový), pevnosti v tlaku 25 MPa, hr. 85 mm - N06</t>
  </si>
  <si>
    <t>1028518095</t>
  </si>
  <si>
    <t>25</t>
  </si>
  <si>
    <t>632452611</t>
  </si>
  <si>
    <t>Cementová samonivelizačná stierka, pevnosti v tlaku 20 MPa, hr. 3 mm - N12</t>
  </si>
  <si>
    <t>-310243500</t>
  </si>
  <si>
    <t>26</t>
  </si>
  <si>
    <t>642942111</t>
  </si>
  <si>
    <t>Osadenie oceľovej dverovej zárubne alebo rámu, plochy otvoru do 2,5 m2</t>
  </si>
  <si>
    <t>ks</t>
  </si>
  <si>
    <t>780507167</t>
  </si>
  <si>
    <t>27</t>
  </si>
  <si>
    <t>M</t>
  </si>
  <si>
    <t>553310010r11</t>
  </si>
  <si>
    <t>Zárubňa požiarna oceľová, šxvxhr 1100x1970x95 mm</t>
  </si>
  <si>
    <t>-1500356856</t>
  </si>
  <si>
    <t>Ostatné konštrukcie a práce-búranie</t>
  </si>
  <si>
    <t>28</t>
  </si>
  <si>
    <t>941955001</t>
  </si>
  <si>
    <t>Lešenie ľahké pracovné pomocné, s výškou lešeňovej podlahy do 1,20 m</t>
  </si>
  <si>
    <t>-661602844</t>
  </si>
  <si>
    <t>29</t>
  </si>
  <si>
    <t>952901111</t>
  </si>
  <si>
    <t>Vyčistenie budov pri výške podlaží do 4m</t>
  </si>
  <si>
    <t>-1607364742</t>
  </si>
  <si>
    <t>30</t>
  </si>
  <si>
    <t>953946201</t>
  </si>
  <si>
    <t>Systém - priamy balkónový profil (hliníkový) - N06</t>
  </si>
  <si>
    <t>1281646214</t>
  </si>
  <si>
    <t>31</t>
  </si>
  <si>
    <t>953996606</t>
  </si>
  <si>
    <t>rohový ochranný profil s integrovanou sieťovinou LK plast 100</t>
  </si>
  <si>
    <t>379168583</t>
  </si>
  <si>
    <t>32</t>
  </si>
  <si>
    <t>953996617</t>
  </si>
  <si>
    <t>začisťovací okenný profil s tkaninou EKO (plastový) - N04</t>
  </si>
  <si>
    <t>1953611507</t>
  </si>
  <si>
    <t>33</t>
  </si>
  <si>
    <t>962032231</t>
  </si>
  <si>
    <t>Búranie muriva nadzákladového z tehál pálených, vápenopieskových,cementových na maltu,  -1,90500t</t>
  </si>
  <si>
    <t>1857626609</t>
  </si>
  <si>
    <t>34</t>
  </si>
  <si>
    <t>962032314</t>
  </si>
  <si>
    <t>Búranie komínov tehlových na akúkoľvek maltu,  -1,80000t - B13</t>
  </si>
  <si>
    <t>533842925</t>
  </si>
  <si>
    <t>35</t>
  </si>
  <si>
    <t>965042141</t>
  </si>
  <si>
    <t>Búranie podkladov pod dlažby, liatych dlažieb a mazanín,betón alebo liaty asfalt hr.do 100 mm, plochy nad 4 m2 -2,20000t - B06</t>
  </si>
  <si>
    <t>-1724710907</t>
  </si>
  <si>
    <t>36</t>
  </si>
  <si>
    <t>965081812</t>
  </si>
  <si>
    <t>Búranie dlažieb, z kamen., cement., terazzových, čadičových alebo keram. dĺžky , hr.nad 10 mm,  -0,06500t - B06</t>
  </si>
  <si>
    <t>-1235797784</t>
  </si>
  <si>
    <t>37</t>
  </si>
  <si>
    <t>968061115</t>
  </si>
  <si>
    <t>Demontáž okien drevených, 1 bm obvodu - 0,008t</t>
  </si>
  <si>
    <t>-1306384945</t>
  </si>
  <si>
    <t>38</t>
  </si>
  <si>
    <t>968061125</t>
  </si>
  <si>
    <t>Vyvesenie dreveného dverného krídla do suti plochy do 2 m2, -0,02400t</t>
  </si>
  <si>
    <t>1608256232</t>
  </si>
  <si>
    <t>39</t>
  </si>
  <si>
    <t>968071116</t>
  </si>
  <si>
    <t>Demontáž dverí kovových vchodových, 1 bm obvodu - 0,005t</t>
  </si>
  <si>
    <t>-1764071740</t>
  </si>
  <si>
    <t>40</t>
  </si>
  <si>
    <t>974032841</t>
  </si>
  <si>
    <t>Vyrezanie rýh frézovaním v murive z plných pálených tehál v priestore priľahlom k stropnej konštrukcii hĺbky 2,5 cm, š. 4 cm -0,00180t</t>
  </si>
  <si>
    <t>-1552277201</t>
  </si>
  <si>
    <t>41</t>
  </si>
  <si>
    <t>974049341</t>
  </si>
  <si>
    <t>Vyrezanie rýh frézovaním v murive z betónu v priestore priľahlom k stropnej konštrukcii hĺbky 2,5 cm, š. 4 cm -0,00220t</t>
  </si>
  <si>
    <t>1926264903</t>
  </si>
  <si>
    <t>42</t>
  </si>
  <si>
    <t>976071111</t>
  </si>
  <si>
    <t>Vybúranie kovových madiel a zábradlí,  -0,03700t - B05</t>
  </si>
  <si>
    <t>1755523361</t>
  </si>
  <si>
    <t>43</t>
  </si>
  <si>
    <t>978011191</t>
  </si>
  <si>
    <t>Otlčenie omietok stropov vnútorných vápenných alebo vápennocementových v rozsahu do 100 %,  -0,05000t</t>
  </si>
  <si>
    <t>271721770</t>
  </si>
  <si>
    <t>44</t>
  </si>
  <si>
    <t>978013191</t>
  </si>
  <si>
    <t>Otlčenie omietok stien vnútorných vápenných alebo vápennocementových v rozsahu do 100 %,  -0,04600t</t>
  </si>
  <si>
    <t>1400436593</t>
  </si>
  <si>
    <t>45</t>
  </si>
  <si>
    <t>978059531</t>
  </si>
  <si>
    <t>Odsekanie a odobratie stien z obkladačiek vnútorných nad 2 m2,  -0,06800t</t>
  </si>
  <si>
    <t>2024649423</t>
  </si>
  <si>
    <t>46</t>
  </si>
  <si>
    <t>979011131</t>
  </si>
  <si>
    <t>Zvislá doprava sutiny po schodoch ručne do 3.5 m</t>
  </si>
  <si>
    <t>t</t>
  </si>
  <si>
    <t>778124541</t>
  </si>
  <si>
    <t>47</t>
  </si>
  <si>
    <t>979011141</t>
  </si>
  <si>
    <t>Príplatok za každých ďalších 3.5 m</t>
  </si>
  <si>
    <t>2036024461</t>
  </si>
  <si>
    <t>48</t>
  </si>
  <si>
    <t>979081111</t>
  </si>
  <si>
    <t>Odvoz sutiny a vybúraných hmôt na skládku do 1 km</t>
  </si>
  <si>
    <t>157643876</t>
  </si>
  <si>
    <t>49</t>
  </si>
  <si>
    <t>979081121</t>
  </si>
  <si>
    <t>Odvoz sutiny a vybúraných hmôt na skládku za každý ďalší 1 km</t>
  </si>
  <si>
    <t>718578956</t>
  </si>
  <si>
    <t>50</t>
  </si>
  <si>
    <t>979082111</t>
  </si>
  <si>
    <t>Vnútrostavenisková doprava sutiny a vybúraných hmôt do 10 m</t>
  </si>
  <si>
    <t>-1596298686</t>
  </si>
  <si>
    <t>51</t>
  </si>
  <si>
    <t>979082121</t>
  </si>
  <si>
    <t>Vnútrostavenisková doprava sutiny a vybúraných hmôt za každých ďalších 5 m</t>
  </si>
  <si>
    <t>592575737</t>
  </si>
  <si>
    <t>52</t>
  </si>
  <si>
    <t>979089014</t>
  </si>
  <si>
    <t>Poplatok za skladovanie - betón, tehly, dlaždice (17 01 ), ostatné</t>
  </si>
  <si>
    <t>384703570</t>
  </si>
  <si>
    <t>99</t>
  </si>
  <si>
    <t>Presun hmôt HSV</t>
  </si>
  <si>
    <t>53</t>
  </si>
  <si>
    <t>999281111</t>
  </si>
  <si>
    <t>Presun hmôt pre opravy a údržbu objektov vrátane vonkajších plášťov výšky do 25 m</t>
  </si>
  <si>
    <t>-1009265562</t>
  </si>
  <si>
    <t>PSV</t>
  </si>
  <si>
    <t>Práce a dodávky PSV</t>
  </si>
  <si>
    <t>711</t>
  </si>
  <si>
    <t>Izolácie proti vode a vlhkosti</t>
  </si>
  <si>
    <t>54</t>
  </si>
  <si>
    <t>711210100</t>
  </si>
  <si>
    <t>Zhotovenie dvojnásobnej izol. stierky pod keramické obklady v interiéri na ploche vodorovnej</t>
  </si>
  <si>
    <t>718164841</t>
  </si>
  <si>
    <t>55</t>
  </si>
  <si>
    <t>245610000400</t>
  </si>
  <si>
    <t>Stierka izolačná, na báze syntetickej živice, (tekutá hydroizolačná fólia), alebo iný alternatívny výrobca rovnakých parametrov</t>
  </si>
  <si>
    <t>kg</t>
  </si>
  <si>
    <t>-1984221701</t>
  </si>
  <si>
    <t>56</t>
  </si>
  <si>
    <t>247710007700</t>
  </si>
  <si>
    <t>Pás tesniaci š. 120 mm, na utesnenie rohových a spojovacích škár pri aplikácii hydroizolácií, alebo iný alternatívny výrobca rovnakých parametrov</t>
  </si>
  <si>
    <t>1697723424</t>
  </si>
  <si>
    <t>57</t>
  </si>
  <si>
    <t>711210110</t>
  </si>
  <si>
    <t>Zhotovenie dvojnásobnej izol. stierky pod keramické obklady v interiéri na ploche zvislej</t>
  </si>
  <si>
    <t>1377860269</t>
  </si>
  <si>
    <t>58</t>
  </si>
  <si>
    <t>-1137980313</t>
  </si>
  <si>
    <t>59</t>
  </si>
  <si>
    <t>-1406958989</t>
  </si>
  <si>
    <t>60</t>
  </si>
  <si>
    <t>998711202</t>
  </si>
  <si>
    <t>Presun hmôt pre izoláciu proti vode v objektoch výšky nad 6 do 12 m</t>
  </si>
  <si>
    <t>%</t>
  </si>
  <si>
    <t>-1854143360</t>
  </si>
  <si>
    <t>713</t>
  </si>
  <si>
    <t>Izolácie tepelné</t>
  </si>
  <si>
    <t>61</t>
  </si>
  <si>
    <t>Izolácie tepelné - potrubie - samostatný výkaz</t>
  </si>
  <si>
    <t>kpl</t>
  </si>
  <si>
    <t>607819669</t>
  </si>
  <si>
    <t>721</t>
  </si>
  <si>
    <t>Zdravotechnika -  vnútorná kanalizácia</t>
  </si>
  <si>
    <t>62</t>
  </si>
  <si>
    <t>Zdravotechnika -  vnútorná kanalizácia - samostatný výkaz</t>
  </si>
  <si>
    <t>-981538818</t>
  </si>
  <si>
    <t>722</t>
  </si>
  <si>
    <t>Zdravotechnika - vnútorný vodovod</t>
  </si>
  <si>
    <t>63</t>
  </si>
  <si>
    <t>Zdravotechnika - vnútorný vodovod - samostatný výkaz</t>
  </si>
  <si>
    <t>1134847344</t>
  </si>
  <si>
    <t>724</t>
  </si>
  <si>
    <t>Zdravotechnika - strojné vybavenie</t>
  </si>
  <si>
    <t>64</t>
  </si>
  <si>
    <t>Zdravotechnika - strojné vybavenie - meranie a úprava vody - samostatný výkaz</t>
  </si>
  <si>
    <t>-993984086</t>
  </si>
  <si>
    <t>725</t>
  </si>
  <si>
    <t>Zdravotechnika - zariaď. predmety</t>
  </si>
  <si>
    <t>65</t>
  </si>
  <si>
    <t>Zdravotechnika - zariaď. predmety - samostatný výkaz</t>
  </si>
  <si>
    <t>1895568265</t>
  </si>
  <si>
    <t>66</t>
  </si>
  <si>
    <t>725110811</t>
  </si>
  <si>
    <t>Demontáž záchoda splachovacieho s nádržou alebo s tlakovým splachovačom,  -0,01933t</t>
  </si>
  <si>
    <t>súb.</t>
  </si>
  <si>
    <t>1293741522</t>
  </si>
  <si>
    <t>67</t>
  </si>
  <si>
    <t>725210821</t>
  </si>
  <si>
    <t>Demontáž umývadiel alebo umývadielok bez výtokovej armatúry,  -0,01946t</t>
  </si>
  <si>
    <t>1400088702</t>
  </si>
  <si>
    <t>68</t>
  </si>
  <si>
    <t>725220831</t>
  </si>
  <si>
    <t>Demontáž vane liatinovej rohovej,  -0.09510t</t>
  </si>
  <si>
    <t>-48897854</t>
  </si>
  <si>
    <t>69</t>
  </si>
  <si>
    <t>725330840</t>
  </si>
  <si>
    <t>Demontáž výlevky bez výtok. armatúry, bez nádrže a splach. potrubia,oceľ. alebo liatinovej,  -0,01880t</t>
  </si>
  <si>
    <t>1262270397</t>
  </si>
  <si>
    <t>70</t>
  </si>
  <si>
    <t>725590812</t>
  </si>
  <si>
    <t>Vnútrostav. premiestnenie vybúr. hmôt zariaď. predmetov vodorovne do 100 m z budov s výš. do 12 m</t>
  </si>
  <si>
    <t>-833105685</t>
  </si>
  <si>
    <t>71</t>
  </si>
  <si>
    <t>725820810</t>
  </si>
  <si>
    <t>Demontáž batérie drezovej, umývadlovej nástennej,  -0,0026t</t>
  </si>
  <si>
    <t>2055348208</t>
  </si>
  <si>
    <t>72</t>
  </si>
  <si>
    <t>725860820</t>
  </si>
  <si>
    <t>Demontáž jednoduchej  zápachovej uzávierky pre zariaďovacie predmety, umývadlá, drezy, práčky  -0,00085t</t>
  </si>
  <si>
    <t>1296996131</t>
  </si>
  <si>
    <t>73</t>
  </si>
  <si>
    <t>725860822</t>
  </si>
  <si>
    <t>Demontáž zápachovej uzávierky pre zariaďovacie predmety, vane, sprchy  -0,00122t</t>
  </si>
  <si>
    <t>411152834</t>
  </si>
  <si>
    <t>74</t>
  </si>
  <si>
    <t>998725201</t>
  </si>
  <si>
    <t>Presun hmôt pre zariaďovacie predmety v objektoch výšky do 6 m</t>
  </si>
  <si>
    <t>-1365270213</t>
  </si>
  <si>
    <t>731</t>
  </si>
  <si>
    <t>Ústredné kúrenie, kotolne</t>
  </si>
  <si>
    <t>75</t>
  </si>
  <si>
    <t>Ústredné kúrenie, kotolne - samostatný výkaz</t>
  </si>
  <si>
    <t>353150024</t>
  </si>
  <si>
    <t>76</t>
  </si>
  <si>
    <t>731200828</t>
  </si>
  <si>
    <t>Demontáž kotla oceľového na kvapalné alebo plynné palivá s výkonom nad 75 do 100 kW,  -0,47225t</t>
  </si>
  <si>
    <t>1352276732</t>
  </si>
  <si>
    <t>77</t>
  </si>
  <si>
    <t>731321817</t>
  </si>
  <si>
    <t>Demontáž pretlakového poistného zariad. nízkotlak. par. kotlov s jednou nádobou objemu 120l DN 125,  -0,31338t</t>
  </si>
  <si>
    <t>-915638740</t>
  </si>
  <si>
    <t>78</t>
  </si>
  <si>
    <t>731391811</t>
  </si>
  <si>
    <t>Vypúšťanie vody z kotla do kanalizácie samospádom o v. pl.kotla do 5 m2</t>
  </si>
  <si>
    <t>920253614</t>
  </si>
  <si>
    <t>79</t>
  </si>
  <si>
    <t>731890801</t>
  </si>
  <si>
    <t>Vnútrostaveniskové premiestnenie vybúraných hmôt kotolní vodorovne do 6 m</t>
  </si>
  <si>
    <t>666696925</t>
  </si>
  <si>
    <t>80</t>
  </si>
  <si>
    <t>731-x</t>
  </si>
  <si>
    <t>KOMÍN Schiedel ICS 200/250 - samostatný výkaz</t>
  </si>
  <si>
    <t>-852803721</t>
  </si>
  <si>
    <t>732</t>
  </si>
  <si>
    <t>Ústredné kúrenie, strojovne</t>
  </si>
  <si>
    <t>81</t>
  </si>
  <si>
    <t>Ústredné kúrenie, strojovne - samostatný výkaz</t>
  </si>
  <si>
    <t>416038340</t>
  </si>
  <si>
    <t>82</t>
  </si>
  <si>
    <t>732211821</t>
  </si>
  <si>
    <t>Demontáž ohrievača zásobníkového ležatého objemu nad 1600 do 2500 l,  -1,00790t</t>
  </si>
  <si>
    <t>-1676164895</t>
  </si>
  <si>
    <t>83</t>
  </si>
  <si>
    <t>732214821</t>
  </si>
  <si>
    <t>Demontáž ohrievača zásobníkového, vypustenie vody z ohrievača objemu nad 1600 do 2500 l</t>
  </si>
  <si>
    <t>-340382478</t>
  </si>
  <si>
    <t>84</t>
  </si>
  <si>
    <t>732890801</t>
  </si>
  <si>
    <t>Vnútrostaveniskové premiestnenie vybúraných hmôt strojovní vodorovne 100 m z objektov výšky do 6 m</t>
  </si>
  <si>
    <t>225719550</t>
  </si>
  <si>
    <t>734</t>
  </si>
  <si>
    <t>Ústredné kúrenie, armatúry.</t>
  </si>
  <si>
    <t>85</t>
  </si>
  <si>
    <t>Ústredné kúrenie, armatúry - samostatný výkaz</t>
  </si>
  <si>
    <t>-796586221</t>
  </si>
  <si>
    <t>764</t>
  </si>
  <si>
    <t>Konštrukcie klampiarske</t>
  </si>
  <si>
    <t>86</t>
  </si>
  <si>
    <t>764352427</t>
  </si>
  <si>
    <t>Žľaby z pozinkovaného farbeného PZf plechu, pododkvapové polkruhové r.š. 330 mm</t>
  </si>
  <si>
    <t>241268032</t>
  </si>
  <si>
    <t>87</t>
  </si>
  <si>
    <t>764352810</t>
  </si>
  <si>
    <t>Demontáž žľabov pododkvapových polkruhových so sklonom do 30st. rš 330 mm,  -0,00330t</t>
  </si>
  <si>
    <t>383550635</t>
  </si>
  <si>
    <t>88</t>
  </si>
  <si>
    <t>764359412</t>
  </si>
  <si>
    <t>Kotlík kónický z pozinkovaného farbeného PZf plechu, pre rúry s priemerom od 100 do 125 mm</t>
  </si>
  <si>
    <t>-462940886</t>
  </si>
  <si>
    <t>89</t>
  </si>
  <si>
    <t>764359810</t>
  </si>
  <si>
    <t>Demontáž kotlíka kónického, so sklonom žľabu do 30st.,  -0,00110t</t>
  </si>
  <si>
    <t>1510476211</t>
  </si>
  <si>
    <t>90</t>
  </si>
  <si>
    <t>764453844</t>
  </si>
  <si>
    <t>Demontáž odpadového kolena horného dvojitého 120 a 150 mm,  -0,00290t</t>
  </si>
  <si>
    <t>-516192987</t>
  </si>
  <si>
    <t>91</t>
  </si>
  <si>
    <t>764453881</t>
  </si>
  <si>
    <t>Demontáž odpadového výpustu vody kruhového,  -0,00020t</t>
  </si>
  <si>
    <t>1362582638</t>
  </si>
  <si>
    <t>92</t>
  </si>
  <si>
    <t>764454454</t>
  </si>
  <si>
    <t>Zvodové rúry z pozinkovaného farbeného PZf plechu, kruhové priemer 120 mm</t>
  </si>
  <si>
    <t>-793342511</t>
  </si>
  <si>
    <t>93</t>
  </si>
  <si>
    <t>764454802</t>
  </si>
  <si>
    <t>Demontáž odpadových rúr kruhových, s priemerom 120 mm,  -0,00285t</t>
  </si>
  <si>
    <t>33433083</t>
  </si>
  <si>
    <t>94</t>
  </si>
  <si>
    <t>998764202</t>
  </si>
  <si>
    <t>Presun hmôt pre konštrukcie klampiarske v objektoch výšky nad 6 do 12 m</t>
  </si>
  <si>
    <t>-1718339142</t>
  </si>
  <si>
    <t>766</t>
  </si>
  <si>
    <t>Konštrukcie stolárske</t>
  </si>
  <si>
    <t>95</t>
  </si>
  <si>
    <t>766662112</t>
  </si>
  <si>
    <t>Montáž dverového krídla otočného jednokrídlového poldrážkového, do existujúcej zárubne, vrátane kovania</t>
  </si>
  <si>
    <t>-874861654</t>
  </si>
  <si>
    <t>96</t>
  </si>
  <si>
    <t>549150000600</t>
  </si>
  <si>
    <t>Kľučka dverová 2x, 2x rozeta</t>
  </si>
  <si>
    <t>-1782249073</t>
  </si>
  <si>
    <t>97</t>
  </si>
  <si>
    <t>61161000092</t>
  </si>
  <si>
    <t>Dvere vnútorné jednokrídlové, šírka 600 mm, výplň papierová voština, povrch CPL laminát M13, mechanicky odolné</t>
  </si>
  <si>
    <t>-656923797</t>
  </si>
  <si>
    <t>98</t>
  </si>
  <si>
    <t>61161000091</t>
  </si>
  <si>
    <t>Dvere vnútorné jednokrídlové, šírka 800 mm, výplň papierová voština, povrch CPL laminát M13, mechanicky odolné</t>
  </si>
  <si>
    <t>-1299904675</t>
  </si>
  <si>
    <t>61161000093</t>
  </si>
  <si>
    <t>Dvere vnútorné jednokrídlové, šírka 900 mm, výplň papierová voština, povrch CPL laminát M13, mechanicky odolné</t>
  </si>
  <si>
    <t>2099183734</t>
  </si>
  <si>
    <t>100</t>
  </si>
  <si>
    <t>766662132</t>
  </si>
  <si>
    <t>Montáž dverového krídla otočného dvojkrídlového poldrážkového, do existujúcej zárubne, vrátane kovania</t>
  </si>
  <si>
    <t>-657669358</t>
  </si>
  <si>
    <t>101</t>
  </si>
  <si>
    <t>1587068354</t>
  </si>
  <si>
    <t>102</t>
  </si>
  <si>
    <t>611610000411</t>
  </si>
  <si>
    <t>Dvere vnútorné pre dvokrídlové, šírka krídla 725 mm, 1/3 presklené, povrch CPL laminát M13, mechanicky odolné</t>
  </si>
  <si>
    <t>-1544879615</t>
  </si>
  <si>
    <t>103</t>
  </si>
  <si>
    <t>766695212</t>
  </si>
  <si>
    <t>Montáž prahu dverí, jednokrídlových</t>
  </si>
  <si>
    <t>1495110388</t>
  </si>
  <si>
    <t>104</t>
  </si>
  <si>
    <t>611890003100.S</t>
  </si>
  <si>
    <t>Prah dubový, dĺžka 610 mm, šírka 100 mm</t>
  </si>
  <si>
    <t>731371774</t>
  </si>
  <si>
    <t>105</t>
  </si>
  <si>
    <t>611890003900.S</t>
  </si>
  <si>
    <t>Prah dubový, dĺžka 810 mm, šírka 100 mm</t>
  </si>
  <si>
    <t>-1132315166</t>
  </si>
  <si>
    <t>106</t>
  </si>
  <si>
    <t>611890004300.S</t>
  </si>
  <si>
    <t>Prah dubový, dĺžka 910 mm, šírka 100 mm</t>
  </si>
  <si>
    <t>1377269829</t>
  </si>
  <si>
    <t>107</t>
  </si>
  <si>
    <t>766695232</t>
  </si>
  <si>
    <t>Montáž prahu dverí, dvojkrídlových</t>
  </si>
  <si>
    <t>1238777193</t>
  </si>
  <si>
    <t>108</t>
  </si>
  <si>
    <t>611890005500.S</t>
  </si>
  <si>
    <t>Prah dubový, dĺžka 1450 mm, šírka 100 mm</t>
  </si>
  <si>
    <t>-699414611</t>
  </si>
  <si>
    <t>109</t>
  </si>
  <si>
    <t>998766202</t>
  </si>
  <si>
    <t>Presun hmot pre konštrukcie stolárske v objektoch výšky nad 6 do 12 m</t>
  </si>
  <si>
    <t>-1890579547</t>
  </si>
  <si>
    <t>767</t>
  </si>
  <si>
    <t>Konštrukcie doplnkové kovové</t>
  </si>
  <si>
    <t>110</t>
  </si>
  <si>
    <t>767646510</t>
  </si>
  <si>
    <t>Montáž dverí kovových protopožiarných do kovovej zárubne</t>
  </si>
  <si>
    <t>1093814503</t>
  </si>
  <si>
    <t>111</t>
  </si>
  <si>
    <t>553410031967</t>
  </si>
  <si>
    <t>Dvere požiarne oceľové interiérové EW 45 D1, šxv 1100x1970 mm, pravé - D4</t>
  </si>
  <si>
    <t>-767096454</t>
  </si>
  <si>
    <t>112</t>
  </si>
  <si>
    <t>767646520</t>
  </si>
  <si>
    <t>Montáž dverí kovových - hliníkových, vchodových, 1 m obvodu dverí</t>
  </si>
  <si>
    <t>124682394</t>
  </si>
  <si>
    <t>113</t>
  </si>
  <si>
    <t>553410033511</t>
  </si>
  <si>
    <t>Hhliníkové dvere jednokrídlové so svetlíkom a nadsvetlíkom 1300x2450 mm, presklené izolačným dvojsklom, EW 30/D1-C vrátane zárubne, kovanie a kľučka je súčasťou - D5</t>
  </si>
  <si>
    <t>-1096827285</t>
  </si>
  <si>
    <t>114</t>
  </si>
  <si>
    <t>998767201</t>
  </si>
  <si>
    <t>Presun hmôt pre kovové stavebné doplnkové konštrukcie v objektoch výšky do 6 m</t>
  </si>
  <si>
    <t>575233148</t>
  </si>
  <si>
    <t>769</t>
  </si>
  <si>
    <t>Montáže vzduchotechnických zariad.</t>
  </si>
  <si>
    <t>115</t>
  </si>
  <si>
    <t>Vzduchotechnika - samostatný rozpočet</t>
  </si>
  <si>
    <t>1311903237</t>
  </si>
  <si>
    <t>P</t>
  </si>
  <si>
    <t>Poznámka k položke:_x000D_
Chladenie miestnosti Č 112 v SO01 - záložný zdroj</t>
  </si>
  <si>
    <t>771</t>
  </si>
  <si>
    <t>Podlahy z dlaždíc</t>
  </si>
  <si>
    <t>116</t>
  </si>
  <si>
    <t>771415004</t>
  </si>
  <si>
    <t>Montáž soklíkov z obkladačiek do tmelu veľ. 300 x 80 mm - N06</t>
  </si>
  <si>
    <t>-1214628090</t>
  </si>
  <si>
    <t>117</t>
  </si>
  <si>
    <t>5978650321</t>
  </si>
  <si>
    <t>Mrazuvzdorná protišmyková keramická dlažba rozmer 300x300x8 mm,</t>
  </si>
  <si>
    <t>-670512110</t>
  </si>
  <si>
    <t>118</t>
  </si>
  <si>
    <t>771541216</t>
  </si>
  <si>
    <t>Montáž podláh z dlaždíc gres kladených do tmelu flexibil. mrazuvzdorného v obmedzenom priestore veľ. 300 x 300 mm - N06</t>
  </si>
  <si>
    <t>-603726455</t>
  </si>
  <si>
    <t>119</t>
  </si>
  <si>
    <t>842121643</t>
  </si>
  <si>
    <t>120</t>
  </si>
  <si>
    <t>771576119</t>
  </si>
  <si>
    <t>Montáž podláh z dlaždíc keramických do tmelu flexibilného mrazuvzdorného v obmedzenom priestore veľ. 300 x 300 mm</t>
  </si>
  <si>
    <t>1198711369</t>
  </si>
  <si>
    <t>121</t>
  </si>
  <si>
    <t>5978650322</t>
  </si>
  <si>
    <t>Keramická dlažba rozmer 300x300x8 mm,</t>
  </si>
  <si>
    <t>1493033509</t>
  </si>
  <si>
    <t>122</t>
  </si>
  <si>
    <t>998771202</t>
  </si>
  <si>
    <t>Presun hmôt pre podlahy z dlaždíc v objektoch výšky nad 6 do 12 m</t>
  </si>
  <si>
    <t>142653315</t>
  </si>
  <si>
    <t>776</t>
  </si>
  <si>
    <t>Podlahy povlakové</t>
  </si>
  <si>
    <t>123</t>
  </si>
  <si>
    <t>776541100</t>
  </si>
  <si>
    <t>Lepenie povlakových podláh PVC heterogénnych v pásoch - N12</t>
  </si>
  <si>
    <t>1014877983</t>
  </si>
  <si>
    <t>124</t>
  </si>
  <si>
    <t>284110000</t>
  </si>
  <si>
    <t xml:space="preserve">Podlaha PVC, hrúbka 2 mm, </t>
  </si>
  <si>
    <t>-1403705727</t>
  </si>
  <si>
    <t>Poznámka k položke:_x000D_
0,8 mm nášlap, Topclean PUR</t>
  </si>
  <si>
    <t>125</t>
  </si>
  <si>
    <t>998776201</t>
  </si>
  <si>
    <t>Presun hmôt pre podlahy povlakové v objektoch výšky do 6 m</t>
  </si>
  <si>
    <t>608091152</t>
  </si>
  <si>
    <t>781</t>
  </si>
  <si>
    <t>Obklady</t>
  </si>
  <si>
    <t>126</t>
  </si>
  <si>
    <t>781445202</t>
  </si>
  <si>
    <t>Montáž obkladov vnútor. stien z obkladačiek kladených do tmelu flexibilného veľ. 150x150 mm</t>
  </si>
  <si>
    <t>-96282000</t>
  </si>
  <si>
    <t>127</t>
  </si>
  <si>
    <t>5978651231</t>
  </si>
  <si>
    <t>Keramické obkladačky, rozmer 150x150x6 mm - výber podľa investora - kuchyňa</t>
  </si>
  <si>
    <t>736392388</t>
  </si>
  <si>
    <t>128</t>
  </si>
  <si>
    <t>781445212</t>
  </si>
  <si>
    <t>Montáž obkladov vnútor. stien z obkladačiek kladených do tmelu flexibilného veľ. 200x250 mm</t>
  </si>
  <si>
    <t>143425478</t>
  </si>
  <si>
    <t>129</t>
  </si>
  <si>
    <t>5978650541</t>
  </si>
  <si>
    <t>Keramické obkladačky, rozmer 200x250x6,8 mm, - výber podľa investora</t>
  </si>
  <si>
    <t>-477632395</t>
  </si>
  <si>
    <t>130</t>
  </si>
  <si>
    <t>998781201</t>
  </si>
  <si>
    <t>Presun hmôt pre obklady keramické v objektoch výšky do 6 m</t>
  </si>
  <si>
    <t>2074696439</t>
  </si>
  <si>
    <t>784</t>
  </si>
  <si>
    <t>Maľby</t>
  </si>
  <si>
    <t>131</t>
  </si>
  <si>
    <t>784452273</t>
  </si>
  <si>
    <t>Maľby z maliarskych zmesí, ručne nanášané dvojnásobné základné na podklad hrubozrnný výšky do 3,80 m</t>
  </si>
  <si>
    <t>-1916396611</t>
  </si>
  <si>
    <t>132</t>
  </si>
  <si>
    <t>784452473</t>
  </si>
  <si>
    <t>Maľby z maliarskych zmesí, ručne nanášané tónované s bielym stropom dvojnásobné na hrubozrnný podklad výšky do 3,80 m</t>
  </si>
  <si>
    <t>-631663512</t>
  </si>
  <si>
    <t>VRN</t>
  </si>
  <si>
    <t>Vedľajšie rozpočtové náklady</t>
  </si>
  <si>
    <t>VRN04</t>
  </si>
  <si>
    <t>Projektové práce</t>
  </si>
  <si>
    <t>133</t>
  </si>
  <si>
    <t>01</t>
  </si>
  <si>
    <t>Projektové práce - projekt skutočného vyhotovenia</t>
  </si>
  <si>
    <t>1024</t>
  </si>
  <si>
    <t>902256358</t>
  </si>
  <si>
    <t>SO-02 - SO02 MULTIFUNKČNÉ VYSOKOŠPECIALIZOVANÉ PRACOVISKO LIPTOVSKÝ HRÁDOK - NOVOSTAVBA</t>
  </si>
  <si>
    <t xml:space="preserve">    1 - Zemné práce</t>
  </si>
  <si>
    <t xml:space="preserve">    2 - Zakladanie</t>
  </si>
  <si>
    <t xml:space="preserve">    4 - Vodorovné konštrukcie</t>
  </si>
  <si>
    <t xml:space="preserve">    712 - Izolácie striech, povlakové krytiny</t>
  </si>
  <si>
    <t xml:space="preserve">    733 - Ústredné kúrenie, rozvodné potrubie</t>
  </si>
  <si>
    <t xml:space="preserve">    735 - Ústredné kúrenie, vykurovacie telesá</t>
  </si>
  <si>
    <t xml:space="preserve">    763 - Konštrukcie - drevostavby</t>
  </si>
  <si>
    <t xml:space="preserve">    777 - Podlahy syntetické</t>
  </si>
  <si>
    <t xml:space="preserve">    783 - Nátery</t>
  </si>
  <si>
    <t>M - Práce a dodávky M</t>
  </si>
  <si>
    <t xml:space="preserve">    21-M - Elektromontáže</t>
  </si>
  <si>
    <t xml:space="preserve">    46-M - Zemné práce pre bleskozvod</t>
  </si>
  <si>
    <t>Zemné práce</t>
  </si>
  <si>
    <t>113107223</t>
  </si>
  <si>
    <t>Odstránenie krytu v ploche nad 200 m2 z kameniva hrubého drveného, hr. 200 do 300 mm,  -0,40000t</t>
  </si>
  <si>
    <t>1481431046</t>
  </si>
  <si>
    <t>113107243</t>
  </si>
  <si>
    <t>Odstránenie krytu asfaltového v ploche nad 200 m2, hr. nad 100 do 150 mm,  -0,31600t</t>
  </si>
  <si>
    <t>421121266</t>
  </si>
  <si>
    <t>113206111</t>
  </si>
  <si>
    <t>Vytrhanie obrúb betónových, s vybúraním lôžka, z krajníkov alebo obrubníkov stojatých,  -0,14500t</t>
  </si>
  <si>
    <t>635175073</t>
  </si>
  <si>
    <t>122201103</t>
  </si>
  <si>
    <t>Odkopávka a prekopávka nezapažená v hornine 3, nad 1000 do 10000 m3</t>
  </si>
  <si>
    <t>-1522284497</t>
  </si>
  <si>
    <t>122201109</t>
  </si>
  <si>
    <t>Odkopávky a prekopávky nezapažené. Príplatok k cenám za lepivosť horniny 3</t>
  </si>
  <si>
    <t>1659503589</t>
  </si>
  <si>
    <t>132201102</t>
  </si>
  <si>
    <t>Výkop ryhy do šírky 600 mm v horn.3 nad 100 m3</t>
  </si>
  <si>
    <t>-263700034</t>
  </si>
  <si>
    <t>132201109</t>
  </si>
  <si>
    <t>Príplatok k cene za lepivosť pri hĺbení rýh šírky do 600 mm zapažených i nezapažených s urovnaním dna v hornine 3</t>
  </si>
  <si>
    <t>-1703567136</t>
  </si>
  <si>
    <t>132201202</t>
  </si>
  <si>
    <t>Výkop ryhy šírky 600-2000mm horn.3 od 100 do 1000 m3</t>
  </si>
  <si>
    <t>-807993604</t>
  </si>
  <si>
    <t>132201209</t>
  </si>
  <si>
    <t>Príplatok k cenám za lepivosť pri hĺbení rýh š. nad 600 do 2 000 mm zapaž. i nezapažených, s urovnaním dna v hornine 3</t>
  </si>
  <si>
    <t>-1179106600</t>
  </si>
  <si>
    <t>162201102</t>
  </si>
  <si>
    <t>Vodorovné premiestnenie výkopku z horniny 1-4 nad 20-50m</t>
  </si>
  <si>
    <t>1867791850</t>
  </si>
  <si>
    <t>162501142</t>
  </si>
  <si>
    <t>Vodorovné premiestnenie výkopku po spevnenej ceste z horniny tr.1-4, nad 1000 do 10000 m3 na vzdialenosť do 3000 m</t>
  </si>
  <si>
    <t>-634064764</t>
  </si>
  <si>
    <t>162501143</t>
  </si>
  <si>
    <t>Vodorovné premiestnenie výkopku po spevnenej ceste z horniny tr.1-4, nad 1000 do 10000 m3, príplatok k cene za každých ďalšich a začatých 1000 m</t>
  </si>
  <si>
    <t>-1156624115</t>
  </si>
  <si>
    <t>167102102</t>
  </si>
  <si>
    <t>Nakladanie neuľahnutého výkopku z hornín tr.1-4 nad 1000 do 10000 m3</t>
  </si>
  <si>
    <t>-25520510</t>
  </si>
  <si>
    <t>171201203</t>
  </si>
  <si>
    <t>Uloženie sypaniny na skládky nad 1000 do 10000 m3</t>
  </si>
  <si>
    <t>-1095561184</t>
  </si>
  <si>
    <t>171209002</t>
  </si>
  <si>
    <t>Poplatok za skladovanie - zemina a kamenivo (17 05) ostatné</t>
  </si>
  <si>
    <t>2109427235</t>
  </si>
  <si>
    <t>174101003</t>
  </si>
  <si>
    <t>Zásyp sypaninou so zhutnením jám, šachiet, rýh, zárezov alebo okolo objektov nad 1000 do 10000 m3</t>
  </si>
  <si>
    <t>-1389469429</t>
  </si>
  <si>
    <t>Zakladanie</t>
  </si>
  <si>
    <t>211971121</t>
  </si>
  <si>
    <t>Zhotov. oplášt. výplne z geotext. v ryhe alebo v záreze pri rozvinutej šírke oplášt. od 0 do 2, 5 m</t>
  </si>
  <si>
    <t>-646716286</t>
  </si>
  <si>
    <t>693110001200</t>
  </si>
  <si>
    <t>Geotextília polypropylénová N PP 300, šírka 1,27; 1,75-3,5 m, dĺžka 20-60; 90 m, hrúbka 2,7 mm, netkaná</t>
  </si>
  <si>
    <t>-439027503</t>
  </si>
  <si>
    <t>212532111</t>
  </si>
  <si>
    <t>Lôžko pre trativod z kameniva hrubého drveného frakcie 16-32 mm</t>
  </si>
  <si>
    <t>1909566429</t>
  </si>
  <si>
    <t>212755114</t>
  </si>
  <si>
    <t>Trativod z drenážnych rúrok bez lôžka, vnútorného priem. rúrok 100 mm</t>
  </si>
  <si>
    <t>-1883767543</t>
  </si>
  <si>
    <t>271533001</t>
  </si>
  <si>
    <t>Násyp pod základové  konštrukcie so zhutnením z  kameniva hrubého drveného fr.32-63 mm</t>
  </si>
  <si>
    <t>32947888</t>
  </si>
  <si>
    <t>271571111</t>
  </si>
  <si>
    <t>Vankúše zhutnené pod základy zo štrkopiesku</t>
  </si>
  <si>
    <t>81942880</t>
  </si>
  <si>
    <t>273321312</t>
  </si>
  <si>
    <t>Betón základových dosiek, železový (bez výstuže), tr. C 20/25</t>
  </si>
  <si>
    <t>-533111608</t>
  </si>
  <si>
    <t>273351217</t>
  </si>
  <si>
    <t>Debnenie stien základových dosiek, zhotovenie-tradičné</t>
  </si>
  <si>
    <t>-891605594</t>
  </si>
  <si>
    <t>273351218</t>
  </si>
  <si>
    <t>Debnenie stien základových dosiek, odstránenie-tradičné</t>
  </si>
  <si>
    <t>1201819334</t>
  </si>
  <si>
    <t>273362441</t>
  </si>
  <si>
    <t>Výstuž základových dosiek zo zvár. sietí KARI, priemer drôtu 8/8 mm, veľkosť oka 100x100 mm</t>
  </si>
  <si>
    <t>798937857</t>
  </si>
  <si>
    <t>274321211.S</t>
  </si>
  <si>
    <t>Betón základových pásov, železový (bez výstuže), tr. C 12/15</t>
  </si>
  <si>
    <t>247554526</t>
  </si>
  <si>
    <t>274361221.S</t>
  </si>
  <si>
    <t>Výstuž základových pásov z ocele 10216</t>
  </si>
  <si>
    <t>184192194</t>
  </si>
  <si>
    <t>274361821</t>
  </si>
  <si>
    <t>Výstuž základových pásov z ocele 10505</t>
  </si>
  <si>
    <t>1015438501</t>
  </si>
  <si>
    <t>274362021.S</t>
  </si>
  <si>
    <t>Výstuž základových pásov zo zvár. sietí KARI</t>
  </si>
  <si>
    <t>1156836599</t>
  </si>
  <si>
    <t>311275131.S</t>
  </si>
  <si>
    <t>Murivo nosné (m3) z pórobetónových tvárnic PD pevnosti P4, nad 400 do 600 kg/m3 hrúbky 300 mm</t>
  </si>
  <si>
    <t>-1825739157</t>
  </si>
  <si>
    <t>317165122</t>
  </si>
  <si>
    <t>Prekladový trámec šírky 150 mm, výšky 124 mm, dĺžky 1300 mm</t>
  </si>
  <si>
    <t>620211500</t>
  </si>
  <si>
    <t>317165126</t>
  </si>
  <si>
    <t>Prekladový trámec šírky 150 mm, výšky 124 mm, dĺžky 2250 mm</t>
  </si>
  <si>
    <t>-438205549</t>
  </si>
  <si>
    <t>317321315.S</t>
  </si>
  <si>
    <t>Betón prekladov železový (bez výstuže) tr. C 20/25</t>
  </si>
  <si>
    <t>791730195</t>
  </si>
  <si>
    <t>317351107.S</t>
  </si>
  <si>
    <t>Debnenie prekladu  vrátane podpornej konštrukcie výšky do 4 m zhotovenie</t>
  </si>
  <si>
    <t>-16219679</t>
  </si>
  <si>
    <t>317351108.S</t>
  </si>
  <si>
    <t>Debnenie prekladu  vrátane podpornej konštrukcie výšky do 4 m odstránenie</t>
  </si>
  <si>
    <t>-1099810418</t>
  </si>
  <si>
    <t>317361821.S</t>
  </si>
  <si>
    <t>Výstuž prekladov z ocele 10505</t>
  </si>
  <si>
    <t>-1157371310</t>
  </si>
  <si>
    <t>331321315.S</t>
  </si>
  <si>
    <t>Betón stĺpov a pilierov hranatých, ťahadiel, rámových stojok, vzpier, železový (bez výstuže) tr. C 20/25</t>
  </si>
  <si>
    <t>-244616912</t>
  </si>
  <si>
    <t>331351101</t>
  </si>
  <si>
    <t>Debnenie hranatých stĺpov prierezu pravouhlého štvoruholníka výšky do 4 m, zhotovenie-dielce</t>
  </si>
  <si>
    <t>1814365617</t>
  </si>
  <si>
    <t>331351102</t>
  </si>
  <si>
    <t>Debnenie hranatých stĺpov prierezu pravouhlého štvoruholníka výšky do 4 m, odstránenie-dielce</t>
  </si>
  <si>
    <t>-154370122</t>
  </si>
  <si>
    <t>331361321.S</t>
  </si>
  <si>
    <t>Výstuž stĺpov, pilierov, stojok hranatých z bet. ocele 11373</t>
  </si>
  <si>
    <t>106326132</t>
  </si>
  <si>
    <t>331361821</t>
  </si>
  <si>
    <t>Výstuž stĺpov, pilierov, stojok hranatých z bet. ocele 10505</t>
  </si>
  <si>
    <t>-977689954</t>
  </si>
  <si>
    <t>341321315.S</t>
  </si>
  <si>
    <t>Betón stien a priečok, železový (bez výstuže) tr. C 20/25</t>
  </si>
  <si>
    <t>565540339</t>
  </si>
  <si>
    <t>341351105</t>
  </si>
  <si>
    <t>Debnenie stien a priečok  obojstranné zhotovenie-dielce</t>
  </si>
  <si>
    <t>-744357325</t>
  </si>
  <si>
    <t>341351106</t>
  </si>
  <si>
    <t>Debnenie stien a priečok  obojstranné odstránenie-dielce</t>
  </si>
  <si>
    <t>-191553574</t>
  </si>
  <si>
    <t>341361221.S</t>
  </si>
  <si>
    <t>Výstuž stien a priečok 10216</t>
  </si>
  <si>
    <t>-761661843</t>
  </si>
  <si>
    <t>341361821.S</t>
  </si>
  <si>
    <t>Výstuž stien a priečok 10505</t>
  </si>
  <si>
    <t>-198429962</t>
  </si>
  <si>
    <t>341362021.S</t>
  </si>
  <si>
    <t>Výstuž  stien a priečok zo zváraných sietí KARI</t>
  </si>
  <si>
    <t>-1901182017</t>
  </si>
  <si>
    <t>342272011</t>
  </si>
  <si>
    <t>Priečky z pórobetónových tvárnic hladkých s objemovou hmotnosťou do 600 kg/m3 hrúbky 50 mm</t>
  </si>
  <si>
    <t>-1779194130</t>
  </si>
  <si>
    <t>342272031.S</t>
  </si>
  <si>
    <t>Priečky z pórobetónových tvárnic hladkých s objemovou hmotnosťou do 600 kg/m3 hrúbky 100 mm</t>
  </si>
  <si>
    <t>-36871708</t>
  </si>
  <si>
    <t>342272102</t>
  </si>
  <si>
    <t>Priečky z tvárnic hr. 100 mm P2-500 hladkých, na MVC a maltu (100x249x599)</t>
  </si>
  <si>
    <t>-1349285858</t>
  </si>
  <si>
    <t>342272104</t>
  </si>
  <si>
    <t>Priečky z tvárnic hr. 150 mm P2-500 hladkých, na MVC a maltu (150x249x599)</t>
  </si>
  <si>
    <t>-1166842384</t>
  </si>
  <si>
    <t>345321414</t>
  </si>
  <si>
    <t>Betón múrikov atikových, železový (bez výstuže) tr. C 20/25</t>
  </si>
  <si>
    <t>1969535084</t>
  </si>
  <si>
    <t>345351101</t>
  </si>
  <si>
    <t>Debnenie múrikov atikových, plnostenných- zhotovenie</t>
  </si>
  <si>
    <t>1120155412</t>
  </si>
  <si>
    <t>345351102</t>
  </si>
  <si>
    <t>Debnenie múrikov parapet., atik., zábradl., plnostenných- odstránenie</t>
  </si>
  <si>
    <t>1035587061</t>
  </si>
  <si>
    <t>345361221.S</t>
  </si>
  <si>
    <t>Výstuž múrikov parapet., atik., schodisk., zábradl., z betonárskej ocele 10216</t>
  </si>
  <si>
    <t>1237788965</t>
  </si>
  <si>
    <t>345361821</t>
  </si>
  <si>
    <t>Výstuž múrikov parapet., atik., schodisk., zábradl., z betonárskej ocele 10505</t>
  </si>
  <si>
    <t>961713145</t>
  </si>
  <si>
    <t>345362021.S</t>
  </si>
  <si>
    <t>Výstuž múrikov parapet., atik., schodisk., zábradl., zo zváraných sietí KARI</t>
  </si>
  <si>
    <t>-291139779</t>
  </si>
  <si>
    <t>Vodorovné konštrukcie</t>
  </si>
  <si>
    <t>411321414</t>
  </si>
  <si>
    <t>Betón stropov doskových a trámových,  železový tr. C 25/30</t>
  </si>
  <si>
    <t>-1943467080</t>
  </si>
  <si>
    <t>411351101</t>
  </si>
  <si>
    <t>Debnenie stropov doskových zhotovenie-dielce</t>
  </si>
  <si>
    <t>-874137978</t>
  </si>
  <si>
    <t>411351102</t>
  </si>
  <si>
    <t>Debnenie stropov doskových odstránenie-dielce</t>
  </si>
  <si>
    <t>-2063373005</t>
  </si>
  <si>
    <t>411354175</t>
  </si>
  <si>
    <t>Podporná konštrukcia stropov výšky do 4 m pre zaťaženie do 20 kPa zhotovenie</t>
  </si>
  <si>
    <t>-309419228</t>
  </si>
  <si>
    <t>411354176</t>
  </si>
  <si>
    <t>Podporná konštrukcia stropov výšky do 4 m pre zaťaženie do 20 kPa odstránenie</t>
  </si>
  <si>
    <t>483359699</t>
  </si>
  <si>
    <t>411354185</t>
  </si>
  <si>
    <t>Príplatok pre výšku nad 4 do 6 m podpornej konštrukcii stropov pre zaťaženie do 20kPa zhotovenie</t>
  </si>
  <si>
    <t>781362369</t>
  </si>
  <si>
    <t>411354186</t>
  </si>
  <si>
    <t>Príplatok pre výšku nad 4 do 6 m podpornej konštrukcii stropov pre zaťaženie do 2okPa odstránenie</t>
  </si>
  <si>
    <t>-1728867504</t>
  </si>
  <si>
    <t>411361221.S</t>
  </si>
  <si>
    <t>Výstuž stropov doskových, trámových, vložkových,konzolových alebo balkónových, 10216</t>
  </si>
  <si>
    <t>-68599540</t>
  </si>
  <si>
    <t>411361821</t>
  </si>
  <si>
    <t>Výstuž stropov doskových, trámových, vložkových,konzolových alebo balkónových, 10505</t>
  </si>
  <si>
    <t>1534181711</t>
  </si>
  <si>
    <t>411362021.S</t>
  </si>
  <si>
    <t>Výstuž stropov doskových, trámových, vložkových,konzolových alebo balkónových, zo zváraných sietí KARI</t>
  </si>
  <si>
    <t>928513310</t>
  </si>
  <si>
    <t>430321315.S</t>
  </si>
  <si>
    <t>Schodiskové konštrukcie, betón železový tr. C 20/25</t>
  </si>
  <si>
    <t>1693397851</t>
  </si>
  <si>
    <t>430361121.S</t>
  </si>
  <si>
    <t>Výstuž schodiskových konštrukcií z betonárskej ocele 10216</t>
  </si>
  <si>
    <t>1396482320</t>
  </si>
  <si>
    <t>430361821</t>
  </si>
  <si>
    <t>Výstuž schodiskových konštrukcií z betonárskej ocele 10505</t>
  </si>
  <si>
    <t>-1363436178</t>
  </si>
  <si>
    <t>431351125</t>
  </si>
  <si>
    <t>Debnenie do 4 m výšky - podest a podstupňových dosiek pôdorysne krivočiarych zhotovenie</t>
  </si>
  <si>
    <t>-352114530</t>
  </si>
  <si>
    <t>431351126</t>
  </si>
  <si>
    <t>Debnenie do 4 m výšky - podest a podstupňových dosiek pôdorysne krivočiarych odstránenie</t>
  </si>
  <si>
    <t>245418734</t>
  </si>
  <si>
    <t>433351131.S</t>
  </si>
  <si>
    <t>Debnenie - vrátane podpernej konštrukcie - schodníc pôdorysne priamočiarych zhotovenie</t>
  </si>
  <si>
    <t>-1960475830</t>
  </si>
  <si>
    <t>433351132.S</t>
  </si>
  <si>
    <t>Debnenie - vrátane podpernej konštrukcie - schodníc pôdorysne priamočiarych odstránenie</t>
  </si>
  <si>
    <t>77093961</t>
  </si>
  <si>
    <t>-1938956172</t>
  </si>
  <si>
    <t>611460363.S</t>
  </si>
  <si>
    <t>Vnútorná omietka stropov vápennocementová jednovrstvová, hr. 10 mm</t>
  </si>
  <si>
    <t>-1640066316</t>
  </si>
  <si>
    <t>-2089719908</t>
  </si>
  <si>
    <t>612460111.S</t>
  </si>
  <si>
    <t>Príprava vnútorného podkladu stien na silno a nerovnomerne nasiakavé podklady regulátorom nasiakavosti</t>
  </si>
  <si>
    <t>-1602038792</t>
  </si>
  <si>
    <t>612460112.S</t>
  </si>
  <si>
    <t>Príprava vnútorného podkladu stien na betónové podklady kontaktným mostíkom</t>
  </si>
  <si>
    <t>1560693892</t>
  </si>
  <si>
    <t>612460363.S</t>
  </si>
  <si>
    <t>Vnútorná omietka stien vápennocementová jednovrstvová, hr. 10 mm</t>
  </si>
  <si>
    <t>1503961272</t>
  </si>
  <si>
    <t>612481119.S</t>
  </si>
  <si>
    <t>-1058931837</t>
  </si>
  <si>
    <t>2090448068</t>
  </si>
  <si>
    <t>621466025</t>
  </si>
  <si>
    <t>Príprava vonkajšieho podkladu podhľadov, podkladný náter</t>
  </si>
  <si>
    <t>-1332318889</t>
  </si>
  <si>
    <t>621466112</t>
  </si>
  <si>
    <t>Vonkajšia omietka podhľadov tenkovrstvová, silikátová, weber.pas silikátová, roztieraná jemnozrnná</t>
  </si>
  <si>
    <t>-556583873</t>
  </si>
  <si>
    <t>621481119</t>
  </si>
  <si>
    <t>Potiahnutie vonkajších podhľadov sklotextílnou mriežkou s celoplošným prilepením</t>
  </si>
  <si>
    <t>-732622054</t>
  </si>
  <si>
    <t>622463024</t>
  </si>
  <si>
    <t>Príprava vonkajšieho podkladu stien, podkladný náter</t>
  </si>
  <si>
    <t>1071097078</t>
  </si>
  <si>
    <t>622464112</t>
  </si>
  <si>
    <t>Vonkajšia omietka stien tenkovrstvová, silikátová, roztieraná jemnozrnná</t>
  </si>
  <si>
    <t>1156034404</t>
  </si>
  <si>
    <t>622465112</t>
  </si>
  <si>
    <t>Vonkajšia omietka stien, mramorové zrná, marmolit, strednozrnná</t>
  </si>
  <si>
    <t>1614110746</t>
  </si>
  <si>
    <t xml:space="preserve">Systém hr. spádového klinu 50 mm (EPS 150 S) s hydroizolačným a oddeľovacím pásom </t>
  </si>
  <si>
    <t>738156587</t>
  </si>
  <si>
    <t>Systém - hydroizolačná stierka</t>
  </si>
  <si>
    <t>1087914714</t>
  </si>
  <si>
    <t xml:space="preserve">Systém - butylová izolačná páska </t>
  </si>
  <si>
    <t>-424552753</t>
  </si>
  <si>
    <t>625250762</t>
  </si>
  <si>
    <t>Kontaktný zatepľovací systém ostenia z minerálnej vlny hr. 30 mm</t>
  </si>
  <si>
    <t>-1937300786</t>
  </si>
  <si>
    <t>625252003.2</t>
  </si>
  <si>
    <t>Kontaktný zatepľovací systém hr. 50 mm (XPS), skrutkovacie kotvy</t>
  </si>
  <si>
    <t>1786117997</t>
  </si>
  <si>
    <t>625252008.2</t>
  </si>
  <si>
    <t>Kontaktný zatepľovací systém hr. 100 mm (XPS), skrutkovacie kotvy</t>
  </si>
  <si>
    <t>1848476612</t>
  </si>
  <si>
    <t>625252014.1</t>
  </si>
  <si>
    <t>Kontaktný zatepľovací systém hr. 160 mm (XPS), skrutkovacie kotvy</t>
  </si>
  <si>
    <t>-1882388995</t>
  </si>
  <si>
    <t>625252323</t>
  </si>
  <si>
    <t>Kontaktný zatepľovací systém hr. 50 mm (minerálna vlna), zatĺkacie kotvy</t>
  </si>
  <si>
    <t>-778502640</t>
  </si>
  <si>
    <t>625252327</t>
  </si>
  <si>
    <t>Kontaktný zatepľovací systém hr. 100 mm (minerálna vlna), zatĺkacie kotvy</t>
  </si>
  <si>
    <t>-1952023034</t>
  </si>
  <si>
    <t>625252330</t>
  </si>
  <si>
    <t>Kontaktný zatepľovací systém hr. 160 mm (minerálna vlna), zatĺkacie kotvy</t>
  </si>
  <si>
    <t>625061366</t>
  </si>
  <si>
    <t>631315661</t>
  </si>
  <si>
    <t>Mazanina z betónu prostého (m3) tr. C 20/25 hr.nad 120 do 240 mm</t>
  </si>
  <si>
    <t>1306477982</t>
  </si>
  <si>
    <t>631316039</t>
  </si>
  <si>
    <t>Mazanina z betónu s polypropylénovými vláknami  (m3) tr.C20/25 hr. nad 120 do 240 mm</t>
  </si>
  <si>
    <t>1548721780</t>
  </si>
  <si>
    <t>631346331</t>
  </si>
  <si>
    <t>Mazanina z betónu ľahkého polystyrénového LC 0,9  D 1,8  (m3) hr.nad 120 do 240 mm</t>
  </si>
  <si>
    <t>-713735218</t>
  </si>
  <si>
    <t>Systém - ochranný antikorózny náter (balkóny a lodžie) na výstuž hr. 1 mm</t>
  </si>
  <si>
    <t>1436210199</t>
  </si>
  <si>
    <t>632452249</t>
  </si>
  <si>
    <t>Cementový poter (vhodný aj ako spádový), pevnosti v tlaku 25 MPa, hr. 50 mm</t>
  </si>
  <si>
    <t>456322519</t>
  </si>
  <si>
    <t>632481113</t>
  </si>
  <si>
    <t>Výstuž poteru kari sieťou KA 17 D 4/4mm, oká 150x150mm</t>
  </si>
  <si>
    <t>320175829</t>
  </si>
  <si>
    <t>642940029</t>
  </si>
  <si>
    <t>Vyliatie ukotvenej zárubne čerstvým betónom</t>
  </si>
  <si>
    <t>298991039</t>
  </si>
  <si>
    <t>642944121</t>
  </si>
  <si>
    <t>Dodatočná montáž oceľovej dverovej zárubne, plochy otvoru do 2,5 m2</t>
  </si>
  <si>
    <t>1954570042</t>
  </si>
  <si>
    <t>553311</t>
  </si>
  <si>
    <t>Zárubňa oceľová CgU šxvxhr 800x1970x100 mm</t>
  </si>
  <si>
    <t>1782879364</t>
  </si>
  <si>
    <t>553312</t>
  </si>
  <si>
    <t>Obložková kovová šxv 800x1970, pre hr. steny 150 mm</t>
  </si>
  <si>
    <t>27293750</t>
  </si>
  <si>
    <t>553313</t>
  </si>
  <si>
    <t>Obložková kovová šxv 800x1970, pre hr. steny 200 mm</t>
  </si>
  <si>
    <t>-1640136596</t>
  </si>
  <si>
    <t>553314</t>
  </si>
  <si>
    <t>Obložková kovová šxv 800x1970, pre hr. steny 150 mm, PO</t>
  </si>
  <si>
    <t>-1331429976</t>
  </si>
  <si>
    <t>553315</t>
  </si>
  <si>
    <t>Obložková kovová šxv 800x1970, pre hr. steny 200 mm, PO</t>
  </si>
  <si>
    <t>122876825</t>
  </si>
  <si>
    <t>553316</t>
  </si>
  <si>
    <t>Zárubňa oceľová CgU šxvxhr 900x1970x100 mm</t>
  </si>
  <si>
    <t>-1503415968</t>
  </si>
  <si>
    <t>553317</t>
  </si>
  <si>
    <t>Zárubňa oceľová šxv 900x1970 mm, PO</t>
  </si>
  <si>
    <t>1481797019</t>
  </si>
  <si>
    <t>642944221</t>
  </si>
  <si>
    <t>Dodatočná montáž oceľovej dverovej zárubne, plochy otvoru 2,5 - 4,5 m2</t>
  </si>
  <si>
    <t>159380259</t>
  </si>
  <si>
    <t>553318</t>
  </si>
  <si>
    <t>Obložková kovová šxv 1400x1970 mm, pre hr. steny 200 mm</t>
  </si>
  <si>
    <t>1243203125</t>
  </si>
  <si>
    <t>553319</t>
  </si>
  <si>
    <t>Zárubňa oceľová CgU šxv 1600x1970x100 mm</t>
  </si>
  <si>
    <t>-1205228165</t>
  </si>
  <si>
    <t>5533110</t>
  </si>
  <si>
    <t>Zárubňa oceľová šxv 1600x1970 mm, PO</t>
  </si>
  <si>
    <t>110246888</t>
  </si>
  <si>
    <t>5533111</t>
  </si>
  <si>
    <t>Obložková kovová šxv 1600x1970, hrúbka steny 100 mm</t>
  </si>
  <si>
    <t>1118266263</t>
  </si>
  <si>
    <t>5533112</t>
  </si>
  <si>
    <t>Obložková kovová šxv 1600x1970, hrúbka steny 150 mm</t>
  </si>
  <si>
    <t>-882423435</t>
  </si>
  <si>
    <t>5533113</t>
  </si>
  <si>
    <t>Obložková kovová šxv 1600x1970, hrúbka steny 200 mm, PO</t>
  </si>
  <si>
    <t>1461631631</t>
  </si>
  <si>
    <t>941942002</t>
  </si>
  <si>
    <t>Montáž lešenia rámového systémového s podlahami šírky do 0,75 m, výšky nad 10 do 20 m</t>
  </si>
  <si>
    <t>-1145698375</t>
  </si>
  <si>
    <t>941942802</t>
  </si>
  <si>
    <t>Demontáž lešenia rámového systémového s podlahami šírky do 0,75 m, výšky nad 10 do 20 m</t>
  </si>
  <si>
    <t>-1593584466</t>
  </si>
  <si>
    <t>941942902</t>
  </si>
  <si>
    <t>Príplatok za prvý a každý ďalší i začatý týždeň použitia lešenia rámového systémového šírky do 0,75 m, výšky nad 10 do 20 m</t>
  </si>
  <si>
    <t>949454231</t>
  </si>
  <si>
    <t>-1753166687</t>
  </si>
  <si>
    <t>941955002</t>
  </si>
  <si>
    <t>Lešenie ľahké pracovné pomocné s výškou lešeňovej podlahy nad 1,20 do 1,90 m</t>
  </si>
  <si>
    <t>1552892604</t>
  </si>
  <si>
    <t>941955102</t>
  </si>
  <si>
    <t>Lešenie ľahké pracovné v schodisku plochy do 6 m2, s výškou lešeňovej podlahy nad 1,50 do 3,5 m</t>
  </si>
  <si>
    <t>-428968816</t>
  </si>
  <si>
    <t>943944121</t>
  </si>
  <si>
    <t>Montáž lešenia priestorového ťažkého pracovného alebo podperného bez podláh do výšky 20 m pri zaťažení do 3 kPa</t>
  </si>
  <si>
    <t>-42899510</t>
  </si>
  <si>
    <t>943944291</t>
  </si>
  <si>
    <t>Príplatok za prvý a každý ďalší i začatý mesiac použitia lešenia priestorového ťažkého prac. alebo podperného výšky nad 20 do 40 m, zaťaženia do 3 kPa</t>
  </si>
  <si>
    <t>731246682</t>
  </si>
  <si>
    <t>943955022</t>
  </si>
  <si>
    <t>Montáž lešeňovej podlahy s priečnikmi alebo pozdľžnikmi výšky nad 10 do 20 m</t>
  </si>
  <si>
    <t>2097356809</t>
  </si>
  <si>
    <t>943955191</t>
  </si>
  <si>
    <t>Príplatok za prvý a každý i začatý mesiac použitia lešeňovej podlahy pre všetky výšky do 40 m</t>
  </si>
  <si>
    <t>-1582632210</t>
  </si>
  <si>
    <t>944944103</t>
  </si>
  <si>
    <t>Ochranná sieť na boku lešenia z ochrannej siete</t>
  </si>
  <si>
    <t>215963286</t>
  </si>
  <si>
    <t>944944803</t>
  </si>
  <si>
    <t>Demontáž ochrannej siete na boku lešenia ochrannej siete</t>
  </si>
  <si>
    <t>-1773546154</t>
  </si>
  <si>
    <t>134</t>
  </si>
  <si>
    <t>-1172946244</t>
  </si>
  <si>
    <t>135</t>
  </si>
  <si>
    <t>952901114</t>
  </si>
  <si>
    <t>Vyčistenie budov pri výške podlaží nad 4m</t>
  </si>
  <si>
    <t>531594220</t>
  </si>
  <si>
    <t>136</t>
  </si>
  <si>
    <t>953946515</t>
  </si>
  <si>
    <t>soklový profil LO 163 mm (hliníkový)</t>
  </si>
  <si>
    <t>-1390159395</t>
  </si>
  <si>
    <t>137</t>
  </si>
  <si>
    <t>rohový ochranný profil s integrovanou sieťovinou,plast</t>
  </si>
  <si>
    <t>1075431233</t>
  </si>
  <si>
    <t>138</t>
  </si>
  <si>
    <t>začisťovací okenný profil s tkaninou EKO (plastový)</t>
  </si>
  <si>
    <t>850720333</t>
  </si>
  <si>
    <t>139</t>
  </si>
  <si>
    <t>961055111</t>
  </si>
  <si>
    <t>Búranie základov alebo vybúranie otvorov plochy nad 4 m2 v základoch železobetónových,  -2,40000t</t>
  </si>
  <si>
    <t>1759043939</t>
  </si>
  <si>
    <t>140</t>
  </si>
  <si>
    <t>-738622192</t>
  </si>
  <si>
    <t>141</t>
  </si>
  <si>
    <t>39854395</t>
  </si>
  <si>
    <t>142</t>
  </si>
  <si>
    <t>-1154377328</t>
  </si>
  <si>
    <t>143</t>
  </si>
  <si>
    <t>-1990215041</t>
  </si>
  <si>
    <t>144</t>
  </si>
  <si>
    <t>979089012</t>
  </si>
  <si>
    <t>Poplatok za skladovanie - betón, tehly, dlaždice (17 01) ostatné</t>
  </si>
  <si>
    <t>479034662</t>
  </si>
  <si>
    <t>145</t>
  </si>
  <si>
    <t>979089212</t>
  </si>
  <si>
    <t>Poplatok za skladovanie - bitúmenové zmesi, uholný decht, dechtové výrobky (17 03 ), ostatné</t>
  </si>
  <si>
    <t>1430088190</t>
  </si>
  <si>
    <t>146</t>
  </si>
  <si>
    <t>998022021</t>
  </si>
  <si>
    <t>Presun hmôt pre haly 802, 811 zvislá konštr.monolitická výšky do 20 m</t>
  </si>
  <si>
    <t>-549774962</t>
  </si>
  <si>
    <t>147</t>
  </si>
  <si>
    <t>711112001</t>
  </si>
  <si>
    <t>Zhotovenie  izolácie proti zemnej vlhkosti zvislá penetračným náterom za studena</t>
  </si>
  <si>
    <t>2074366050</t>
  </si>
  <si>
    <t>148</t>
  </si>
  <si>
    <t>246170000900</t>
  </si>
  <si>
    <t>Lak asfaltový v sudoch</t>
  </si>
  <si>
    <t>876679518</t>
  </si>
  <si>
    <t>149</t>
  </si>
  <si>
    <t>711131102</t>
  </si>
  <si>
    <t>Zhotovenie geotextílie alebo tkaniny na plochu vodorovnú</t>
  </si>
  <si>
    <t>1954102267</t>
  </si>
  <si>
    <t>150</t>
  </si>
  <si>
    <t>599247824</t>
  </si>
  <si>
    <t>151</t>
  </si>
  <si>
    <t>711132107</t>
  </si>
  <si>
    <t>Zhotovenie izolácie proti zemnej vlhkosti nopovou fóloiu položenou voľne na ploche zvislej</t>
  </si>
  <si>
    <t>-9160802</t>
  </si>
  <si>
    <t>152</t>
  </si>
  <si>
    <t>283230002600</t>
  </si>
  <si>
    <t>Nopová HDPE fólia 400, výška nopu 8 mm, proti zemnej vlhkosti s radónovou ochranou, pre spodnú stavbu</t>
  </si>
  <si>
    <t>1149445888</t>
  </si>
  <si>
    <t>153</t>
  </si>
  <si>
    <t>283410017100</t>
  </si>
  <si>
    <t>Krycia lišta dĺ. 2 m na kotvenie nopovej fólie</t>
  </si>
  <si>
    <t>601929549</t>
  </si>
  <si>
    <t>154</t>
  </si>
  <si>
    <t>711133001</t>
  </si>
  <si>
    <t>Zhotovenie izolácie proti zemnej vlhkosti PVC fóliou položenou voľne na vodorovnej ploche so zvarením spoju</t>
  </si>
  <si>
    <t>-480468687</t>
  </si>
  <si>
    <t>155</t>
  </si>
  <si>
    <t>283220000400</t>
  </si>
  <si>
    <t>Hydroizolačná fólia PVC-P, hr. 2 mm, š. 2 m, izolácia základov proti zemnej vlhkosti, tlakovej vode, radónu, hnedá</t>
  </si>
  <si>
    <t>1170451423</t>
  </si>
  <si>
    <t>156</t>
  </si>
  <si>
    <t>711142559</t>
  </si>
  <si>
    <t>Zhotovenie  izolácie proti zemnej vlhkosti a tlakovej vode zvislá NAIP pritavením</t>
  </si>
  <si>
    <t>1637531527</t>
  </si>
  <si>
    <t>157</t>
  </si>
  <si>
    <t>628310001200</t>
  </si>
  <si>
    <t>Pás asfaltový pre spodné vrstvy hydroizolačných systémov (parotesná zábrana a protiradónová izolácia)</t>
  </si>
  <si>
    <t>-4080773</t>
  </si>
  <si>
    <t>158</t>
  </si>
  <si>
    <t>711210100.S</t>
  </si>
  <si>
    <t>-637159835</t>
  </si>
  <si>
    <t>159</t>
  </si>
  <si>
    <t>245610000400.S</t>
  </si>
  <si>
    <t>Stierka hydroizolačná na báze syntetickej živice, (tekutá hydroizolačná fólia)</t>
  </si>
  <si>
    <t>530865429</t>
  </si>
  <si>
    <t>160</t>
  </si>
  <si>
    <t>247710007700.S</t>
  </si>
  <si>
    <t>Pás tesniaci š. 120 mm, na utesnenie rohových a spojovacích škár pri aplikácii hydroizolácií</t>
  </si>
  <si>
    <t>1292215348</t>
  </si>
  <si>
    <t>161</t>
  </si>
  <si>
    <t>711210110.S</t>
  </si>
  <si>
    <t>82480036</t>
  </si>
  <si>
    <t>162</t>
  </si>
  <si>
    <t>1802368319</t>
  </si>
  <si>
    <t>163</t>
  </si>
  <si>
    <t>1944033309</t>
  </si>
  <si>
    <t>164</t>
  </si>
  <si>
    <t>-620433942</t>
  </si>
  <si>
    <t>712</t>
  </si>
  <si>
    <t>Izolácie striech, povlakové krytiny</t>
  </si>
  <si>
    <t>165</t>
  </si>
  <si>
    <t>712290010</t>
  </si>
  <si>
    <t>Zhotovenie parozábrany pre strechy ploché do 10°</t>
  </si>
  <si>
    <t>706342461</t>
  </si>
  <si>
    <t>166</t>
  </si>
  <si>
    <t>283230006800</t>
  </si>
  <si>
    <t>Parotesné zábrany š. 1,5 m s imtegrovaným lepiacim pásom, hliníková vrstva uložená medzi vysoko transparentnou PES fóliou a PE fóliou s vystužujúcou mriežkou (180g/m2)</t>
  </si>
  <si>
    <t>1708561586</t>
  </si>
  <si>
    <t>Poznámka k položke:_x000D_
Vodotesná nekorodujúca hliníková vrstva uložená medzi vysoko transparentnou polyesterovou fóliou a polyetylénovou fóliou s vystužujúcou mriežkou. Hmotnosť 180 g/m2,</t>
  </si>
  <si>
    <t>167</t>
  </si>
  <si>
    <t>712370020</t>
  </si>
  <si>
    <t>Zhotovenie povlakovej krytiny striech plochých do 10° PVC-P fóliou celoplošne lepenou s lepením spoju</t>
  </si>
  <si>
    <t>507314982</t>
  </si>
  <si>
    <t>168</t>
  </si>
  <si>
    <t>283220002300</t>
  </si>
  <si>
    <t>Hydroizolačná fólia PVC-P, hr. 2,00 mm, š. 1,6/2,05 m, izolácia plochých striech, sivá</t>
  </si>
  <si>
    <t>-827925718</t>
  </si>
  <si>
    <t>169</t>
  </si>
  <si>
    <t>712390982</t>
  </si>
  <si>
    <t>Údržba povlakovej krytiny striech plochých do 10° ostatné násypom z hrubého kameniva</t>
  </si>
  <si>
    <t>-1050508326</t>
  </si>
  <si>
    <t>170</t>
  </si>
  <si>
    <t>583410003000</t>
  </si>
  <si>
    <t>Kamenivo drvené hrubé frakcia 16-32 mm, STN EN 13043</t>
  </si>
  <si>
    <t>-1147069102</t>
  </si>
  <si>
    <t>171</t>
  </si>
  <si>
    <t>712973220</t>
  </si>
  <si>
    <t>Detaily k PVC-P fóliam osadenie hotovej strešnej vpuste</t>
  </si>
  <si>
    <t>-2137542070</t>
  </si>
  <si>
    <t>172</t>
  </si>
  <si>
    <t>28377000TOP</t>
  </si>
  <si>
    <t>Strešná vpusť - 125 vyhrievaná</t>
  </si>
  <si>
    <t>1911414592</t>
  </si>
  <si>
    <t>173</t>
  </si>
  <si>
    <t>712973411</t>
  </si>
  <si>
    <t>Detaily k termoplastom všeobecne, kútový uholník z hrubopoplastovaného plechu RŠ 71 mm, ohyb 90-135°</t>
  </si>
  <si>
    <t>1239467025</t>
  </si>
  <si>
    <t>174</t>
  </si>
  <si>
    <t>311690001000.S</t>
  </si>
  <si>
    <t>Rozperný nit 6x30 mm do betónu, hliníkový</t>
  </si>
  <si>
    <t>396648192</t>
  </si>
  <si>
    <t>175</t>
  </si>
  <si>
    <t>712973611</t>
  </si>
  <si>
    <t>Detaily k termoplastom všeobecne, nárožný uholník z hrubopoplast. plechu RŠ 71 mm, ohyb 90-135°</t>
  </si>
  <si>
    <t>1555564849</t>
  </si>
  <si>
    <t>176</t>
  </si>
  <si>
    <t>1983664552</t>
  </si>
  <si>
    <t>177</t>
  </si>
  <si>
    <t>712973771</t>
  </si>
  <si>
    <t>Detaily k termoplastom všeobecne, ukončujúci profil na stene, dverách, z hrubopoplast. plechu RŠ 71 mm</t>
  </si>
  <si>
    <t>2070533253</t>
  </si>
  <si>
    <t>178</t>
  </si>
  <si>
    <t>1570065896</t>
  </si>
  <si>
    <t>179</t>
  </si>
  <si>
    <t>712973890.S</t>
  </si>
  <si>
    <t>Detaily k termoplastom všeobecne, oplechovanie okraja odkvapovou lištou z hrubopolpast. plechu RŠ 250 mm</t>
  </si>
  <si>
    <t>-1365407940</t>
  </si>
  <si>
    <t>180</t>
  </si>
  <si>
    <t>1667794913</t>
  </si>
  <si>
    <t>181</t>
  </si>
  <si>
    <t>712990040</t>
  </si>
  <si>
    <t>Položenie geotextílie vodorovne alebo zvislo na strechy ploché do 10°</t>
  </si>
  <si>
    <t>-956237109</t>
  </si>
  <si>
    <t>182</t>
  </si>
  <si>
    <t>-1122195435</t>
  </si>
  <si>
    <t>183</t>
  </si>
  <si>
    <t>712991040</t>
  </si>
  <si>
    <t>Montáž podkladnej konštrukcie z OSB dosiek atike šírky 411 - 620 mm pod klampiarske konštrukcie</t>
  </si>
  <si>
    <t>-651917256</t>
  </si>
  <si>
    <t>184</t>
  </si>
  <si>
    <t>311690001000</t>
  </si>
  <si>
    <t>Rozperný nit d 6x30 mm do betónu, hliníkový</t>
  </si>
  <si>
    <t>1822724149</t>
  </si>
  <si>
    <t>185</t>
  </si>
  <si>
    <t>607260000900</t>
  </si>
  <si>
    <t>Doska OSB 3 Superfinish ECO P+D nebrúsené hrxlxš 25x2500x1250 mm</t>
  </si>
  <si>
    <t>849223949</t>
  </si>
  <si>
    <t>186</t>
  </si>
  <si>
    <t>998712203</t>
  </si>
  <si>
    <t>Presun hmôt pre izoláciu povlakovej krytiny v objektoch výšky nad 12 do 24 m</t>
  </si>
  <si>
    <t>1267672848</t>
  </si>
  <si>
    <t>187</t>
  </si>
  <si>
    <t>713111111</t>
  </si>
  <si>
    <t>Montáž tepelnej izolácie stropov minerálnou vlnou, vrchom kladenou voľne</t>
  </si>
  <si>
    <t>812201850</t>
  </si>
  <si>
    <t>188</t>
  </si>
  <si>
    <t>631440000900</t>
  </si>
  <si>
    <t>Doska MPN, 160x600x1000 mm, čadičová minerálna izolácia pre podhľady a stropy</t>
  </si>
  <si>
    <t>-557742493</t>
  </si>
  <si>
    <t>189</t>
  </si>
  <si>
    <t>713120010</t>
  </si>
  <si>
    <t>Zakrývanie tepelnej izolácie podláh fóliou</t>
  </si>
  <si>
    <t>-250345280</t>
  </si>
  <si>
    <t>190</t>
  </si>
  <si>
    <t>283230011500</t>
  </si>
  <si>
    <t>Špeciálna PE fólia hr. 0,15 mm, š. 1030 mm, zosilnená polyesterovými vláknami, pre podlahové vykurovanie</t>
  </si>
  <si>
    <t>283226811</t>
  </si>
  <si>
    <t>Poznámka k položke:_x000D_
Špeciálna polyetylénová fólia zosilnená polyesterovými vláknami.Raster: 10x10 cm (5x5 cm)</t>
  </si>
  <si>
    <t>191</t>
  </si>
  <si>
    <t>713121111</t>
  </si>
  <si>
    <t>Montáž tepelnej izolácie podláh minerálnou vlnou, kladená voľne v jednej vrstve</t>
  </si>
  <si>
    <t>-842161041</t>
  </si>
  <si>
    <t>192</t>
  </si>
  <si>
    <t>631440021900</t>
  </si>
  <si>
    <t>Doska PTE 40x600x1000 mm, čadičová minerálna izolácia pre ťažké plávajúce podlahy</t>
  </si>
  <si>
    <t>1660709329</t>
  </si>
  <si>
    <t>193</t>
  </si>
  <si>
    <t>713122121</t>
  </si>
  <si>
    <t>Montáž tepelnej izolácie podláh polystyrénom, kladeným voľne v dvoch vrstvách</t>
  </si>
  <si>
    <t>1760854428</t>
  </si>
  <si>
    <t>194</t>
  </si>
  <si>
    <t>283750000700</t>
  </si>
  <si>
    <t>Doska XPS STYRODUR 2800 C hr. 50 mm, zateplenie soklov, suterénov, podláh</t>
  </si>
  <si>
    <t>-829512008</t>
  </si>
  <si>
    <t>195</t>
  </si>
  <si>
    <t>713142155</t>
  </si>
  <si>
    <t>Montáž TI striech plochých do 10° polystyrénom, rozloženej v jednej vrstve, prikotvením</t>
  </si>
  <si>
    <t>-1499317124</t>
  </si>
  <si>
    <t>196</t>
  </si>
  <si>
    <t>1182</t>
  </si>
  <si>
    <t>FD-L, 180, alebo iný alternatívny výrobca rovnakých parametrov</t>
  </si>
  <si>
    <t>1863412763</t>
  </si>
  <si>
    <t>197</t>
  </si>
  <si>
    <t>713144080</t>
  </si>
  <si>
    <t>Montáž tepelnej izolácie na atiku z XPS do lepidla</t>
  </si>
  <si>
    <t>1388725344</t>
  </si>
  <si>
    <t>198</t>
  </si>
  <si>
    <t>283750001300</t>
  </si>
  <si>
    <t>Doska XPS STYRODUR 2800 C hr. 160 mm, zateplenie soklov, suterénov, podláh</t>
  </si>
  <si>
    <t>-1649712582</t>
  </si>
  <si>
    <t>199</t>
  </si>
  <si>
    <t>713191211</t>
  </si>
  <si>
    <t>Montáž izolácie tepelnej stropov vrchom, striech bandážovaním škár dosiek</t>
  </si>
  <si>
    <t>1463201321</t>
  </si>
  <si>
    <t>200</t>
  </si>
  <si>
    <t>283230006700</t>
  </si>
  <si>
    <t>Parotesné zábrany š. 1,5 m, hliníková vrstva uložená medzi vysoko transparentnou PES fóliou a PE fóliou s vystužujúcou mriežkou (180g/m2)</t>
  </si>
  <si>
    <t>-2094288341</t>
  </si>
  <si>
    <t>201</t>
  </si>
  <si>
    <t>998713202</t>
  </si>
  <si>
    <t>Presun hmôt pre izolácie tepelné v objektoch výšky nad 6 m do 12 m</t>
  </si>
  <si>
    <t>-1004776625</t>
  </si>
  <si>
    <t>202</t>
  </si>
  <si>
    <t>786601540</t>
  </si>
  <si>
    <t>203</t>
  </si>
  <si>
    <t>1740055392</t>
  </si>
  <si>
    <t>204</t>
  </si>
  <si>
    <t>-398525108</t>
  </si>
  <si>
    <t>733</t>
  </si>
  <si>
    <t>Ústredné kúrenie, rozvodné potrubie</t>
  </si>
  <si>
    <t>205</t>
  </si>
  <si>
    <t>Ústredné kúrenie, rozvodné potrubie - samostatný výkaz</t>
  </si>
  <si>
    <t>305721514</t>
  </si>
  <si>
    <t>206</t>
  </si>
  <si>
    <t>1319808165</t>
  </si>
  <si>
    <t>735</t>
  </si>
  <si>
    <t>Ústredné kúrenie, vykurovacie telesá</t>
  </si>
  <si>
    <t>207</t>
  </si>
  <si>
    <t>Ústredné kúrenie, vykurovacie telesá - samostatný výkaz</t>
  </si>
  <si>
    <t>1841639375</t>
  </si>
  <si>
    <t>763</t>
  </si>
  <si>
    <t>Konštrukcie - drevostavby</t>
  </si>
  <si>
    <t>208</t>
  </si>
  <si>
    <t>76311211R</t>
  </si>
  <si>
    <t>Priečka SDK hr. 150 mm, jednoduchá kca CW 100, UW 100, dosky 2x SADROKARTÓNOVÉ NÁRAZUVZDORNÉ DOSKY hr. 12,5 mm s TI 100 mm</t>
  </si>
  <si>
    <t>-937438388</t>
  </si>
  <si>
    <t>209</t>
  </si>
  <si>
    <t>763133110</t>
  </si>
  <si>
    <t>SDK podhľad D113, závesná dvojvrstvová kca v jednej rovine, profil CD a UD, dosky GKB hr. 12,5 mm</t>
  </si>
  <si>
    <t>-1624519915</t>
  </si>
  <si>
    <t>210</t>
  </si>
  <si>
    <t>763133310</t>
  </si>
  <si>
    <t>SDK podhľad D113, závesná dvojvrstvová kca v jednej rovine, profil CD a UD, dosky GKBI hr. 12,5 mm</t>
  </si>
  <si>
    <t>1564089661</t>
  </si>
  <si>
    <t>211</t>
  </si>
  <si>
    <t>763190010</t>
  </si>
  <si>
    <t>Úprava spojov medzi sdk konštrukciou a murivom, betónovou konštrukciou prepáskovaním a pretmelením</t>
  </si>
  <si>
    <t>-1403996924</t>
  </si>
  <si>
    <t>212</t>
  </si>
  <si>
    <t>763750200</t>
  </si>
  <si>
    <t>Montáž drevoplastových kompozitných podláh na terasy, balkóny, móla Woodlook premium so vzduchovou medzerou a plastovými rektifikačnými podložkami, alebo iný výrobca rovnakých parametrov</t>
  </si>
  <si>
    <t>2090767109</t>
  </si>
  <si>
    <t>213</t>
  </si>
  <si>
    <t>283190003200</t>
  </si>
  <si>
    <t>Doska terasová, šxhrxl 150x25x2200 mm, drevoplast, farba Antracit</t>
  </si>
  <si>
    <t>233145451</t>
  </si>
  <si>
    <t>Poznámka k položke:_x000D_
150*25*2200mm</t>
  </si>
  <si>
    <t>214</t>
  </si>
  <si>
    <t>998763403</t>
  </si>
  <si>
    <t>Presun hmôt pre sádrokartónové konštrukcie v stavbách(objektoch )výšky od 7 do 24 m</t>
  </si>
  <si>
    <t>1983923639</t>
  </si>
  <si>
    <t>215</t>
  </si>
  <si>
    <t>764352421</t>
  </si>
  <si>
    <t>Žľaby z pozinkovaného farbeného PZf plechu, pododkvapové polkruhové r.š. 200 mm</t>
  </si>
  <si>
    <t>-628805112</t>
  </si>
  <si>
    <t>216</t>
  </si>
  <si>
    <t>-2007847905</t>
  </si>
  <si>
    <t>217</t>
  </si>
  <si>
    <t>764359411</t>
  </si>
  <si>
    <t>Kotlík kónický z pozinkovaného farbeného PZf plechu, pre rúry s priemerom do 100 mm</t>
  </si>
  <si>
    <t>1043675682</t>
  </si>
  <si>
    <t>218</t>
  </si>
  <si>
    <t>764359413</t>
  </si>
  <si>
    <t>Kotlík kónický z pozinkovaného farbeného PZf plechu, pre rúry s priemerom od 125 do 150 mm</t>
  </si>
  <si>
    <t>1667869557</t>
  </si>
  <si>
    <t>219</t>
  </si>
  <si>
    <t>764410340</t>
  </si>
  <si>
    <t>Oplechovanie parapetov z hliníkového Al plechu, vrátane rohov r.š. 290 mm</t>
  </si>
  <si>
    <t>-1692573802</t>
  </si>
  <si>
    <t>220</t>
  </si>
  <si>
    <t>6115500017R1</t>
  </si>
  <si>
    <t xml:space="preserve">Plastové krytky k parapetom, pár, vo farbe biela, svetlohnedá, tmavohnedá, </t>
  </si>
  <si>
    <t>pár</t>
  </si>
  <si>
    <t>-1708673307</t>
  </si>
  <si>
    <t>221</t>
  </si>
  <si>
    <t>764421440</t>
  </si>
  <si>
    <t xml:space="preserve">Oplechovanie balkónov z pozinkovaného farbeného PZf plechu, r.š. 250 mm </t>
  </si>
  <si>
    <t>-1566011047</t>
  </si>
  <si>
    <t>222</t>
  </si>
  <si>
    <t>764448299</t>
  </si>
  <si>
    <t>Snehové zachytávače z hliníkového plechu hr. 1,5mm, dĺžky 333 mm</t>
  </si>
  <si>
    <t>-196355227</t>
  </si>
  <si>
    <t>223</t>
  </si>
  <si>
    <t>764454452</t>
  </si>
  <si>
    <t>Zvodové rúry z pozinkovaného farbeného PZf plechu, kruhové priemer 80 mm</t>
  </si>
  <si>
    <t>393335225</t>
  </si>
  <si>
    <t>224</t>
  </si>
  <si>
    <t>764454455</t>
  </si>
  <si>
    <t>Zvodové rúry z pozinkovaného farbeného PZf plechu, kruhové priemer 150 mm</t>
  </si>
  <si>
    <t>1762876921</t>
  </si>
  <si>
    <t>225</t>
  </si>
  <si>
    <t>-1720144932</t>
  </si>
  <si>
    <t>226</t>
  </si>
  <si>
    <t>766124100.S</t>
  </si>
  <si>
    <t>Montáž drevených stien záchodových (inštalačný blok WC) s dvoma krídlami alebo s jedným krídlom a dvierkami</t>
  </si>
  <si>
    <t>1535077726</t>
  </si>
  <si>
    <t>227</t>
  </si>
  <si>
    <t>606585</t>
  </si>
  <si>
    <t>WC kabínka</t>
  </si>
  <si>
    <t>-1527535836</t>
  </si>
  <si>
    <t>228</t>
  </si>
  <si>
    <t>766621400</t>
  </si>
  <si>
    <t>Montáž okien plastových s hydroizolačnými ISO páskami (exteriérová a interiérová)</t>
  </si>
  <si>
    <t>1095726949</t>
  </si>
  <si>
    <t>229</t>
  </si>
  <si>
    <t>283290006100</t>
  </si>
  <si>
    <t>Tesniaca fólia CX exteriér, š. 290 mm, dĺ. 30 m, pre tesnenie pripájacej škáry okenného rámu a muriva, polymér</t>
  </si>
  <si>
    <t>1339816667</t>
  </si>
  <si>
    <t>230</t>
  </si>
  <si>
    <t>283290006200</t>
  </si>
  <si>
    <t>Tesniaca fólia CX interiér, š. 70 mm, dĺ. 30 m, pre tesnenie pripájacej škáry okenného rámu a muriva, polymér</t>
  </si>
  <si>
    <t>-1089107423</t>
  </si>
  <si>
    <t>231</t>
  </si>
  <si>
    <t>6114100054R01</t>
  </si>
  <si>
    <t>Plastové okno dvojkrídlové S, 2000x500 mm, izolačné trojsklo, min. 5 komorový profil</t>
  </si>
  <si>
    <t>-111877660</t>
  </si>
  <si>
    <t>232</t>
  </si>
  <si>
    <t>6114100054R02</t>
  </si>
  <si>
    <t>Plastové okno dvojkrídlové O+OS, 2000x1500 mm, izolačné trojsklo, min. 5 komorový profil</t>
  </si>
  <si>
    <t>1978197316</t>
  </si>
  <si>
    <t>233</t>
  </si>
  <si>
    <t>6114100054R03</t>
  </si>
  <si>
    <t>Plastové okno FIX, 2000x1500 mm, izolačné trojsklo, min. 5 komorový profil</t>
  </si>
  <si>
    <t>659433412</t>
  </si>
  <si>
    <t>234</t>
  </si>
  <si>
    <t>6114100054R04</t>
  </si>
  <si>
    <t>Plastové okno jednokrídlové OS, 1200x1500 mm, izolačné trojsklo, min. 5 komorový profil</t>
  </si>
  <si>
    <t>2017847288</t>
  </si>
  <si>
    <t>235</t>
  </si>
  <si>
    <t>6114100054R05</t>
  </si>
  <si>
    <t>Plastové okno jednokrídlové OS, 1000x1500 mm, izolačné trojsklo, min. 5 komorový profil</t>
  </si>
  <si>
    <t>682719050</t>
  </si>
  <si>
    <t>236</t>
  </si>
  <si>
    <t>Montáž dverového krídla otočného jednokrídlového, do existujúcej zárubne, vrátane kovania</t>
  </si>
  <si>
    <t>2075446094</t>
  </si>
  <si>
    <t>237</t>
  </si>
  <si>
    <t>D9</t>
  </si>
  <si>
    <t xml:space="preserve">jednokrídlové dvere 800x1970, plné, HPL laminát, RAL sivá, padací prah, kľučka </t>
  </si>
  <si>
    <t>-38665625</t>
  </si>
  <si>
    <t>238</t>
  </si>
  <si>
    <t>D12</t>
  </si>
  <si>
    <t xml:space="preserve">Interiérové technické dvere s HPL laminátom, ľavé, otváravé, jednokrídlové,
plné, 1000x1970, padací prah, vložka PZ, kľučka </t>
  </si>
  <si>
    <t>-1431863446</t>
  </si>
  <si>
    <t>Poznámka k položke:_x000D_
Opatrené vetracími mriežkami</t>
  </si>
  <si>
    <t>239</t>
  </si>
  <si>
    <t>D14</t>
  </si>
  <si>
    <t>-179635639</t>
  </si>
  <si>
    <t>Poznámka k položke:_x000D_
2ks dverí (do miestnosti 1.17 a 2.15) sú opatrené vetracími mriežkami</t>
  </si>
  <si>
    <t>240</t>
  </si>
  <si>
    <t>D15a</t>
  </si>
  <si>
    <t>2029395339</t>
  </si>
  <si>
    <t>Poznámka k položke:_x000D_
2ks dverí (do miestnosti 0.19 a 0.21) sú opatrené vetracími mriežkami</t>
  </si>
  <si>
    <t>241</t>
  </si>
  <si>
    <t>D15b</t>
  </si>
  <si>
    <t>jednokrídlové dvere 800x1970, plné, HPL laminát, RAL sivá, padací prah, kľučka</t>
  </si>
  <si>
    <t>-481414230</t>
  </si>
  <si>
    <t>Poznámka k položke:_x000D_
5ks dverí (do miestnosti 0.20, 0.22, 1.15, 2.13 a 3.12) sú opatrené vetracími mriežkami</t>
  </si>
  <si>
    <t>242</t>
  </si>
  <si>
    <t>D17</t>
  </si>
  <si>
    <t>-1833624168</t>
  </si>
  <si>
    <t>243</t>
  </si>
  <si>
    <t>766662113</t>
  </si>
  <si>
    <t>Montáž dverového krídla otočného jednokrídlového protipožarného, do existujúcej zárubne, vrátane kovania</t>
  </si>
  <si>
    <t>30904019</t>
  </si>
  <si>
    <t>244</t>
  </si>
  <si>
    <t>D12po</t>
  </si>
  <si>
    <t xml:space="preserve">Interiérové technické dvere ocelové ATD plynotesné, ľavé, otváravé, jednokrídlové,
plné, 1000x1970 protipožiarne EW45/D1-C ,vložka PZ, kľučka </t>
  </si>
  <si>
    <t>1992358782</t>
  </si>
  <si>
    <t>245</t>
  </si>
  <si>
    <t>D14po</t>
  </si>
  <si>
    <t>jednokrídlové dvere 800x1970 protipožiarne EW30/D3-C , plné, HPL laminát, RAL sivá, padací prah, vložka PZ, kľučka</t>
  </si>
  <si>
    <t>-1814200668</t>
  </si>
  <si>
    <t>246</t>
  </si>
  <si>
    <t>D15po30</t>
  </si>
  <si>
    <t xml:space="preserve">jednokrídlové dvere 800x1970 protipožiarne EW30/D3-C ,plné, HPL laminát, RAL sivá, padací prah, vložka PZ, kľučka </t>
  </si>
  <si>
    <t>1738822745</t>
  </si>
  <si>
    <t>247</t>
  </si>
  <si>
    <t>D15po60</t>
  </si>
  <si>
    <t xml:space="preserve">jednokrídlové dvere 800x1970 protipožiarne EW60/D1-C ,plné, HPL laminát, RAL sivá, padací prah, vložka PZ, kľučka </t>
  </si>
  <si>
    <t>-1375249542</t>
  </si>
  <si>
    <t>248</t>
  </si>
  <si>
    <t>D17po</t>
  </si>
  <si>
    <t xml:space="preserve">jednokrídlové dvere 800x1970 protipožiarne EW45/D3-C , plné, HPL laminát, RAL sivá, padací prah, kľučka </t>
  </si>
  <si>
    <t>-562467757</t>
  </si>
  <si>
    <t>249</t>
  </si>
  <si>
    <t>Montáž dverového krídla otočného dvojkrídlového, do existujúcej zárubne, vrátane kovania</t>
  </si>
  <si>
    <t>1929595628</t>
  </si>
  <si>
    <t>250</t>
  </si>
  <si>
    <t>D5</t>
  </si>
  <si>
    <t>dvojkrídlové dvere 1600x1970, plné, HPL laminát, RAL sivá, padací prah, kľučka</t>
  </si>
  <si>
    <t>-173140472</t>
  </si>
  <si>
    <t>251</t>
  </si>
  <si>
    <t>D10</t>
  </si>
  <si>
    <t xml:space="preserve">dvojkrídlové dvere 1600x1970, plné, HPL laminát, RAL sivá, padací prah,kľučka </t>
  </si>
  <si>
    <t>-1899176331</t>
  </si>
  <si>
    <t>Poznámka k položke:_x000D_
1ks dverí (do miestnosti 0.11) je opatrený vetracími mriežkami</t>
  </si>
  <si>
    <t>252</t>
  </si>
  <si>
    <t>D11</t>
  </si>
  <si>
    <t>2061685434</t>
  </si>
  <si>
    <t>253</t>
  </si>
  <si>
    <t>D13</t>
  </si>
  <si>
    <t xml:space="preserve">dvojkrídlové dvere 1600x1970, plné, HPL laminát, RAL sivá, padací prah, kľučka </t>
  </si>
  <si>
    <t>-787614658</t>
  </si>
  <si>
    <t>254</t>
  </si>
  <si>
    <t>D16</t>
  </si>
  <si>
    <t>-1376718372</t>
  </si>
  <si>
    <t>255</t>
  </si>
  <si>
    <t>D18</t>
  </si>
  <si>
    <t xml:space="preserve">dvojkrídlové dvere 1400x1970, plné, HPL laminát, RAL sivá, padací prah, kľučka </t>
  </si>
  <si>
    <t>-1637022875</t>
  </si>
  <si>
    <t>256</t>
  </si>
  <si>
    <t>D19</t>
  </si>
  <si>
    <t>1262652563</t>
  </si>
  <si>
    <t>257</t>
  </si>
  <si>
    <t>766662133</t>
  </si>
  <si>
    <t>Montáž dverového krídla otočného dvojkrídlového protipožiarného, do existujúcej zárubne, vrátane kovania</t>
  </si>
  <si>
    <t>2006818476</t>
  </si>
  <si>
    <t>258</t>
  </si>
  <si>
    <t>D5po</t>
  </si>
  <si>
    <t>dvojkrídlové dvere 1600x1970 protipožiarne EW30/D3-C ,plné, HPL laminát, RAL sivá, padací prah, vložka PZ, samozatvárač, kľučka</t>
  </si>
  <si>
    <t>1418368735</t>
  </si>
  <si>
    <t>259</t>
  </si>
  <si>
    <t>D11po</t>
  </si>
  <si>
    <t>dvojkrídlové dvere 1600x1970, plné, HPL laminát, RAL sivá, padací prah, kľučka, EW 45/D1-C, Vybavené koordinátorom postupného uzatvárania</t>
  </si>
  <si>
    <t>1722278910</t>
  </si>
  <si>
    <t>260</t>
  </si>
  <si>
    <t>D20po</t>
  </si>
  <si>
    <t>dvojkrídlové dvere 1600x1970 protipožiarne EW30/D3-C ,plné, RAL sivá, HPL laminát, padací prah, vložka PZ, samozatvárač, kľučka</t>
  </si>
  <si>
    <t>408313695</t>
  </si>
  <si>
    <t>261</t>
  </si>
  <si>
    <t>D21po</t>
  </si>
  <si>
    <t>-962799569</t>
  </si>
  <si>
    <t>262</t>
  </si>
  <si>
    <t>766694112</t>
  </si>
  <si>
    <t>Montáž parapetnej dosky drevenej šírky do 300 mm, dĺžky 1000-1600 mm</t>
  </si>
  <si>
    <t>1710186430</t>
  </si>
  <si>
    <t>263</t>
  </si>
  <si>
    <t>611560000399</t>
  </si>
  <si>
    <t>Parapetná doska plastová, šírka 150 mm, komôrková vnútorná, biela</t>
  </si>
  <si>
    <t>-1190088077</t>
  </si>
  <si>
    <t>264</t>
  </si>
  <si>
    <t>611560000800</t>
  </si>
  <si>
    <t>Plastové krytky k vnútorným parapetom plastovým,vo farbe biela</t>
  </si>
  <si>
    <t>-94416079</t>
  </si>
  <si>
    <t>265</t>
  </si>
  <si>
    <t>766694113</t>
  </si>
  <si>
    <t>Montáž parapetnej dosky drevenej šírky do 300 mm, dĺžky 1600-2600 mm</t>
  </si>
  <si>
    <t>-1318928769</t>
  </si>
  <si>
    <t>266</t>
  </si>
  <si>
    <t>-2076889340</t>
  </si>
  <si>
    <t>Poznámka k položke:_x000D_
S povrchovou fóliou odolnou voči nárazom, poškriabaniu a oderu, rezané na mieru, celková dĺžka 6m.</t>
  </si>
  <si>
    <t>267</t>
  </si>
  <si>
    <t>504170824</t>
  </si>
  <si>
    <t>268</t>
  </si>
  <si>
    <t>-968738470</t>
  </si>
  <si>
    <t>269</t>
  </si>
  <si>
    <t>767113140</t>
  </si>
  <si>
    <t>Montáž stien pre zasklenie polykarbonátovými doskami pomocou spojovacích profilov s plochou jednotlivých stien nad 12 do 16 m2</t>
  </si>
  <si>
    <t>-1944302687</t>
  </si>
  <si>
    <t>270</t>
  </si>
  <si>
    <t>P009</t>
  </si>
  <si>
    <t>POLYKARBONÁTOVÉ DUTOKOMOROVÉ DOSKY hr. 40 mm (m.č. 1.06)</t>
  </si>
  <si>
    <t>-272628784</t>
  </si>
  <si>
    <t>271</t>
  </si>
  <si>
    <t>P008.1</t>
  </si>
  <si>
    <t>Spojovací a tesniaci materiál v prepočte na plochu</t>
  </si>
  <si>
    <t>2145225077</t>
  </si>
  <si>
    <t>272</t>
  </si>
  <si>
    <t>767161120</t>
  </si>
  <si>
    <t>Montáž zábradlia rovného z rúrok do muriva, s hmotnosťou 1 metra zábradlia do 30 kg</t>
  </si>
  <si>
    <t>-536812252</t>
  </si>
  <si>
    <t>273</t>
  </si>
  <si>
    <t>553466705R13</t>
  </si>
  <si>
    <t>Oceľové zábradlie, vertikálna výstuž, madlo kruhové, výška 1100 mm, vrátane povrchovej úpravy, kotvenie zo spodu</t>
  </si>
  <si>
    <t>-2056877374</t>
  </si>
  <si>
    <t>274</t>
  </si>
  <si>
    <t>553466705R15</t>
  </si>
  <si>
    <t>Oceľové zábradlie, horizontálna výstuž, madlo kruhové, výška 1100 mm, vrátane povrchovej úpravy, kotvenie zboku</t>
  </si>
  <si>
    <t>662028987</t>
  </si>
  <si>
    <t>275</t>
  </si>
  <si>
    <t>553466705R16</t>
  </si>
  <si>
    <t>Oceľové zábradlie, horizontálna výstuž, madlo kruhové, výška 1100 mm, vrátane povrchovej úpravy, kotvenie zhora</t>
  </si>
  <si>
    <t>-1604339443</t>
  </si>
  <si>
    <t>276</t>
  </si>
  <si>
    <t>767221120</t>
  </si>
  <si>
    <t>Montáž zábradlí schodísk z rúrok do muriva, s hmotnosťou 1 bm zábradlia nad 15 do 25 kg</t>
  </si>
  <si>
    <t>-973140052</t>
  </si>
  <si>
    <t>277</t>
  </si>
  <si>
    <t>553466705R11</t>
  </si>
  <si>
    <t>Oceľové zábradlie, horizontálna výstuž, madlo kruhové, výška 1100 mm, vrátane povrchovej úpravy, kotvenie do podlahy</t>
  </si>
  <si>
    <t>1018937943</t>
  </si>
  <si>
    <t>278</t>
  </si>
  <si>
    <t>553466705R12</t>
  </si>
  <si>
    <t>Oceľové zábradlie, vertikálna výstuž, madlo kruhové, výška 900 mm, vrátane povrchovej úpravy, kotvenie do podlahy</t>
  </si>
  <si>
    <t>-1215426478</t>
  </si>
  <si>
    <t>279</t>
  </si>
  <si>
    <t>767230070</t>
  </si>
  <si>
    <t>Montáž schodiskového madla na stenu</t>
  </si>
  <si>
    <t>90659682</t>
  </si>
  <si>
    <t>280</t>
  </si>
  <si>
    <t>553520003500</t>
  </si>
  <si>
    <t>Madlo schodiskové pre kotvenie na stenu, oceľové, vrátane povrchovej úpravy</t>
  </si>
  <si>
    <t>104384339</t>
  </si>
  <si>
    <t>281</t>
  </si>
  <si>
    <t>767397102</t>
  </si>
  <si>
    <t>Montáž strešných sendvičových panelov s viditeľným spojom na OK, hrúbky nad 80 do 120 mm</t>
  </si>
  <si>
    <t>222652836</t>
  </si>
  <si>
    <t>282</t>
  </si>
  <si>
    <t>553260001800</t>
  </si>
  <si>
    <t>Panel sendvičový PU-R strešný BTH-PU-R oceľový plášť š. 1000 mm hr. jadra 120 mm, alebo iný výrobca rovnakých parametrov</t>
  </si>
  <si>
    <t>181084954</t>
  </si>
  <si>
    <t>283</t>
  </si>
  <si>
    <t>767411112</t>
  </si>
  <si>
    <t>Montáž opláštenia sendvičovými stenovými panelmi so skrytým zámkom na OK, hrúbky nad 100 do 150 mm</t>
  </si>
  <si>
    <t>-502180486</t>
  </si>
  <si>
    <t>284</t>
  </si>
  <si>
    <t>553250002811</t>
  </si>
  <si>
    <t>Panel sendvičový PU-R stenový oceľový plášť š. 1050 mm hr. jadra 120 mm, alebo iný výrobca rovnakých parametrov</t>
  </si>
  <si>
    <t>-939207861</t>
  </si>
  <si>
    <t>285</t>
  </si>
  <si>
    <t>76743R1</t>
  </si>
  <si>
    <t xml:space="preserve">Výroba a montáž oceľového skeletu </t>
  </si>
  <si>
    <t>-1136964022</t>
  </si>
  <si>
    <t>286</t>
  </si>
  <si>
    <t>1348100002R1</t>
  </si>
  <si>
    <t>Oceľ ozn. 11 373, podľa výpisu ocele pre OK halovej časti</t>
  </si>
  <si>
    <t>-2125472520</t>
  </si>
  <si>
    <t>287</t>
  </si>
  <si>
    <t>76743R2</t>
  </si>
  <si>
    <t>Výroba a montáž oceľového väznikového systému</t>
  </si>
  <si>
    <t>-1783815303</t>
  </si>
  <si>
    <t>288</t>
  </si>
  <si>
    <t>133840000400</t>
  </si>
  <si>
    <t>Oceľ ozn. 11 373, podľa výpisu ocele pre OK strešného väzníka</t>
  </si>
  <si>
    <t>1083339035</t>
  </si>
  <si>
    <t>289</t>
  </si>
  <si>
    <t>133840000411</t>
  </si>
  <si>
    <t>Oceľ ozn. 11 373, podľa výpisu ocele pre OK kotvenie oceľ. stĺpa a väzníka</t>
  </si>
  <si>
    <t>-1362558414</t>
  </si>
  <si>
    <t>290</t>
  </si>
  <si>
    <t>767612100</t>
  </si>
  <si>
    <t>Montáž okien hliníkových s hydroizolačnými ISO páskami (exteriérová a interiérová)</t>
  </si>
  <si>
    <t>-269616010</t>
  </si>
  <si>
    <t>291</t>
  </si>
  <si>
    <t>1713488981</t>
  </si>
  <si>
    <t>292</t>
  </si>
  <si>
    <t>283290006300</t>
  </si>
  <si>
    <t>Tesniaca fólia CX interiér, š. 90 mm, dĺ. 30 m, pre tesnenie pripájacej škáry okenného rámu a muriva, polymér</t>
  </si>
  <si>
    <t>722818163</t>
  </si>
  <si>
    <t>293</t>
  </si>
  <si>
    <t>553- D1</t>
  </si>
  <si>
    <t>Exterirerové hliníkové dvere, otváravé, dvojkrídlové, 1600x1970+430mm,  Min. 1/3 presklené, Min. hr. profilu 82 mm, Umax=1,0W/(m2.K), bolcový zámok - D1</t>
  </si>
  <si>
    <t>-484931555</t>
  </si>
  <si>
    <t>294</t>
  </si>
  <si>
    <t>553- D2</t>
  </si>
  <si>
    <t>Exterirerové hliníkové dvere, otváravé, dvojkrídlové, 1500x2100mm,  Min. 1/3 presklené, Min. hr. profilu 82 mm, Umax=1,0W/(m2.K), bolcový zámok - D2</t>
  </si>
  <si>
    <t>-610956826</t>
  </si>
  <si>
    <t>295</t>
  </si>
  <si>
    <t>553- D3</t>
  </si>
  <si>
    <t>Exterirerové hliníkové dvere, otváravé, jednokrídlové, 1000x2100mm,  Min. 1/3 presklené, Min. hr. profilu 82 mm, Umax=1,0W/(m2.K), bolcový zámok - D3</t>
  </si>
  <si>
    <t>2119498170</t>
  </si>
  <si>
    <t>296</t>
  </si>
  <si>
    <t>553- D4</t>
  </si>
  <si>
    <t>Exterirerové hliníkové dvere, otváravé, dvojkrídlové, 2000x2050mm,  Min. 1/3 presklené, Min. hr. profilu 82 mm, Umax=1,0W/(m2.K), bolcový zámok, EW 30/D3-C - D4</t>
  </si>
  <si>
    <t>1522865541</t>
  </si>
  <si>
    <t>297</t>
  </si>
  <si>
    <t>553- D6po</t>
  </si>
  <si>
    <t>Interirerové hliníkové dvere,dvojkrídlové dvere 700+1600+700x1970 protipožiarne EW30/D3-C ,plné, dva bočné svetlíky 700x1970, RAL sivá, vložka PZ, samozatvárač, kľučka - D6po</t>
  </si>
  <si>
    <t>1256714170</t>
  </si>
  <si>
    <t>298</t>
  </si>
  <si>
    <t>553- D7</t>
  </si>
  <si>
    <t>Exterirerové hliníkové dvere, otváravé, dvojkrídlové, 1600x2090mm,  Min. 1/3 presklené, Min. hr. profilu 82 mm, Umax=1,0W/(m2.K), bolcový zámok - D7</t>
  </si>
  <si>
    <t>-262252340</t>
  </si>
  <si>
    <t>299</t>
  </si>
  <si>
    <t>553- D8</t>
  </si>
  <si>
    <t>Exterirerové hliníkové dvere, otváravé, jednokrídlové, 1000x2110mm,  Min. 1/3 presklené, Min. hr. profilu 82 mm, Umax=1,0W/(m2.K), bolcový zámok - D8</t>
  </si>
  <si>
    <t>-1726558715</t>
  </si>
  <si>
    <t>300</t>
  </si>
  <si>
    <t>767612110</t>
  </si>
  <si>
    <t>Montáž okien hliníkových s hydroizolačnými expanznými ISO páskami (expanzná)</t>
  </si>
  <si>
    <t>-1833329842</t>
  </si>
  <si>
    <t>301</t>
  </si>
  <si>
    <t>553- PS</t>
  </si>
  <si>
    <t>Presklená stena hliníková 3000x2050 mm, Min. hr. profilu 82 mm, Umax=1,0W/(m2.K),trojsklo, EW 30/D3</t>
  </si>
  <si>
    <t>603861896</t>
  </si>
  <si>
    <t>302</t>
  </si>
  <si>
    <t>283550011300</t>
  </si>
  <si>
    <t>Komprimovaná PUR páska 5-30x74 mm, pre okenné a fasádne konštrukcie, alebo iný výrobca rovnakých parametrov</t>
  </si>
  <si>
    <t>695644619</t>
  </si>
  <si>
    <t>303</t>
  </si>
  <si>
    <t>767659003</t>
  </si>
  <si>
    <t>Montáž vrát garážových roletových a kazetových, zasúvateľných pod strop plochy nad 9 do 13 m2</t>
  </si>
  <si>
    <t>-141270978</t>
  </si>
  <si>
    <t>304</t>
  </si>
  <si>
    <t>5534100570R1</t>
  </si>
  <si>
    <t>Priemyselná, hliníková, sekciová brána 3500x3100mm,automatické diaľkové ovládanie, zámok, madlo</t>
  </si>
  <si>
    <t>2116469698</t>
  </si>
  <si>
    <t>305</t>
  </si>
  <si>
    <t>5534100570R3</t>
  </si>
  <si>
    <t>Priemyselná, hliníková, sekciová brána 3500x3100mm,automatické diaľkové ovládanie, zámok, madlo + integrované vstupné dvere</t>
  </si>
  <si>
    <t>1898654326</t>
  </si>
  <si>
    <t>306</t>
  </si>
  <si>
    <t>767659004</t>
  </si>
  <si>
    <t>Montáž vrát garážových roletových a kazetových, zasúvateľných pod strop plochy nad 13 m2</t>
  </si>
  <si>
    <t>1567538399</t>
  </si>
  <si>
    <t>307</t>
  </si>
  <si>
    <t>553410057R2</t>
  </si>
  <si>
    <t>Priemyselná, hliníková, sekciová brána 6000x5000mm,automatické diaľkové ovládanie, zámok, madlo</t>
  </si>
  <si>
    <t>1217877448</t>
  </si>
  <si>
    <t>308</t>
  </si>
  <si>
    <t>767834100</t>
  </si>
  <si>
    <t>Montáž rebríkov, z rúrok alebo z tenkostenných profilov</t>
  </si>
  <si>
    <t>1897282214</t>
  </si>
  <si>
    <t>309</t>
  </si>
  <si>
    <t>5534667900</t>
  </si>
  <si>
    <t>OCEĽOVÝ REBRÍK š. 440 mm, - R, pozink</t>
  </si>
  <si>
    <t>-1345528115</t>
  </si>
  <si>
    <t>310</t>
  </si>
  <si>
    <t>998767202</t>
  </si>
  <si>
    <t>Presun hmôt pre kovové stavebné doplnkové konštrukcie v objektoch výšky nad 6 do 12 m</t>
  </si>
  <si>
    <t>1684146752</t>
  </si>
  <si>
    <t>311</t>
  </si>
  <si>
    <t>-1783547216</t>
  </si>
  <si>
    <t>312</t>
  </si>
  <si>
    <t>771275307</t>
  </si>
  <si>
    <t>Montáž obkladov schodiskových stupňov dlaždicami do flexibilného tmelu veľ. 300 x 300 mm</t>
  </si>
  <si>
    <t>-1287689652</t>
  </si>
  <si>
    <t>313</t>
  </si>
  <si>
    <t>5978650323</t>
  </si>
  <si>
    <t>Gresová dlažba rozmer 300x300x8 mm,</t>
  </si>
  <si>
    <t>787389771</t>
  </si>
  <si>
    <t>314</t>
  </si>
  <si>
    <t>771275901</t>
  </si>
  <si>
    <t>Montáž profilu schodiskovej hrany</t>
  </si>
  <si>
    <t>-1932166855</t>
  </si>
  <si>
    <t>315</t>
  </si>
  <si>
    <t>5978650461</t>
  </si>
  <si>
    <t xml:space="preserve">Schodová hrana protišmyková </t>
  </si>
  <si>
    <t>2119450440</t>
  </si>
  <si>
    <t>316</t>
  </si>
  <si>
    <t>771411064</t>
  </si>
  <si>
    <t>Montáž soklíkov z obkladačiek schodiskových stupňovitých do malty veľ. 300 x 80 mm</t>
  </si>
  <si>
    <t>-1188527322</t>
  </si>
  <si>
    <t>317</t>
  </si>
  <si>
    <t>1635502014</t>
  </si>
  <si>
    <t>318</t>
  </si>
  <si>
    <t>Montáž soklíkov z obkladačiek do tmelu veľ. 300 x 80 mm</t>
  </si>
  <si>
    <t>-274190261</t>
  </si>
  <si>
    <t>319</t>
  </si>
  <si>
    <t>-1578833567</t>
  </si>
  <si>
    <t>320</t>
  </si>
  <si>
    <t>-517075094</t>
  </si>
  <si>
    <t>321</t>
  </si>
  <si>
    <t>771577115</t>
  </si>
  <si>
    <t>Montáž podláh z dlaždíc keramických diagonálne do tmelu flexibilného mrazuvzdorného veľ. 300 x 300 mm</t>
  </si>
  <si>
    <t>187526445</t>
  </si>
  <si>
    <t>322</t>
  </si>
  <si>
    <t>-1126626579</t>
  </si>
  <si>
    <t>323</t>
  </si>
  <si>
    <t>-1480546410</t>
  </si>
  <si>
    <t>324</t>
  </si>
  <si>
    <t>1086304274</t>
  </si>
  <si>
    <t>777</t>
  </si>
  <si>
    <t>Podlahy syntetické</t>
  </si>
  <si>
    <t>325</t>
  </si>
  <si>
    <t>777531015</t>
  </si>
  <si>
    <t>Polyuretánová samonivelačná stierka hr. 3 mm, penetrácia, 1x stierka s kremičitým pieskom, uzatvárací náter</t>
  </si>
  <si>
    <t>1519802607</t>
  </si>
  <si>
    <t>Poznámka k položke:_x000D_
Bez úpravy sokla.</t>
  </si>
  <si>
    <t>326</t>
  </si>
  <si>
    <t>998777201</t>
  </si>
  <si>
    <t>Presun hmôt pre podlahy syntetické v objektoch výšky do 6 m</t>
  </si>
  <si>
    <t>1955626862</t>
  </si>
  <si>
    <t>327</t>
  </si>
  <si>
    <t>781445208</t>
  </si>
  <si>
    <t>Montáž obkladov vnútor. stien z obkladačiek kladených do tmelu flexibilného veľ. 200x200 mm</t>
  </si>
  <si>
    <t>1920536257</t>
  </si>
  <si>
    <t>328</t>
  </si>
  <si>
    <t>59786505R1</t>
  </si>
  <si>
    <t>Keramické obkladačky, rozmer 200x200x6,8 mm, - výber podľa investora</t>
  </si>
  <si>
    <t>-424201713</t>
  </si>
  <si>
    <t>329</t>
  </si>
  <si>
    <t>771579815</t>
  </si>
  <si>
    <t>Rezanie hrán obkladačiek a dlaždíc pod 45 stupňovým uhlom - Jolly hrany</t>
  </si>
  <si>
    <t>-893231839</t>
  </si>
  <si>
    <t>330</t>
  </si>
  <si>
    <t>781493112</t>
  </si>
  <si>
    <t>Motáž plastových dvierok 300x300 pri obklade do tmelu</t>
  </si>
  <si>
    <t>-1554383581</t>
  </si>
  <si>
    <t>331</t>
  </si>
  <si>
    <t>AVD004</t>
  </si>
  <si>
    <t>Magnetické dvierka (pod obklady) výškovo nastaviteľný</t>
  </si>
  <si>
    <t>-2074750644</t>
  </si>
  <si>
    <t>332</t>
  </si>
  <si>
    <t>998781202</t>
  </si>
  <si>
    <t>Presun hmôt pre obklady keramické v objektoch výšky nad 6 do 12 m</t>
  </si>
  <si>
    <t>-997332747</t>
  </si>
  <si>
    <t>783</t>
  </si>
  <si>
    <t>Nátery</t>
  </si>
  <si>
    <t>333</t>
  </si>
  <si>
    <t>783180012</t>
  </si>
  <si>
    <t>Nátery oceľových konštrukcií stredných B a plnostenných D vodou riediteľné farby protipožiarne napeňujúce, hr.200 µm</t>
  </si>
  <si>
    <t>14149036</t>
  </si>
  <si>
    <t>334</t>
  </si>
  <si>
    <t>783222100</t>
  </si>
  <si>
    <t>Nátery kov.stav.doplnk.konštr. syntetické farby šedej na vzduchu schnúce dvojnásobné - 70µm</t>
  </si>
  <si>
    <t>1944721910</t>
  </si>
  <si>
    <t>335</t>
  </si>
  <si>
    <t>783890231</t>
  </si>
  <si>
    <t>Epoxidový náter-systém betónových a omietaných konštrukcií. päťvrstvové a trojnásobná penetrácia podláh s použ. ochran. masiek s filtrom</t>
  </si>
  <si>
    <t>-208630920</t>
  </si>
  <si>
    <t>336</t>
  </si>
  <si>
    <t>784452251</t>
  </si>
  <si>
    <t>Maľby z maliarskych zmesí, umývateľný interiérový náter (IKS) na jemnozrnný podklad výšky do 3,80 m</t>
  </si>
  <si>
    <t>511707583</t>
  </si>
  <si>
    <t>337</t>
  </si>
  <si>
    <t>784452271</t>
  </si>
  <si>
    <t>Maľby z maliarskych zmesí, ručne nanášané dvojnásobné základné na podklad jemnozrnný výšky do 3,80 m</t>
  </si>
  <si>
    <t>1162339709</t>
  </si>
  <si>
    <t>338</t>
  </si>
  <si>
    <t>784452272</t>
  </si>
  <si>
    <t>Maľby z maliarskych zmesí, ručne nanášané dvojnásobné základné na podklad jemnozrnný výšky nad 3,80 m</t>
  </si>
  <si>
    <t>-1135338760</t>
  </si>
  <si>
    <t>339</t>
  </si>
  <si>
    <t>784452471</t>
  </si>
  <si>
    <t>Maľby z maliarskych zmesí, ručne nanášané tónované s bielym stropom dvojnásobné na jemnozrnný podklad výšky do 3,80 m</t>
  </si>
  <si>
    <t>-787749331</t>
  </si>
  <si>
    <t>340</t>
  </si>
  <si>
    <t>784452472</t>
  </si>
  <si>
    <t>Maľby z maliarskych zmesí, ručne nanášané tónované s bielym stropom dvojnásobné na jemnozrnný podklad výšky nad 3,80 m</t>
  </si>
  <si>
    <t>605705515</t>
  </si>
  <si>
    <t>Práce a dodávky M</t>
  </si>
  <si>
    <t>21-M</t>
  </si>
  <si>
    <t>Elektromontáže</t>
  </si>
  <si>
    <t>341</t>
  </si>
  <si>
    <t>210010005</t>
  </si>
  <si>
    <t>Rúrka ohybná elektroinštalačná typ 23-36, uložená pod omietkou</t>
  </si>
  <si>
    <t>-856259409</t>
  </si>
  <si>
    <t>342</t>
  </si>
  <si>
    <t>345710009300</t>
  </si>
  <si>
    <t>Rúrka ohybná vlnitá pancierová PVC-U, FXP DN 32</t>
  </si>
  <si>
    <t>2042660704</t>
  </si>
  <si>
    <t>343</t>
  </si>
  <si>
    <t>345710009200</t>
  </si>
  <si>
    <t>Rúrka ohybná vlnitá pancierová PVC-U, FXP DN 25</t>
  </si>
  <si>
    <t>-1685566202</t>
  </si>
  <si>
    <t>344</t>
  </si>
  <si>
    <t>345710007200</t>
  </si>
  <si>
    <t>Rúrka ohybná PP-blend HFXP DN 25</t>
  </si>
  <si>
    <t>1057875184</t>
  </si>
  <si>
    <t>345</t>
  </si>
  <si>
    <t>210010108</t>
  </si>
  <si>
    <t>Lišta elektroinštalačná z PVC 24x22, uložená pevne, vkladacia</t>
  </si>
  <si>
    <t>175021582</t>
  </si>
  <si>
    <t>346</t>
  </si>
  <si>
    <t>345750065500</t>
  </si>
  <si>
    <t>Lišta vkladacia z PVC LV 24x22 mm</t>
  </si>
  <si>
    <t>-583746855</t>
  </si>
  <si>
    <t>347</t>
  </si>
  <si>
    <t>210010109</t>
  </si>
  <si>
    <t>Lišta elektroinštalačná z PVC 40x20, uložená pevne, vkladacia</t>
  </si>
  <si>
    <t>1804481431</t>
  </si>
  <si>
    <t>348</t>
  </si>
  <si>
    <t>345750065100</t>
  </si>
  <si>
    <t>Lišta hranatá z PVC, LHD 40X20 mm</t>
  </si>
  <si>
    <t>-1361535983</t>
  </si>
  <si>
    <t>349</t>
  </si>
  <si>
    <t>210010301</t>
  </si>
  <si>
    <t>Škatuľa prístrojová bez zapojenia (1901, KP 68, KZ 3)</t>
  </si>
  <si>
    <t>1938964078</t>
  </si>
  <si>
    <t>350</t>
  </si>
  <si>
    <t>3450906510</t>
  </si>
  <si>
    <t>Krabica KU68</t>
  </si>
  <si>
    <t>-1399275497</t>
  </si>
  <si>
    <t>351</t>
  </si>
  <si>
    <t>585410000100</t>
  </si>
  <si>
    <t>Sadra sivá, 30 kg</t>
  </si>
  <si>
    <t>-1122914128</t>
  </si>
  <si>
    <t>352</t>
  </si>
  <si>
    <t>210010323</t>
  </si>
  <si>
    <t>Krabica (KR 125) odbočná s viečkom, svorkovnicou vrátane zapojenia, štvorcová</t>
  </si>
  <si>
    <t>-2107594859</t>
  </si>
  <si>
    <t>353</t>
  </si>
  <si>
    <t>345410001300</t>
  </si>
  <si>
    <t>Krabica odbočná z PVC s viečkom a svorkovnicou pod omietku KR 125 KA</t>
  </si>
  <si>
    <t>-1856460121</t>
  </si>
  <si>
    <t>354</t>
  </si>
  <si>
    <t>210010332</t>
  </si>
  <si>
    <t>Krabica pre lištový rozvod typ 2789 s viečkom a svorkovnicou, vrátane zapojenia</t>
  </si>
  <si>
    <t>-1510351601</t>
  </si>
  <si>
    <t>355</t>
  </si>
  <si>
    <t>345410000100</t>
  </si>
  <si>
    <t>Krabica pre lištový rozvod</t>
  </si>
  <si>
    <t>-1240832084</t>
  </si>
  <si>
    <t>356</t>
  </si>
  <si>
    <t>210100000</t>
  </si>
  <si>
    <t>Ukončenie vodičov v rozvádzač. vrátane zapojenia a vodičovej koncovky do 1,5 mm2</t>
  </si>
  <si>
    <t>581053793</t>
  </si>
  <si>
    <t>357</t>
  </si>
  <si>
    <t>210100001</t>
  </si>
  <si>
    <t>Ukončenie vodičov v rozvádzač. vrátane zapojenia a vodičovej koncovky do 2,5 mm2</t>
  </si>
  <si>
    <t>-1048548273</t>
  </si>
  <si>
    <t>358</t>
  </si>
  <si>
    <t>210100011</t>
  </si>
  <si>
    <t>Ukončenie vodičov v rozvádzač. vrátane zapojenia a vodičovej koncovky do 4 mm2</t>
  </si>
  <si>
    <t>-1354107693</t>
  </si>
  <si>
    <t>359</t>
  </si>
  <si>
    <t>210100002</t>
  </si>
  <si>
    <t>Ukončenie vodičov v rozvádzač. vrátane zapojenia a vodičovej koncovky do 6 mm2</t>
  </si>
  <si>
    <t>-979640999</t>
  </si>
  <si>
    <t>360</t>
  </si>
  <si>
    <t>210100003</t>
  </si>
  <si>
    <t>Ukončenie vodičov v rozvádzač. vrátane zapojenia a vodičovej koncovky do 16 mm2</t>
  </si>
  <si>
    <t>227539813</t>
  </si>
  <si>
    <t>361</t>
  </si>
  <si>
    <t>210100004</t>
  </si>
  <si>
    <t>Ukončenie vodičov v rozvádzač. vrátane zapojenia a vodičovej koncovky do 25 mm2</t>
  </si>
  <si>
    <t>1337944220</t>
  </si>
  <si>
    <t>362</t>
  </si>
  <si>
    <t>210110024</t>
  </si>
  <si>
    <t>Montáž spínača</t>
  </si>
  <si>
    <t>1747819873</t>
  </si>
  <si>
    <t>363</t>
  </si>
  <si>
    <t>345330000600</t>
  </si>
  <si>
    <t>Spínač nástenný 400V/25A</t>
  </si>
  <si>
    <t>258398838</t>
  </si>
  <si>
    <t>364</t>
  </si>
  <si>
    <t>210110041</t>
  </si>
  <si>
    <t>Spínače polozapustené a zapustené vrátane zapojenia jednopólový - radenie 1</t>
  </si>
  <si>
    <t>656718416</t>
  </si>
  <si>
    <t>365</t>
  </si>
  <si>
    <t>345320000500</t>
  </si>
  <si>
    <t>Spínač č.1, s rámčekom a krytom</t>
  </si>
  <si>
    <t>-1630805128</t>
  </si>
  <si>
    <t>366</t>
  </si>
  <si>
    <t>210110043</t>
  </si>
  <si>
    <t>Spínač polozapustený a zapustený vrátane zapojenia sériový prep.stried. - radenie 5</t>
  </si>
  <si>
    <t>-850772473</t>
  </si>
  <si>
    <t>367</t>
  </si>
  <si>
    <t>345330003300</t>
  </si>
  <si>
    <t>Spínač č.5, s rámčekom a krytom</t>
  </si>
  <si>
    <t>-371336235</t>
  </si>
  <si>
    <t>368</t>
  </si>
  <si>
    <t>2101100431</t>
  </si>
  <si>
    <t>Dodávka + montáž STOP tlačítka</t>
  </si>
  <si>
    <t>1965763335</t>
  </si>
  <si>
    <t>369</t>
  </si>
  <si>
    <t>210110045</t>
  </si>
  <si>
    <t>Spínač polozapustený a zapustený vrátane zapojenia stried.prep.- radenie 6</t>
  </si>
  <si>
    <t>-330298919</t>
  </si>
  <si>
    <t>370</t>
  </si>
  <si>
    <t>345330000400</t>
  </si>
  <si>
    <t>Spínač č.6 s rámčekom a krytom</t>
  </si>
  <si>
    <t>-2126844054</t>
  </si>
  <si>
    <t>371</t>
  </si>
  <si>
    <t>210111011</t>
  </si>
  <si>
    <t>Domová zásuvka polozapustená alebo zapustená vrátane zapojenia 10/16 A 250 V 2P + Z</t>
  </si>
  <si>
    <t>1720796893</t>
  </si>
  <si>
    <t>372</t>
  </si>
  <si>
    <t>345510005200</t>
  </si>
  <si>
    <t>Zásuvka nástenna 400V/16A s rámčekom a krytom</t>
  </si>
  <si>
    <t>-1289322195</t>
  </si>
  <si>
    <t>373</t>
  </si>
  <si>
    <t>210111012</t>
  </si>
  <si>
    <t>Domová zásuvka polozapustená alebo zapustená, 10/16 A 250 V 2P + Z 2 x zapojenie</t>
  </si>
  <si>
    <t>-1800833359</t>
  </si>
  <si>
    <t>374</t>
  </si>
  <si>
    <t>345520000200</t>
  </si>
  <si>
    <t>Zásuvka dvojitá s rámčekom a krytom</t>
  </si>
  <si>
    <t>2010935132</t>
  </si>
  <si>
    <t>375</t>
  </si>
  <si>
    <t>210120401</t>
  </si>
  <si>
    <t>Montáž ističov</t>
  </si>
  <si>
    <t>1302745878</t>
  </si>
  <si>
    <t>376</t>
  </si>
  <si>
    <t>3580760019</t>
  </si>
  <si>
    <t>Istič 1/10A</t>
  </si>
  <si>
    <t>132363568</t>
  </si>
  <si>
    <t>377</t>
  </si>
  <si>
    <t>35807600191</t>
  </si>
  <si>
    <t>Istič 1/16A</t>
  </si>
  <si>
    <t>-625363102</t>
  </si>
  <si>
    <t>378</t>
  </si>
  <si>
    <t>35807600193</t>
  </si>
  <si>
    <t>Istič 3/16A</t>
  </si>
  <si>
    <t>1819809719</t>
  </si>
  <si>
    <t>379</t>
  </si>
  <si>
    <t>358220042700</t>
  </si>
  <si>
    <t>Istič 40A/3</t>
  </si>
  <si>
    <t>2110360812</t>
  </si>
  <si>
    <t>380</t>
  </si>
  <si>
    <t>358220042800</t>
  </si>
  <si>
    <t>Istič  50A/3</t>
  </si>
  <si>
    <t>-1433077457</t>
  </si>
  <si>
    <t>381</t>
  </si>
  <si>
    <t>358230000900</t>
  </si>
  <si>
    <t>Prúdový chránič 40 A/0,03A</t>
  </si>
  <si>
    <t>254743429</t>
  </si>
  <si>
    <t>382</t>
  </si>
  <si>
    <t>3582300009001</t>
  </si>
  <si>
    <t>Prúdový chránič 25 A/0,03A</t>
  </si>
  <si>
    <t>408840502</t>
  </si>
  <si>
    <t>383</t>
  </si>
  <si>
    <t>374410003500</t>
  </si>
  <si>
    <t>Hlavný spínač ASN/32A/3</t>
  </si>
  <si>
    <t>343730150</t>
  </si>
  <si>
    <t>384</t>
  </si>
  <si>
    <t>3744100035001</t>
  </si>
  <si>
    <t>Hlavný spínač ASN/63A/3</t>
  </si>
  <si>
    <t>-1008166295</t>
  </si>
  <si>
    <t>385</t>
  </si>
  <si>
    <t>3845702190</t>
  </si>
  <si>
    <t>Prepäťová ochrana OBO-V25-SPD2</t>
  </si>
  <si>
    <t>-1930328438</t>
  </si>
  <si>
    <t>386</t>
  </si>
  <si>
    <t>210190001</t>
  </si>
  <si>
    <t>Montáž skrine</t>
  </si>
  <si>
    <t>-1276791316</t>
  </si>
  <si>
    <t>387</t>
  </si>
  <si>
    <t>357120000201</t>
  </si>
  <si>
    <t>Skriňa plastová 48-60 prvkov</t>
  </si>
  <si>
    <t>1588761038</t>
  </si>
  <si>
    <t>388</t>
  </si>
  <si>
    <t>210192722</t>
  </si>
  <si>
    <t>Označovací štítok pre prístroje - nadpis v rozvádzačoch vrátane popisu lepený</t>
  </si>
  <si>
    <t>-298492643</t>
  </si>
  <si>
    <t>389</t>
  </si>
  <si>
    <t>3544247925</t>
  </si>
  <si>
    <t>Označovací štítok nalepovací</t>
  </si>
  <si>
    <t>439883403</t>
  </si>
  <si>
    <t>390</t>
  </si>
  <si>
    <t>210200004</t>
  </si>
  <si>
    <t>Montáž svietidla</t>
  </si>
  <si>
    <t>-38923885</t>
  </si>
  <si>
    <t>391</t>
  </si>
  <si>
    <t>3480714890</t>
  </si>
  <si>
    <t>Svietidlo typu A - žiarivkové LED, 13W, IP20</t>
  </si>
  <si>
    <t>-2071559944</t>
  </si>
  <si>
    <t>392</t>
  </si>
  <si>
    <t>348110000200</t>
  </si>
  <si>
    <t>Svietidlo typu B - žiarivkové, LED, 13W, IP 23</t>
  </si>
  <si>
    <t>870566115</t>
  </si>
  <si>
    <t>393</t>
  </si>
  <si>
    <t>348110000202</t>
  </si>
  <si>
    <t>Svietidlo typu D - žiarivkové,LED, 2x8W, IP20</t>
  </si>
  <si>
    <t>796819458</t>
  </si>
  <si>
    <t>394</t>
  </si>
  <si>
    <t>348110000204</t>
  </si>
  <si>
    <t>Svietidlo typu R - reflektor,LED, 50W, IP65</t>
  </si>
  <si>
    <t>1835150796</t>
  </si>
  <si>
    <t>395</t>
  </si>
  <si>
    <t>348110000205</t>
  </si>
  <si>
    <t>Svietidlo typu NO - núdzové 1x8W, IP 20</t>
  </si>
  <si>
    <t>-1701774143</t>
  </si>
  <si>
    <t>396</t>
  </si>
  <si>
    <t>210203060</t>
  </si>
  <si>
    <t>Montáž senzora k svietidlám</t>
  </si>
  <si>
    <t>-184925377</t>
  </si>
  <si>
    <t>397</t>
  </si>
  <si>
    <t>347730012300</t>
  </si>
  <si>
    <t>Senzor k svietidlám</t>
  </si>
  <si>
    <t>-2133145926</t>
  </si>
  <si>
    <t>398</t>
  </si>
  <si>
    <t>210220001</t>
  </si>
  <si>
    <t>Uzemňovacie vedenie na povrchu FeZn</t>
  </si>
  <si>
    <t>-2130185231</t>
  </si>
  <si>
    <t>399</t>
  </si>
  <si>
    <t>354410054800</t>
  </si>
  <si>
    <t>Drôt bleskozvodový FeZn D 10 mm</t>
  </si>
  <si>
    <t>729630518</t>
  </si>
  <si>
    <t>400</t>
  </si>
  <si>
    <t>354410064200</t>
  </si>
  <si>
    <t>Vodič uzemňovací zliatina AlMgSi označenie O 8 Al</t>
  </si>
  <si>
    <t>-1961245836</t>
  </si>
  <si>
    <t>401</t>
  </si>
  <si>
    <t>210220020</t>
  </si>
  <si>
    <t>Uzemňovacie vedenie v zemi FeZn vrátane izolácie spojov</t>
  </si>
  <si>
    <t>87033236</t>
  </si>
  <si>
    <t>402</t>
  </si>
  <si>
    <t>354410058800</t>
  </si>
  <si>
    <t>Pásovina uzemňovacia FeZn 30 x 4 mm</t>
  </si>
  <si>
    <t>1528812901</t>
  </si>
  <si>
    <t>403</t>
  </si>
  <si>
    <t>210220050</t>
  </si>
  <si>
    <t>Označenie zvodov číselnými štítkami</t>
  </si>
  <si>
    <t>1274730252</t>
  </si>
  <si>
    <t>404</t>
  </si>
  <si>
    <t>354410064700</t>
  </si>
  <si>
    <t>Štítok orientačný na zvody 0</t>
  </si>
  <si>
    <t>1854234922</t>
  </si>
  <si>
    <t>405</t>
  </si>
  <si>
    <t>210220101</t>
  </si>
  <si>
    <t>Podpery vedenia FeZn na plochú strechu PV21</t>
  </si>
  <si>
    <t>-453097261</t>
  </si>
  <si>
    <t>406</t>
  </si>
  <si>
    <t>354410034800</t>
  </si>
  <si>
    <t>Podpera vedenia FeZn na ploché strechy označenie PV 21 oceľ</t>
  </si>
  <si>
    <t>-1048132281</t>
  </si>
  <si>
    <t>407</t>
  </si>
  <si>
    <t>354410034900</t>
  </si>
  <si>
    <t>Podložka plastová k podpere vedenia FeZn označenie podložka k PV 21</t>
  </si>
  <si>
    <t>1757552465</t>
  </si>
  <si>
    <t>408</t>
  </si>
  <si>
    <t>210220103</t>
  </si>
  <si>
    <t>Podpery vedenia FeZn pre lepenkové a škridlové strechy PV22 a PV25</t>
  </si>
  <si>
    <t>606118438</t>
  </si>
  <si>
    <t>409</t>
  </si>
  <si>
    <t>354410035400</t>
  </si>
  <si>
    <t>Podpera vedenia FeZn na lepenkové a šindľové strechy označenie PV 22</t>
  </si>
  <si>
    <t>233266528</t>
  </si>
  <si>
    <t>410</t>
  </si>
  <si>
    <t>210220204</t>
  </si>
  <si>
    <t>Zachytávacia tyč FeZn bez osadenia a s osadením JP10-30</t>
  </si>
  <si>
    <t>1569131649</t>
  </si>
  <si>
    <t>411</t>
  </si>
  <si>
    <t>354410023100</t>
  </si>
  <si>
    <t>Tyč zachytávacia FeZn na upevnenie do muriva označenie JP 15</t>
  </si>
  <si>
    <t>-1531038989</t>
  </si>
  <si>
    <t>412</t>
  </si>
  <si>
    <t>210220247</t>
  </si>
  <si>
    <t>Montáž svorky</t>
  </si>
  <si>
    <t>-1184743908</t>
  </si>
  <si>
    <t>413</t>
  </si>
  <si>
    <t>354410004300</t>
  </si>
  <si>
    <t>Svorka SK, SZ,SO,SS,SZ,SO03</t>
  </si>
  <si>
    <t>1633672309</t>
  </si>
  <si>
    <t>414</t>
  </si>
  <si>
    <t>210220300</t>
  </si>
  <si>
    <t>Ochranné pospájanie v práčovniach, kúpeľniach, voľne ulož.,alebo v omietke Cu 4-16mm2</t>
  </si>
  <si>
    <t>-915401042</t>
  </si>
  <si>
    <t>415</t>
  </si>
  <si>
    <t>341110011400</t>
  </si>
  <si>
    <t>Kábel medený CY 6 mm2</t>
  </si>
  <si>
    <t>-647071121</t>
  </si>
  <si>
    <t>416</t>
  </si>
  <si>
    <t>21080011751</t>
  </si>
  <si>
    <t>Podružný materiál</t>
  </si>
  <si>
    <t>súb</t>
  </si>
  <si>
    <t>-1485133711</t>
  </si>
  <si>
    <t>417</t>
  </si>
  <si>
    <t>21080011752</t>
  </si>
  <si>
    <t>Revízna správa</t>
  </si>
  <si>
    <t>-942059375</t>
  </si>
  <si>
    <t>418</t>
  </si>
  <si>
    <t>210800117521</t>
  </si>
  <si>
    <t>Revízna správa bleskozvod</t>
  </si>
  <si>
    <t>1845778162</t>
  </si>
  <si>
    <t>419</t>
  </si>
  <si>
    <t>210800616</t>
  </si>
  <si>
    <t>Vodič medený uložený voľne (CYA)  25</t>
  </si>
  <si>
    <t>-117968876</t>
  </si>
  <si>
    <t>420</t>
  </si>
  <si>
    <t>341310009400</t>
  </si>
  <si>
    <t>Vodič medený flexibilný CY 25 mm2</t>
  </si>
  <si>
    <t>-631343712</t>
  </si>
  <si>
    <t>421</t>
  </si>
  <si>
    <t>210881075</t>
  </si>
  <si>
    <t>Kábel bezhalogénový, medený uložený pevne N2XH 0,6/1,0 kV  3x1,5</t>
  </si>
  <si>
    <t>-1146903654</t>
  </si>
  <si>
    <t>422</t>
  </si>
  <si>
    <t>341610014300</t>
  </si>
  <si>
    <t>Kábel medený bezhalogenový N2XH 3x1,5 mm2</t>
  </si>
  <si>
    <t>665205066</t>
  </si>
  <si>
    <t>423</t>
  </si>
  <si>
    <t>210881076</t>
  </si>
  <si>
    <t>Kábel bezhalogénový, medený uložený pevne N2XH 0,6/1,0 kV  3x2,5</t>
  </si>
  <si>
    <t>949550429</t>
  </si>
  <si>
    <t>424</t>
  </si>
  <si>
    <t>341610014400</t>
  </si>
  <si>
    <t>Kábel medený bezhalogenový N2XH 3x2,5 mm2</t>
  </si>
  <si>
    <t>-910650999</t>
  </si>
  <si>
    <t>425</t>
  </si>
  <si>
    <t>210881100</t>
  </si>
  <si>
    <t>Kábel bezhalogénový, medený uložený pevne N2XH 0,6/1,0 kV  5x1,5</t>
  </si>
  <si>
    <t>-23408010</t>
  </si>
  <si>
    <t>426</t>
  </si>
  <si>
    <t>341610016800</t>
  </si>
  <si>
    <t>Kábel medený bezhalogenový N2XH 5x1,5 mm2</t>
  </si>
  <si>
    <t>1048958580</t>
  </si>
  <si>
    <t>427</t>
  </si>
  <si>
    <t>210881101</t>
  </si>
  <si>
    <t>Kábel bezhalogénový, medený uložený pevne N2XH 0,6/1,0 kV  5x2,5</t>
  </si>
  <si>
    <t>44802703</t>
  </si>
  <si>
    <t>428</t>
  </si>
  <si>
    <t>341610016900</t>
  </si>
  <si>
    <t>Kábel medený bezhalogenový N2XH 5x2,5 mm2</t>
  </si>
  <si>
    <t>-668126454</t>
  </si>
  <si>
    <t>429</t>
  </si>
  <si>
    <t>210881102</t>
  </si>
  <si>
    <t>Kábel bezhalogénový, medený uložený pevne N2XH 0,6/1,0 kV  5x4</t>
  </si>
  <si>
    <t>439094980</t>
  </si>
  <si>
    <t>430</t>
  </si>
  <si>
    <t>341610017000</t>
  </si>
  <si>
    <t>Kábel medený bezhalogenový N2XH 5x4 mm2</t>
  </si>
  <si>
    <t>-127643411</t>
  </si>
  <si>
    <t>431</t>
  </si>
  <si>
    <t>210881103</t>
  </si>
  <si>
    <t>Kábel bezhalogénový, medený uložený pevne N2XH 0,6/1,0 kV  5x6</t>
  </si>
  <si>
    <t>942204389</t>
  </si>
  <si>
    <t>432</t>
  </si>
  <si>
    <t>341610017100</t>
  </si>
  <si>
    <t>Kábel medený bezhalogenový N2XH 5x6 mm2</t>
  </si>
  <si>
    <t>136478116</t>
  </si>
  <si>
    <t>433</t>
  </si>
  <si>
    <t>220330112</t>
  </si>
  <si>
    <t>Montáž zariadenia EPS</t>
  </si>
  <si>
    <t>1584686423</t>
  </si>
  <si>
    <t>434</t>
  </si>
  <si>
    <t>3845702220</t>
  </si>
  <si>
    <t>EPS 1 - HUS + krabica 125</t>
  </si>
  <si>
    <t>952934754</t>
  </si>
  <si>
    <t>46-M</t>
  </si>
  <si>
    <t>Zemné práce pre bleskozvod</t>
  </si>
  <si>
    <t>435</t>
  </si>
  <si>
    <t>460200263</t>
  </si>
  <si>
    <t>Hĺbenie káblovej ryhy ručne 50 cm širokej a 80 cm hlbokej, v zemine triedy 3</t>
  </si>
  <si>
    <t>2044860932</t>
  </si>
  <si>
    <t>436</t>
  </si>
  <si>
    <t>460560263</t>
  </si>
  <si>
    <t>Ručný zásyp nezap. káblovej ryhy bez zhutn. zeminy, 50 cm širokej, 80 cm hlbokej v zemine tr. 3</t>
  </si>
  <si>
    <t>-724830050</t>
  </si>
  <si>
    <t>437</t>
  </si>
  <si>
    <t>329436000</t>
  </si>
  <si>
    <t>SO-03 - SO03 ROZŠÍRENIE ELEKTRICKEJ SIETE</t>
  </si>
  <si>
    <t xml:space="preserve">    46-M - Zemné práce pri extr.mont.prácach</t>
  </si>
  <si>
    <t>210010006</t>
  </si>
  <si>
    <t>Rúrka ohybná elektroinštalačná typ 23-48, uložená pod omietkou</t>
  </si>
  <si>
    <t>306255455</t>
  </si>
  <si>
    <t>345710009500</t>
  </si>
  <si>
    <t>Rúrka ohybná vlnitá pancierová PVC-U, FXP DN 50</t>
  </si>
  <si>
    <t>960257218</t>
  </si>
  <si>
    <t>210800124</t>
  </si>
  <si>
    <t>Kábel medený uložený voľne CYKY 450/750 V 5x16</t>
  </si>
  <si>
    <t>951233737</t>
  </si>
  <si>
    <t>341110002400</t>
  </si>
  <si>
    <t>Kábel medený CYKY 5x16 mm2</t>
  </si>
  <si>
    <t>-887074019</t>
  </si>
  <si>
    <t>210810022</t>
  </si>
  <si>
    <t>Kábel medený silový uložený voľne 1-CYKY 0,6/1 kV 4x25</t>
  </si>
  <si>
    <t>1196400758</t>
  </si>
  <si>
    <t>341110006100</t>
  </si>
  <si>
    <t>Kábel medený 1-CYKY 4x25 mm2</t>
  </si>
  <si>
    <t>292589693</t>
  </si>
  <si>
    <t>Zemné práce pri extr.mont.prácach</t>
  </si>
  <si>
    <t>-367238024</t>
  </si>
  <si>
    <t>460420022</t>
  </si>
  <si>
    <t>Zriadenie, rekonšt. káblového lôžka z piesku bez zakrytia, v ryhe šír. do 65 cm, hrúbky vrstvy 10 cm</t>
  </si>
  <si>
    <t>-871469405</t>
  </si>
  <si>
    <t>583110000300</t>
  </si>
  <si>
    <t>Drvina vápencová frakcia 0-4 mm</t>
  </si>
  <si>
    <t>60211314</t>
  </si>
  <si>
    <t>460490012</t>
  </si>
  <si>
    <t>Rozvinutie a uloženie výstražnej fólie z PVC do ryhy, šírka do 33 cm</t>
  </si>
  <si>
    <t>-1593792839</t>
  </si>
  <si>
    <t>283230008000</t>
  </si>
  <si>
    <t>Výstražná fóla PE, šxhr 300x0,1 mm, dĺ. 250 m, farba červená</t>
  </si>
  <si>
    <t>-1640291109</t>
  </si>
  <si>
    <t>-2123909779</t>
  </si>
  <si>
    <t>460620006</t>
  </si>
  <si>
    <t>Osiatie povrchu trávnym semenom ručne, zasekanie hrablami,postrek,</t>
  </si>
  <si>
    <t>-1881588601</t>
  </si>
  <si>
    <t>460620013</t>
  </si>
  <si>
    <t>Proviz. úprava terénu v zemine tr. 3, aby nerovnosti terénu neboli väčšie ako 2 cm od vodor.hladiny</t>
  </si>
  <si>
    <t>1995665090</t>
  </si>
  <si>
    <t>-954879478</t>
  </si>
  <si>
    <t>SO-04 - SO04 ROZŠÍRENIE VODOVODNEJ SIETE</t>
  </si>
  <si>
    <t xml:space="preserve">    5 - Komunikácie</t>
  </si>
  <si>
    <t xml:space="preserve">    8 - Rúrové vedenie</t>
  </si>
  <si>
    <t>113107131</t>
  </si>
  <si>
    <t>Odstránenie krytu v ploche do 200 m2 z betónu prostého, hr. vrstvy do 150 mm,  -0,22500t</t>
  </si>
  <si>
    <t>904534857</t>
  </si>
  <si>
    <t>132201101</t>
  </si>
  <si>
    <t>Výkop ryhy do šírky 600 mm v horn.3 do 100 m3</t>
  </si>
  <si>
    <t>1091748960</t>
  </si>
  <si>
    <t>-274215668</t>
  </si>
  <si>
    <t>151101101</t>
  </si>
  <si>
    <t>Paženie a rozopretie stien rýh pre podzemné vedenie, príložné do 2 m</t>
  </si>
  <si>
    <t>1181588043</t>
  </si>
  <si>
    <t>151101111</t>
  </si>
  <si>
    <t>Odstránenie paženia rýh pre podzemné vedenie, príložné hĺbky do 2 m</t>
  </si>
  <si>
    <t>2000326464</t>
  </si>
  <si>
    <t>162501102</t>
  </si>
  <si>
    <t>Vodorovné premiestnenie výkopku po spevnenej ceste z horniny tr.1-4, do 100 m3 na vzdialenosť do 3000 m</t>
  </si>
  <si>
    <t>1832442951</t>
  </si>
  <si>
    <t>162501105</t>
  </si>
  <si>
    <t>Vodorovné premiestnenie výkopku po spevnenej ceste z horniny tr.1-4, do 100 m3, príplatok k cene za každých ďalšich a začatých 1000 m</t>
  </si>
  <si>
    <t>1799280409</t>
  </si>
  <si>
    <t>167101101</t>
  </si>
  <si>
    <t>Nakladanie neuľahnutého výkopku z hornín tr.1-4 do 100 m3</t>
  </si>
  <si>
    <t>-2046283614</t>
  </si>
  <si>
    <t>171201201</t>
  </si>
  <si>
    <t>Uloženie sypaniny na skládky do 100 m3</t>
  </si>
  <si>
    <t>624813221</t>
  </si>
  <si>
    <t>242807982</t>
  </si>
  <si>
    <t>174101001</t>
  </si>
  <si>
    <t>Zásyp sypaninou so zhutnením jám, šachiet, rýh, zárezov alebo okolo objektov do 100 m3</t>
  </si>
  <si>
    <t>-286167875</t>
  </si>
  <si>
    <t>175101101</t>
  </si>
  <si>
    <t>Obsyp potrubia sypaninou z vhodných hornín 1 až 4 bez prehodenia sypaniny</t>
  </si>
  <si>
    <t>-811984011</t>
  </si>
  <si>
    <t>583110000100</t>
  </si>
  <si>
    <t>Drva vápencová frakcia 0-4 mm</t>
  </si>
  <si>
    <t>-977592367</t>
  </si>
  <si>
    <t>451572111</t>
  </si>
  <si>
    <t>Lôžko pod potrubie, stoky a drobné objekty, v otvorenom výkope z kameniva drobného ťaženého 0-4 mm</t>
  </si>
  <si>
    <t>-44062171</t>
  </si>
  <si>
    <t>Komunikácie</t>
  </si>
  <si>
    <t>566902122</t>
  </si>
  <si>
    <t>Vyspravenie podkladu po prekopoch inžinierskych sietí plochy do 15 m2 štrkodrvou, po zhutnení hr. 150 mm</t>
  </si>
  <si>
    <t>-518297674</t>
  </si>
  <si>
    <t>566902161</t>
  </si>
  <si>
    <t>Vyspravenie podkladu po prekopoch inžinierskych sietí plochy do 15 m2 podkladovým betónom PB I tr. C 20/25 hr. 100 mm</t>
  </si>
  <si>
    <t>-445251234</t>
  </si>
  <si>
    <t>Rúrové vedenie</t>
  </si>
  <si>
    <t>862231102</t>
  </si>
  <si>
    <t>Montáž predizolovaného potrubia do 145 °C horúcovod, ulož.podzemné, DN 65 mm, hr.st.2,9mm, izol. tr.B zosilnená D 160mm</t>
  </si>
  <si>
    <t>-274766375</t>
  </si>
  <si>
    <t>141150002200</t>
  </si>
  <si>
    <t>Rúra oceľová predizolovaná B zosílená DN 65, d 76,1 mm, hr. steny 2,9 mm, dĺ. 6 m, priemer s izoláciou 160 mm, plášť HDPE</t>
  </si>
  <si>
    <t>1576863465</t>
  </si>
  <si>
    <t>Poznámka k položke:_x000D_
Pre ústredné kúrenie, kondenzát, horúcovod, uloženie podzemné. Rúra oceľová pozdĺžne zváraná /P235TR1/. Predizolované potrubie do 145°C ponúka firma PIPECO SLOVAKIA s.r.o. ako tzv. združený systém. Preň je charakteristické, že teplonosná rúra, izolácia a plášťová rúra tvoria jednotný celok.</t>
  </si>
  <si>
    <t>871221006</t>
  </si>
  <si>
    <t>Montáž vodovodného potrubia z dvojvsrtvového PE 100 SDR11/PN16 D 63x5,8 mm</t>
  </si>
  <si>
    <t>-705376205</t>
  </si>
  <si>
    <t>286130033700</t>
  </si>
  <si>
    <t>Rúra HDPE na vodu PE100 PN16 SDR11 63x5,8x100 m</t>
  </si>
  <si>
    <t>864968318</t>
  </si>
  <si>
    <t>892233111</t>
  </si>
  <si>
    <t>Preplach a dezinfekcia vodovodného potrubia DN od 40 do 70</t>
  </si>
  <si>
    <t>1908537378</t>
  </si>
  <si>
    <t>892241111</t>
  </si>
  <si>
    <t>Ostatné práce na rúrovom vedení, tlakové skúšky vodovodného potrubia DN do 80</t>
  </si>
  <si>
    <t>1415193222</t>
  </si>
  <si>
    <t>899721111</t>
  </si>
  <si>
    <t>Vyhľadávací vodič na potrubí PVC DN do 150 mm</t>
  </si>
  <si>
    <t>-1260224912</t>
  </si>
  <si>
    <t>899721131</t>
  </si>
  <si>
    <t>Označenie vodovodného potrubia bielou výstražnou fóliou</t>
  </si>
  <si>
    <t>-332202823</t>
  </si>
  <si>
    <t>974083102</t>
  </si>
  <si>
    <t>Rezanie betónových mazanín existujúcich nevystužených hĺbky nad 50 do 100 mm</t>
  </si>
  <si>
    <t>-1084172019</t>
  </si>
  <si>
    <t>-2054650693</t>
  </si>
  <si>
    <t>1112301368</t>
  </si>
  <si>
    <t>-694782821</t>
  </si>
  <si>
    <t>860954519</t>
  </si>
  <si>
    <t>-880921637</t>
  </si>
  <si>
    <t>998276101</t>
  </si>
  <si>
    <t>Presun hmôt pre rúrové vedenie hĺbené z rúr z plast., hmôt alebo sklolamin. v otvorenom výkope</t>
  </si>
  <si>
    <t>-1340593428</t>
  </si>
  <si>
    <t>-801170631</t>
  </si>
  <si>
    <t>SO-05 - SO05 ROZŠÍRENIE KANALIZAČNEJ SIETE</t>
  </si>
  <si>
    <t>2102775721</t>
  </si>
  <si>
    <t>131201102</t>
  </si>
  <si>
    <t>Výkop nezapaženej jamy v hornine 3, nad 100 do 1000 m3</t>
  </si>
  <si>
    <t>757091038</t>
  </si>
  <si>
    <t>131201109</t>
  </si>
  <si>
    <t>Hĺbenie nezapažených jám a zárezov. Príplatok za lepivosť horniny 3</t>
  </si>
  <si>
    <t>-846971442</t>
  </si>
  <si>
    <t>-2059496250</t>
  </si>
  <si>
    <t>-389273283</t>
  </si>
  <si>
    <t>489273809</t>
  </si>
  <si>
    <t>151101102</t>
  </si>
  <si>
    <t>Paženie a rozopretie stien rýh pre podzemné vedenie, príložné do 4 m</t>
  </si>
  <si>
    <t>1801928917</t>
  </si>
  <si>
    <t>1021466665</t>
  </si>
  <si>
    <t>151301102</t>
  </si>
  <si>
    <t>Paženie rýh pre podzemné vedenie, hnané hĺbky do 4 m</t>
  </si>
  <si>
    <t>-420949440</t>
  </si>
  <si>
    <t>162501122</t>
  </si>
  <si>
    <t>Vodorovné premiestnenie výkopku po spevnenej ceste z horniny tr.1-4, nad 100 do 1000 m3 na vzdialenosť do 3000 m</t>
  </si>
  <si>
    <t>-2072803691</t>
  </si>
  <si>
    <t>162501123</t>
  </si>
  <si>
    <t>Vodorovné premiestnenie výkopku po spevnenej ceste z horniny tr.1-4, nad 100 do 1000 m3, príplatok k cene za každých ďalšich a začatých 1000 m</t>
  </si>
  <si>
    <t>-216152850</t>
  </si>
  <si>
    <t>167101102</t>
  </si>
  <si>
    <t>Nakladanie neuľahnutého výkopku z hornín tr.1-4 nad 100 do 1000 m3</t>
  </si>
  <si>
    <t>790264360</t>
  </si>
  <si>
    <t>171201202</t>
  </si>
  <si>
    <t>Uloženie sypaniny na skládky nad 100 do 1000 m3</t>
  </si>
  <si>
    <t>1679237402</t>
  </si>
  <si>
    <t>-1742838726</t>
  </si>
  <si>
    <t>174101002</t>
  </si>
  <si>
    <t>Zásyp sypaninou so zhutnením jám, šachiet, rýh, zárezov alebo okolo objektov nad 100 do 1000 m3</t>
  </si>
  <si>
    <t>409390935</t>
  </si>
  <si>
    <t>-296513964</t>
  </si>
  <si>
    <t>1985184203</t>
  </si>
  <si>
    <t>-1423357923</t>
  </si>
  <si>
    <t>273321311</t>
  </si>
  <si>
    <t>Betón základových dosiek, železový (bez výstuže), tr. C 16/20</t>
  </si>
  <si>
    <t>920815533</t>
  </si>
  <si>
    <t>273351215</t>
  </si>
  <si>
    <t>Debnenie stien základových dosiek, zhotovenie-dielce</t>
  </si>
  <si>
    <t>60432683</t>
  </si>
  <si>
    <t>273351216</t>
  </si>
  <si>
    <t>Debnenie stien základových dosiek, odstránenie-dielce</t>
  </si>
  <si>
    <t>-783706158</t>
  </si>
  <si>
    <t>273362412</t>
  </si>
  <si>
    <t>Výstuž základových dosiek zo zvár. sietí KARI, priemer drôtu 5/5 mm, veľkosť oka 150x150 mm</t>
  </si>
  <si>
    <t>1408772589</t>
  </si>
  <si>
    <t>386921022</t>
  </si>
  <si>
    <t>Montáž odlučovača ropných látok alebo lapača tukov železobetónového dvojnádržového, hmotnosti jednotlivo nad 3 do 7 t</t>
  </si>
  <si>
    <t>-1661730246</t>
  </si>
  <si>
    <t>59432000RKLA</t>
  </si>
  <si>
    <t>Odlučovač ropných látok, prietok 3/15 l/s, prechodový diel, s kalovou jímkou, koaslescenčným filtrom a obtokom</t>
  </si>
  <si>
    <t>-672702921</t>
  </si>
  <si>
    <t>398344165</t>
  </si>
  <si>
    <t>909845301</t>
  </si>
  <si>
    <t>-597987758</t>
  </si>
  <si>
    <t>871326026</t>
  </si>
  <si>
    <t>Montáž kanalizačného PVC-U potrubia hladkého plnostenného DN 160</t>
  </si>
  <si>
    <t>-116801320</t>
  </si>
  <si>
    <t>286110002700</t>
  </si>
  <si>
    <t>Rúra kanalizačná PVC-U gravitačná, hladká SN8 - KG, SW - plnostenná, DN 160, dĺ. 6 m</t>
  </si>
  <si>
    <t>366375288</t>
  </si>
  <si>
    <t>871356028</t>
  </si>
  <si>
    <t>Montáž kanalizačného PVC-U potrubia hladkého plnostenného DN 200</t>
  </si>
  <si>
    <t>-1965183500</t>
  </si>
  <si>
    <t>286110003100</t>
  </si>
  <si>
    <t>Rúra kanalizačná PVC-U gravitačná, hladká SN8 - KG, SW - plnostenná, DN 200, dĺ. 6 m</t>
  </si>
  <si>
    <t>751456766</t>
  </si>
  <si>
    <t>871366030</t>
  </si>
  <si>
    <t>Montáž kanalizačného PVC-U potrubia hladkého plnostenného DN 250</t>
  </si>
  <si>
    <t>-1932926609</t>
  </si>
  <si>
    <t>286110003400</t>
  </si>
  <si>
    <t>Rúra kanalizačná PVC-U gravitačná, hladká SN8 - KG, SW - plnostenná, DN 250, dĺ. 6 m</t>
  </si>
  <si>
    <t>1193818538</t>
  </si>
  <si>
    <t>877326004</t>
  </si>
  <si>
    <t>Montáž kanalizačného PVC-U kolena DN 160</t>
  </si>
  <si>
    <t>780216159</t>
  </si>
  <si>
    <t>286510004400</t>
  </si>
  <si>
    <t>Koleno PVC-U, DN 160x45° hladká pre gravitačnú kanalizáciu KG potrubia</t>
  </si>
  <si>
    <t>-1397081671</t>
  </si>
  <si>
    <t>877326028</t>
  </si>
  <si>
    <t>Montáž kanalizačnej PVC-U odbočky DN 160</t>
  </si>
  <si>
    <t>1213750475</t>
  </si>
  <si>
    <t>286510013600</t>
  </si>
  <si>
    <t>Odbočka 45° PVC-U, DN 160/160 hladká pre gravitačnú kanalizáciu KG potrubia</t>
  </si>
  <si>
    <t>-2147107440</t>
  </si>
  <si>
    <t>877326076</t>
  </si>
  <si>
    <t>Montáž kanalizačnej PVC-U zátky DN 160</t>
  </si>
  <si>
    <t>370485654</t>
  </si>
  <si>
    <t>286510011900</t>
  </si>
  <si>
    <t>Zátka vonkajšia PVC-U, DN 160 hladká pre gravitačnú kanalizáciu KG potrubia</t>
  </si>
  <si>
    <t>-110615846</t>
  </si>
  <si>
    <t>877356006</t>
  </si>
  <si>
    <t>Montáž kanalizačného PVC-U kolena DN 200</t>
  </si>
  <si>
    <t>-496691022</t>
  </si>
  <si>
    <t>286510004900</t>
  </si>
  <si>
    <t>Koleno PVC-U, DN 200x45° hladká pre gravitačnú kanalizáciu KG potrubia</t>
  </si>
  <si>
    <t>-1620493095</t>
  </si>
  <si>
    <t>877356030</t>
  </si>
  <si>
    <t>Montáž kanalizačnej PVC-U odbočky DN 200</t>
  </si>
  <si>
    <t>-970565765</t>
  </si>
  <si>
    <t>286510014000</t>
  </si>
  <si>
    <t>Odbočka 45° PVC-U, DN 200/200 hladká pre gravitačnú kanalizáciu KG potrubia</t>
  </si>
  <si>
    <t>-1478095512</t>
  </si>
  <si>
    <t>877366008</t>
  </si>
  <si>
    <t>Montáž kanalizačného PVC-U kolena DN 250</t>
  </si>
  <si>
    <t>-2011070949</t>
  </si>
  <si>
    <t>286510005400</t>
  </si>
  <si>
    <t>Koleno PVC-U, DN 250x45° hladká pre gravitačnú kanalizáciu KG potrubia</t>
  </si>
  <si>
    <t>-216922539</t>
  </si>
  <si>
    <t>877366056</t>
  </si>
  <si>
    <t>Montáž kanalizačnej PVC-U redukcie DN 250/200</t>
  </si>
  <si>
    <t>-887752812</t>
  </si>
  <si>
    <t>286520010600</t>
  </si>
  <si>
    <t>Redukcia PVC-U DN 250/... pre hladký, kanalizačný, gravitačný systém</t>
  </si>
  <si>
    <t>-1319093662</t>
  </si>
  <si>
    <t>877366080</t>
  </si>
  <si>
    <t>Montáž kanalizačnej PVC-U zátky DN 250</t>
  </si>
  <si>
    <t>808213728</t>
  </si>
  <si>
    <t>286510012100</t>
  </si>
  <si>
    <t>Zátka vonkajšia PVC-U, DN 250 hladká pre gravitačnú kanalizáciu KG potrubia</t>
  </si>
  <si>
    <t>-833556239</t>
  </si>
  <si>
    <t>892311000</t>
  </si>
  <si>
    <t>Skúška tesnosti kanalizácie D 150</t>
  </si>
  <si>
    <t>948033559</t>
  </si>
  <si>
    <t>892351000</t>
  </si>
  <si>
    <t>Skúška tesnosti kanalizácie D 200</t>
  </si>
  <si>
    <t>-1315812308</t>
  </si>
  <si>
    <t>892361000</t>
  </si>
  <si>
    <t>Skúška tesnosti kanalizácie D 250</t>
  </si>
  <si>
    <t>-834726737</t>
  </si>
  <si>
    <t>894403021</t>
  </si>
  <si>
    <t>Osadenie betónového dielca pre šachty, dno akéhokoľvek druhu</t>
  </si>
  <si>
    <t>438950599</t>
  </si>
  <si>
    <t>592240003511</t>
  </si>
  <si>
    <t>Šachtové dno 1000/1000/230 priame PVC DN 150 Fš</t>
  </si>
  <si>
    <t>-1380406454</t>
  </si>
  <si>
    <t>592240003512</t>
  </si>
  <si>
    <t>Šachtové dno 1000/1000/230 priame PVC DN 200 Fš</t>
  </si>
  <si>
    <t>-2061841779</t>
  </si>
  <si>
    <t>894411311</t>
  </si>
  <si>
    <t>Osadenie železobetónového dielca pre šachty, skruž rovná alebo prechodová TZS</t>
  </si>
  <si>
    <t>1299456156</t>
  </si>
  <si>
    <t>592240001411</t>
  </si>
  <si>
    <t>Kónus 1000-625/600/90 K, PS</t>
  </si>
  <si>
    <t>2026085509</t>
  </si>
  <si>
    <t>592240001711</t>
  </si>
  <si>
    <t>Skruž 1000/500/90 s poplast. stupačkami</t>
  </si>
  <si>
    <t>376169059</t>
  </si>
  <si>
    <t>894431142</t>
  </si>
  <si>
    <t>Montáž revíznej šachty z PVC, DN 400/160 (DN šachty/DN potr. ved.), tlak 40 t, hl. 1100 do 1500mm</t>
  </si>
  <si>
    <t>-51966978</t>
  </si>
  <si>
    <t>286610002300</t>
  </si>
  <si>
    <t>Zberné dno DN 400, vtok/výtok DN 160, pre PP revízne šachty na PVC hladkú kanalizáciu s predĺžením</t>
  </si>
  <si>
    <t>1544398871</t>
  </si>
  <si>
    <t>286610001700</t>
  </si>
  <si>
    <t>Priebežné dno DN 400, vtok/výtok DN 160, pre PP revízne šachty na PVC hladkú kanalizáciu s predĺžením</t>
  </si>
  <si>
    <t>1901712226</t>
  </si>
  <si>
    <t>286610027100</t>
  </si>
  <si>
    <t>Predĺženie DN 400, dĺžka 2 m, hladka rúra PVC, pre PP revízne šachty</t>
  </si>
  <si>
    <t>1983331864</t>
  </si>
  <si>
    <t>2866200002R1</t>
  </si>
  <si>
    <t>Poklop plný, pre zaťaženie do 40 t, pre revízne šachty</t>
  </si>
  <si>
    <t>1636445110</t>
  </si>
  <si>
    <t>894431162</t>
  </si>
  <si>
    <t>Montáž revíznej šachty z PVC, DN 400/200 (DN šachty/DN potr. ved.), tlak 40 t, hl. 1200 do 1500mm</t>
  </si>
  <si>
    <t>-2076682549</t>
  </si>
  <si>
    <t>286610001800</t>
  </si>
  <si>
    <t>Priebežné dno DN 400, vtok/výtok DN 200, pre PP revízne šachty na PVC hladkú kanalizáciu s predĺžením</t>
  </si>
  <si>
    <t>-1089676459</t>
  </si>
  <si>
    <t>-623950711</t>
  </si>
  <si>
    <t>-1519754275</t>
  </si>
  <si>
    <t>894431172</t>
  </si>
  <si>
    <t>Montáž revíznej šachty z PVC, DN 400/250 (DN šachty/DN potr. ved.), tlak 40 t, hl. 1200 do 1500mm</t>
  </si>
  <si>
    <t>-1668460561</t>
  </si>
  <si>
    <t>286610002500</t>
  </si>
  <si>
    <t>Zberné dno DN 400, vtok/výtok DN 250, pre PP revízne šachty na PVC hladkú kanalizáciu s predĺžením</t>
  </si>
  <si>
    <t>649985170</t>
  </si>
  <si>
    <t>286610001900</t>
  </si>
  <si>
    <t>Priebežné dno DN 400, vtok/výtok DN 250, pre PP revízne šachty na PVC hladkú kanalizáciu s predĺžením</t>
  </si>
  <si>
    <t>-1496669609</t>
  </si>
  <si>
    <t>1050761283</t>
  </si>
  <si>
    <t>1368326918</t>
  </si>
  <si>
    <t>894810012</t>
  </si>
  <si>
    <t>Montáž plastovej revíznej kanalizačnej šachty 1000 PP, výška šachty 2 m, s roznášacím prstencom a poklopom</t>
  </si>
  <si>
    <t>-355392553</t>
  </si>
  <si>
    <t>286610040800</t>
  </si>
  <si>
    <t>Šachtové dno prietočné DN 160x0° s výkyvom, ku kanalizačnej revíznej šachte 1000 NG, pre hladké potrubia KG, PP, alebo iný výrobca rovnakých parametrov</t>
  </si>
  <si>
    <t>749204310</t>
  </si>
  <si>
    <t>286610045500</t>
  </si>
  <si>
    <t>Vlnovcová šachtová rúra kanalizačná 1000, dĺžka 6 m, PP</t>
  </si>
  <si>
    <t>-2045311902</t>
  </si>
  <si>
    <t>286610046100</t>
  </si>
  <si>
    <t>Prechodový konus 600/1000 mm ku kanalizačnej revíznej šachte 1000 NG, materiál: PP</t>
  </si>
  <si>
    <t>1584899840</t>
  </si>
  <si>
    <t>286610047200</t>
  </si>
  <si>
    <t>Rebrík s 6 nášľapnými stupňami, dĺžky 1,63 m, ku kanalizačnej revíznej šachte 1000 NG, sklolaminát</t>
  </si>
  <si>
    <t>245385603</t>
  </si>
  <si>
    <t>286610047300</t>
  </si>
  <si>
    <t>Set príslušenstva k rebríku (obruč + 2 úchyty) ku kanalizačnej revíznej šachte 1000 NG</t>
  </si>
  <si>
    <t>576629658</t>
  </si>
  <si>
    <t>286710036000</t>
  </si>
  <si>
    <t>Gumové tesnenie šachtovej rúry 1000 ku kanalizačnej revíznej šachte 1000</t>
  </si>
  <si>
    <t>386329166</t>
  </si>
  <si>
    <t>552410002100</t>
  </si>
  <si>
    <t>Poklop liatinový T 600 A15, alebo iný výrobca rovnakých parametrov</t>
  </si>
  <si>
    <t>-1899033310</t>
  </si>
  <si>
    <t>592240009400</t>
  </si>
  <si>
    <t>Betónový roznášací prstenec 1100/680/150 ku kanalizačnej šachte 600/1000 NG</t>
  </si>
  <si>
    <t>10520565</t>
  </si>
  <si>
    <t>8959700R1</t>
  </si>
  <si>
    <t>Montáž vsakovacieho bloku 600x600x600 mm vrátane geotextílie</t>
  </si>
  <si>
    <t>-1525474142</t>
  </si>
  <si>
    <t>286650000300</t>
  </si>
  <si>
    <t>Vsakovací blok DB60, 600x600x600 mm, pre vsakovanie dažďovej vody vrátane spájacich elementov</t>
  </si>
  <si>
    <t>644282597</t>
  </si>
  <si>
    <t>693110003600</t>
  </si>
  <si>
    <t>Geotextília Profi, k vsakovaciemu bloku</t>
  </si>
  <si>
    <t>1976744518</t>
  </si>
  <si>
    <t>286650000311</t>
  </si>
  <si>
    <t>Odvetrávacia šachta s mriežkou</t>
  </si>
  <si>
    <t>-2059221069</t>
  </si>
  <si>
    <t>286650000310</t>
  </si>
  <si>
    <t>Filtračná prepážka do betónovej šachty DN1000</t>
  </si>
  <si>
    <t>645627964</t>
  </si>
  <si>
    <t>286650000312</t>
  </si>
  <si>
    <t>Odvetrávacia hlavica DN 160</t>
  </si>
  <si>
    <t>540268018</t>
  </si>
  <si>
    <t>899102111</t>
  </si>
  <si>
    <t>Osadenie poklopu liatinového a oceľového vrátane rámu hmotn. nad 50 do 100 kg</t>
  </si>
  <si>
    <t>448385700</t>
  </si>
  <si>
    <t>600D401</t>
  </si>
  <si>
    <t>Poklop liatinový DN 600, D400 kN s odvetraním FŠ</t>
  </si>
  <si>
    <t>681163235</t>
  </si>
  <si>
    <t>899721132</t>
  </si>
  <si>
    <t>Označenie kanalizačného potrubia hnedou výstražnou fóliou</t>
  </si>
  <si>
    <t>-1354090161</t>
  </si>
  <si>
    <t>935114424</t>
  </si>
  <si>
    <t>Osadenie odvodňovacieho betónového žľabu univerzálneho s ochrannou hranou vnútornej šírky 150 mm a s roštom triedy D 400</t>
  </si>
  <si>
    <t>-219427984</t>
  </si>
  <si>
    <t>592270022200</t>
  </si>
  <si>
    <t xml:space="preserve">Odvodňovací žľab univerzálny BGU-Z SV G NW 150, č. 0, dĺžky 1 m, výšky 215 mm, bez spádu, betónový s liatinovou hranou </t>
  </si>
  <si>
    <t>-1222436047</t>
  </si>
  <si>
    <t>592270014800</t>
  </si>
  <si>
    <t>Liatinový rošt BG-SV NW 150, lxšxhr 500x197x25 mm, rozmer štrbiny SW 18x170 mm, trieda D 400, s rýchlouzáverom, pre žľaby s ochrannou hranou</t>
  </si>
  <si>
    <t>-1685101731</t>
  </si>
  <si>
    <t>592270007300</t>
  </si>
  <si>
    <t>Čelná, koncová stena NW 150, pozinkovaná ( pre BGU, BGU-Z SV, BGZ-S SV)</t>
  </si>
  <si>
    <t>1678134997</t>
  </si>
  <si>
    <t>1946797672</t>
  </si>
  <si>
    <t>113306190</t>
  </si>
  <si>
    <t>-1777345537</t>
  </si>
  <si>
    <t>-940711603</t>
  </si>
  <si>
    <t>1055651832</t>
  </si>
  <si>
    <t>-2103351608</t>
  </si>
  <si>
    <t>851480393</t>
  </si>
  <si>
    <t>-1032245269</t>
  </si>
  <si>
    <t>SO-06 - SO06 SPOJOVACÍ MOSTÍK</t>
  </si>
  <si>
    <t>764171709</t>
  </si>
  <si>
    <t>Krytina - trapézový systém T-35, šírka 1025 mm, hr. 0,5 mm, sklon strechy do 30°</t>
  </si>
  <si>
    <t>-1535438951</t>
  </si>
  <si>
    <t>764331420</t>
  </si>
  <si>
    <t>Lemovanie z pozinkovaného farbeného PZf plechu, múrov na strechách s tvrdou krytinou r.š. 250 mm</t>
  </si>
  <si>
    <t>-1474993540</t>
  </si>
  <si>
    <t>1762851280</t>
  </si>
  <si>
    <t>-57271016</t>
  </si>
  <si>
    <t>764359451</t>
  </si>
  <si>
    <t>Príplatok k cene za privarenie háku na oceľovú konštrukciu z PZf plechu</t>
  </si>
  <si>
    <t>188958896</t>
  </si>
  <si>
    <t>764454453</t>
  </si>
  <si>
    <t>Zvodové rúry z pozinkovaného farbeného PZf plechu, kruhové priemer 100 mm</t>
  </si>
  <si>
    <t>1963856785</t>
  </si>
  <si>
    <t>998764201</t>
  </si>
  <si>
    <t>Presun hmôt pre konštrukcie klampiarske v objektoch výšky do 6 m</t>
  </si>
  <si>
    <t>-1956156748</t>
  </si>
  <si>
    <t>-1046042807</t>
  </si>
  <si>
    <t>P007</t>
  </si>
  <si>
    <t>Polykarbonátové platne - komôrková PC doska hrúbka 25,00 mm</t>
  </si>
  <si>
    <t>215840491</t>
  </si>
  <si>
    <t>P008</t>
  </si>
  <si>
    <t>1962678243</t>
  </si>
  <si>
    <t>767251111</t>
  </si>
  <si>
    <t>Montáž podiest z hlinikového ryhovaného plechu</t>
  </si>
  <si>
    <t>2111594780</t>
  </si>
  <si>
    <t>19421000R01</t>
  </si>
  <si>
    <t>Plech z hliníka v zliatine AlMg3, prírodný stav, pre podlahy 1000 x 2000 mm</t>
  </si>
  <si>
    <t>-331422024</t>
  </si>
  <si>
    <t>767995205</t>
  </si>
  <si>
    <t>Výroba konštrukcie prepojovacieho mostíka rovného z profilovanej ocele</t>
  </si>
  <si>
    <t>1068954095</t>
  </si>
  <si>
    <t>1457400001R1</t>
  </si>
  <si>
    <t>Profil oceľový SHS 100/5</t>
  </si>
  <si>
    <t>-1121686677</t>
  </si>
  <si>
    <t>1457400001R2</t>
  </si>
  <si>
    <t>Profil oceľový RHS 100/50/4</t>
  </si>
  <si>
    <t>-694477905</t>
  </si>
  <si>
    <t>1457400001R3</t>
  </si>
  <si>
    <t>Profil oceľový SHS 80/4</t>
  </si>
  <si>
    <t>1347894786</t>
  </si>
  <si>
    <t>1457400001R4</t>
  </si>
  <si>
    <t>Profil oceľový SHS 60/4</t>
  </si>
  <si>
    <t>-937746444</t>
  </si>
  <si>
    <t>1457400001R5</t>
  </si>
  <si>
    <t>Profil oceľový SHS 40/4</t>
  </si>
  <si>
    <t>91928781</t>
  </si>
  <si>
    <t>1457400001R6</t>
  </si>
  <si>
    <t>Profil oceľový RHS 60/40/4</t>
  </si>
  <si>
    <t>1069181541</t>
  </si>
  <si>
    <t>771791385</t>
  </si>
  <si>
    <t>783122110</t>
  </si>
  <si>
    <t>Nátery oceľ.konštr. syntetické na vzduchu schnúce ťažkých A dvojnásobné - 70μm</t>
  </si>
  <si>
    <t>1607134996</t>
  </si>
  <si>
    <t>783122710</t>
  </si>
  <si>
    <t>Nátery oceľ.konštr. syntetické na vzduchu schnúce ťažkých A základné - 35μm</t>
  </si>
  <si>
    <t>-2109890066</t>
  </si>
  <si>
    <t>-929417083</t>
  </si>
  <si>
    <t>SO-07 - SO07 ROZŠÍRENIE DÁTOVEJ SIETE</t>
  </si>
  <si>
    <t xml:space="preserve">    22-M - Montáže oznam. a zabezp. zariadení</t>
  </si>
  <si>
    <t>542295853</t>
  </si>
  <si>
    <t>1700051136</t>
  </si>
  <si>
    <t>Krabica prístrojová bez zapojenia (1901, KP 68, KZ 3)</t>
  </si>
  <si>
    <t>-705901902</t>
  </si>
  <si>
    <t>345410002400</t>
  </si>
  <si>
    <t>Krabica univerzálna z PVC pod omietku KU 68-1901,Dxh 73x42 mm</t>
  </si>
  <si>
    <t>880168868</t>
  </si>
  <si>
    <t>22-M</t>
  </si>
  <si>
    <t>Montáže oznam. a zabezp. zariadení</t>
  </si>
  <si>
    <t>220511002</t>
  </si>
  <si>
    <t>Montáž zásuvky 2xRJ45 pod omietku</t>
  </si>
  <si>
    <t>-323727221</t>
  </si>
  <si>
    <t>383150004200</t>
  </si>
  <si>
    <t>Zásuvka podpovrchová Modulo45, 2xRJ45/s, Cat.6A, komplet osadená, 601120-UP+KEJ-C6A-S-10G(2)</t>
  </si>
  <si>
    <t>-489390216</t>
  </si>
  <si>
    <t>220511021</t>
  </si>
  <si>
    <t>Zapojenie zásuvky 2xRJ45</t>
  </si>
  <si>
    <t>414673341</t>
  </si>
  <si>
    <t>220511025</t>
  </si>
  <si>
    <t>Montáž konektoru (zástrčky)</t>
  </si>
  <si>
    <t>-2082206652</t>
  </si>
  <si>
    <t>383150009800</t>
  </si>
  <si>
    <t>Keystone Jack, RJ45/s, Cat.6, KEJ-C6-S-TL</t>
  </si>
  <si>
    <t>-43183283</t>
  </si>
  <si>
    <t>220511026</t>
  </si>
  <si>
    <t>Montáž gumovej kábelovej prechodky</t>
  </si>
  <si>
    <t>406494547</t>
  </si>
  <si>
    <t>383150028600</t>
  </si>
  <si>
    <t>Prechodka gumová kábelová na konektor RJ45/čierna, modrá, červená, zelená, šedá, MP-SR-G4</t>
  </si>
  <si>
    <t>-1009294902</t>
  </si>
  <si>
    <t>220511034</t>
  </si>
  <si>
    <t>Montáž kábla</t>
  </si>
  <si>
    <t>-1464359835</t>
  </si>
  <si>
    <t>341230001200</t>
  </si>
  <si>
    <t>Kábel medený dátový FTP-CAT 5</t>
  </si>
  <si>
    <t>-2103599630</t>
  </si>
  <si>
    <t>8-9-1</t>
  </si>
  <si>
    <t>Ukončenie vodičov</t>
  </si>
  <si>
    <t>-892753434</t>
  </si>
  <si>
    <t>8-9-2</t>
  </si>
  <si>
    <t>Murárska výpomoc</t>
  </si>
  <si>
    <t>hod</t>
  </si>
  <si>
    <t>708252771</t>
  </si>
  <si>
    <t>977051625</t>
  </si>
  <si>
    <t>SO-08 - SO08 SADOVÉ ÚPRAVY</t>
  </si>
  <si>
    <t>111212121</t>
  </si>
  <si>
    <t>Odstránenie drevín priem. do 100 mm bez odstránenia pňa v rovine alebo na svahu do 1:5</t>
  </si>
  <si>
    <t>-1268924663</t>
  </si>
  <si>
    <t>112101114.S</t>
  </si>
  <si>
    <t>Vyrúbanie stromu listnatého vo svahu do 1:5 priem. kmeňa nad 400 do 500 mm</t>
  </si>
  <si>
    <t>-1411409325</t>
  </si>
  <si>
    <t>112101224.S</t>
  </si>
  <si>
    <t>Vyrúbanie stromu ihl. na svahu do 1:5 priemer kmeňa nad 400 do 500 mm</t>
  </si>
  <si>
    <t>1983625268</t>
  </si>
  <si>
    <t>112201114.S</t>
  </si>
  <si>
    <t>Odstránenie pňa v rovine a na svahu do 1:5, priemer nad 400 do 500 mm</t>
  </si>
  <si>
    <t>-1612979286</t>
  </si>
  <si>
    <t>162401402.S</t>
  </si>
  <si>
    <t>Vodorovné premiestnenie konárov stromov nad 300 do 500 mm do 2000 m</t>
  </si>
  <si>
    <t>677361941</t>
  </si>
  <si>
    <t>162501402.S</t>
  </si>
  <si>
    <t>Vodorovné premiestnenie kmeňov nad 300 do 500 mm do 2000 m</t>
  </si>
  <si>
    <t>1209709993</t>
  </si>
  <si>
    <t>162601402.S</t>
  </si>
  <si>
    <t>Vodorovné premiestnenie pňov nad 300 do 500 mm do 2000 m</t>
  </si>
  <si>
    <t>-2000609526</t>
  </si>
  <si>
    <t>183101221</t>
  </si>
  <si>
    <t>Hĺbenie jamiek pre výsadbu v horn. 1-4 s výmenou pôdy do 50% v rovine alebo na svahu do 1:5 objemu nad 0, 40 do 1,00 m3</t>
  </si>
  <si>
    <t>-1722188967</t>
  </si>
  <si>
    <t>182001111</t>
  </si>
  <si>
    <t>Plošná úprava terénu pri nerovnostiach terénu nad 50-100mm v rovine alebo na svahu do 1:5</t>
  </si>
  <si>
    <t>-1662290089</t>
  </si>
  <si>
    <t>180402111</t>
  </si>
  <si>
    <t>Založenie trávnika parkového výsevom v rovine do 1:5</t>
  </si>
  <si>
    <t>-1417807076</t>
  </si>
  <si>
    <t>001R0006</t>
  </si>
  <si>
    <t>Trávne semeno - parková zmes</t>
  </si>
  <si>
    <t>1679426404</t>
  </si>
  <si>
    <t>184202111</t>
  </si>
  <si>
    <t>Zakotvenie dreviny troma a viac kolmi pri priemere kolov do 100 mm pri dĺžke kolov do 2 m</t>
  </si>
  <si>
    <t>823811602</t>
  </si>
  <si>
    <t>052170000500</t>
  </si>
  <si>
    <t>Tyč ihličňanová tr. 1, hrúbka 6-7 cm, dĺžky 2,5 m a viac bez kôry</t>
  </si>
  <si>
    <t>572426913</t>
  </si>
  <si>
    <t>184921096</t>
  </si>
  <si>
    <t>Mulčovanie rastlín pri hrúbke mulča nad 100 do 150 mm v rovine alebo na svahu do 1:5</t>
  </si>
  <si>
    <t>1789725896</t>
  </si>
  <si>
    <t>001R0003</t>
  </si>
  <si>
    <t>Mulčovacia kôra - 70 l vrecia</t>
  </si>
  <si>
    <t>kus</t>
  </si>
  <si>
    <t>-690849042</t>
  </si>
  <si>
    <t>001R0004</t>
  </si>
  <si>
    <t>Rašelina záhradnícka a kompostová tr. II.</t>
  </si>
  <si>
    <t>2130819394</t>
  </si>
  <si>
    <t>183402111</t>
  </si>
  <si>
    <t>Rozrušenie pôdy na hĺbku nad 50 do 15O mm v rovine alebo na svahu do 1:5</t>
  </si>
  <si>
    <t>-343007729</t>
  </si>
  <si>
    <t>183403153</t>
  </si>
  <si>
    <t>Obrobenie pôdy hrabaním v rovine alebo na svahu do 1:5 - 3x</t>
  </si>
  <si>
    <t>-503380326</t>
  </si>
  <si>
    <t>183403161</t>
  </si>
  <si>
    <t>Obrobenie pôdy valcovaním v rovine alebo na svahu do 1:5</t>
  </si>
  <si>
    <t>1385295318</t>
  </si>
  <si>
    <t>184802111</t>
  </si>
  <si>
    <t>Chemické odburinenie pôdy v rovine alebo na svahu do 1:5 postrekom naširoko</t>
  </si>
  <si>
    <t>-1269276468</t>
  </si>
  <si>
    <t>001R0001</t>
  </si>
  <si>
    <t xml:space="preserve">Totálny herbicíd </t>
  </si>
  <si>
    <t>-294616894</t>
  </si>
  <si>
    <t>1842111R44</t>
  </si>
  <si>
    <t>Výsadba rastliny do spevňovacích prefabrikátov na svahu nad 1:1 do 1:0, 7 s balom nad 600mm</t>
  </si>
  <si>
    <t>-1059124227</t>
  </si>
  <si>
    <t>001R0007</t>
  </si>
  <si>
    <t>STROM IHLIČNATÝ -  BOROVICA LIMBA (Pinus cembra)</t>
  </si>
  <si>
    <t>-1828689108</t>
  </si>
  <si>
    <t>001R0008</t>
  </si>
  <si>
    <t>STROM IHLIČNATÝ -  BOROVICA HORSKÁ (Pinus mugo)</t>
  </si>
  <si>
    <t>-68745136</t>
  </si>
  <si>
    <t>001R0009</t>
  </si>
  <si>
    <t xml:space="preserve">STROM LISTNATÝ -  JARABINA VTÁČIA (Sorbus aucuparia) </t>
  </si>
  <si>
    <t>1335591407</t>
  </si>
  <si>
    <t>185803111</t>
  </si>
  <si>
    <t>Ošetrenie trávnika v rovine alebo na svahu do 1:5</t>
  </si>
  <si>
    <t>136811117</t>
  </si>
  <si>
    <t>998231311</t>
  </si>
  <si>
    <t>Presun hmôt pre sadovnícke a krajinárske úpravy do 5000 m vodorovne bez zvislého presunu</t>
  </si>
  <si>
    <t>1128436224</t>
  </si>
  <si>
    <t>-610898711</t>
  </si>
  <si>
    <t>SO-09 - SO09 SPEVNENÉ PLOCHY</t>
  </si>
  <si>
    <t>113107222</t>
  </si>
  <si>
    <t>Odstránenie krytu v ploche nad 200 m2 z kameniva hrubého drveného, hr. 100 do 200 mm,  -0,23500t</t>
  </si>
  <si>
    <t>1388558986</t>
  </si>
  <si>
    <t>113107232</t>
  </si>
  <si>
    <t>Odstránenie krytu v ploche nad 200 m2 z betónu prostého, hr. vrstvy 150 do 300 mm,  -0,50000t</t>
  </si>
  <si>
    <t>-1703017625</t>
  </si>
  <si>
    <t>-1169216667</t>
  </si>
  <si>
    <t>122201101</t>
  </si>
  <si>
    <t>Odkopávka a prekopávka nezapažená v hornine 3, do 100 m3</t>
  </si>
  <si>
    <t>-264588627</t>
  </si>
  <si>
    <t>-311191572</t>
  </si>
  <si>
    <t>122202202</t>
  </si>
  <si>
    <t>Odkopávka a prekopávka nezapažená pre cesty, v hornine 3 nad 100 do 1000 m3</t>
  </si>
  <si>
    <t>2041725184</t>
  </si>
  <si>
    <t>122202209</t>
  </si>
  <si>
    <t>Odkopávky a prekopávky nezapažené pre cesty. Príplatok za lepivosť horniny 3</t>
  </si>
  <si>
    <t>-1790712729</t>
  </si>
  <si>
    <t>-752272963</t>
  </si>
  <si>
    <t>560884169</t>
  </si>
  <si>
    <t>903094131</t>
  </si>
  <si>
    <t>171151101</t>
  </si>
  <si>
    <t>Hutnenie podložia po odkopávke</t>
  </si>
  <si>
    <t>-942369543</t>
  </si>
  <si>
    <t>723157315</t>
  </si>
  <si>
    <t>-28595634</t>
  </si>
  <si>
    <t>174101102</t>
  </si>
  <si>
    <t>Zásyp sypaninou v uzavretých priestoroch s urovnaním povrchu zásypu</t>
  </si>
  <si>
    <t>1148833105</t>
  </si>
  <si>
    <t>583311</t>
  </si>
  <si>
    <t>RIEČNE KAMENIVO HR. 150 MM (FR. 32-64 MM)</t>
  </si>
  <si>
    <t>1516884471</t>
  </si>
  <si>
    <t>564211113</t>
  </si>
  <si>
    <t>Podklad alebo podsyp zo štrkopiesku s rozprestretím, vlhčením a zhutnením, po zhutnení hr. 70 mm</t>
  </si>
  <si>
    <t>1504871200</t>
  </si>
  <si>
    <t>564752111</t>
  </si>
  <si>
    <t>Podklad alebo kryt z kameniva hrubého drveného veľ. 32-63mm(vibr.štrk) po zhut.hr. 150 mm</t>
  </si>
  <si>
    <t>-619922118</t>
  </si>
  <si>
    <t>567124115</t>
  </si>
  <si>
    <t>Podklad z podkladového betónu PB I tr. C 20/25 hr. 150 mm</t>
  </si>
  <si>
    <t>-943635440</t>
  </si>
  <si>
    <t>581114115</t>
  </si>
  <si>
    <t xml:space="preserve">Výstuž betónu C 20/25 z KARI KH20 6/150/150 v jednej vrstve </t>
  </si>
  <si>
    <t>-1889324363</t>
  </si>
  <si>
    <t>596911111</t>
  </si>
  <si>
    <t>Kladenie zámkovej dlažby hr. 6 cm pre peších do 20 m2 so zriadením lôžka z kameniva hr. 4 cm</t>
  </si>
  <si>
    <t>-1682620651</t>
  </si>
  <si>
    <t>592460007500</t>
  </si>
  <si>
    <t>Dlažba betónová, normál bezškárová, rozmer 200x165x60 mm, sivá</t>
  </si>
  <si>
    <t>-1952368604</t>
  </si>
  <si>
    <t>596911212</t>
  </si>
  <si>
    <t>Kladenie zámkovej dlažby  hr. 8 cm pre peších nad 20 m2 so zriadením lôžka z kameniva hr. 4 cm</t>
  </si>
  <si>
    <t>-190155985</t>
  </si>
  <si>
    <t>59246000111</t>
  </si>
  <si>
    <t>Dlažba betónová, normál bezškárová, rozmer 200x165x80 mm, sivá</t>
  </si>
  <si>
    <t>674675712</t>
  </si>
  <si>
    <t>916561112</t>
  </si>
  <si>
    <t>Osadenie záhonového alebo parkového obrubníka betón., do lôžka z bet. pros. tr. C 16/20 s bočnou oporou</t>
  </si>
  <si>
    <t>-1314311203</t>
  </si>
  <si>
    <t>592170001800</t>
  </si>
  <si>
    <t>Obrubník parkový, lxšxv 1000x50x200 mm, sivá</t>
  </si>
  <si>
    <t>-2116317677</t>
  </si>
  <si>
    <t>917831512</t>
  </si>
  <si>
    <t>Osadzovanie palisád hranatých betónových do betónu dĺžky 60 cm - do radu</t>
  </si>
  <si>
    <t>211329024</t>
  </si>
  <si>
    <t>592170005400</t>
  </si>
  <si>
    <t>Palisáda, rozmer 120x165x600 mm, sivá</t>
  </si>
  <si>
    <t>2041003354</t>
  </si>
  <si>
    <t>917862112</t>
  </si>
  <si>
    <t>Osadenie chodník. obrubníka betónového stojatého do lôžka z betónu prosteho tr. C 16/20 s bočnou oporou</t>
  </si>
  <si>
    <t>1991294159</t>
  </si>
  <si>
    <t>592170002300</t>
  </si>
  <si>
    <t>Obrubník, cestný, lxšxv 330x150x260 mm, skosenie 120/40 mm</t>
  </si>
  <si>
    <t>-2068237063</t>
  </si>
  <si>
    <t>592170002200</t>
  </si>
  <si>
    <t>Obrubník, cestný, lxšxv 1000x150x260 mm, skosenie 120/40 mm</t>
  </si>
  <si>
    <t>-279510052</t>
  </si>
  <si>
    <t>918101112</t>
  </si>
  <si>
    <t>Lôžko pod obrubníky, krajníky alebo obruby z dlažob. kociek z betónu prostého tr. C 16/20</t>
  </si>
  <si>
    <t>-1539944661</t>
  </si>
  <si>
    <t>-2026658367</t>
  </si>
  <si>
    <t>234096906</t>
  </si>
  <si>
    <t>1663772103</t>
  </si>
  <si>
    <t>1865734900</t>
  </si>
  <si>
    <t>881819441</t>
  </si>
  <si>
    <t>998223011</t>
  </si>
  <si>
    <t>Presun hmôt pre pozemné komunikácie s krytom dláždeným (822 2.3, 822 5.3) akejkoľvek dĺžky objektu</t>
  </si>
  <si>
    <t>-222173787</t>
  </si>
  <si>
    <t>477256001</t>
  </si>
  <si>
    <t>SPS-02 - PS02 OCHRANA OBJEKTU</t>
  </si>
  <si>
    <t>011</t>
  </si>
  <si>
    <t>Montáž rack skrine</t>
  </si>
  <si>
    <t>-1090346682</t>
  </si>
  <si>
    <t>M011</t>
  </si>
  <si>
    <t>Rack skrina 1-4U</t>
  </si>
  <si>
    <t>-131856053</t>
  </si>
  <si>
    <t>220301201</t>
  </si>
  <si>
    <t>Montáž zásuvky</t>
  </si>
  <si>
    <t>-1552105183</t>
  </si>
  <si>
    <t>382120000100</t>
  </si>
  <si>
    <t>Zásuvka telefónna, TV, PC</t>
  </si>
  <si>
    <t>-900956920</t>
  </si>
  <si>
    <t>220320323</t>
  </si>
  <si>
    <t>Montáž tlačidlového zvonkového tabla (28 tlačidiel, elektrický vrátnik)</t>
  </si>
  <si>
    <t>804578770</t>
  </si>
  <si>
    <t>341110001500</t>
  </si>
  <si>
    <t>Zvonkové tablo 6 tlačítok</t>
  </si>
  <si>
    <t>754857565</t>
  </si>
  <si>
    <t>220500702</t>
  </si>
  <si>
    <t>Montáž dorozumievacieho zariadenia</t>
  </si>
  <si>
    <t>1520900469</t>
  </si>
  <si>
    <t>384490000700</t>
  </si>
  <si>
    <t>Domáce dorozumievacie zariadenie</t>
  </si>
  <si>
    <t>-682673271</t>
  </si>
  <si>
    <t>-1760802147</t>
  </si>
  <si>
    <t>980284426</t>
  </si>
  <si>
    <t>22073</t>
  </si>
  <si>
    <t>Montáž videoústredne do rack skrine</t>
  </si>
  <si>
    <t>735180418</t>
  </si>
  <si>
    <t>M0022</t>
  </si>
  <si>
    <t>Set pre pripojenie videokamier 1-8</t>
  </si>
  <si>
    <t>-610607871</t>
  </si>
  <si>
    <t>220731022</t>
  </si>
  <si>
    <t>Montáž kamery</t>
  </si>
  <si>
    <t>-915049985</t>
  </si>
  <si>
    <t>383130000200</t>
  </si>
  <si>
    <t>Vonkajšia kamera analog, IP66</t>
  </si>
  <si>
    <t>1005478389</t>
  </si>
  <si>
    <t>-1063783426</t>
  </si>
  <si>
    <t>-239338586</t>
  </si>
  <si>
    <t>1164222554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</si>
</sst>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7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4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167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167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167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167" fontId="31" fillId="2" borderId="22" xfId="0" applyNumberFormat="1" applyFont="1" applyFill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  <xf numFmtId="14" fontId="2" fillId="2" borderId="0" xfId="0" applyNumberFormat="1" applyFont="1" applyFill="1" applyAlignment="1" applyProtection="1">
      <alignment horizontal="left" vertical="center"/>
      <protection locked="0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left" vertical="center"/>
    </xf>
    <xf numFmtId="0" fontId="0" fillId="0" borderId="0" xfId="0"/>
    <xf numFmtId="0" fontId="19" fillId="4" borderId="7" xfId="0" applyFont="1" applyFill="1" applyBorder="1" applyAlignment="1" applyProtection="1">
      <alignment horizontal="right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4" fontId="15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0" fontId="1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7" xfId="0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4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24" fillId="0" borderId="0" xfId="0" applyFont="1" applyAlignment="1" applyProtection="1">
      <alignment horizontal="left" vertical="center" wrapText="1"/>
    </xf>
    <xf numFmtId="0" fontId="19" fillId="4" borderId="6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106"/>
  <sheetViews>
    <sheetView showGridLines="0" topLeftCell="A94" workbookViewId="0">
      <selection activeCell="AL8" sqref="AL8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pans="1:74" s="1" customFormat="1" ht="36.9" customHeight="1">
      <c r="AR2" s="227"/>
      <c r="AS2" s="227"/>
      <c r="AT2" s="227"/>
      <c r="AU2" s="227"/>
      <c r="AV2" s="227"/>
      <c r="AW2" s="227"/>
      <c r="AX2" s="227"/>
      <c r="AY2" s="227"/>
      <c r="AZ2" s="227"/>
      <c r="BA2" s="227"/>
      <c r="BB2" s="227"/>
      <c r="BC2" s="227"/>
      <c r="BD2" s="227"/>
      <c r="BE2" s="227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6</v>
      </c>
    </row>
    <row r="5" spans="1:74" s="1" customFormat="1" ht="12" customHeight="1">
      <c r="B5" s="18"/>
      <c r="C5" s="19"/>
      <c r="D5" s="23" t="s">
        <v>11</v>
      </c>
      <c r="E5" s="19"/>
      <c r="F5" s="19"/>
      <c r="G5" s="19"/>
      <c r="H5" s="19"/>
      <c r="I5" s="19"/>
      <c r="J5" s="19"/>
      <c r="K5" s="249" t="s">
        <v>12</v>
      </c>
      <c r="L5" s="250"/>
      <c r="M5" s="250"/>
      <c r="N5" s="250"/>
      <c r="O5" s="250"/>
      <c r="P5" s="250"/>
      <c r="Q5" s="250"/>
      <c r="R5" s="250"/>
      <c r="S5" s="250"/>
      <c r="T5" s="250"/>
      <c r="U5" s="250"/>
      <c r="V5" s="250"/>
      <c r="W5" s="250"/>
      <c r="X5" s="250"/>
      <c r="Y5" s="250"/>
      <c r="Z5" s="250"/>
      <c r="AA5" s="250"/>
      <c r="AB5" s="250"/>
      <c r="AC5" s="250"/>
      <c r="AD5" s="250"/>
      <c r="AE5" s="250"/>
      <c r="AF5" s="250"/>
      <c r="AG5" s="250"/>
      <c r="AH5" s="250"/>
      <c r="AI5" s="250"/>
      <c r="AJ5" s="250"/>
      <c r="AK5" s="250"/>
      <c r="AL5" s="250"/>
      <c r="AM5" s="250"/>
      <c r="AN5" s="250"/>
      <c r="AO5" s="250"/>
      <c r="AP5" s="19"/>
      <c r="AQ5" s="19"/>
      <c r="AR5" s="17"/>
      <c r="BE5" s="241" t="s">
        <v>13</v>
      </c>
      <c r="BS5" s="14" t="s">
        <v>6</v>
      </c>
    </row>
    <row r="6" spans="1:74" s="1" customFormat="1" ht="36.9" customHeight="1">
      <c r="B6" s="18"/>
      <c r="C6" s="19"/>
      <c r="D6" s="25" t="s">
        <v>14</v>
      </c>
      <c r="E6" s="19"/>
      <c r="F6" s="19"/>
      <c r="G6" s="19"/>
      <c r="H6" s="19"/>
      <c r="I6" s="19"/>
      <c r="J6" s="19"/>
      <c r="K6" s="251" t="s">
        <v>15</v>
      </c>
      <c r="L6" s="250"/>
      <c r="M6" s="250"/>
      <c r="N6" s="250"/>
      <c r="O6" s="250"/>
      <c r="P6" s="250"/>
      <c r="Q6" s="250"/>
      <c r="R6" s="250"/>
      <c r="S6" s="250"/>
      <c r="T6" s="250"/>
      <c r="U6" s="250"/>
      <c r="V6" s="250"/>
      <c r="W6" s="250"/>
      <c r="X6" s="250"/>
      <c r="Y6" s="250"/>
      <c r="Z6" s="250"/>
      <c r="AA6" s="250"/>
      <c r="AB6" s="250"/>
      <c r="AC6" s="250"/>
      <c r="AD6" s="250"/>
      <c r="AE6" s="250"/>
      <c r="AF6" s="250"/>
      <c r="AG6" s="250"/>
      <c r="AH6" s="250"/>
      <c r="AI6" s="250"/>
      <c r="AJ6" s="250"/>
      <c r="AK6" s="250"/>
      <c r="AL6" s="250"/>
      <c r="AM6" s="250"/>
      <c r="AN6" s="250"/>
      <c r="AO6" s="250"/>
      <c r="AP6" s="19"/>
      <c r="AQ6" s="19"/>
      <c r="AR6" s="17"/>
      <c r="BE6" s="242"/>
      <c r="BS6" s="14" t="s">
        <v>6</v>
      </c>
    </row>
    <row r="7" spans="1:74" s="1" customFormat="1" ht="12" customHeight="1">
      <c r="B7" s="18"/>
      <c r="C7" s="19"/>
      <c r="D7" s="26" t="s">
        <v>16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6" t="s">
        <v>17</v>
      </c>
      <c r="AL7" s="19"/>
      <c r="AM7" s="19"/>
      <c r="AN7" s="24" t="s">
        <v>1</v>
      </c>
      <c r="AO7" s="19"/>
      <c r="AP7" s="19"/>
      <c r="AQ7" s="19"/>
      <c r="AR7" s="17"/>
      <c r="BE7" s="242"/>
      <c r="BS7" s="14" t="s">
        <v>6</v>
      </c>
    </row>
    <row r="8" spans="1:74" s="1" customFormat="1" ht="12" customHeight="1">
      <c r="B8" s="18"/>
      <c r="C8" s="19"/>
      <c r="D8" s="26" t="s">
        <v>18</v>
      </c>
      <c r="E8" s="19"/>
      <c r="F8" s="19"/>
      <c r="G8" s="19"/>
      <c r="H8" s="19"/>
      <c r="I8" s="19"/>
      <c r="J8" s="19"/>
      <c r="K8" s="24" t="s">
        <v>19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6" t="s">
        <v>20</v>
      </c>
      <c r="AL8" s="19"/>
      <c r="AM8" s="19"/>
      <c r="AN8" s="218">
        <v>44381</v>
      </c>
      <c r="AO8" s="19"/>
      <c r="AP8" s="19"/>
      <c r="AQ8" s="19"/>
      <c r="AR8" s="17"/>
      <c r="BE8" s="242"/>
      <c r="BS8" s="14" t="s">
        <v>6</v>
      </c>
    </row>
    <row r="9" spans="1:74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42"/>
      <c r="BS9" s="14" t="s">
        <v>6</v>
      </c>
    </row>
    <row r="10" spans="1:74" s="1" customFormat="1" ht="12" customHeight="1">
      <c r="B10" s="18"/>
      <c r="C10" s="19"/>
      <c r="D10" s="26" t="s">
        <v>21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6" t="s">
        <v>22</v>
      </c>
      <c r="AL10" s="19"/>
      <c r="AM10" s="19"/>
      <c r="AN10" s="24" t="s">
        <v>1</v>
      </c>
      <c r="AO10" s="19"/>
      <c r="AP10" s="19"/>
      <c r="AQ10" s="19"/>
      <c r="AR10" s="17"/>
      <c r="BE10" s="242"/>
      <c r="BS10" s="14" t="s">
        <v>6</v>
      </c>
    </row>
    <row r="11" spans="1:74" s="1" customFormat="1" ht="18.45" customHeight="1">
      <c r="B11" s="18"/>
      <c r="C11" s="19"/>
      <c r="D11" s="19"/>
      <c r="E11" s="24" t="s">
        <v>23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6" t="s">
        <v>24</v>
      </c>
      <c r="AL11" s="19"/>
      <c r="AM11" s="19"/>
      <c r="AN11" s="24" t="s">
        <v>1</v>
      </c>
      <c r="AO11" s="19"/>
      <c r="AP11" s="19"/>
      <c r="AQ11" s="19"/>
      <c r="AR11" s="17"/>
      <c r="BE11" s="242"/>
      <c r="BS11" s="14" t="s">
        <v>6</v>
      </c>
    </row>
    <row r="12" spans="1:74" s="1" customFormat="1" ht="6.9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42"/>
      <c r="BS12" s="14" t="s">
        <v>6</v>
      </c>
    </row>
    <row r="13" spans="1:74" s="1" customFormat="1" ht="12" customHeight="1">
      <c r="B13" s="18"/>
      <c r="C13" s="19"/>
      <c r="D13" s="26" t="s">
        <v>25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6" t="s">
        <v>22</v>
      </c>
      <c r="AL13" s="19"/>
      <c r="AM13" s="19"/>
      <c r="AN13" s="28" t="s">
        <v>26</v>
      </c>
      <c r="AO13" s="19"/>
      <c r="AP13" s="19"/>
      <c r="AQ13" s="19"/>
      <c r="AR13" s="17"/>
      <c r="BE13" s="242"/>
      <c r="BS13" s="14" t="s">
        <v>6</v>
      </c>
    </row>
    <row r="14" spans="1:74" ht="13.2">
      <c r="B14" s="18"/>
      <c r="C14" s="19"/>
      <c r="D14" s="19"/>
      <c r="E14" s="252" t="s">
        <v>26</v>
      </c>
      <c r="F14" s="253"/>
      <c r="G14" s="253"/>
      <c r="H14" s="253"/>
      <c r="I14" s="253"/>
      <c r="J14" s="253"/>
      <c r="K14" s="253"/>
      <c r="L14" s="253"/>
      <c r="M14" s="253"/>
      <c r="N14" s="253"/>
      <c r="O14" s="253"/>
      <c r="P14" s="253"/>
      <c r="Q14" s="253"/>
      <c r="R14" s="253"/>
      <c r="S14" s="253"/>
      <c r="T14" s="253"/>
      <c r="U14" s="253"/>
      <c r="V14" s="253"/>
      <c r="W14" s="253"/>
      <c r="X14" s="253"/>
      <c r="Y14" s="253"/>
      <c r="Z14" s="253"/>
      <c r="AA14" s="253"/>
      <c r="AB14" s="253"/>
      <c r="AC14" s="253"/>
      <c r="AD14" s="253"/>
      <c r="AE14" s="253"/>
      <c r="AF14" s="253"/>
      <c r="AG14" s="253"/>
      <c r="AH14" s="253"/>
      <c r="AI14" s="253"/>
      <c r="AJ14" s="253"/>
      <c r="AK14" s="26" t="s">
        <v>24</v>
      </c>
      <c r="AL14" s="19"/>
      <c r="AM14" s="19"/>
      <c r="AN14" s="28" t="s">
        <v>26</v>
      </c>
      <c r="AO14" s="19"/>
      <c r="AP14" s="19"/>
      <c r="AQ14" s="19"/>
      <c r="AR14" s="17"/>
      <c r="BE14" s="242"/>
      <c r="BS14" s="14" t="s">
        <v>6</v>
      </c>
    </row>
    <row r="15" spans="1:74" s="1" customFormat="1" ht="6.9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42"/>
      <c r="BS15" s="14" t="s">
        <v>4</v>
      </c>
    </row>
    <row r="16" spans="1:74" s="1" customFormat="1" ht="12" customHeight="1">
      <c r="B16" s="18"/>
      <c r="C16" s="19"/>
      <c r="D16" s="26" t="s">
        <v>27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6" t="s">
        <v>22</v>
      </c>
      <c r="AL16" s="19"/>
      <c r="AM16" s="19"/>
      <c r="AN16" s="24" t="s">
        <v>28</v>
      </c>
      <c r="AO16" s="19"/>
      <c r="AP16" s="19"/>
      <c r="AQ16" s="19"/>
      <c r="AR16" s="17"/>
      <c r="BE16" s="242"/>
      <c r="BS16" s="14" t="s">
        <v>4</v>
      </c>
    </row>
    <row r="17" spans="1:71" s="1" customFormat="1" ht="18.45" customHeight="1">
      <c r="B17" s="18"/>
      <c r="C17" s="19"/>
      <c r="D17" s="19"/>
      <c r="E17" s="24" t="s">
        <v>29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6" t="s">
        <v>24</v>
      </c>
      <c r="AL17" s="19"/>
      <c r="AM17" s="19"/>
      <c r="AN17" s="24" t="s">
        <v>30</v>
      </c>
      <c r="AO17" s="19"/>
      <c r="AP17" s="19"/>
      <c r="AQ17" s="19"/>
      <c r="AR17" s="17"/>
      <c r="BE17" s="242"/>
      <c r="BS17" s="14" t="s">
        <v>31</v>
      </c>
    </row>
    <row r="18" spans="1:71" s="1" customFormat="1" ht="6.9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42"/>
      <c r="BS18" s="14" t="s">
        <v>32</v>
      </c>
    </row>
    <row r="19" spans="1:71" s="1" customFormat="1" ht="12" customHeight="1">
      <c r="B19" s="18"/>
      <c r="C19" s="19"/>
      <c r="D19" s="26" t="s">
        <v>33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6" t="s">
        <v>22</v>
      </c>
      <c r="AL19" s="19"/>
      <c r="AM19" s="19"/>
      <c r="AN19" s="24" t="s">
        <v>34</v>
      </c>
      <c r="AO19" s="19"/>
      <c r="AP19" s="19"/>
      <c r="AQ19" s="19"/>
      <c r="AR19" s="17"/>
      <c r="BE19" s="242"/>
      <c r="BS19" s="14" t="s">
        <v>32</v>
      </c>
    </row>
    <row r="20" spans="1:71" s="1" customFormat="1" ht="18.45" customHeight="1">
      <c r="B20" s="18"/>
      <c r="C20" s="19"/>
      <c r="D20" s="19"/>
      <c r="E20" s="24" t="s">
        <v>35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6" t="s">
        <v>24</v>
      </c>
      <c r="AL20" s="19"/>
      <c r="AM20" s="19"/>
      <c r="AN20" s="24" t="s">
        <v>1</v>
      </c>
      <c r="AO20" s="19"/>
      <c r="AP20" s="19"/>
      <c r="AQ20" s="19"/>
      <c r="AR20" s="17"/>
      <c r="BE20" s="242"/>
      <c r="BS20" s="14" t="s">
        <v>31</v>
      </c>
    </row>
    <row r="21" spans="1:71" s="1" customFormat="1" ht="6.9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42"/>
    </row>
    <row r="22" spans="1:71" s="1" customFormat="1" ht="12" customHeight="1">
      <c r="B22" s="18"/>
      <c r="C22" s="19"/>
      <c r="D22" s="26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42"/>
    </row>
    <row r="23" spans="1:71" s="1" customFormat="1" ht="16.5" customHeight="1">
      <c r="B23" s="18"/>
      <c r="C23" s="19"/>
      <c r="D23" s="19"/>
      <c r="E23" s="254" t="s">
        <v>1</v>
      </c>
      <c r="F23" s="254"/>
      <c r="G23" s="254"/>
      <c r="H23" s="254"/>
      <c r="I23" s="254"/>
      <c r="J23" s="254"/>
      <c r="K23" s="254"/>
      <c r="L23" s="254"/>
      <c r="M23" s="254"/>
      <c r="N23" s="254"/>
      <c r="O23" s="254"/>
      <c r="P23" s="254"/>
      <c r="Q23" s="254"/>
      <c r="R23" s="254"/>
      <c r="S23" s="254"/>
      <c r="T23" s="254"/>
      <c r="U23" s="254"/>
      <c r="V23" s="254"/>
      <c r="W23" s="254"/>
      <c r="X23" s="254"/>
      <c r="Y23" s="254"/>
      <c r="Z23" s="254"/>
      <c r="AA23" s="254"/>
      <c r="AB23" s="254"/>
      <c r="AC23" s="254"/>
      <c r="AD23" s="254"/>
      <c r="AE23" s="254"/>
      <c r="AF23" s="254"/>
      <c r="AG23" s="254"/>
      <c r="AH23" s="254"/>
      <c r="AI23" s="254"/>
      <c r="AJ23" s="254"/>
      <c r="AK23" s="254"/>
      <c r="AL23" s="254"/>
      <c r="AM23" s="254"/>
      <c r="AN23" s="254"/>
      <c r="AO23" s="19"/>
      <c r="AP23" s="19"/>
      <c r="AQ23" s="19"/>
      <c r="AR23" s="17"/>
      <c r="BE23" s="242"/>
    </row>
    <row r="24" spans="1:71" s="1" customFormat="1" ht="6.9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42"/>
    </row>
    <row r="25" spans="1:71" s="1" customFormat="1" ht="6.9" customHeight="1">
      <c r="B25" s="18"/>
      <c r="C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19"/>
      <c r="AQ25" s="19"/>
      <c r="AR25" s="17"/>
      <c r="BE25" s="242"/>
    </row>
    <row r="26" spans="1:71" s="2" customFormat="1" ht="25.95" customHeight="1">
      <c r="A26" s="31"/>
      <c r="B26" s="32"/>
      <c r="C26" s="33"/>
      <c r="D26" s="34" t="s">
        <v>37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55">
        <f>ROUND(AG94,2)</f>
        <v>0</v>
      </c>
      <c r="AL26" s="256"/>
      <c r="AM26" s="256"/>
      <c r="AN26" s="256"/>
      <c r="AO26" s="256"/>
      <c r="AP26" s="33"/>
      <c r="AQ26" s="33"/>
      <c r="AR26" s="36"/>
      <c r="BE26" s="242"/>
    </row>
    <row r="27" spans="1:71" s="2" customFormat="1" ht="6.9" customHeight="1">
      <c r="A27" s="31"/>
      <c r="B27" s="32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6"/>
      <c r="BE27" s="242"/>
    </row>
    <row r="28" spans="1:71" s="2" customFormat="1" ht="13.2">
      <c r="A28" s="31"/>
      <c r="B28" s="32"/>
      <c r="C28" s="33"/>
      <c r="D28" s="33"/>
      <c r="E28" s="33"/>
      <c r="F28" s="33"/>
      <c r="G28" s="33"/>
      <c r="H28" s="33"/>
      <c r="I28" s="33"/>
      <c r="J28" s="33"/>
      <c r="K28" s="33"/>
      <c r="L28" s="257" t="s">
        <v>38</v>
      </c>
      <c r="M28" s="257"/>
      <c r="N28" s="257"/>
      <c r="O28" s="257"/>
      <c r="P28" s="257"/>
      <c r="Q28" s="33"/>
      <c r="R28" s="33"/>
      <c r="S28" s="33"/>
      <c r="T28" s="33"/>
      <c r="U28" s="33"/>
      <c r="V28" s="33"/>
      <c r="W28" s="257" t="s">
        <v>39</v>
      </c>
      <c r="X28" s="257"/>
      <c r="Y28" s="257"/>
      <c r="Z28" s="257"/>
      <c r="AA28" s="257"/>
      <c r="AB28" s="257"/>
      <c r="AC28" s="257"/>
      <c r="AD28" s="257"/>
      <c r="AE28" s="257"/>
      <c r="AF28" s="33"/>
      <c r="AG28" s="33"/>
      <c r="AH28" s="33"/>
      <c r="AI28" s="33"/>
      <c r="AJ28" s="33"/>
      <c r="AK28" s="257" t="s">
        <v>40</v>
      </c>
      <c r="AL28" s="257"/>
      <c r="AM28" s="257"/>
      <c r="AN28" s="257"/>
      <c r="AO28" s="257"/>
      <c r="AP28" s="33"/>
      <c r="AQ28" s="33"/>
      <c r="AR28" s="36"/>
      <c r="BE28" s="242"/>
    </row>
    <row r="29" spans="1:71" s="3" customFormat="1" ht="14.4" customHeight="1">
      <c r="B29" s="37"/>
      <c r="C29" s="38"/>
      <c r="D29" s="26" t="s">
        <v>41</v>
      </c>
      <c r="E29" s="38"/>
      <c r="F29" s="26" t="s">
        <v>42</v>
      </c>
      <c r="G29" s="38"/>
      <c r="H29" s="38"/>
      <c r="I29" s="38"/>
      <c r="J29" s="38"/>
      <c r="K29" s="38"/>
      <c r="L29" s="244">
        <v>0.2</v>
      </c>
      <c r="M29" s="237"/>
      <c r="N29" s="237"/>
      <c r="O29" s="237"/>
      <c r="P29" s="237"/>
      <c r="Q29" s="38"/>
      <c r="R29" s="38"/>
      <c r="S29" s="38"/>
      <c r="T29" s="38"/>
      <c r="U29" s="38"/>
      <c r="V29" s="38"/>
      <c r="W29" s="236">
        <f>ROUND(AZ94, 2)</f>
        <v>0</v>
      </c>
      <c r="X29" s="237"/>
      <c r="Y29" s="237"/>
      <c r="Z29" s="237"/>
      <c r="AA29" s="237"/>
      <c r="AB29" s="237"/>
      <c r="AC29" s="237"/>
      <c r="AD29" s="237"/>
      <c r="AE29" s="237"/>
      <c r="AF29" s="38"/>
      <c r="AG29" s="38"/>
      <c r="AH29" s="38"/>
      <c r="AI29" s="38"/>
      <c r="AJ29" s="38"/>
      <c r="AK29" s="236">
        <f>ROUND(AV94, 2)</f>
        <v>0</v>
      </c>
      <c r="AL29" s="237"/>
      <c r="AM29" s="237"/>
      <c r="AN29" s="237"/>
      <c r="AO29" s="237"/>
      <c r="AP29" s="38"/>
      <c r="AQ29" s="38"/>
      <c r="AR29" s="39"/>
      <c r="BE29" s="243"/>
    </row>
    <row r="30" spans="1:71" s="3" customFormat="1" ht="14.4" customHeight="1">
      <c r="B30" s="37"/>
      <c r="C30" s="38"/>
      <c r="D30" s="38"/>
      <c r="E30" s="38"/>
      <c r="F30" s="26" t="s">
        <v>43</v>
      </c>
      <c r="G30" s="38"/>
      <c r="H30" s="38"/>
      <c r="I30" s="38"/>
      <c r="J30" s="38"/>
      <c r="K30" s="38"/>
      <c r="L30" s="244">
        <v>0.2</v>
      </c>
      <c r="M30" s="237"/>
      <c r="N30" s="237"/>
      <c r="O30" s="237"/>
      <c r="P30" s="237"/>
      <c r="Q30" s="38"/>
      <c r="R30" s="38"/>
      <c r="S30" s="38"/>
      <c r="T30" s="38"/>
      <c r="U30" s="38"/>
      <c r="V30" s="38"/>
      <c r="W30" s="236">
        <f>ROUND(BA94, 2)</f>
        <v>0</v>
      </c>
      <c r="X30" s="237"/>
      <c r="Y30" s="237"/>
      <c r="Z30" s="237"/>
      <c r="AA30" s="237"/>
      <c r="AB30" s="237"/>
      <c r="AC30" s="237"/>
      <c r="AD30" s="237"/>
      <c r="AE30" s="237"/>
      <c r="AF30" s="38"/>
      <c r="AG30" s="38"/>
      <c r="AH30" s="38"/>
      <c r="AI30" s="38"/>
      <c r="AJ30" s="38"/>
      <c r="AK30" s="236">
        <f>ROUND(AW94, 2)</f>
        <v>0</v>
      </c>
      <c r="AL30" s="237"/>
      <c r="AM30" s="237"/>
      <c r="AN30" s="237"/>
      <c r="AO30" s="237"/>
      <c r="AP30" s="38"/>
      <c r="AQ30" s="38"/>
      <c r="AR30" s="39"/>
      <c r="BE30" s="243"/>
    </row>
    <row r="31" spans="1:71" s="3" customFormat="1" ht="14.4" hidden="1" customHeight="1">
      <c r="B31" s="37"/>
      <c r="C31" s="38"/>
      <c r="D31" s="38"/>
      <c r="E31" s="38"/>
      <c r="F31" s="26" t="s">
        <v>44</v>
      </c>
      <c r="G31" s="38"/>
      <c r="H31" s="38"/>
      <c r="I31" s="38"/>
      <c r="J31" s="38"/>
      <c r="K31" s="38"/>
      <c r="L31" s="244">
        <v>0.2</v>
      </c>
      <c r="M31" s="237"/>
      <c r="N31" s="237"/>
      <c r="O31" s="237"/>
      <c r="P31" s="237"/>
      <c r="Q31" s="38"/>
      <c r="R31" s="38"/>
      <c r="S31" s="38"/>
      <c r="T31" s="38"/>
      <c r="U31" s="38"/>
      <c r="V31" s="38"/>
      <c r="W31" s="236">
        <f>ROUND(BB94, 2)</f>
        <v>0</v>
      </c>
      <c r="X31" s="237"/>
      <c r="Y31" s="237"/>
      <c r="Z31" s="237"/>
      <c r="AA31" s="237"/>
      <c r="AB31" s="237"/>
      <c r="AC31" s="237"/>
      <c r="AD31" s="237"/>
      <c r="AE31" s="237"/>
      <c r="AF31" s="38"/>
      <c r="AG31" s="38"/>
      <c r="AH31" s="38"/>
      <c r="AI31" s="38"/>
      <c r="AJ31" s="38"/>
      <c r="AK31" s="236">
        <v>0</v>
      </c>
      <c r="AL31" s="237"/>
      <c r="AM31" s="237"/>
      <c r="AN31" s="237"/>
      <c r="AO31" s="237"/>
      <c r="AP31" s="38"/>
      <c r="AQ31" s="38"/>
      <c r="AR31" s="39"/>
      <c r="BE31" s="243"/>
    </row>
    <row r="32" spans="1:71" s="3" customFormat="1" ht="14.4" hidden="1" customHeight="1">
      <c r="B32" s="37"/>
      <c r="C32" s="38"/>
      <c r="D32" s="38"/>
      <c r="E32" s="38"/>
      <c r="F32" s="26" t="s">
        <v>45</v>
      </c>
      <c r="G32" s="38"/>
      <c r="H32" s="38"/>
      <c r="I32" s="38"/>
      <c r="J32" s="38"/>
      <c r="K32" s="38"/>
      <c r="L32" s="244">
        <v>0.2</v>
      </c>
      <c r="M32" s="237"/>
      <c r="N32" s="237"/>
      <c r="O32" s="237"/>
      <c r="P32" s="237"/>
      <c r="Q32" s="38"/>
      <c r="R32" s="38"/>
      <c r="S32" s="38"/>
      <c r="T32" s="38"/>
      <c r="U32" s="38"/>
      <c r="V32" s="38"/>
      <c r="W32" s="236">
        <f>ROUND(BC94, 2)</f>
        <v>0</v>
      </c>
      <c r="X32" s="237"/>
      <c r="Y32" s="237"/>
      <c r="Z32" s="237"/>
      <c r="AA32" s="237"/>
      <c r="AB32" s="237"/>
      <c r="AC32" s="237"/>
      <c r="AD32" s="237"/>
      <c r="AE32" s="237"/>
      <c r="AF32" s="38"/>
      <c r="AG32" s="38"/>
      <c r="AH32" s="38"/>
      <c r="AI32" s="38"/>
      <c r="AJ32" s="38"/>
      <c r="AK32" s="236">
        <v>0</v>
      </c>
      <c r="AL32" s="237"/>
      <c r="AM32" s="237"/>
      <c r="AN32" s="237"/>
      <c r="AO32" s="237"/>
      <c r="AP32" s="38"/>
      <c r="AQ32" s="38"/>
      <c r="AR32" s="39"/>
      <c r="BE32" s="243"/>
    </row>
    <row r="33" spans="1:57" s="3" customFormat="1" ht="14.4" hidden="1" customHeight="1">
      <c r="B33" s="37"/>
      <c r="C33" s="38"/>
      <c r="D33" s="38"/>
      <c r="E33" s="38"/>
      <c r="F33" s="26" t="s">
        <v>46</v>
      </c>
      <c r="G33" s="38"/>
      <c r="H33" s="38"/>
      <c r="I33" s="38"/>
      <c r="J33" s="38"/>
      <c r="K33" s="38"/>
      <c r="L33" s="244">
        <v>0</v>
      </c>
      <c r="M33" s="237"/>
      <c r="N33" s="237"/>
      <c r="O33" s="237"/>
      <c r="P33" s="237"/>
      <c r="Q33" s="38"/>
      <c r="R33" s="38"/>
      <c r="S33" s="38"/>
      <c r="T33" s="38"/>
      <c r="U33" s="38"/>
      <c r="V33" s="38"/>
      <c r="W33" s="236">
        <f>ROUND(BD94, 2)</f>
        <v>0</v>
      </c>
      <c r="X33" s="237"/>
      <c r="Y33" s="237"/>
      <c r="Z33" s="237"/>
      <c r="AA33" s="237"/>
      <c r="AB33" s="237"/>
      <c r="AC33" s="237"/>
      <c r="AD33" s="237"/>
      <c r="AE33" s="237"/>
      <c r="AF33" s="38"/>
      <c r="AG33" s="38"/>
      <c r="AH33" s="38"/>
      <c r="AI33" s="38"/>
      <c r="AJ33" s="38"/>
      <c r="AK33" s="236">
        <v>0</v>
      </c>
      <c r="AL33" s="237"/>
      <c r="AM33" s="237"/>
      <c r="AN33" s="237"/>
      <c r="AO33" s="237"/>
      <c r="AP33" s="38"/>
      <c r="AQ33" s="38"/>
      <c r="AR33" s="39"/>
      <c r="BE33" s="243"/>
    </row>
    <row r="34" spans="1:57" s="2" customFormat="1" ht="6.9" customHeight="1">
      <c r="A34" s="31"/>
      <c r="B34" s="32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6"/>
      <c r="BE34" s="242"/>
    </row>
    <row r="35" spans="1:57" s="2" customFormat="1" ht="25.95" customHeight="1">
      <c r="A35" s="31"/>
      <c r="B35" s="32"/>
      <c r="C35" s="40"/>
      <c r="D35" s="41" t="s">
        <v>47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48</v>
      </c>
      <c r="U35" s="42"/>
      <c r="V35" s="42"/>
      <c r="W35" s="42"/>
      <c r="X35" s="248" t="s">
        <v>49</v>
      </c>
      <c r="Y35" s="246"/>
      <c r="Z35" s="246"/>
      <c r="AA35" s="246"/>
      <c r="AB35" s="246"/>
      <c r="AC35" s="42"/>
      <c r="AD35" s="42"/>
      <c r="AE35" s="42"/>
      <c r="AF35" s="42"/>
      <c r="AG35" s="42"/>
      <c r="AH35" s="42"/>
      <c r="AI35" s="42"/>
      <c r="AJ35" s="42"/>
      <c r="AK35" s="245">
        <f>SUM(AK26:AK33)</f>
        <v>0</v>
      </c>
      <c r="AL35" s="246"/>
      <c r="AM35" s="246"/>
      <c r="AN35" s="246"/>
      <c r="AO35" s="247"/>
      <c r="AP35" s="40"/>
      <c r="AQ35" s="40"/>
      <c r="AR35" s="36"/>
      <c r="BE35" s="31"/>
    </row>
    <row r="36" spans="1:57" s="2" customFormat="1" ht="6.9" customHeight="1">
      <c r="A36" s="31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6"/>
      <c r="BE36" s="31"/>
    </row>
    <row r="37" spans="1:57" s="2" customFormat="1" ht="14.4" customHeight="1">
      <c r="A37" s="31"/>
      <c r="B37" s="32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6"/>
      <c r="BE37" s="31"/>
    </row>
    <row r="38" spans="1:57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pans="1:57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pans="1:57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pans="1:57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pans="1:57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pans="1:57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pans="1:57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pans="1:57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pans="1:57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pans="1:5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pans="1:57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pans="1:57" s="2" customFormat="1" ht="14.4" customHeight="1">
      <c r="B49" s="44"/>
      <c r="C49" s="45"/>
      <c r="D49" s="46" t="s">
        <v>50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6" t="s">
        <v>51</v>
      </c>
      <c r="AI49" s="47"/>
      <c r="AJ49" s="47"/>
      <c r="AK49" s="47"/>
      <c r="AL49" s="47"/>
      <c r="AM49" s="47"/>
      <c r="AN49" s="47"/>
      <c r="AO49" s="47"/>
      <c r="AP49" s="45"/>
      <c r="AQ49" s="45"/>
      <c r="AR49" s="48"/>
    </row>
    <row r="50" spans="1:57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 spans="1:57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 spans="1:57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 spans="1:57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 spans="1:57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 spans="1:57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 spans="1:57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 spans="1: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 spans="1:57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 spans="1:57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pans="1:57" s="2" customFormat="1" ht="13.2">
      <c r="A60" s="31"/>
      <c r="B60" s="32"/>
      <c r="C60" s="33"/>
      <c r="D60" s="49" t="s">
        <v>52</v>
      </c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49" t="s">
        <v>53</v>
      </c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49" t="s">
        <v>52</v>
      </c>
      <c r="AI60" s="35"/>
      <c r="AJ60" s="35"/>
      <c r="AK60" s="35"/>
      <c r="AL60" s="35"/>
      <c r="AM60" s="49" t="s">
        <v>53</v>
      </c>
      <c r="AN60" s="35"/>
      <c r="AO60" s="35"/>
      <c r="AP60" s="33"/>
      <c r="AQ60" s="33"/>
      <c r="AR60" s="36"/>
      <c r="BE60" s="31"/>
    </row>
    <row r="61" spans="1:57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 spans="1:57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 spans="1:57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pans="1:57" s="2" customFormat="1" ht="13.2">
      <c r="A64" s="31"/>
      <c r="B64" s="32"/>
      <c r="C64" s="33"/>
      <c r="D64" s="46" t="s">
        <v>54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6" t="s">
        <v>55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6"/>
      <c r="BE64" s="31"/>
    </row>
    <row r="65" spans="1:57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 spans="1:57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 spans="1:5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 spans="1:57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 spans="1:57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 spans="1:57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 spans="1:57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 spans="1:57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 spans="1:57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 spans="1:57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pans="1:57" s="2" customFormat="1" ht="13.2">
      <c r="A75" s="31"/>
      <c r="B75" s="32"/>
      <c r="C75" s="33"/>
      <c r="D75" s="49" t="s">
        <v>52</v>
      </c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49" t="s">
        <v>53</v>
      </c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49" t="s">
        <v>52</v>
      </c>
      <c r="AI75" s="35"/>
      <c r="AJ75" s="35"/>
      <c r="AK75" s="35"/>
      <c r="AL75" s="35"/>
      <c r="AM75" s="49" t="s">
        <v>53</v>
      </c>
      <c r="AN75" s="35"/>
      <c r="AO75" s="35"/>
      <c r="AP75" s="33"/>
      <c r="AQ75" s="33"/>
      <c r="AR75" s="36"/>
      <c r="BE75" s="31"/>
    </row>
    <row r="76" spans="1:57" s="2" customFormat="1">
      <c r="A76" s="31"/>
      <c r="B76" s="32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6"/>
      <c r="BE76" s="31"/>
    </row>
    <row r="77" spans="1:57" s="2" customFormat="1" ht="6.9" customHeight="1">
      <c r="A77" s="31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6"/>
      <c r="BE77" s="31"/>
    </row>
    <row r="81" spans="1:91" s="2" customFormat="1" ht="6.9" customHeight="1">
      <c r="A81" s="31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6"/>
      <c r="BE81" s="31"/>
    </row>
    <row r="82" spans="1:91" s="2" customFormat="1" ht="24.9" customHeight="1">
      <c r="A82" s="31"/>
      <c r="B82" s="32"/>
      <c r="C82" s="20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6"/>
      <c r="BE82" s="31"/>
    </row>
    <row r="83" spans="1:91" s="2" customFormat="1" ht="6.9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6"/>
      <c r="BE83" s="31"/>
    </row>
    <row r="84" spans="1:91" s="4" customFormat="1" ht="12" customHeight="1">
      <c r="B84" s="55"/>
      <c r="C84" s="26" t="s">
        <v>11</v>
      </c>
      <c r="D84" s="56"/>
      <c r="E84" s="56"/>
      <c r="F84" s="56"/>
      <c r="G84" s="56"/>
      <c r="H84" s="56"/>
      <c r="I84" s="56"/>
      <c r="J84" s="56"/>
      <c r="K84" s="56"/>
      <c r="L84" s="56" t="str">
        <f>K5</f>
        <v>2020-013</v>
      </c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57"/>
    </row>
    <row r="85" spans="1:91" s="5" customFormat="1" ht="36.9" customHeight="1">
      <c r="B85" s="58"/>
      <c r="C85" s="59" t="s">
        <v>14</v>
      </c>
      <c r="D85" s="60"/>
      <c r="E85" s="60"/>
      <c r="F85" s="60"/>
      <c r="G85" s="60"/>
      <c r="H85" s="60"/>
      <c r="I85" s="60"/>
      <c r="J85" s="60"/>
      <c r="K85" s="60"/>
      <c r="L85" s="238" t="str">
        <f>K6</f>
        <v>Multifunkčné vysokošpecializované pracovisko Liptovský Hrádok</v>
      </c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  <c r="AJ85" s="239"/>
      <c r="AK85" s="239"/>
      <c r="AL85" s="239"/>
      <c r="AM85" s="239"/>
      <c r="AN85" s="239"/>
      <c r="AO85" s="239"/>
      <c r="AP85" s="60"/>
      <c r="AQ85" s="60"/>
      <c r="AR85" s="61"/>
    </row>
    <row r="86" spans="1:91" s="2" customFormat="1" ht="6.9" customHeight="1">
      <c r="A86" s="31"/>
      <c r="B86" s="32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6"/>
      <c r="BE86" s="31"/>
    </row>
    <row r="87" spans="1:91" s="2" customFormat="1" ht="12" customHeight="1">
      <c r="A87" s="31"/>
      <c r="B87" s="32"/>
      <c r="C87" s="26" t="s">
        <v>18</v>
      </c>
      <c r="D87" s="33"/>
      <c r="E87" s="33"/>
      <c r="F87" s="33"/>
      <c r="G87" s="33"/>
      <c r="H87" s="33"/>
      <c r="I87" s="33"/>
      <c r="J87" s="33"/>
      <c r="K87" s="33"/>
      <c r="L87" s="62" t="str">
        <f>IF(K8="","",K8)</f>
        <v>k.ú. Liptovský Hrádok, parcela č. 1039/7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6" t="s">
        <v>20</v>
      </c>
      <c r="AJ87" s="33"/>
      <c r="AK87" s="33"/>
      <c r="AL87" s="33"/>
      <c r="AM87" s="221">
        <f>IF(AN8= "","",AN8)</f>
        <v>44381</v>
      </c>
      <c r="AN87" s="221"/>
      <c r="AO87" s="33"/>
      <c r="AP87" s="33"/>
      <c r="AQ87" s="33"/>
      <c r="AR87" s="36"/>
      <c r="BE87" s="31"/>
    </row>
    <row r="88" spans="1:91" s="2" customFormat="1" ht="6.9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6"/>
      <c r="BE88" s="31"/>
    </row>
    <row r="89" spans="1:91" s="2" customFormat="1" ht="15.15" customHeight="1">
      <c r="A89" s="31"/>
      <c r="B89" s="32"/>
      <c r="C89" s="26" t="s">
        <v>21</v>
      </c>
      <c r="D89" s="33"/>
      <c r="E89" s="33"/>
      <c r="F89" s="33"/>
      <c r="G89" s="33"/>
      <c r="H89" s="33"/>
      <c r="I89" s="33"/>
      <c r="J89" s="33"/>
      <c r="K89" s="33"/>
      <c r="L89" s="56" t="str">
        <f>IF(E11= "","",E11)</f>
        <v>Horská záchranná služba, Horný Smokovec 52, 062 01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6" t="s">
        <v>27</v>
      </c>
      <c r="AJ89" s="33"/>
      <c r="AK89" s="33"/>
      <c r="AL89" s="33"/>
      <c r="AM89" s="222" t="str">
        <f>IF(E17="","",E17)</f>
        <v>HLINA s.r.o.</v>
      </c>
      <c r="AN89" s="223"/>
      <c r="AO89" s="223"/>
      <c r="AP89" s="223"/>
      <c r="AQ89" s="33"/>
      <c r="AR89" s="36"/>
      <c r="AS89" s="229" t="s">
        <v>57</v>
      </c>
      <c r="AT89" s="230"/>
      <c r="AU89" s="64"/>
      <c r="AV89" s="64"/>
      <c r="AW89" s="64"/>
      <c r="AX89" s="64"/>
      <c r="AY89" s="64"/>
      <c r="AZ89" s="64"/>
      <c r="BA89" s="64"/>
      <c r="BB89" s="64"/>
      <c r="BC89" s="64"/>
      <c r="BD89" s="65"/>
      <c r="BE89" s="31"/>
    </row>
    <row r="90" spans="1:91" s="2" customFormat="1" ht="25.65" customHeight="1">
      <c r="A90" s="31"/>
      <c r="B90" s="32"/>
      <c r="C90" s="26" t="s">
        <v>25</v>
      </c>
      <c r="D90" s="33"/>
      <c r="E90" s="33"/>
      <c r="F90" s="33"/>
      <c r="G90" s="33"/>
      <c r="H90" s="33"/>
      <c r="I90" s="33"/>
      <c r="J90" s="33"/>
      <c r="K90" s="33"/>
      <c r="L90" s="56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6" t="s">
        <v>33</v>
      </c>
      <c r="AJ90" s="33"/>
      <c r="AK90" s="33"/>
      <c r="AL90" s="33"/>
      <c r="AM90" s="222" t="str">
        <f>IF(E20="","",E20)</f>
        <v>Ľubomír Kollárik - STAVCEN</v>
      </c>
      <c r="AN90" s="223"/>
      <c r="AO90" s="223"/>
      <c r="AP90" s="223"/>
      <c r="AQ90" s="33"/>
      <c r="AR90" s="36"/>
      <c r="AS90" s="231"/>
      <c r="AT90" s="232"/>
      <c r="AU90" s="66"/>
      <c r="AV90" s="66"/>
      <c r="AW90" s="66"/>
      <c r="AX90" s="66"/>
      <c r="AY90" s="66"/>
      <c r="AZ90" s="66"/>
      <c r="BA90" s="66"/>
      <c r="BB90" s="66"/>
      <c r="BC90" s="66"/>
      <c r="BD90" s="67"/>
      <c r="BE90" s="31"/>
    </row>
    <row r="91" spans="1:91" s="2" customFormat="1" ht="10.95" customHeight="1">
      <c r="A91" s="31"/>
      <c r="B91" s="32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6"/>
      <c r="AS91" s="233"/>
      <c r="AT91" s="234"/>
      <c r="AU91" s="68"/>
      <c r="AV91" s="68"/>
      <c r="AW91" s="68"/>
      <c r="AX91" s="68"/>
      <c r="AY91" s="68"/>
      <c r="AZ91" s="68"/>
      <c r="BA91" s="68"/>
      <c r="BB91" s="68"/>
      <c r="BC91" s="68"/>
      <c r="BD91" s="69"/>
      <c r="BE91" s="31"/>
    </row>
    <row r="92" spans="1:91" s="2" customFormat="1" ht="29.25" customHeight="1">
      <c r="A92" s="31"/>
      <c r="B92" s="32"/>
      <c r="C92" s="259" t="s">
        <v>58</v>
      </c>
      <c r="D92" s="225"/>
      <c r="E92" s="225"/>
      <c r="F92" s="225"/>
      <c r="G92" s="225"/>
      <c r="H92" s="70"/>
      <c r="I92" s="224" t="s">
        <v>59</v>
      </c>
      <c r="J92" s="225"/>
      <c r="K92" s="225"/>
      <c r="L92" s="225"/>
      <c r="M92" s="225"/>
      <c r="N92" s="225"/>
      <c r="O92" s="225"/>
      <c r="P92" s="225"/>
      <c r="Q92" s="225"/>
      <c r="R92" s="225"/>
      <c r="S92" s="225"/>
      <c r="T92" s="225"/>
      <c r="U92" s="225"/>
      <c r="V92" s="225"/>
      <c r="W92" s="225"/>
      <c r="X92" s="225"/>
      <c r="Y92" s="225"/>
      <c r="Z92" s="225"/>
      <c r="AA92" s="225"/>
      <c r="AB92" s="225"/>
      <c r="AC92" s="225"/>
      <c r="AD92" s="225"/>
      <c r="AE92" s="225"/>
      <c r="AF92" s="225"/>
      <c r="AG92" s="228" t="s">
        <v>60</v>
      </c>
      <c r="AH92" s="225"/>
      <c r="AI92" s="225"/>
      <c r="AJ92" s="225"/>
      <c r="AK92" s="225"/>
      <c r="AL92" s="225"/>
      <c r="AM92" s="225"/>
      <c r="AN92" s="224" t="s">
        <v>61</v>
      </c>
      <c r="AO92" s="225"/>
      <c r="AP92" s="226"/>
      <c r="AQ92" s="71" t="s">
        <v>62</v>
      </c>
      <c r="AR92" s="36"/>
      <c r="AS92" s="72" t="s">
        <v>63</v>
      </c>
      <c r="AT92" s="73" t="s">
        <v>64</v>
      </c>
      <c r="AU92" s="73" t="s">
        <v>65</v>
      </c>
      <c r="AV92" s="73" t="s">
        <v>66</v>
      </c>
      <c r="AW92" s="73" t="s">
        <v>67</v>
      </c>
      <c r="AX92" s="73" t="s">
        <v>68</v>
      </c>
      <c r="AY92" s="73" t="s">
        <v>69</v>
      </c>
      <c r="AZ92" s="73" t="s">
        <v>70</v>
      </c>
      <c r="BA92" s="73" t="s">
        <v>71</v>
      </c>
      <c r="BB92" s="73" t="s">
        <v>72</v>
      </c>
      <c r="BC92" s="73" t="s">
        <v>73</v>
      </c>
      <c r="BD92" s="74" t="s">
        <v>74</v>
      </c>
      <c r="BE92" s="31"/>
    </row>
    <row r="93" spans="1:91" s="2" customFormat="1" ht="10.95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6"/>
      <c r="AS93" s="75"/>
      <c r="AT93" s="76"/>
      <c r="AU93" s="76"/>
      <c r="AV93" s="76"/>
      <c r="AW93" s="76"/>
      <c r="AX93" s="76"/>
      <c r="AY93" s="76"/>
      <c r="AZ93" s="76"/>
      <c r="BA93" s="76"/>
      <c r="BB93" s="76"/>
      <c r="BC93" s="76"/>
      <c r="BD93" s="77"/>
      <c r="BE93" s="31"/>
    </row>
    <row r="94" spans="1:91" s="6" customFormat="1" ht="32.4" customHeight="1">
      <c r="B94" s="78"/>
      <c r="C94" s="79" t="s">
        <v>75</v>
      </c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240">
        <f>ROUND(SUM(AG95:AG104),2)</f>
        <v>0</v>
      </c>
      <c r="AH94" s="240"/>
      <c r="AI94" s="240"/>
      <c r="AJ94" s="240"/>
      <c r="AK94" s="240"/>
      <c r="AL94" s="240"/>
      <c r="AM94" s="240"/>
      <c r="AN94" s="235">
        <f t="shared" ref="AN94:AN104" si="0">SUM(AG94,AT94)</f>
        <v>0</v>
      </c>
      <c r="AO94" s="235"/>
      <c r="AP94" s="235"/>
      <c r="AQ94" s="82" t="s">
        <v>1</v>
      </c>
      <c r="AR94" s="83"/>
      <c r="AS94" s="84">
        <f>ROUND(SUM(AS95:AS104),2)</f>
        <v>0</v>
      </c>
      <c r="AT94" s="85">
        <f t="shared" ref="AT94:AT104" si="1">ROUND(SUM(AV94:AW94),2)</f>
        <v>0</v>
      </c>
      <c r="AU94" s="86">
        <f>ROUND(SUM(AU95:AU104),5)</f>
        <v>0</v>
      </c>
      <c r="AV94" s="85">
        <f>ROUND(AZ94*L29,2)</f>
        <v>0</v>
      </c>
      <c r="AW94" s="85">
        <f>ROUND(BA94*L30,2)</f>
        <v>0</v>
      </c>
      <c r="AX94" s="85">
        <f>ROUND(BB94*L29,2)</f>
        <v>0</v>
      </c>
      <c r="AY94" s="85">
        <f>ROUND(BC94*L30,2)</f>
        <v>0</v>
      </c>
      <c r="AZ94" s="85">
        <f>ROUND(SUM(AZ95:AZ104),2)</f>
        <v>0</v>
      </c>
      <c r="BA94" s="85">
        <f>ROUND(SUM(BA95:BA104),2)</f>
        <v>0</v>
      </c>
      <c r="BB94" s="85">
        <f>ROUND(SUM(BB95:BB104),2)</f>
        <v>0</v>
      </c>
      <c r="BC94" s="85">
        <f>ROUND(SUM(BC95:BC104),2)</f>
        <v>0</v>
      </c>
      <c r="BD94" s="87">
        <f>ROUND(SUM(BD95:BD104),2)</f>
        <v>0</v>
      </c>
      <c r="BS94" s="88" t="s">
        <v>76</v>
      </c>
      <c r="BT94" s="88" t="s">
        <v>77</v>
      </c>
      <c r="BU94" s="89" t="s">
        <v>78</v>
      </c>
      <c r="BV94" s="88" t="s">
        <v>79</v>
      </c>
      <c r="BW94" s="88" t="s">
        <v>5</v>
      </c>
      <c r="BX94" s="88" t="s">
        <v>80</v>
      </c>
      <c r="CL94" s="88" t="s">
        <v>1</v>
      </c>
    </row>
    <row r="95" spans="1:91" s="7" customFormat="1" ht="37.5" customHeight="1">
      <c r="A95" s="90" t="s">
        <v>81</v>
      </c>
      <c r="B95" s="91"/>
      <c r="C95" s="92"/>
      <c r="D95" s="258" t="s">
        <v>82</v>
      </c>
      <c r="E95" s="258"/>
      <c r="F95" s="258"/>
      <c r="G95" s="258"/>
      <c r="H95" s="258"/>
      <c r="I95" s="93"/>
      <c r="J95" s="258" t="s">
        <v>83</v>
      </c>
      <c r="K95" s="258"/>
      <c r="L95" s="258"/>
      <c r="M95" s="258"/>
      <c r="N95" s="258"/>
      <c r="O95" s="258"/>
      <c r="P95" s="258"/>
      <c r="Q95" s="258"/>
      <c r="R95" s="258"/>
      <c r="S95" s="258"/>
      <c r="T95" s="258"/>
      <c r="U95" s="258"/>
      <c r="V95" s="258"/>
      <c r="W95" s="258"/>
      <c r="X95" s="258"/>
      <c r="Y95" s="258"/>
      <c r="Z95" s="258"/>
      <c r="AA95" s="258"/>
      <c r="AB95" s="258"/>
      <c r="AC95" s="258"/>
      <c r="AD95" s="258"/>
      <c r="AE95" s="258"/>
      <c r="AF95" s="258"/>
      <c r="AG95" s="219">
        <f>'SO-01 - SO01 JESTVUJÚCE A...'!J30</f>
        <v>0</v>
      </c>
      <c r="AH95" s="220"/>
      <c r="AI95" s="220"/>
      <c r="AJ95" s="220"/>
      <c r="AK95" s="220"/>
      <c r="AL95" s="220"/>
      <c r="AM95" s="220"/>
      <c r="AN95" s="219">
        <f t="shared" si="0"/>
        <v>0</v>
      </c>
      <c r="AO95" s="220"/>
      <c r="AP95" s="220"/>
      <c r="AQ95" s="94" t="s">
        <v>84</v>
      </c>
      <c r="AR95" s="95"/>
      <c r="AS95" s="96">
        <v>0</v>
      </c>
      <c r="AT95" s="97">
        <f t="shared" si="1"/>
        <v>0</v>
      </c>
      <c r="AU95" s="98">
        <f>'SO-01 - SO01 JESTVUJÚCE A...'!P141</f>
        <v>0</v>
      </c>
      <c r="AV95" s="97">
        <f>'SO-01 - SO01 JESTVUJÚCE A...'!J33</f>
        <v>0</v>
      </c>
      <c r="AW95" s="97">
        <f>'SO-01 - SO01 JESTVUJÚCE A...'!J34</f>
        <v>0</v>
      </c>
      <c r="AX95" s="97">
        <f>'SO-01 - SO01 JESTVUJÚCE A...'!J35</f>
        <v>0</v>
      </c>
      <c r="AY95" s="97">
        <f>'SO-01 - SO01 JESTVUJÚCE A...'!J36</f>
        <v>0</v>
      </c>
      <c r="AZ95" s="97">
        <f>'SO-01 - SO01 JESTVUJÚCE A...'!F33</f>
        <v>0</v>
      </c>
      <c r="BA95" s="97">
        <f>'SO-01 - SO01 JESTVUJÚCE A...'!F34</f>
        <v>0</v>
      </c>
      <c r="BB95" s="97">
        <f>'SO-01 - SO01 JESTVUJÚCE A...'!F35</f>
        <v>0</v>
      </c>
      <c r="BC95" s="97">
        <f>'SO-01 - SO01 JESTVUJÚCE A...'!F36</f>
        <v>0</v>
      </c>
      <c r="BD95" s="99">
        <f>'SO-01 - SO01 JESTVUJÚCE A...'!F37</f>
        <v>0</v>
      </c>
      <c r="BT95" s="100" t="s">
        <v>85</v>
      </c>
      <c r="BV95" s="100" t="s">
        <v>79</v>
      </c>
      <c r="BW95" s="100" t="s">
        <v>86</v>
      </c>
      <c r="BX95" s="100" t="s">
        <v>5</v>
      </c>
      <c r="CL95" s="100" t="s">
        <v>1</v>
      </c>
      <c r="CM95" s="100" t="s">
        <v>77</v>
      </c>
    </row>
    <row r="96" spans="1:91" s="7" customFormat="1" ht="37.5" customHeight="1">
      <c r="A96" s="90" t="s">
        <v>81</v>
      </c>
      <c r="B96" s="91"/>
      <c r="C96" s="92"/>
      <c r="D96" s="258" t="s">
        <v>87</v>
      </c>
      <c r="E96" s="258"/>
      <c r="F96" s="258"/>
      <c r="G96" s="258"/>
      <c r="H96" s="258"/>
      <c r="I96" s="93"/>
      <c r="J96" s="258" t="s">
        <v>88</v>
      </c>
      <c r="K96" s="258"/>
      <c r="L96" s="258"/>
      <c r="M96" s="258"/>
      <c r="N96" s="258"/>
      <c r="O96" s="258"/>
      <c r="P96" s="258"/>
      <c r="Q96" s="258"/>
      <c r="R96" s="258"/>
      <c r="S96" s="258"/>
      <c r="T96" s="258"/>
      <c r="U96" s="258"/>
      <c r="V96" s="258"/>
      <c r="W96" s="258"/>
      <c r="X96" s="258"/>
      <c r="Y96" s="258"/>
      <c r="Z96" s="258"/>
      <c r="AA96" s="258"/>
      <c r="AB96" s="258"/>
      <c r="AC96" s="258"/>
      <c r="AD96" s="258"/>
      <c r="AE96" s="258"/>
      <c r="AF96" s="258"/>
      <c r="AG96" s="219">
        <f>'SO-02 - SO02 MULTIFUNKČNÉ...'!J30</f>
        <v>0</v>
      </c>
      <c r="AH96" s="220"/>
      <c r="AI96" s="220"/>
      <c r="AJ96" s="220"/>
      <c r="AK96" s="220"/>
      <c r="AL96" s="220"/>
      <c r="AM96" s="220"/>
      <c r="AN96" s="219">
        <f t="shared" si="0"/>
        <v>0</v>
      </c>
      <c r="AO96" s="220"/>
      <c r="AP96" s="220"/>
      <c r="AQ96" s="94" t="s">
        <v>84</v>
      </c>
      <c r="AR96" s="95"/>
      <c r="AS96" s="96">
        <v>0</v>
      </c>
      <c r="AT96" s="97">
        <f t="shared" si="1"/>
        <v>0</v>
      </c>
      <c r="AU96" s="98">
        <f>'SO-02 - SO02 MULTIFUNKČNÉ...'!P149</f>
        <v>0</v>
      </c>
      <c r="AV96" s="97">
        <f>'SO-02 - SO02 MULTIFUNKČNÉ...'!J33</f>
        <v>0</v>
      </c>
      <c r="AW96" s="97">
        <f>'SO-02 - SO02 MULTIFUNKČNÉ...'!J34</f>
        <v>0</v>
      </c>
      <c r="AX96" s="97">
        <f>'SO-02 - SO02 MULTIFUNKČNÉ...'!J35</f>
        <v>0</v>
      </c>
      <c r="AY96" s="97">
        <f>'SO-02 - SO02 MULTIFUNKČNÉ...'!J36</f>
        <v>0</v>
      </c>
      <c r="AZ96" s="97">
        <f>'SO-02 - SO02 MULTIFUNKČNÉ...'!F33</f>
        <v>0</v>
      </c>
      <c r="BA96" s="97">
        <f>'SO-02 - SO02 MULTIFUNKČNÉ...'!F34</f>
        <v>0</v>
      </c>
      <c r="BB96" s="97">
        <f>'SO-02 - SO02 MULTIFUNKČNÉ...'!F35</f>
        <v>0</v>
      </c>
      <c r="BC96" s="97">
        <f>'SO-02 - SO02 MULTIFUNKČNÉ...'!F36</f>
        <v>0</v>
      </c>
      <c r="BD96" s="99">
        <f>'SO-02 - SO02 MULTIFUNKČNÉ...'!F37</f>
        <v>0</v>
      </c>
      <c r="BT96" s="100" t="s">
        <v>85</v>
      </c>
      <c r="BV96" s="100" t="s">
        <v>79</v>
      </c>
      <c r="BW96" s="100" t="s">
        <v>89</v>
      </c>
      <c r="BX96" s="100" t="s">
        <v>5</v>
      </c>
      <c r="CL96" s="100" t="s">
        <v>1</v>
      </c>
      <c r="CM96" s="100" t="s">
        <v>77</v>
      </c>
    </row>
    <row r="97" spans="1:91" s="7" customFormat="1" ht="24.75" customHeight="1">
      <c r="A97" s="90" t="s">
        <v>81</v>
      </c>
      <c r="B97" s="91"/>
      <c r="C97" s="92"/>
      <c r="D97" s="258" t="s">
        <v>90</v>
      </c>
      <c r="E97" s="258"/>
      <c r="F97" s="258"/>
      <c r="G97" s="258"/>
      <c r="H97" s="258"/>
      <c r="I97" s="93"/>
      <c r="J97" s="258" t="s">
        <v>91</v>
      </c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19">
        <f>'SO-03 - SO03 ROZŠÍRENIE E...'!J30</f>
        <v>0</v>
      </c>
      <c r="AH97" s="220"/>
      <c r="AI97" s="220"/>
      <c r="AJ97" s="220"/>
      <c r="AK97" s="220"/>
      <c r="AL97" s="220"/>
      <c r="AM97" s="220"/>
      <c r="AN97" s="219">
        <f t="shared" si="0"/>
        <v>0</v>
      </c>
      <c r="AO97" s="220"/>
      <c r="AP97" s="220"/>
      <c r="AQ97" s="94" t="s">
        <v>84</v>
      </c>
      <c r="AR97" s="95"/>
      <c r="AS97" s="96">
        <v>0</v>
      </c>
      <c r="AT97" s="97">
        <f t="shared" si="1"/>
        <v>0</v>
      </c>
      <c r="AU97" s="98">
        <f>'SO-03 - SO03 ROZŠÍRENIE E...'!P121</f>
        <v>0</v>
      </c>
      <c r="AV97" s="97">
        <f>'SO-03 - SO03 ROZŠÍRENIE E...'!J33</f>
        <v>0</v>
      </c>
      <c r="AW97" s="97">
        <f>'SO-03 - SO03 ROZŠÍRENIE E...'!J34</f>
        <v>0</v>
      </c>
      <c r="AX97" s="97">
        <f>'SO-03 - SO03 ROZŠÍRENIE E...'!J35</f>
        <v>0</v>
      </c>
      <c r="AY97" s="97">
        <f>'SO-03 - SO03 ROZŠÍRENIE E...'!J36</f>
        <v>0</v>
      </c>
      <c r="AZ97" s="97">
        <f>'SO-03 - SO03 ROZŠÍRENIE E...'!F33</f>
        <v>0</v>
      </c>
      <c r="BA97" s="97">
        <f>'SO-03 - SO03 ROZŠÍRENIE E...'!F34</f>
        <v>0</v>
      </c>
      <c r="BB97" s="97">
        <f>'SO-03 - SO03 ROZŠÍRENIE E...'!F35</f>
        <v>0</v>
      </c>
      <c r="BC97" s="97">
        <f>'SO-03 - SO03 ROZŠÍRENIE E...'!F36</f>
        <v>0</v>
      </c>
      <c r="BD97" s="99">
        <f>'SO-03 - SO03 ROZŠÍRENIE E...'!F37</f>
        <v>0</v>
      </c>
      <c r="BT97" s="100" t="s">
        <v>85</v>
      </c>
      <c r="BV97" s="100" t="s">
        <v>79</v>
      </c>
      <c r="BW97" s="100" t="s">
        <v>92</v>
      </c>
      <c r="BX97" s="100" t="s">
        <v>5</v>
      </c>
      <c r="CL97" s="100" t="s">
        <v>1</v>
      </c>
      <c r="CM97" s="100" t="s">
        <v>77</v>
      </c>
    </row>
    <row r="98" spans="1:91" s="7" customFormat="1" ht="24.75" customHeight="1">
      <c r="A98" s="90" t="s">
        <v>81</v>
      </c>
      <c r="B98" s="91"/>
      <c r="C98" s="92"/>
      <c r="D98" s="258" t="s">
        <v>93</v>
      </c>
      <c r="E98" s="258"/>
      <c r="F98" s="258"/>
      <c r="G98" s="258"/>
      <c r="H98" s="258"/>
      <c r="I98" s="93"/>
      <c r="J98" s="258" t="s">
        <v>94</v>
      </c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19">
        <f>'SO-04 - SO04 ROZŠÍRENIE V...'!J30</f>
        <v>0</v>
      </c>
      <c r="AH98" s="220"/>
      <c r="AI98" s="220"/>
      <c r="AJ98" s="220"/>
      <c r="AK98" s="220"/>
      <c r="AL98" s="220"/>
      <c r="AM98" s="220"/>
      <c r="AN98" s="219">
        <f t="shared" si="0"/>
        <v>0</v>
      </c>
      <c r="AO98" s="220"/>
      <c r="AP98" s="220"/>
      <c r="AQ98" s="94" t="s">
        <v>84</v>
      </c>
      <c r="AR98" s="95"/>
      <c r="AS98" s="96">
        <v>0</v>
      </c>
      <c r="AT98" s="97">
        <f t="shared" si="1"/>
        <v>0</v>
      </c>
      <c r="AU98" s="98">
        <f>'SO-04 - SO04 ROZŠÍRENIE V...'!P125</f>
        <v>0</v>
      </c>
      <c r="AV98" s="97">
        <f>'SO-04 - SO04 ROZŠÍRENIE V...'!J33</f>
        <v>0</v>
      </c>
      <c r="AW98" s="97">
        <f>'SO-04 - SO04 ROZŠÍRENIE V...'!J34</f>
        <v>0</v>
      </c>
      <c r="AX98" s="97">
        <f>'SO-04 - SO04 ROZŠÍRENIE V...'!J35</f>
        <v>0</v>
      </c>
      <c r="AY98" s="97">
        <f>'SO-04 - SO04 ROZŠÍRENIE V...'!J36</f>
        <v>0</v>
      </c>
      <c r="AZ98" s="97">
        <f>'SO-04 - SO04 ROZŠÍRENIE V...'!F33</f>
        <v>0</v>
      </c>
      <c r="BA98" s="97">
        <f>'SO-04 - SO04 ROZŠÍRENIE V...'!F34</f>
        <v>0</v>
      </c>
      <c r="BB98" s="97">
        <f>'SO-04 - SO04 ROZŠÍRENIE V...'!F35</f>
        <v>0</v>
      </c>
      <c r="BC98" s="97">
        <f>'SO-04 - SO04 ROZŠÍRENIE V...'!F36</f>
        <v>0</v>
      </c>
      <c r="BD98" s="99">
        <f>'SO-04 - SO04 ROZŠÍRENIE V...'!F37</f>
        <v>0</v>
      </c>
      <c r="BT98" s="100" t="s">
        <v>85</v>
      </c>
      <c r="BV98" s="100" t="s">
        <v>79</v>
      </c>
      <c r="BW98" s="100" t="s">
        <v>95</v>
      </c>
      <c r="BX98" s="100" t="s">
        <v>5</v>
      </c>
      <c r="CL98" s="100" t="s">
        <v>1</v>
      </c>
      <c r="CM98" s="100" t="s">
        <v>77</v>
      </c>
    </row>
    <row r="99" spans="1:91" s="7" customFormat="1" ht="24.75" customHeight="1">
      <c r="A99" s="90" t="s">
        <v>81</v>
      </c>
      <c r="B99" s="91"/>
      <c r="C99" s="92"/>
      <c r="D99" s="258" t="s">
        <v>96</v>
      </c>
      <c r="E99" s="258"/>
      <c r="F99" s="258"/>
      <c r="G99" s="258"/>
      <c r="H99" s="258"/>
      <c r="I99" s="93"/>
      <c r="J99" s="258" t="s">
        <v>97</v>
      </c>
      <c r="K99" s="258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19">
        <f>'SO-05 - SO05 ROZŠÍRENIE K...'!J30</f>
        <v>0</v>
      </c>
      <c r="AH99" s="220"/>
      <c r="AI99" s="220"/>
      <c r="AJ99" s="220"/>
      <c r="AK99" s="220"/>
      <c r="AL99" s="220"/>
      <c r="AM99" s="220"/>
      <c r="AN99" s="219">
        <f t="shared" si="0"/>
        <v>0</v>
      </c>
      <c r="AO99" s="220"/>
      <c r="AP99" s="220"/>
      <c r="AQ99" s="94" t="s">
        <v>84</v>
      </c>
      <c r="AR99" s="95"/>
      <c r="AS99" s="96">
        <v>0</v>
      </c>
      <c r="AT99" s="97">
        <f t="shared" si="1"/>
        <v>0</v>
      </c>
      <c r="AU99" s="98">
        <f>'SO-05 - SO05 ROZŠÍRENIE K...'!P127</f>
        <v>0</v>
      </c>
      <c r="AV99" s="97">
        <f>'SO-05 - SO05 ROZŠÍRENIE K...'!J33</f>
        <v>0</v>
      </c>
      <c r="AW99" s="97">
        <f>'SO-05 - SO05 ROZŠÍRENIE K...'!J34</f>
        <v>0</v>
      </c>
      <c r="AX99" s="97">
        <f>'SO-05 - SO05 ROZŠÍRENIE K...'!J35</f>
        <v>0</v>
      </c>
      <c r="AY99" s="97">
        <f>'SO-05 - SO05 ROZŠÍRENIE K...'!J36</f>
        <v>0</v>
      </c>
      <c r="AZ99" s="97">
        <f>'SO-05 - SO05 ROZŠÍRENIE K...'!F33</f>
        <v>0</v>
      </c>
      <c r="BA99" s="97">
        <f>'SO-05 - SO05 ROZŠÍRENIE K...'!F34</f>
        <v>0</v>
      </c>
      <c r="BB99" s="97">
        <f>'SO-05 - SO05 ROZŠÍRENIE K...'!F35</f>
        <v>0</v>
      </c>
      <c r="BC99" s="97">
        <f>'SO-05 - SO05 ROZŠÍRENIE K...'!F36</f>
        <v>0</v>
      </c>
      <c r="BD99" s="99">
        <f>'SO-05 - SO05 ROZŠÍRENIE K...'!F37</f>
        <v>0</v>
      </c>
      <c r="BT99" s="100" t="s">
        <v>85</v>
      </c>
      <c r="BV99" s="100" t="s">
        <v>79</v>
      </c>
      <c r="BW99" s="100" t="s">
        <v>98</v>
      </c>
      <c r="BX99" s="100" t="s">
        <v>5</v>
      </c>
      <c r="CL99" s="100" t="s">
        <v>1</v>
      </c>
      <c r="CM99" s="100" t="s">
        <v>77</v>
      </c>
    </row>
    <row r="100" spans="1:91" s="7" customFormat="1" ht="16.5" customHeight="1">
      <c r="A100" s="90" t="s">
        <v>81</v>
      </c>
      <c r="B100" s="91"/>
      <c r="C100" s="92"/>
      <c r="D100" s="258" t="s">
        <v>99</v>
      </c>
      <c r="E100" s="258"/>
      <c r="F100" s="258"/>
      <c r="G100" s="258"/>
      <c r="H100" s="258"/>
      <c r="I100" s="93"/>
      <c r="J100" s="258" t="s">
        <v>100</v>
      </c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19">
        <f>'SO-06 - SO06 SPOJOVACÍ MO...'!J30</f>
        <v>0</v>
      </c>
      <c r="AH100" s="220"/>
      <c r="AI100" s="220"/>
      <c r="AJ100" s="220"/>
      <c r="AK100" s="220"/>
      <c r="AL100" s="220"/>
      <c r="AM100" s="220"/>
      <c r="AN100" s="219">
        <f t="shared" si="0"/>
        <v>0</v>
      </c>
      <c r="AO100" s="220"/>
      <c r="AP100" s="220"/>
      <c r="AQ100" s="94" t="s">
        <v>84</v>
      </c>
      <c r="AR100" s="95"/>
      <c r="AS100" s="96">
        <v>0</v>
      </c>
      <c r="AT100" s="97">
        <f t="shared" si="1"/>
        <v>0</v>
      </c>
      <c r="AU100" s="98">
        <f>'SO-06 - SO06 SPOJOVACÍ MO...'!P122</f>
        <v>0</v>
      </c>
      <c r="AV100" s="97">
        <f>'SO-06 - SO06 SPOJOVACÍ MO...'!J33</f>
        <v>0</v>
      </c>
      <c r="AW100" s="97">
        <f>'SO-06 - SO06 SPOJOVACÍ MO...'!J34</f>
        <v>0</v>
      </c>
      <c r="AX100" s="97">
        <f>'SO-06 - SO06 SPOJOVACÍ MO...'!J35</f>
        <v>0</v>
      </c>
      <c r="AY100" s="97">
        <f>'SO-06 - SO06 SPOJOVACÍ MO...'!J36</f>
        <v>0</v>
      </c>
      <c r="AZ100" s="97">
        <f>'SO-06 - SO06 SPOJOVACÍ MO...'!F33</f>
        <v>0</v>
      </c>
      <c r="BA100" s="97">
        <f>'SO-06 - SO06 SPOJOVACÍ MO...'!F34</f>
        <v>0</v>
      </c>
      <c r="BB100" s="97">
        <f>'SO-06 - SO06 SPOJOVACÍ MO...'!F35</f>
        <v>0</v>
      </c>
      <c r="BC100" s="97">
        <f>'SO-06 - SO06 SPOJOVACÍ MO...'!F36</f>
        <v>0</v>
      </c>
      <c r="BD100" s="99">
        <f>'SO-06 - SO06 SPOJOVACÍ MO...'!F37</f>
        <v>0</v>
      </c>
      <c r="BT100" s="100" t="s">
        <v>85</v>
      </c>
      <c r="BV100" s="100" t="s">
        <v>79</v>
      </c>
      <c r="BW100" s="100" t="s">
        <v>101</v>
      </c>
      <c r="BX100" s="100" t="s">
        <v>5</v>
      </c>
      <c r="CL100" s="100" t="s">
        <v>1</v>
      </c>
      <c r="CM100" s="100" t="s">
        <v>77</v>
      </c>
    </row>
    <row r="101" spans="1:91" s="7" customFormat="1" ht="16.5" customHeight="1">
      <c r="A101" s="90" t="s">
        <v>81</v>
      </c>
      <c r="B101" s="91"/>
      <c r="C101" s="92"/>
      <c r="D101" s="258" t="s">
        <v>102</v>
      </c>
      <c r="E101" s="258"/>
      <c r="F101" s="258"/>
      <c r="G101" s="258"/>
      <c r="H101" s="258"/>
      <c r="I101" s="93"/>
      <c r="J101" s="258" t="s">
        <v>103</v>
      </c>
      <c r="K101" s="258"/>
      <c r="L101" s="258"/>
      <c r="M101" s="258"/>
      <c r="N101" s="258"/>
      <c r="O101" s="258"/>
      <c r="P101" s="258"/>
      <c r="Q101" s="258"/>
      <c r="R101" s="258"/>
      <c r="S101" s="258"/>
      <c r="T101" s="258"/>
      <c r="U101" s="258"/>
      <c r="V101" s="258"/>
      <c r="W101" s="258"/>
      <c r="X101" s="258"/>
      <c r="Y101" s="258"/>
      <c r="Z101" s="258"/>
      <c r="AA101" s="258"/>
      <c r="AB101" s="258"/>
      <c r="AC101" s="258"/>
      <c r="AD101" s="258"/>
      <c r="AE101" s="258"/>
      <c r="AF101" s="258"/>
      <c r="AG101" s="219">
        <f>'SO-07 - SO07 ROZŠÍRENIE D...'!J30</f>
        <v>0</v>
      </c>
      <c r="AH101" s="220"/>
      <c r="AI101" s="220"/>
      <c r="AJ101" s="220"/>
      <c r="AK101" s="220"/>
      <c r="AL101" s="220"/>
      <c r="AM101" s="220"/>
      <c r="AN101" s="219">
        <f t="shared" si="0"/>
        <v>0</v>
      </c>
      <c r="AO101" s="220"/>
      <c r="AP101" s="220"/>
      <c r="AQ101" s="94" t="s">
        <v>84</v>
      </c>
      <c r="AR101" s="95"/>
      <c r="AS101" s="96">
        <v>0</v>
      </c>
      <c r="AT101" s="97">
        <f t="shared" si="1"/>
        <v>0</v>
      </c>
      <c r="AU101" s="98">
        <f>'SO-07 - SO07 ROZŠÍRENIE D...'!P121</f>
        <v>0</v>
      </c>
      <c r="AV101" s="97">
        <f>'SO-07 - SO07 ROZŠÍRENIE D...'!J33</f>
        <v>0</v>
      </c>
      <c r="AW101" s="97">
        <f>'SO-07 - SO07 ROZŠÍRENIE D...'!J34</f>
        <v>0</v>
      </c>
      <c r="AX101" s="97">
        <f>'SO-07 - SO07 ROZŠÍRENIE D...'!J35</f>
        <v>0</v>
      </c>
      <c r="AY101" s="97">
        <f>'SO-07 - SO07 ROZŠÍRENIE D...'!J36</f>
        <v>0</v>
      </c>
      <c r="AZ101" s="97">
        <f>'SO-07 - SO07 ROZŠÍRENIE D...'!F33</f>
        <v>0</v>
      </c>
      <c r="BA101" s="97">
        <f>'SO-07 - SO07 ROZŠÍRENIE D...'!F34</f>
        <v>0</v>
      </c>
      <c r="BB101" s="97">
        <f>'SO-07 - SO07 ROZŠÍRENIE D...'!F35</f>
        <v>0</v>
      </c>
      <c r="BC101" s="97">
        <f>'SO-07 - SO07 ROZŠÍRENIE D...'!F36</f>
        <v>0</v>
      </c>
      <c r="BD101" s="99">
        <f>'SO-07 - SO07 ROZŠÍRENIE D...'!F37</f>
        <v>0</v>
      </c>
      <c r="BT101" s="100" t="s">
        <v>85</v>
      </c>
      <c r="BV101" s="100" t="s">
        <v>79</v>
      </c>
      <c r="BW101" s="100" t="s">
        <v>104</v>
      </c>
      <c r="BX101" s="100" t="s">
        <v>5</v>
      </c>
      <c r="CL101" s="100" t="s">
        <v>1</v>
      </c>
      <c r="CM101" s="100" t="s">
        <v>77</v>
      </c>
    </row>
    <row r="102" spans="1:91" s="7" customFormat="1" ht="16.5" customHeight="1">
      <c r="A102" s="90" t="s">
        <v>81</v>
      </c>
      <c r="B102" s="91"/>
      <c r="C102" s="92"/>
      <c r="D102" s="258" t="s">
        <v>105</v>
      </c>
      <c r="E102" s="258"/>
      <c r="F102" s="258"/>
      <c r="G102" s="258"/>
      <c r="H102" s="258"/>
      <c r="I102" s="93"/>
      <c r="J102" s="258" t="s">
        <v>106</v>
      </c>
      <c r="K102" s="258"/>
      <c r="L102" s="258"/>
      <c r="M102" s="258"/>
      <c r="N102" s="258"/>
      <c r="O102" s="258"/>
      <c r="P102" s="258"/>
      <c r="Q102" s="258"/>
      <c r="R102" s="258"/>
      <c r="S102" s="258"/>
      <c r="T102" s="258"/>
      <c r="U102" s="258"/>
      <c r="V102" s="258"/>
      <c r="W102" s="258"/>
      <c r="X102" s="258"/>
      <c r="Y102" s="258"/>
      <c r="Z102" s="258"/>
      <c r="AA102" s="258"/>
      <c r="AB102" s="258"/>
      <c r="AC102" s="258"/>
      <c r="AD102" s="258"/>
      <c r="AE102" s="258"/>
      <c r="AF102" s="258"/>
      <c r="AG102" s="219">
        <f>'SO-08 - SO08 SADOVÉ ÚPRAVY'!J30</f>
        <v>0</v>
      </c>
      <c r="AH102" s="220"/>
      <c r="AI102" s="220"/>
      <c r="AJ102" s="220"/>
      <c r="AK102" s="220"/>
      <c r="AL102" s="220"/>
      <c r="AM102" s="220"/>
      <c r="AN102" s="219">
        <f t="shared" si="0"/>
        <v>0</v>
      </c>
      <c r="AO102" s="220"/>
      <c r="AP102" s="220"/>
      <c r="AQ102" s="94" t="s">
        <v>84</v>
      </c>
      <c r="AR102" s="95"/>
      <c r="AS102" s="96">
        <v>0</v>
      </c>
      <c r="AT102" s="97">
        <f t="shared" si="1"/>
        <v>0</v>
      </c>
      <c r="AU102" s="98">
        <f>'SO-08 - SO08 SADOVÉ ÚPRAVY'!P121</f>
        <v>0</v>
      </c>
      <c r="AV102" s="97">
        <f>'SO-08 - SO08 SADOVÉ ÚPRAVY'!J33</f>
        <v>0</v>
      </c>
      <c r="AW102" s="97">
        <f>'SO-08 - SO08 SADOVÉ ÚPRAVY'!J34</f>
        <v>0</v>
      </c>
      <c r="AX102" s="97">
        <f>'SO-08 - SO08 SADOVÉ ÚPRAVY'!J35</f>
        <v>0</v>
      </c>
      <c r="AY102" s="97">
        <f>'SO-08 - SO08 SADOVÉ ÚPRAVY'!J36</f>
        <v>0</v>
      </c>
      <c r="AZ102" s="97">
        <f>'SO-08 - SO08 SADOVÉ ÚPRAVY'!F33</f>
        <v>0</v>
      </c>
      <c r="BA102" s="97">
        <f>'SO-08 - SO08 SADOVÉ ÚPRAVY'!F34</f>
        <v>0</v>
      </c>
      <c r="BB102" s="97">
        <f>'SO-08 - SO08 SADOVÉ ÚPRAVY'!F35</f>
        <v>0</v>
      </c>
      <c r="BC102" s="97">
        <f>'SO-08 - SO08 SADOVÉ ÚPRAVY'!F36</f>
        <v>0</v>
      </c>
      <c r="BD102" s="99">
        <f>'SO-08 - SO08 SADOVÉ ÚPRAVY'!F37</f>
        <v>0</v>
      </c>
      <c r="BT102" s="100" t="s">
        <v>85</v>
      </c>
      <c r="BV102" s="100" t="s">
        <v>79</v>
      </c>
      <c r="BW102" s="100" t="s">
        <v>107</v>
      </c>
      <c r="BX102" s="100" t="s">
        <v>5</v>
      </c>
      <c r="CL102" s="100" t="s">
        <v>1</v>
      </c>
      <c r="CM102" s="100" t="s">
        <v>77</v>
      </c>
    </row>
    <row r="103" spans="1:91" s="7" customFormat="1" ht="16.5" customHeight="1">
      <c r="A103" s="90" t="s">
        <v>81</v>
      </c>
      <c r="B103" s="91"/>
      <c r="C103" s="92"/>
      <c r="D103" s="258" t="s">
        <v>108</v>
      </c>
      <c r="E103" s="258"/>
      <c r="F103" s="258"/>
      <c r="G103" s="258"/>
      <c r="H103" s="258"/>
      <c r="I103" s="93"/>
      <c r="J103" s="258" t="s">
        <v>109</v>
      </c>
      <c r="K103" s="258"/>
      <c r="L103" s="258"/>
      <c r="M103" s="258"/>
      <c r="N103" s="258"/>
      <c r="O103" s="258"/>
      <c r="P103" s="258"/>
      <c r="Q103" s="258"/>
      <c r="R103" s="258"/>
      <c r="S103" s="258"/>
      <c r="T103" s="258"/>
      <c r="U103" s="258"/>
      <c r="V103" s="258"/>
      <c r="W103" s="258"/>
      <c r="X103" s="258"/>
      <c r="Y103" s="258"/>
      <c r="Z103" s="258"/>
      <c r="AA103" s="258"/>
      <c r="AB103" s="258"/>
      <c r="AC103" s="258"/>
      <c r="AD103" s="258"/>
      <c r="AE103" s="258"/>
      <c r="AF103" s="258"/>
      <c r="AG103" s="219">
        <f>'SO-09 - SO09 SPEVNENÉ PLOCHY'!J30</f>
        <v>0</v>
      </c>
      <c r="AH103" s="220"/>
      <c r="AI103" s="220"/>
      <c r="AJ103" s="220"/>
      <c r="AK103" s="220"/>
      <c r="AL103" s="220"/>
      <c r="AM103" s="220"/>
      <c r="AN103" s="219">
        <f t="shared" si="0"/>
        <v>0</v>
      </c>
      <c r="AO103" s="220"/>
      <c r="AP103" s="220"/>
      <c r="AQ103" s="94" t="s">
        <v>84</v>
      </c>
      <c r="AR103" s="95"/>
      <c r="AS103" s="96">
        <v>0</v>
      </c>
      <c r="AT103" s="97">
        <f t="shared" si="1"/>
        <v>0</v>
      </c>
      <c r="AU103" s="98">
        <f>'SO-09 - SO09 SPEVNENÉ PLOCHY'!P124</f>
        <v>0</v>
      </c>
      <c r="AV103" s="97">
        <f>'SO-09 - SO09 SPEVNENÉ PLOCHY'!J33</f>
        <v>0</v>
      </c>
      <c r="AW103" s="97">
        <f>'SO-09 - SO09 SPEVNENÉ PLOCHY'!J34</f>
        <v>0</v>
      </c>
      <c r="AX103" s="97">
        <f>'SO-09 - SO09 SPEVNENÉ PLOCHY'!J35</f>
        <v>0</v>
      </c>
      <c r="AY103" s="97">
        <f>'SO-09 - SO09 SPEVNENÉ PLOCHY'!J36</f>
        <v>0</v>
      </c>
      <c r="AZ103" s="97">
        <f>'SO-09 - SO09 SPEVNENÉ PLOCHY'!F33</f>
        <v>0</v>
      </c>
      <c r="BA103" s="97">
        <f>'SO-09 - SO09 SPEVNENÉ PLOCHY'!F34</f>
        <v>0</v>
      </c>
      <c r="BB103" s="97">
        <f>'SO-09 - SO09 SPEVNENÉ PLOCHY'!F35</f>
        <v>0</v>
      </c>
      <c r="BC103" s="97">
        <f>'SO-09 - SO09 SPEVNENÉ PLOCHY'!F36</f>
        <v>0</v>
      </c>
      <c r="BD103" s="99">
        <f>'SO-09 - SO09 SPEVNENÉ PLOCHY'!F37</f>
        <v>0</v>
      </c>
      <c r="BT103" s="100" t="s">
        <v>85</v>
      </c>
      <c r="BV103" s="100" t="s">
        <v>79</v>
      </c>
      <c r="BW103" s="100" t="s">
        <v>110</v>
      </c>
      <c r="BX103" s="100" t="s">
        <v>5</v>
      </c>
      <c r="CL103" s="100" t="s">
        <v>1</v>
      </c>
      <c r="CM103" s="100" t="s">
        <v>77</v>
      </c>
    </row>
    <row r="104" spans="1:91" s="7" customFormat="1" ht="16.5" customHeight="1">
      <c r="A104" s="90" t="s">
        <v>81</v>
      </c>
      <c r="B104" s="91"/>
      <c r="C104" s="92"/>
      <c r="D104" s="258" t="s">
        <v>111</v>
      </c>
      <c r="E104" s="258"/>
      <c r="F104" s="258"/>
      <c r="G104" s="258"/>
      <c r="H104" s="258"/>
      <c r="I104" s="93"/>
      <c r="J104" s="258" t="s">
        <v>112</v>
      </c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19">
        <f>'SPS-02 - PS02 OCHRANA OBJ...'!J30</f>
        <v>0</v>
      </c>
      <c r="AH104" s="220"/>
      <c r="AI104" s="220"/>
      <c r="AJ104" s="220"/>
      <c r="AK104" s="220"/>
      <c r="AL104" s="220"/>
      <c r="AM104" s="220"/>
      <c r="AN104" s="219">
        <f t="shared" si="0"/>
        <v>0</v>
      </c>
      <c r="AO104" s="220"/>
      <c r="AP104" s="220"/>
      <c r="AQ104" s="94" t="s">
        <v>84</v>
      </c>
      <c r="AR104" s="95"/>
      <c r="AS104" s="101">
        <v>0</v>
      </c>
      <c r="AT104" s="102">
        <f t="shared" si="1"/>
        <v>0</v>
      </c>
      <c r="AU104" s="103">
        <f>'SPS-02 - PS02 OCHRANA OBJ...'!P120</f>
        <v>0</v>
      </c>
      <c r="AV104" s="102">
        <f>'SPS-02 - PS02 OCHRANA OBJ...'!J33</f>
        <v>0</v>
      </c>
      <c r="AW104" s="102">
        <f>'SPS-02 - PS02 OCHRANA OBJ...'!J34</f>
        <v>0</v>
      </c>
      <c r="AX104" s="102">
        <f>'SPS-02 - PS02 OCHRANA OBJ...'!J35</f>
        <v>0</v>
      </c>
      <c r="AY104" s="102">
        <f>'SPS-02 - PS02 OCHRANA OBJ...'!J36</f>
        <v>0</v>
      </c>
      <c r="AZ104" s="102">
        <f>'SPS-02 - PS02 OCHRANA OBJ...'!F33</f>
        <v>0</v>
      </c>
      <c r="BA104" s="102">
        <f>'SPS-02 - PS02 OCHRANA OBJ...'!F34</f>
        <v>0</v>
      </c>
      <c r="BB104" s="102">
        <f>'SPS-02 - PS02 OCHRANA OBJ...'!F35</f>
        <v>0</v>
      </c>
      <c r="BC104" s="102">
        <f>'SPS-02 - PS02 OCHRANA OBJ...'!F36</f>
        <v>0</v>
      </c>
      <c r="BD104" s="104">
        <f>'SPS-02 - PS02 OCHRANA OBJ...'!F37</f>
        <v>0</v>
      </c>
      <c r="BT104" s="100" t="s">
        <v>85</v>
      </c>
      <c r="BV104" s="100" t="s">
        <v>79</v>
      </c>
      <c r="BW104" s="100" t="s">
        <v>113</v>
      </c>
      <c r="BX104" s="100" t="s">
        <v>5</v>
      </c>
      <c r="CL104" s="100" t="s">
        <v>1</v>
      </c>
      <c r="CM104" s="100" t="s">
        <v>77</v>
      </c>
    </row>
    <row r="105" spans="1:91" s="2" customFormat="1" ht="30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6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</row>
    <row r="106" spans="1:91" s="2" customFormat="1" ht="6.9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  <c r="AD106" s="52"/>
      <c r="AE106" s="52"/>
      <c r="AF106" s="52"/>
      <c r="AG106" s="52"/>
      <c r="AH106" s="52"/>
      <c r="AI106" s="52"/>
      <c r="AJ106" s="52"/>
      <c r="AK106" s="52"/>
      <c r="AL106" s="52"/>
      <c r="AM106" s="52"/>
      <c r="AN106" s="52"/>
      <c r="AO106" s="52"/>
      <c r="AP106" s="52"/>
      <c r="AQ106" s="52"/>
      <c r="AR106" s="36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</row>
  </sheetData>
  <sheetProtection algorithmName="SHA-512" hashValue="mEO8TLgOxnvowJOYr3TIoF46TqXUMJ/nPbrKRzwrDMi+O/BQGeRMAY7dVn9Ai0j/kXupOj7vwsf9fqaBPrVYRg==" saltValue="6ngwvK/+kEd19oaD8ScCSxPRJ5tL8KCX681LIzPjJEtXgdxL1haOlXoBEa2/Az1WQiFQahzhXIcfBmcUxeSKBQ==" spinCount="100000" sheet="1" objects="1" scenarios="1" formatColumns="0" formatRows="0"/>
  <mergeCells count="78"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C92:G92"/>
    <mergeCell ref="D101:H101"/>
    <mergeCell ref="L28:P28"/>
    <mergeCell ref="W28:AE28"/>
    <mergeCell ref="AK28:AO28"/>
    <mergeCell ref="W29:AE29"/>
    <mergeCell ref="L29:P29"/>
    <mergeCell ref="AK29:AO29"/>
    <mergeCell ref="K5:AO5"/>
    <mergeCell ref="K6:AO6"/>
    <mergeCell ref="E14:AJ14"/>
    <mergeCell ref="E23:AN23"/>
    <mergeCell ref="AK26:AO26"/>
    <mergeCell ref="L33:P33"/>
    <mergeCell ref="W33:AE33"/>
    <mergeCell ref="AK35:AO35"/>
    <mergeCell ref="X35:AB35"/>
    <mergeCell ref="W30:AE30"/>
    <mergeCell ref="L31:P31"/>
    <mergeCell ref="W31:AE31"/>
    <mergeCell ref="AK31:AO31"/>
    <mergeCell ref="AK32:AO32"/>
    <mergeCell ref="L32:P32"/>
    <mergeCell ref="W32:AE32"/>
    <mergeCell ref="AK30:AO30"/>
    <mergeCell ref="L30:P30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N95:AP95"/>
    <mergeCell ref="AS89:AT91"/>
    <mergeCell ref="AN94:AP94"/>
    <mergeCell ref="AK33:AO33"/>
    <mergeCell ref="L85:AO85"/>
    <mergeCell ref="AG94:AM94"/>
    <mergeCell ref="BE5:BE34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</mergeCells>
  <hyperlinks>
    <hyperlink ref="A95" location="'SO-01 - SO01 JESTVUJÚCE A...'!C2" display="/"/>
    <hyperlink ref="A96" location="'SO-02 - SO02 MULTIFUNKČNÉ...'!C2" display="/"/>
    <hyperlink ref="A97" location="'SO-03 - SO03 ROZŠÍRENIE E...'!C2" display="/"/>
    <hyperlink ref="A98" location="'SO-04 - SO04 ROZŠÍRENIE V...'!C2" display="/"/>
    <hyperlink ref="A99" location="'SO-05 - SO05 ROZŠÍRENIE K...'!C2" display="/"/>
    <hyperlink ref="A100" location="'SO-06 - SO06 SPOJOVACÍ MO...'!C2" display="/"/>
    <hyperlink ref="A101" location="'SO-07 - SO07 ROZŠÍRENIE D...'!C2" display="/"/>
    <hyperlink ref="A102" location="'SO-08 - SO08 SADOVÉ ÚPRAVY'!C2" display="/"/>
    <hyperlink ref="A103" location="'SO-09 - SO09 SPEVNENÉ PLOCHY'!C2" display="/"/>
    <hyperlink ref="A104" location="'SPS-02 - PS02 OCHRANA OBJ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110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2879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ROUND(J124,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ROUND((SUM(BE124:BE170)),  2)</f>
        <v>0</v>
      </c>
      <c r="G33" s="31"/>
      <c r="H33" s="31"/>
      <c r="I33" s="121">
        <v>0.2</v>
      </c>
      <c r="J33" s="120">
        <f>ROUND(((SUM(BE124:BE170))*I33),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ROUND((SUM(BF124:BF170)),  2)</f>
        <v>0</v>
      </c>
      <c r="G34" s="31"/>
      <c r="H34" s="31"/>
      <c r="I34" s="121">
        <v>0.2</v>
      </c>
      <c r="J34" s="120">
        <f>ROUND(((SUM(BF124:BF170))*I34),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ROUND((SUM(BG124:BG170)),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ROUND((SUM(BH124:BH170)),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ROUND((SUM(BI124:BI170)),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8" t="str">
        <f>E9</f>
        <v>SO-09 - SO09 SPEVNENÉ PLOCHY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J124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1:31" s="9" customFormat="1" ht="24.9" hidden="1" customHeight="1">
      <c r="B97" s="144"/>
      <c r="C97" s="145"/>
      <c r="D97" s="146" t="s">
        <v>122</v>
      </c>
      <c r="E97" s="147"/>
      <c r="F97" s="147"/>
      <c r="G97" s="147"/>
      <c r="H97" s="147"/>
      <c r="I97" s="147"/>
      <c r="J97" s="148">
        <f>J125</f>
        <v>0</v>
      </c>
      <c r="K97" s="145"/>
      <c r="L97" s="149"/>
    </row>
    <row r="98" spans="1:31" s="10" customFormat="1" ht="19.95" hidden="1" customHeight="1">
      <c r="B98" s="150"/>
      <c r="C98" s="151"/>
      <c r="D98" s="152" t="s">
        <v>735</v>
      </c>
      <c r="E98" s="153"/>
      <c r="F98" s="153"/>
      <c r="G98" s="153"/>
      <c r="H98" s="153"/>
      <c r="I98" s="153"/>
      <c r="J98" s="154">
        <f>J126</f>
        <v>0</v>
      </c>
      <c r="K98" s="151"/>
      <c r="L98" s="155"/>
    </row>
    <row r="99" spans="1:31" s="10" customFormat="1" ht="19.95" hidden="1" customHeight="1">
      <c r="B99" s="150"/>
      <c r="C99" s="151"/>
      <c r="D99" s="152" t="s">
        <v>2346</v>
      </c>
      <c r="E99" s="153"/>
      <c r="F99" s="153"/>
      <c r="G99" s="153"/>
      <c r="H99" s="153"/>
      <c r="I99" s="153"/>
      <c r="J99" s="154">
        <f>J142</f>
        <v>0</v>
      </c>
      <c r="K99" s="151"/>
      <c r="L99" s="155"/>
    </row>
    <row r="100" spans="1:31" s="10" customFormat="1" ht="19.95" hidden="1" customHeight="1">
      <c r="B100" s="150"/>
      <c r="C100" s="151"/>
      <c r="D100" s="152" t="s">
        <v>125</v>
      </c>
      <c r="E100" s="153"/>
      <c r="F100" s="153"/>
      <c r="G100" s="153"/>
      <c r="H100" s="153"/>
      <c r="I100" s="153"/>
      <c r="J100" s="154">
        <f>J151</f>
        <v>0</v>
      </c>
      <c r="K100" s="151"/>
      <c r="L100" s="155"/>
    </row>
    <row r="101" spans="1:31" s="10" customFormat="1" ht="19.95" hidden="1" customHeight="1">
      <c r="B101" s="150"/>
      <c r="C101" s="151"/>
      <c r="D101" s="152" t="s">
        <v>126</v>
      </c>
      <c r="E101" s="153"/>
      <c r="F101" s="153"/>
      <c r="G101" s="153"/>
      <c r="H101" s="153"/>
      <c r="I101" s="153"/>
      <c r="J101" s="154">
        <f>J165</f>
        <v>0</v>
      </c>
      <c r="K101" s="151"/>
      <c r="L101" s="155"/>
    </row>
    <row r="102" spans="1:31" s="9" customFormat="1" ht="24.9" hidden="1" customHeight="1">
      <c r="B102" s="144"/>
      <c r="C102" s="145"/>
      <c r="D102" s="146" t="s">
        <v>127</v>
      </c>
      <c r="E102" s="147"/>
      <c r="F102" s="147"/>
      <c r="G102" s="147"/>
      <c r="H102" s="147"/>
      <c r="I102" s="147"/>
      <c r="J102" s="148">
        <f>J167</f>
        <v>0</v>
      </c>
      <c r="K102" s="145"/>
      <c r="L102" s="149"/>
    </row>
    <row r="103" spans="1:31" s="9" customFormat="1" ht="24.9" hidden="1" customHeight="1">
      <c r="B103" s="144"/>
      <c r="C103" s="145"/>
      <c r="D103" s="146" t="s">
        <v>145</v>
      </c>
      <c r="E103" s="147"/>
      <c r="F103" s="147"/>
      <c r="G103" s="147"/>
      <c r="H103" s="147"/>
      <c r="I103" s="147"/>
      <c r="J103" s="148">
        <f>J168</f>
        <v>0</v>
      </c>
      <c r="K103" s="145"/>
      <c r="L103" s="149"/>
    </row>
    <row r="104" spans="1:31" s="10" customFormat="1" ht="19.95" hidden="1" customHeight="1">
      <c r="B104" s="150"/>
      <c r="C104" s="151"/>
      <c r="D104" s="152" t="s">
        <v>146</v>
      </c>
      <c r="E104" s="153"/>
      <c r="F104" s="153"/>
      <c r="G104" s="153"/>
      <c r="H104" s="153"/>
      <c r="I104" s="153"/>
      <c r="J104" s="154">
        <f>J169</f>
        <v>0</v>
      </c>
      <c r="K104" s="151"/>
      <c r="L104" s="155"/>
    </row>
    <row r="105" spans="1:31" s="2" customFormat="1" ht="21.75" hidden="1" customHeight="1">
      <c r="A105" s="31"/>
      <c r="B105" s="32"/>
      <c r="C105" s="33"/>
      <c r="D105" s="33"/>
      <c r="E105" s="33"/>
      <c r="F105" s="33"/>
      <c r="G105" s="33"/>
      <c r="H105" s="33"/>
      <c r="I105" s="33"/>
      <c r="J105" s="33"/>
      <c r="K105" s="33"/>
      <c r="L105" s="48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6" spans="1:31" s="2" customFormat="1" ht="6.9" hidden="1" customHeight="1">
      <c r="A106" s="31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hidden="1"/>
    <row r="108" spans="1:31" hidden="1"/>
    <row r="109" spans="1:31" hidden="1"/>
    <row r="110" spans="1:31" s="2" customFormat="1" ht="6.9" customHeight="1">
      <c r="A110" s="31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24.9" customHeight="1">
      <c r="A111" s="31"/>
      <c r="B111" s="32"/>
      <c r="C111" s="20" t="s">
        <v>147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6.9" customHeight="1">
      <c r="A112" s="31"/>
      <c r="B112" s="32"/>
      <c r="C112" s="33"/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14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61" t="str">
        <f>E7</f>
        <v>Multifunkčné vysokošpecializované pracovisko Liptovský Hrádok</v>
      </c>
      <c r="F114" s="262"/>
      <c r="G114" s="262"/>
      <c r="H114" s="262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115</v>
      </c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6.5" customHeight="1">
      <c r="A116" s="31"/>
      <c r="B116" s="32"/>
      <c r="C116" s="33"/>
      <c r="D116" s="33"/>
      <c r="E116" s="238" t="str">
        <f>E9</f>
        <v>SO-09 - SO09 SPEVNENÉ PLOCHY</v>
      </c>
      <c r="F116" s="260"/>
      <c r="G116" s="260"/>
      <c r="H116" s="260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2" customHeight="1">
      <c r="A118" s="31"/>
      <c r="B118" s="32"/>
      <c r="C118" s="26" t="s">
        <v>18</v>
      </c>
      <c r="D118" s="33"/>
      <c r="E118" s="33"/>
      <c r="F118" s="24" t="str">
        <f>F12</f>
        <v>k.ú. Liptovský Hrádok, parcela č. 1039/7</v>
      </c>
      <c r="G118" s="33"/>
      <c r="H118" s="33"/>
      <c r="I118" s="26" t="s">
        <v>20</v>
      </c>
      <c r="J118" s="63">
        <f>IF(J12="","",J12)</f>
        <v>44381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6.9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15" customHeight="1">
      <c r="A120" s="31"/>
      <c r="B120" s="32"/>
      <c r="C120" s="26" t="s">
        <v>21</v>
      </c>
      <c r="D120" s="33"/>
      <c r="E120" s="33"/>
      <c r="F120" s="24" t="str">
        <f>E15</f>
        <v>Horská záchranná služba, Horný Smokovec 52, 062 01</v>
      </c>
      <c r="G120" s="33"/>
      <c r="H120" s="33"/>
      <c r="I120" s="26" t="s">
        <v>27</v>
      </c>
      <c r="J120" s="29" t="str">
        <f>E21</f>
        <v>HLINA s.r.o.</v>
      </c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25.65" customHeight="1">
      <c r="A121" s="31"/>
      <c r="B121" s="32"/>
      <c r="C121" s="26" t="s">
        <v>25</v>
      </c>
      <c r="D121" s="33"/>
      <c r="E121" s="33"/>
      <c r="F121" s="24" t="str">
        <f>IF(E18="","",E18)</f>
        <v>Vyplň údaj</v>
      </c>
      <c r="G121" s="33"/>
      <c r="H121" s="33"/>
      <c r="I121" s="26" t="s">
        <v>33</v>
      </c>
      <c r="J121" s="29" t="str">
        <f>E24</f>
        <v>Ľubomír Kollárik - STAVCEN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10.35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11" customFormat="1" ht="29.25" customHeight="1">
      <c r="A123" s="156"/>
      <c r="B123" s="157"/>
      <c r="C123" s="158" t="s">
        <v>148</v>
      </c>
      <c r="D123" s="159" t="s">
        <v>62</v>
      </c>
      <c r="E123" s="159" t="s">
        <v>58</v>
      </c>
      <c r="F123" s="159" t="s">
        <v>59</v>
      </c>
      <c r="G123" s="159" t="s">
        <v>149</v>
      </c>
      <c r="H123" s="159" t="s">
        <v>150</v>
      </c>
      <c r="I123" s="159" t="s">
        <v>151</v>
      </c>
      <c r="J123" s="160" t="s">
        <v>119</v>
      </c>
      <c r="K123" s="161" t="s">
        <v>152</v>
      </c>
      <c r="L123" s="162"/>
      <c r="M123" s="72" t="s">
        <v>1</v>
      </c>
      <c r="N123" s="73" t="s">
        <v>41</v>
      </c>
      <c r="O123" s="73" t="s">
        <v>153</v>
      </c>
      <c r="P123" s="73" t="s">
        <v>154</v>
      </c>
      <c r="Q123" s="73" t="s">
        <v>155</v>
      </c>
      <c r="R123" s="73" t="s">
        <v>156</v>
      </c>
      <c r="S123" s="73" t="s">
        <v>157</v>
      </c>
      <c r="T123" s="74" t="s">
        <v>158</v>
      </c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</row>
    <row r="124" spans="1:65" s="2" customFormat="1" ht="22.95" customHeight="1">
      <c r="A124" s="31"/>
      <c r="B124" s="32"/>
      <c r="C124" s="79" t="s">
        <v>120</v>
      </c>
      <c r="D124" s="33"/>
      <c r="E124" s="33"/>
      <c r="F124" s="33"/>
      <c r="G124" s="33"/>
      <c r="H124" s="33"/>
      <c r="I124" s="33"/>
      <c r="J124" s="163">
        <f>BK124</f>
        <v>0</v>
      </c>
      <c r="K124" s="33"/>
      <c r="L124" s="36"/>
      <c r="M124" s="75"/>
      <c r="N124" s="164"/>
      <c r="O124" s="76"/>
      <c r="P124" s="165">
        <f>P125+P167+P168</f>
        <v>0</v>
      </c>
      <c r="Q124" s="76"/>
      <c r="R124" s="165">
        <f>R125+R167+R168</f>
        <v>1260.90523031165</v>
      </c>
      <c r="S124" s="76"/>
      <c r="T124" s="166">
        <f>T125+T167+T168</f>
        <v>283.56428999999997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T124" s="14" t="s">
        <v>76</v>
      </c>
      <c r="AU124" s="14" t="s">
        <v>121</v>
      </c>
      <c r="BK124" s="167">
        <f>BK125+BK167+BK168</f>
        <v>0</v>
      </c>
    </row>
    <row r="125" spans="1:65" s="12" customFormat="1" ht="25.95" customHeight="1">
      <c r="B125" s="168"/>
      <c r="C125" s="169"/>
      <c r="D125" s="170" t="s">
        <v>76</v>
      </c>
      <c r="E125" s="171" t="s">
        <v>159</v>
      </c>
      <c r="F125" s="171" t="s">
        <v>160</v>
      </c>
      <c r="G125" s="169"/>
      <c r="H125" s="169"/>
      <c r="I125" s="172"/>
      <c r="J125" s="173">
        <f>BK125</f>
        <v>0</v>
      </c>
      <c r="K125" s="169"/>
      <c r="L125" s="174"/>
      <c r="M125" s="175"/>
      <c r="N125" s="176"/>
      <c r="O125" s="176"/>
      <c r="P125" s="177">
        <f>P126+P142+P151+P165</f>
        <v>0</v>
      </c>
      <c r="Q125" s="176"/>
      <c r="R125" s="177">
        <f>R126+R142+R151+R165</f>
        <v>1260.90523031165</v>
      </c>
      <c r="S125" s="176"/>
      <c r="T125" s="178">
        <f>T126+T142+T151+T165</f>
        <v>283.56428999999997</v>
      </c>
      <c r="AR125" s="179" t="s">
        <v>85</v>
      </c>
      <c r="AT125" s="180" t="s">
        <v>76</v>
      </c>
      <c r="AU125" s="180" t="s">
        <v>77</v>
      </c>
      <c r="AY125" s="179" t="s">
        <v>161</v>
      </c>
      <c r="BK125" s="181">
        <f>BK126+BK142+BK151+BK165</f>
        <v>0</v>
      </c>
    </row>
    <row r="126" spans="1:65" s="12" customFormat="1" ht="22.95" customHeight="1">
      <c r="B126" s="168"/>
      <c r="C126" s="169"/>
      <c r="D126" s="170" t="s">
        <v>76</v>
      </c>
      <c r="E126" s="182" t="s">
        <v>85</v>
      </c>
      <c r="F126" s="182" t="s">
        <v>747</v>
      </c>
      <c r="G126" s="169"/>
      <c r="H126" s="169"/>
      <c r="I126" s="172"/>
      <c r="J126" s="183">
        <f>BK126</f>
        <v>0</v>
      </c>
      <c r="K126" s="169"/>
      <c r="L126" s="174"/>
      <c r="M126" s="175"/>
      <c r="N126" s="176"/>
      <c r="O126" s="176"/>
      <c r="P126" s="177">
        <f>SUM(P127:P141)</f>
        <v>0</v>
      </c>
      <c r="Q126" s="176"/>
      <c r="R126" s="177">
        <f>SUM(R127:R141)</f>
        <v>12.414999999999999</v>
      </c>
      <c r="S126" s="176"/>
      <c r="T126" s="178">
        <f>SUM(T127:T141)</f>
        <v>283.56428999999997</v>
      </c>
      <c r="AR126" s="179" t="s">
        <v>85</v>
      </c>
      <c r="AT126" s="180" t="s">
        <v>76</v>
      </c>
      <c r="AU126" s="180" t="s">
        <v>85</v>
      </c>
      <c r="AY126" s="179" t="s">
        <v>161</v>
      </c>
      <c r="BK126" s="181">
        <f>SUM(BK127:BK141)</f>
        <v>0</v>
      </c>
    </row>
    <row r="127" spans="1:65" s="2" customFormat="1" ht="33" customHeight="1">
      <c r="A127" s="31"/>
      <c r="B127" s="32"/>
      <c r="C127" s="184" t="s">
        <v>85</v>
      </c>
      <c r="D127" s="184" t="s">
        <v>164</v>
      </c>
      <c r="E127" s="185" t="s">
        <v>2880</v>
      </c>
      <c r="F127" s="186" t="s">
        <v>2881</v>
      </c>
      <c r="G127" s="187" t="s">
        <v>173</v>
      </c>
      <c r="H127" s="188">
        <v>370.41399999999999</v>
      </c>
      <c r="I127" s="189"/>
      <c r="J127" s="188">
        <f t="shared" ref="J127:J141" si="0">ROUND(I127*H127,3)</f>
        <v>0</v>
      </c>
      <c r="K127" s="190"/>
      <c r="L127" s="36"/>
      <c r="M127" s="191" t="s">
        <v>1</v>
      </c>
      <c r="N127" s="192" t="s">
        <v>43</v>
      </c>
      <c r="O127" s="68"/>
      <c r="P127" s="193">
        <f t="shared" ref="P127:P141" si="1">O127*H127</f>
        <v>0</v>
      </c>
      <c r="Q127" s="193">
        <v>0</v>
      </c>
      <c r="R127" s="193">
        <f t="shared" ref="R127:R141" si="2">Q127*H127</f>
        <v>0</v>
      </c>
      <c r="S127" s="193">
        <v>0.23499999999999999</v>
      </c>
      <c r="T127" s="194">
        <f t="shared" ref="T127:T141" si="3">S127*H127</f>
        <v>87.04728999999999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5" t="s">
        <v>168</v>
      </c>
      <c r="AT127" s="195" t="s">
        <v>164</v>
      </c>
      <c r="AU127" s="195" t="s">
        <v>169</v>
      </c>
      <c r="AY127" s="14" t="s">
        <v>161</v>
      </c>
      <c r="BE127" s="196">
        <f t="shared" ref="BE127:BE141" si="4">IF(N127="základná",J127,0)</f>
        <v>0</v>
      </c>
      <c r="BF127" s="196">
        <f t="shared" ref="BF127:BF141" si="5">IF(N127="znížená",J127,0)</f>
        <v>0</v>
      </c>
      <c r="BG127" s="196">
        <f t="shared" ref="BG127:BG141" si="6">IF(N127="zákl. prenesená",J127,0)</f>
        <v>0</v>
      </c>
      <c r="BH127" s="196">
        <f t="shared" ref="BH127:BH141" si="7">IF(N127="zníž. prenesená",J127,0)</f>
        <v>0</v>
      </c>
      <c r="BI127" s="196">
        <f t="shared" ref="BI127:BI141" si="8">IF(N127="nulová",J127,0)</f>
        <v>0</v>
      </c>
      <c r="BJ127" s="14" t="s">
        <v>169</v>
      </c>
      <c r="BK127" s="197">
        <f t="shared" ref="BK127:BK141" si="9">ROUND(I127*H127,3)</f>
        <v>0</v>
      </c>
      <c r="BL127" s="14" t="s">
        <v>168</v>
      </c>
      <c r="BM127" s="195" t="s">
        <v>2882</v>
      </c>
    </row>
    <row r="128" spans="1:65" s="2" customFormat="1" ht="33" customHeight="1">
      <c r="A128" s="31"/>
      <c r="B128" s="32"/>
      <c r="C128" s="184" t="s">
        <v>169</v>
      </c>
      <c r="D128" s="184" t="s">
        <v>164</v>
      </c>
      <c r="E128" s="185" t="s">
        <v>2883</v>
      </c>
      <c r="F128" s="186" t="s">
        <v>2884</v>
      </c>
      <c r="G128" s="187" t="s">
        <v>173</v>
      </c>
      <c r="H128" s="188">
        <v>370.41399999999999</v>
      </c>
      <c r="I128" s="189"/>
      <c r="J128" s="188">
        <f t="shared" si="0"/>
        <v>0</v>
      </c>
      <c r="K128" s="190"/>
      <c r="L128" s="36"/>
      <c r="M128" s="191" t="s">
        <v>1</v>
      </c>
      <c r="N128" s="192" t="s">
        <v>43</v>
      </c>
      <c r="O128" s="68"/>
      <c r="P128" s="193">
        <f t="shared" si="1"/>
        <v>0</v>
      </c>
      <c r="Q128" s="193">
        <v>0</v>
      </c>
      <c r="R128" s="193">
        <f t="shared" si="2"/>
        <v>0</v>
      </c>
      <c r="S128" s="193">
        <v>0.5</v>
      </c>
      <c r="T128" s="194">
        <f t="shared" si="3"/>
        <v>185.20699999999999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5" t="s">
        <v>168</v>
      </c>
      <c r="AT128" s="195" t="s">
        <v>164</v>
      </c>
      <c r="AU128" s="195" t="s">
        <v>169</v>
      </c>
      <c r="AY128" s="14" t="s">
        <v>161</v>
      </c>
      <c r="BE128" s="196">
        <f t="shared" si="4"/>
        <v>0</v>
      </c>
      <c r="BF128" s="196">
        <f t="shared" si="5"/>
        <v>0</v>
      </c>
      <c r="BG128" s="196">
        <f t="shared" si="6"/>
        <v>0</v>
      </c>
      <c r="BH128" s="196">
        <f t="shared" si="7"/>
        <v>0</v>
      </c>
      <c r="BI128" s="196">
        <f t="shared" si="8"/>
        <v>0</v>
      </c>
      <c r="BJ128" s="14" t="s">
        <v>169</v>
      </c>
      <c r="BK128" s="197">
        <f t="shared" si="9"/>
        <v>0</v>
      </c>
      <c r="BL128" s="14" t="s">
        <v>168</v>
      </c>
      <c r="BM128" s="195" t="s">
        <v>2885</v>
      </c>
    </row>
    <row r="129" spans="1:65" s="2" customFormat="1" ht="21.75" customHeight="1">
      <c r="A129" s="31"/>
      <c r="B129" s="32"/>
      <c r="C129" s="184" t="s">
        <v>162</v>
      </c>
      <c r="D129" s="184" t="s">
        <v>164</v>
      </c>
      <c r="E129" s="185" t="s">
        <v>754</v>
      </c>
      <c r="F129" s="186" t="s">
        <v>755</v>
      </c>
      <c r="G129" s="187" t="s">
        <v>244</v>
      </c>
      <c r="H129" s="188">
        <v>78</v>
      </c>
      <c r="I129" s="189"/>
      <c r="J129" s="188">
        <f t="shared" si="0"/>
        <v>0</v>
      </c>
      <c r="K129" s="190"/>
      <c r="L129" s="36"/>
      <c r="M129" s="191" t="s">
        <v>1</v>
      </c>
      <c r="N129" s="192" t="s">
        <v>43</v>
      </c>
      <c r="O129" s="68"/>
      <c r="P129" s="193">
        <f t="shared" si="1"/>
        <v>0</v>
      </c>
      <c r="Q129" s="193">
        <v>0</v>
      </c>
      <c r="R129" s="193">
        <f t="shared" si="2"/>
        <v>0</v>
      </c>
      <c r="S129" s="193">
        <v>0.14499999999999999</v>
      </c>
      <c r="T129" s="194">
        <f t="shared" si="3"/>
        <v>11.309999999999999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5" t="s">
        <v>168</v>
      </c>
      <c r="AT129" s="195" t="s">
        <v>164</v>
      </c>
      <c r="AU129" s="195" t="s">
        <v>169</v>
      </c>
      <c r="AY129" s="14" t="s">
        <v>161</v>
      </c>
      <c r="BE129" s="196">
        <f t="shared" si="4"/>
        <v>0</v>
      </c>
      <c r="BF129" s="196">
        <f t="shared" si="5"/>
        <v>0</v>
      </c>
      <c r="BG129" s="196">
        <f t="shared" si="6"/>
        <v>0</v>
      </c>
      <c r="BH129" s="196">
        <f t="shared" si="7"/>
        <v>0</v>
      </c>
      <c r="BI129" s="196">
        <f t="shared" si="8"/>
        <v>0</v>
      </c>
      <c r="BJ129" s="14" t="s">
        <v>169</v>
      </c>
      <c r="BK129" s="197">
        <f t="shared" si="9"/>
        <v>0</v>
      </c>
      <c r="BL129" s="14" t="s">
        <v>168</v>
      </c>
      <c r="BM129" s="195" t="s">
        <v>2886</v>
      </c>
    </row>
    <row r="130" spans="1:65" s="2" customFormat="1" ht="21.75" customHeight="1">
      <c r="A130" s="31"/>
      <c r="B130" s="32"/>
      <c r="C130" s="184" t="s">
        <v>168</v>
      </c>
      <c r="D130" s="184" t="s">
        <v>164</v>
      </c>
      <c r="E130" s="185" t="s">
        <v>2887</v>
      </c>
      <c r="F130" s="186" t="s">
        <v>2888</v>
      </c>
      <c r="G130" s="187" t="s">
        <v>167</v>
      </c>
      <c r="H130" s="188">
        <v>63</v>
      </c>
      <c r="I130" s="189"/>
      <c r="J130" s="188">
        <f t="shared" si="0"/>
        <v>0</v>
      </c>
      <c r="K130" s="190"/>
      <c r="L130" s="36"/>
      <c r="M130" s="191" t="s">
        <v>1</v>
      </c>
      <c r="N130" s="192" t="s">
        <v>43</v>
      </c>
      <c r="O130" s="68"/>
      <c r="P130" s="193">
        <f t="shared" si="1"/>
        <v>0</v>
      </c>
      <c r="Q130" s="193">
        <v>0</v>
      </c>
      <c r="R130" s="193">
        <f t="shared" si="2"/>
        <v>0</v>
      </c>
      <c r="S130" s="193">
        <v>0</v>
      </c>
      <c r="T130" s="194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168</v>
      </c>
      <c r="AT130" s="195" t="s">
        <v>164</v>
      </c>
      <c r="AU130" s="195" t="s">
        <v>169</v>
      </c>
      <c r="AY130" s="14" t="s">
        <v>161</v>
      </c>
      <c r="BE130" s="196">
        <f t="shared" si="4"/>
        <v>0</v>
      </c>
      <c r="BF130" s="196">
        <f t="shared" si="5"/>
        <v>0</v>
      </c>
      <c r="BG130" s="196">
        <f t="shared" si="6"/>
        <v>0</v>
      </c>
      <c r="BH130" s="196">
        <f t="shared" si="7"/>
        <v>0</v>
      </c>
      <c r="BI130" s="196">
        <f t="shared" si="8"/>
        <v>0</v>
      </c>
      <c r="BJ130" s="14" t="s">
        <v>169</v>
      </c>
      <c r="BK130" s="197">
        <f t="shared" si="9"/>
        <v>0</v>
      </c>
      <c r="BL130" s="14" t="s">
        <v>168</v>
      </c>
      <c r="BM130" s="195" t="s">
        <v>2889</v>
      </c>
    </row>
    <row r="131" spans="1:65" s="2" customFormat="1" ht="21.75" customHeight="1">
      <c r="A131" s="31"/>
      <c r="B131" s="32"/>
      <c r="C131" s="184" t="s">
        <v>183</v>
      </c>
      <c r="D131" s="184" t="s">
        <v>164</v>
      </c>
      <c r="E131" s="185" t="s">
        <v>760</v>
      </c>
      <c r="F131" s="186" t="s">
        <v>761</v>
      </c>
      <c r="G131" s="187" t="s">
        <v>167</v>
      </c>
      <c r="H131" s="188">
        <v>21</v>
      </c>
      <c r="I131" s="189"/>
      <c r="J131" s="188">
        <f t="shared" si="0"/>
        <v>0</v>
      </c>
      <c r="K131" s="190"/>
      <c r="L131" s="36"/>
      <c r="M131" s="191" t="s">
        <v>1</v>
      </c>
      <c r="N131" s="192" t="s">
        <v>43</v>
      </c>
      <c r="O131" s="68"/>
      <c r="P131" s="193">
        <f t="shared" si="1"/>
        <v>0</v>
      </c>
      <c r="Q131" s="193">
        <v>0</v>
      </c>
      <c r="R131" s="193">
        <f t="shared" si="2"/>
        <v>0</v>
      </c>
      <c r="S131" s="193">
        <v>0</v>
      </c>
      <c r="T131" s="19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168</v>
      </c>
      <c r="AT131" s="195" t="s">
        <v>164</v>
      </c>
      <c r="AU131" s="195" t="s">
        <v>169</v>
      </c>
      <c r="AY131" s="14" t="s">
        <v>161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4" t="s">
        <v>169</v>
      </c>
      <c r="BK131" s="197">
        <f t="shared" si="9"/>
        <v>0</v>
      </c>
      <c r="BL131" s="14" t="s">
        <v>168</v>
      </c>
      <c r="BM131" s="195" t="s">
        <v>2890</v>
      </c>
    </row>
    <row r="132" spans="1:65" s="2" customFormat="1" ht="21.75" customHeight="1">
      <c r="A132" s="31"/>
      <c r="B132" s="32"/>
      <c r="C132" s="184" t="s">
        <v>175</v>
      </c>
      <c r="D132" s="184" t="s">
        <v>164</v>
      </c>
      <c r="E132" s="185" t="s">
        <v>2891</v>
      </c>
      <c r="F132" s="186" t="s">
        <v>2892</v>
      </c>
      <c r="G132" s="187" t="s">
        <v>167</v>
      </c>
      <c r="H132" s="188">
        <v>299.387</v>
      </c>
      <c r="I132" s="189"/>
      <c r="J132" s="188">
        <f t="shared" si="0"/>
        <v>0</v>
      </c>
      <c r="K132" s="190"/>
      <c r="L132" s="36"/>
      <c r="M132" s="191" t="s">
        <v>1</v>
      </c>
      <c r="N132" s="192" t="s">
        <v>43</v>
      </c>
      <c r="O132" s="68"/>
      <c r="P132" s="193">
        <f t="shared" si="1"/>
        <v>0</v>
      </c>
      <c r="Q132" s="193">
        <v>0</v>
      </c>
      <c r="R132" s="193">
        <f t="shared" si="2"/>
        <v>0</v>
      </c>
      <c r="S132" s="193">
        <v>0</v>
      </c>
      <c r="T132" s="19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168</v>
      </c>
      <c r="AT132" s="195" t="s">
        <v>164</v>
      </c>
      <c r="AU132" s="195" t="s">
        <v>169</v>
      </c>
      <c r="AY132" s="14" t="s">
        <v>161</v>
      </c>
      <c r="BE132" s="196">
        <f t="shared" si="4"/>
        <v>0</v>
      </c>
      <c r="BF132" s="196">
        <f t="shared" si="5"/>
        <v>0</v>
      </c>
      <c r="BG132" s="196">
        <f t="shared" si="6"/>
        <v>0</v>
      </c>
      <c r="BH132" s="196">
        <f t="shared" si="7"/>
        <v>0</v>
      </c>
      <c r="BI132" s="196">
        <f t="shared" si="8"/>
        <v>0</v>
      </c>
      <c r="BJ132" s="14" t="s">
        <v>169</v>
      </c>
      <c r="BK132" s="197">
        <f t="shared" si="9"/>
        <v>0</v>
      </c>
      <c r="BL132" s="14" t="s">
        <v>168</v>
      </c>
      <c r="BM132" s="195" t="s">
        <v>2893</v>
      </c>
    </row>
    <row r="133" spans="1:65" s="2" customFormat="1" ht="21.75" customHeight="1">
      <c r="A133" s="31"/>
      <c r="B133" s="32"/>
      <c r="C133" s="184" t="s">
        <v>190</v>
      </c>
      <c r="D133" s="184" t="s">
        <v>164</v>
      </c>
      <c r="E133" s="185" t="s">
        <v>2894</v>
      </c>
      <c r="F133" s="186" t="s">
        <v>2895</v>
      </c>
      <c r="G133" s="187" t="s">
        <v>167</v>
      </c>
      <c r="H133" s="188">
        <v>99.796999999999997</v>
      </c>
      <c r="I133" s="189"/>
      <c r="J133" s="188">
        <f t="shared" si="0"/>
        <v>0</v>
      </c>
      <c r="K133" s="190"/>
      <c r="L133" s="36"/>
      <c r="M133" s="191" t="s">
        <v>1</v>
      </c>
      <c r="N133" s="192" t="s">
        <v>43</v>
      </c>
      <c r="O133" s="68"/>
      <c r="P133" s="193">
        <f t="shared" si="1"/>
        <v>0</v>
      </c>
      <c r="Q133" s="193">
        <v>0</v>
      </c>
      <c r="R133" s="193">
        <f t="shared" si="2"/>
        <v>0</v>
      </c>
      <c r="S133" s="193">
        <v>0</v>
      </c>
      <c r="T133" s="19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168</v>
      </c>
      <c r="AT133" s="195" t="s">
        <v>164</v>
      </c>
      <c r="AU133" s="195" t="s">
        <v>169</v>
      </c>
      <c r="AY133" s="14" t="s">
        <v>161</v>
      </c>
      <c r="BE133" s="196">
        <f t="shared" si="4"/>
        <v>0</v>
      </c>
      <c r="BF133" s="196">
        <f t="shared" si="5"/>
        <v>0</v>
      </c>
      <c r="BG133" s="196">
        <f t="shared" si="6"/>
        <v>0</v>
      </c>
      <c r="BH133" s="196">
        <f t="shared" si="7"/>
        <v>0</v>
      </c>
      <c r="BI133" s="196">
        <f t="shared" si="8"/>
        <v>0</v>
      </c>
      <c r="BJ133" s="14" t="s">
        <v>169</v>
      </c>
      <c r="BK133" s="197">
        <f t="shared" si="9"/>
        <v>0</v>
      </c>
      <c r="BL133" s="14" t="s">
        <v>168</v>
      </c>
      <c r="BM133" s="195" t="s">
        <v>2896</v>
      </c>
    </row>
    <row r="134" spans="1:65" s="2" customFormat="1" ht="33" customHeight="1">
      <c r="A134" s="31"/>
      <c r="B134" s="32"/>
      <c r="C134" s="184" t="s">
        <v>194</v>
      </c>
      <c r="D134" s="184" t="s">
        <v>164</v>
      </c>
      <c r="E134" s="185" t="s">
        <v>2449</v>
      </c>
      <c r="F134" s="186" t="s">
        <v>2450</v>
      </c>
      <c r="G134" s="187" t="s">
        <v>167</v>
      </c>
      <c r="H134" s="188">
        <v>364.55099999999999</v>
      </c>
      <c r="I134" s="189"/>
      <c r="J134" s="188">
        <f t="shared" si="0"/>
        <v>0</v>
      </c>
      <c r="K134" s="190"/>
      <c r="L134" s="36"/>
      <c r="M134" s="191" t="s">
        <v>1</v>
      </c>
      <c r="N134" s="192" t="s">
        <v>43</v>
      </c>
      <c r="O134" s="68"/>
      <c r="P134" s="193">
        <f t="shared" si="1"/>
        <v>0</v>
      </c>
      <c r="Q134" s="193">
        <v>0</v>
      </c>
      <c r="R134" s="193">
        <f t="shared" si="2"/>
        <v>0</v>
      </c>
      <c r="S134" s="193">
        <v>0</v>
      </c>
      <c r="T134" s="19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168</v>
      </c>
      <c r="AT134" s="195" t="s">
        <v>164</v>
      </c>
      <c r="AU134" s="195" t="s">
        <v>169</v>
      </c>
      <c r="AY134" s="14" t="s">
        <v>161</v>
      </c>
      <c r="BE134" s="196">
        <f t="shared" si="4"/>
        <v>0</v>
      </c>
      <c r="BF134" s="196">
        <f t="shared" si="5"/>
        <v>0</v>
      </c>
      <c r="BG134" s="196">
        <f t="shared" si="6"/>
        <v>0</v>
      </c>
      <c r="BH134" s="196">
        <f t="shared" si="7"/>
        <v>0</v>
      </c>
      <c r="BI134" s="196">
        <f t="shared" si="8"/>
        <v>0</v>
      </c>
      <c r="BJ134" s="14" t="s">
        <v>169</v>
      </c>
      <c r="BK134" s="197">
        <f t="shared" si="9"/>
        <v>0</v>
      </c>
      <c r="BL134" s="14" t="s">
        <v>168</v>
      </c>
      <c r="BM134" s="195" t="s">
        <v>2897</v>
      </c>
    </row>
    <row r="135" spans="1:65" s="2" customFormat="1" ht="44.25" customHeight="1">
      <c r="A135" s="31"/>
      <c r="B135" s="32"/>
      <c r="C135" s="184" t="s">
        <v>198</v>
      </c>
      <c r="D135" s="184" t="s">
        <v>164</v>
      </c>
      <c r="E135" s="185" t="s">
        <v>2452</v>
      </c>
      <c r="F135" s="186" t="s">
        <v>2453</v>
      </c>
      <c r="G135" s="187" t="s">
        <v>167</v>
      </c>
      <c r="H135" s="188">
        <v>9842.8770000000004</v>
      </c>
      <c r="I135" s="189"/>
      <c r="J135" s="188">
        <f t="shared" si="0"/>
        <v>0</v>
      </c>
      <c r="K135" s="190"/>
      <c r="L135" s="36"/>
      <c r="M135" s="191" t="s">
        <v>1</v>
      </c>
      <c r="N135" s="192" t="s">
        <v>43</v>
      </c>
      <c r="O135" s="68"/>
      <c r="P135" s="193">
        <f t="shared" si="1"/>
        <v>0</v>
      </c>
      <c r="Q135" s="193">
        <v>0</v>
      </c>
      <c r="R135" s="193">
        <f t="shared" si="2"/>
        <v>0</v>
      </c>
      <c r="S135" s="193">
        <v>0</v>
      </c>
      <c r="T135" s="19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168</v>
      </c>
      <c r="AT135" s="195" t="s">
        <v>164</v>
      </c>
      <c r="AU135" s="195" t="s">
        <v>169</v>
      </c>
      <c r="AY135" s="14" t="s">
        <v>161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14" t="s">
        <v>169</v>
      </c>
      <c r="BK135" s="197">
        <f t="shared" si="9"/>
        <v>0</v>
      </c>
      <c r="BL135" s="14" t="s">
        <v>168</v>
      </c>
      <c r="BM135" s="195" t="s">
        <v>2898</v>
      </c>
    </row>
    <row r="136" spans="1:65" s="2" customFormat="1" ht="21.75" customHeight="1">
      <c r="A136" s="31"/>
      <c r="B136" s="32"/>
      <c r="C136" s="184" t="s">
        <v>202</v>
      </c>
      <c r="D136" s="184" t="s">
        <v>164</v>
      </c>
      <c r="E136" s="185" t="s">
        <v>2455</v>
      </c>
      <c r="F136" s="186" t="s">
        <v>2456</v>
      </c>
      <c r="G136" s="187" t="s">
        <v>167</v>
      </c>
      <c r="H136" s="188">
        <v>364.55099999999999</v>
      </c>
      <c r="I136" s="189"/>
      <c r="J136" s="188">
        <f t="shared" si="0"/>
        <v>0</v>
      </c>
      <c r="K136" s="190"/>
      <c r="L136" s="36"/>
      <c r="M136" s="191" t="s">
        <v>1</v>
      </c>
      <c r="N136" s="192" t="s">
        <v>43</v>
      </c>
      <c r="O136" s="68"/>
      <c r="P136" s="193">
        <f t="shared" si="1"/>
        <v>0</v>
      </c>
      <c r="Q136" s="193">
        <v>0</v>
      </c>
      <c r="R136" s="193">
        <f t="shared" si="2"/>
        <v>0</v>
      </c>
      <c r="S136" s="193">
        <v>0</v>
      </c>
      <c r="T136" s="19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168</v>
      </c>
      <c r="AT136" s="195" t="s">
        <v>164</v>
      </c>
      <c r="AU136" s="195" t="s">
        <v>169</v>
      </c>
      <c r="AY136" s="14" t="s">
        <v>161</v>
      </c>
      <c r="BE136" s="196">
        <f t="shared" si="4"/>
        <v>0</v>
      </c>
      <c r="BF136" s="196">
        <f t="shared" si="5"/>
        <v>0</v>
      </c>
      <c r="BG136" s="196">
        <f t="shared" si="6"/>
        <v>0</v>
      </c>
      <c r="BH136" s="196">
        <f t="shared" si="7"/>
        <v>0</v>
      </c>
      <c r="BI136" s="196">
        <f t="shared" si="8"/>
        <v>0</v>
      </c>
      <c r="BJ136" s="14" t="s">
        <v>169</v>
      </c>
      <c r="BK136" s="197">
        <f t="shared" si="9"/>
        <v>0</v>
      </c>
      <c r="BL136" s="14" t="s">
        <v>168</v>
      </c>
      <c r="BM136" s="195" t="s">
        <v>2899</v>
      </c>
    </row>
    <row r="137" spans="1:65" s="2" customFormat="1" ht="16.5" customHeight="1">
      <c r="A137" s="31"/>
      <c r="B137" s="32"/>
      <c r="C137" s="184" t="s">
        <v>206</v>
      </c>
      <c r="D137" s="184" t="s">
        <v>164</v>
      </c>
      <c r="E137" s="185" t="s">
        <v>2900</v>
      </c>
      <c r="F137" s="186" t="s">
        <v>2901</v>
      </c>
      <c r="G137" s="187" t="s">
        <v>173</v>
      </c>
      <c r="H137" s="188">
        <v>1052.7460000000001</v>
      </c>
      <c r="I137" s="189"/>
      <c r="J137" s="188">
        <f t="shared" si="0"/>
        <v>0</v>
      </c>
      <c r="K137" s="190"/>
      <c r="L137" s="36"/>
      <c r="M137" s="191" t="s">
        <v>1</v>
      </c>
      <c r="N137" s="192" t="s">
        <v>43</v>
      </c>
      <c r="O137" s="68"/>
      <c r="P137" s="193">
        <f t="shared" si="1"/>
        <v>0</v>
      </c>
      <c r="Q137" s="193">
        <v>0</v>
      </c>
      <c r="R137" s="193">
        <f t="shared" si="2"/>
        <v>0</v>
      </c>
      <c r="S137" s="193">
        <v>0</v>
      </c>
      <c r="T137" s="19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168</v>
      </c>
      <c r="AT137" s="195" t="s">
        <v>164</v>
      </c>
      <c r="AU137" s="195" t="s">
        <v>169</v>
      </c>
      <c r="AY137" s="14" t="s">
        <v>161</v>
      </c>
      <c r="BE137" s="196">
        <f t="shared" si="4"/>
        <v>0</v>
      </c>
      <c r="BF137" s="196">
        <f t="shared" si="5"/>
        <v>0</v>
      </c>
      <c r="BG137" s="196">
        <f t="shared" si="6"/>
        <v>0</v>
      </c>
      <c r="BH137" s="196">
        <f t="shared" si="7"/>
        <v>0</v>
      </c>
      <c r="BI137" s="196">
        <f t="shared" si="8"/>
        <v>0</v>
      </c>
      <c r="BJ137" s="14" t="s">
        <v>169</v>
      </c>
      <c r="BK137" s="197">
        <f t="shared" si="9"/>
        <v>0</v>
      </c>
      <c r="BL137" s="14" t="s">
        <v>168</v>
      </c>
      <c r="BM137" s="195" t="s">
        <v>2902</v>
      </c>
    </row>
    <row r="138" spans="1:65" s="2" customFormat="1" ht="21.75" customHeight="1">
      <c r="A138" s="31"/>
      <c r="B138" s="32"/>
      <c r="C138" s="184" t="s">
        <v>210</v>
      </c>
      <c r="D138" s="184" t="s">
        <v>164</v>
      </c>
      <c r="E138" s="185" t="s">
        <v>2458</v>
      </c>
      <c r="F138" s="186" t="s">
        <v>2459</v>
      </c>
      <c r="G138" s="187" t="s">
        <v>167</v>
      </c>
      <c r="H138" s="188">
        <v>364.55099999999999</v>
      </c>
      <c r="I138" s="189"/>
      <c r="J138" s="188">
        <f t="shared" si="0"/>
        <v>0</v>
      </c>
      <c r="K138" s="190"/>
      <c r="L138" s="36"/>
      <c r="M138" s="191" t="s">
        <v>1</v>
      </c>
      <c r="N138" s="192" t="s">
        <v>43</v>
      </c>
      <c r="O138" s="68"/>
      <c r="P138" s="193">
        <f t="shared" si="1"/>
        <v>0</v>
      </c>
      <c r="Q138" s="193">
        <v>0</v>
      </c>
      <c r="R138" s="193">
        <f t="shared" si="2"/>
        <v>0</v>
      </c>
      <c r="S138" s="193">
        <v>0</v>
      </c>
      <c r="T138" s="19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168</v>
      </c>
      <c r="AT138" s="195" t="s">
        <v>164</v>
      </c>
      <c r="AU138" s="195" t="s">
        <v>169</v>
      </c>
      <c r="AY138" s="14" t="s">
        <v>161</v>
      </c>
      <c r="BE138" s="196">
        <f t="shared" si="4"/>
        <v>0</v>
      </c>
      <c r="BF138" s="196">
        <f t="shared" si="5"/>
        <v>0</v>
      </c>
      <c r="BG138" s="196">
        <f t="shared" si="6"/>
        <v>0</v>
      </c>
      <c r="BH138" s="196">
        <f t="shared" si="7"/>
        <v>0</v>
      </c>
      <c r="BI138" s="196">
        <f t="shared" si="8"/>
        <v>0</v>
      </c>
      <c r="BJ138" s="14" t="s">
        <v>169</v>
      </c>
      <c r="BK138" s="197">
        <f t="shared" si="9"/>
        <v>0</v>
      </c>
      <c r="BL138" s="14" t="s">
        <v>168</v>
      </c>
      <c r="BM138" s="195" t="s">
        <v>2903</v>
      </c>
    </row>
    <row r="139" spans="1:65" s="2" customFormat="1" ht="21.75" customHeight="1">
      <c r="A139" s="31"/>
      <c r="B139" s="32"/>
      <c r="C139" s="184" t="s">
        <v>214</v>
      </c>
      <c r="D139" s="184" t="s">
        <v>164</v>
      </c>
      <c r="E139" s="185" t="s">
        <v>790</v>
      </c>
      <c r="F139" s="186" t="s">
        <v>791</v>
      </c>
      <c r="G139" s="187" t="s">
        <v>352</v>
      </c>
      <c r="H139" s="188">
        <v>546.827</v>
      </c>
      <c r="I139" s="189"/>
      <c r="J139" s="188">
        <f t="shared" si="0"/>
        <v>0</v>
      </c>
      <c r="K139" s="190"/>
      <c r="L139" s="36"/>
      <c r="M139" s="191" t="s">
        <v>1</v>
      </c>
      <c r="N139" s="192" t="s">
        <v>43</v>
      </c>
      <c r="O139" s="68"/>
      <c r="P139" s="193">
        <f t="shared" si="1"/>
        <v>0</v>
      </c>
      <c r="Q139" s="193">
        <v>0</v>
      </c>
      <c r="R139" s="193">
        <f t="shared" si="2"/>
        <v>0</v>
      </c>
      <c r="S139" s="193">
        <v>0</v>
      </c>
      <c r="T139" s="194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5" t="s">
        <v>168</v>
      </c>
      <c r="AT139" s="195" t="s">
        <v>164</v>
      </c>
      <c r="AU139" s="195" t="s">
        <v>169</v>
      </c>
      <c r="AY139" s="14" t="s">
        <v>161</v>
      </c>
      <c r="BE139" s="196">
        <f t="shared" si="4"/>
        <v>0</v>
      </c>
      <c r="BF139" s="196">
        <f t="shared" si="5"/>
        <v>0</v>
      </c>
      <c r="BG139" s="196">
        <f t="shared" si="6"/>
        <v>0</v>
      </c>
      <c r="BH139" s="196">
        <f t="shared" si="7"/>
        <v>0</v>
      </c>
      <c r="BI139" s="196">
        <f t="shared" si="8"/>
        <v>0</v>
      </c>
      <c r="BJ139" s="14" t="s">
        <v>169</v>
      </c>
      <c r="BK139" s="197">
        <f t="shared" si="9"/>
        <v>0</v>
      </c>
      <c r="BL139" s="14" t="s">
        <v>168</v>
      </c>
      <c r="BM139" s="195" t="s">
        <v>2904</v>
      </c>
    </row>
    <row r="140" spans="1:65" s="2" customFormat="1" ht="21.75" customHeight="1">
      <c r="A140" s="31"/>
      <c r="B140" s="32"/>
      <c r="C140" s="184" t="s">
        <v>218</v>
      </c>
      <c r="D140" s="184" t="s">
        <v>164</v>
      </c>
      <c r="E140" s="185" t="s">
        <v>2905</v>
      </c>
      <c r="F140" s="186" t="s">
        <v>2906</v>
      </c>
      <c r="G140" s="187" t="s">
        <v>167</v>
      </c>
      <c r="H140" s="188">
        <v>6.5339999999999998</v>
      </c>
      <c r="I140" s="189"/>
      <c r="J140" s="188">
        <f t="shared" si="0"/>
        <v>0</v>
      </c>
      <c r="K140" s="190"/>
      <c r="L140" s="36"/>
      <c r="M140" s="191" t="s">
        <v>1</v>
      </c>
      <c r="N140" s="192" t="s">
        <v>43</v>
      </c>
      <c r="O140" s="68"/>
      <c r="P140" s="193">
        <f t="shared" si="1"/>
        <v>0</v>
      </c>
      <c r="Q140" s="193">
        <v>0</v>
      </c>
      <c r="R140" s="193">
        <f t="shared" si="2"/>
        <v>0</v>
      </c>
      <c r="S140" s="193">
        <v>0</v>
      </c>
      <c r="T140" s="194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5" t="s">
        <v>168</v>
      </c>
      <c r="AT140" s="195" t="s">
        <v>164</v>
      </c>
      <c r="AU140" s="195" t="s">
        <v>169</v>
      </c>
      <c r="AY140" s="14" t="s">
        <v>161</v>
      </c>
      <c r="BE140" s="196">
        <f t="shared" si="4"/>
        <v>0</v>
      </c>
      <c r="BF140" s="196">
        <f t="shared" si="5"/>
        <v>0</v>
      </c>
      <c r="BG140" s="196">
        <f t="shared" si="6"/>
        <v>0</v>
      </c>
      <c r="BH140" s="196">
        <f t="shared" si="7"/>
        <v>0</v>
      </c>
      <c r="BI140" s="196">
        <f t="shared" si="8"/>
        <v>0</v>
      </c>
      <c r="BJ140" s="14" t="s">
        <v>169</v>
      </c>
      <c r="BK140" s="197">
        <f t="shared" si="9"/>
        <v>0</v>
      </c>
      <c r="BL140" s="14" t="s">
        <v>168</v>
      </c>
      <c r="BM140" s="195" t="s">
        <v>2907</v>
      </c>
    </row>
    <row r="141" spans="1:65" s="2" customFormat="1" ht="21.75" customHeight="1">
      <c r="A141" s="31"/>
      <c r="B141" s="32"/>
      <c r="C141" s="198" t="s">
        <v>222</v>
      </c>
      <c r="D141" s="198" t="s">
        <v>272</v>
      </c>
      <c r="E141" s="199" t="s">
        <v>2908</v>
      </c>
      <c r="F141" s="200" t="s">
        <v>2909</v>
      </c>
      <c r="G141" s="201" t="s">
        <v>352</v>
      </c>
      <c r="H141" s="202">
        <v>12.414999999999999</v>
      </c>
      <c r="I141" s="203"/>
      <c r="J141" s="202">
        <f t="shared" si="0"/>
        <v>0</v>
      </c>
      <c r="K141" s="204"/>
      <c r="L141" s="205"/>
      <c r="M141" s="206" t="s">
        <v>1</v>
      </c>
      <c r="N141" s="207" t="s">
        <v>43</v>
      </c>
      <c r="O141" s="68"/>
      <c r="P141" s="193">
        <f t="shared" si="1"/>
        <v>0</v>
      </c>
      <c r="Q141" s="193">
        <v>1</v>
      </c>
      <c r="R141" s="193">
        <f t="shared" si="2"/>
        <v>12.414999999999999</v>
      </c>
      <c r="S141" s="193">
        <v>0</v>
      </c>
      <c r="T141" s="194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194</v>
      </c>
      <c r="AT141" s="195" t="s">
        <v>272</v>
      </c>
      <c r="AU141" s="195" t="s">
        <v>169</v>
      </c>
      <c r="AY141" s="14" t="s">
        <v>161</v>
      </c>
      <c r="BE141" s="196">
        <f t="shared" si="4"/>
        <v>0</v>
      </c>
      <c r="BF141" s="196">
        <f t="shared" si="5"/>
        <v>0</v>
      </c>
      <c r="BG141" s="196">
        <f t="shared" si="6"/>
        <v>0</v>
      </c>
      <c r="BH141" s="196">
        <f t="shared" si="7"/>
        <v>0</v>
      </c>
      <c r="BI141" s="196">
        <f t="shared" si="8"/>
        <v>0</v>
      </c>
      <c r="BJ141" s="14" t="s">
        <v>169</v>
      </c>
      <c r="BK141" s="197">
        <f t="shared" si="9"/>
        <v>0</v>
      </c>
      <c r="BL141" s="14" t="s">
        <v>168</v>
      </c>
      <c r="BM141" s="195" t="s">
        <v>2910</v>
      </c>
    </row>
    <row r="142" spans="1:65" s="12" customFormat="1" ht="22.95" customHeight="1">
      <c r="B142" s="168"/>
      <c r="C142" s="169"/>
      <c r="D142" s="170" t="s">
        <v>76</v>
      </c>
      <c r="E142" s="182" t="s">
        <v>183</v>
      </c>
      <c r="F142" s="182" t="s">
        <v>2386</v>
      </c>
      <c r="G142" s="169"/>
      <c r="H142" s="169"/>
      <c r="I142" s="172"/>
      <c r="J142" s="183">
        <f>BK142</f>
        <v>0</v>
      </c>
      <c r="K142" s="169"/>
      <c r="L142" s="174"/>
      <c r="M142" s="175"/>
      <c r="N142" s="176"/>
      <c r="O142" s="176"/>
      <c r="P142" s="177">
        <f>SUM(P143:P150)</f>
        <v>0</v>
      </c>
      <c r="Q142" s="176"/>
      <c r="R142" s="177">
        <f>SUM(R143:R150)</f>
        <v>1155.8470202016501</v>
      </c>
      <c r="S142" s="176"/>
      <c r="T142" s="178">
        <f>SUM(T143:T150)</f>
        <v>0</v>
      </c>
      <c r="AR142" s="179" t="s">
        <v>85</v>
      </c>
      <c r="AT142" s="180" t="s">
        <v>76</v>
      </c>
      <c r="AU142" s="180" t="s">
        <v>85</v>
      </c>
      <c r="AY142" s="179" t="s">
        <v>161</v>
      </c>
      <c r="BK142" s="181">
        <f>SUM(BK143:BK150)</f>
        <v>0</v>
      </c>
    </row>
    <row r="143" spans="1:65" s="2" customFormat="1" ht="33" customHeight="1">
      <c r="A143" s="31"/>
      <c r="B143" s="32"/>
      <c r="C143" s="184" t="s">
        <v>226</v>
      </c>
      <c r="D143" s="184" t="s">
        <v>164</v>
      </c>
      <c r="E143" s="185" t="s">
        <v>2911</v>
      </c>
      <c r="F143" s="186" t="s">
        <v>2912</v>
      </c>
      <c r="G143" s="187" t="s">
        <v>173</v>
      </c>
      <c r="H143" s="188">
        <v>1011.046</v>
      </c>
      <c r="I143" s="189"/>
      <c r="J143" s="188">
        <f t="shared" ref="J143:J150" si="10">ROUND(I143*H143,3)</f>
        <v>0</v>
      </c>
      <c r="K143" s="190"/>
      <c r="L143" s="36"/>
      <c r="M143" s="191" t="s">
        <v>1</v>
      </c>
      <c r="N143" s="192" t="s">
        <v>43</v>
      </c>
      <c r="O143" s="68"/>
      <c r="P143" s="193">
        <f t="shared" ref="P143:P150" si="11">O143*H143</f>
        <v>0</v>
      </c>
      <c r="Q143" s="193">
        <v>0.14168</v>
      </c>
      <c r="R143" s="193">
        <f t="shared" ref="R143:R150" si="12">Q143*H143</f>
        <v>143.24499728000001</v>
      </c>
      <c r="S143" s="193">
        <v>0</v>
      </c>
      <c r="T143" s="194">
        <f t="shared" ref="T143:T150" si="13"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5" t="s">
        <v>168</v>
      </c>
      <c r="AT143" s="195" t="s">
        <v>164</v>
      </c>
      <c r="AU143" s="195" t="s">
        <v>169</v>
      </c>
      <c r="AY143" s="14" t="s">
        <v>161</v>
      </c>
      <c r="BE143" s="196">
        <f t="shared" ref="BE143:BE150" si="14">IF(N143="základná",J143,0)</f>
        <v>0</v>
      </c>
      <c r="BF143" s="196">
        <f t="shared" ref="BF143:BF150" si="15">IF(N143="znížená",J143,0)</f>
        <v>0</v>
      </c>
      <c r="BG143" s="196">
        <f t="shared" ref="BG143:BG150" si="16">IF(N143="zákl. prenesená",J143,0)</f>
        <v>0</v>
      </c>
      <c r="BH143" s="196">
        <f t="shared" ref="BH143:BH150" si="17">IF(N143="zníž. prenesená",J143,0)</f>
        <v>0</v>
      </c>
      <c r="BI143" s="196">
        <f t="shared" ref="BI143:BI150" si="18">IF(N143="nulová",J143,0)</f>
        <v>0</v>
      </c>
      <c r="BJ143" s="14" t="s">
        <v>169</v>
      </c>
      <c r="BK143" s="197">
        <f t="shared" ref="BK143:BK150" si="19">ROUND(I143*H143,3)</f>
        <v>0</v>
      </c>
      <c r="BL143" s="14" t="s">
        <v>168</v>
      </c>
      <c r="BM143" s="195" t="s">
        <v>2913</v>
      </c>
    </row>
    <row r="144" spans="1:65" s="2" customFormat="1" ht="33" customHeight="1">
      <c r="A144" s="31"/>
      <c r="B144" s="32"/>
      <c r="C144" s="184" t="s">
        <v>230</v>
      </c>
      <c r="D144" s="184" t="s">
        <v>164</v>
      </c>
      <c r="E144" s="185" t="s">
        <v>2914</v>
      </c>
      <c r="F144" s="186" t="s">
        <v>2915</v>
      </c>
      <c r="G144" s="187" t="s">
        <v>173</v>
      </c>
      <c r="H144" s="188">
        <v>1011.046</v>
      </c>
      <c r="I144" s="189"/>
      <c r="J144" s="188">
        <f t="shared" si="10"/>
        <v>0</v>
      </c>
      <c r="K144" s="190"/>
      <c r="L144" s="36"/>
      <c r="M144" s="191" t="s">
        <v>1</v>
      </c>
      <c r="N144" s="192" t="s">
        <v>43</v>
      </c>
      <c r="O144" s="68"/>
      <c r="P144" s="193">
        <f t="shared" si="11"/>
        <v>0</v>
      </c>
      <c r="Q144" s="193">
        <v>0.36834</v>
      </c>
      <c r="R144" s="193">
        <f t="shared" si="12"/>
        <v>372.40868363999999</v>
      </c>
      <c r="S144" s="193">
        <v>0</v>
      </c>
      <c r="T144" s="194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5" t="s">
        <v>168</v>
      </c>
      <c r="AT144" s="195" t="s">
        <v>164</v>
      </c>
      <c r="AU144" s="195" t="s">
        <v>169</v>
      </c>
      <c r="AY144" s="14" t="s">
        <v>161</v>
      </c>
      <c r="BE144" s="196">
        <f t="shared" si="14"/>
        <v>0</v>
      </c>
      <c r="BF144" s="196">
        <f t="shared" si="15"/>
        <v>0</v>
      </c>
      <c r="BG144" s="196">
        <f t="shared" si="16"/>
        <v>0</v>
      </c>
      <c r="BH144" s="196">
        <f t="shared" si="17"/>
        <v>0</v>
      </c>
      <c r="BI144" s="196">
        <f t="shared" si="18"/>
        <v>0</v>
      </c>
      <c r="BJ144" s="14" t="s">
        <v>169</v>
      </c>
      <c r="BK144" s="197">
        <f t="shared" si="19"/>
        <v>0</v>
      </c>
      <c r="BL144" s="14" t="s">
        <v>168</v>
      </c>
      <c r="BM144" s="195" t="s">
        <v>2916</v>
      </c>
    </row>
    <row r="145" spans="1:65" s="2" customFormat="1" ht="21.75" customHeight="1">
      <c r="A145" s="31"/>
      <c r="B145" s="32"/>
      <c r="C145" s="184" t="s">
        <v>234</v>
      </c>
      <c r="D145" s="184" t="s">
        <v>164</v>
      </c>
      <c r="E145" s="185" t="s">
        <v>2917</v>
      </c>
      <c r="F145" s="186" t="s">
        <v>2918</v>
      </c>
      <c r="G145" s="187" t="s">
        <v>173</v>
      </c>
      <c r="H145" s="188">
        <v>986.19</v>
      </c>
      <c r="I145" s="189"/>
      <c r="J145" s="188">
        <f t="shared" si="10"/>
        <v>0</v>
      </c>
      <c r="K145" s="190"/>
      <c r="L145" s="36"/>
      <c r="M145" s="191" t="s">
        <v>1</v>
      </c>
      <c r="N145" s="192" t="s">
        <v>43</v>
      </c>
      <c r="O145" s="68"/>
      <c r="P145" s="193">
        <f t="shared" si="11"/>
        <v>0</v>
      </c>
      <c r="Q145" s="193">
        <v>0.34296912499999999</v>
      </c>
      <c r="R145" s="193">
        <f t="shared" si="12"/>
        <v>338.23272138375</v>
      </c>
      <c r="S145" s="193">
        <v>0</v>
      </c>
      <c r="T145" s="194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168</v>
      </c>
      <c r="AT145" s="195" t="s">
        <v>164</v>
      </c>
      <c r="AU145" s="195" t="s">
        <v>169</v>
      </c>
      <c r="AY145" s="14" t="s">
        <v>161</v>
      </c>
      <c r="BE145" s="196">
        <f t="shared" si="14"/>
        <v>0</v>
      </c>
      <c r="BF145" s="196">
        <f t="shared" si="15"/>
        <v>0</v>
      </c>
      <c r="BG145" s="196">
        <f t="shared" si="16"/>
        <v>0</v>
      </c>
      <c r="BH145" s="196">
        <f t="shared" si="17"/>
        <v>0</v>
      </c>
      <c r="BI145" s="196">
        <f t="shared" si="18"/>
        <v>0</v>
      </c>
      <c r="BJ145" s="14" t="s">
        <v>169</v>
      </c>
      <c r="BK145" s="197">
        <f t="shared" si="19"/>
        <v>0</v>
      </c>
      <c r="BL145" s="14" t="s">
        <v>168</v>
      </c>
      <c r="BM145" s="195" t="s">
        <v>2919</v>
      </c>
    </row>
    <row r="146" spans="1:65" s="2" customFormat="1" ht="21.75" customHeight="1">
      <c r="A146" s="31"/>
      <c r="B146" s="32"/>
      <c r="C146" s="184" t="s">
        <v>238</v>
      </c>
      <c r="D146" s="184" t="s">
        <v>164</v>
      </c>
      <c r="E146" s="185" t="s">
        <v>2920</v>
      </c>
      <c r="F146" s="186" t="s">
        <v>2921</v>
      </c>
      <c r="G146" s="187" t="s">
        <v>173</v>
      </c>
      <c r="H146" s="188">
        <v>986.19</v>
      </c>
      <c r="I146" s="189"/>
      <c r="J146" s="188">
        <f t="shared" si="10"/>
        <v>0</v>
      </c>
      <c r="K146" s="190"/>
      <c r="L146" s="36"/>
      <c r="M146" s="191" t="s">
        <v>1</v>
      </c>
      <c r="N146" s="192" t="s">
        <v>43</v>
      </c>
      <c r="O146" s="68"/>
      <c r="P146" s="193">
        <f t="shared" si="11"/>
        <v>0</v>
      </c>
      <c r="Q146" s="193">
        <v>3.52441E-3</v>
      </c>
      <c r="R146" s="193">
        <f t="shared" si="12"/>
        <v>3.4757378979000002</v>
      </c>
      <c r="S146" s="193">
        <v>0</v>
      </c>
      <c r="T146" s="194">
        <f t="shared" si="1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5" t="s">
        <v>168</v>
      </c>
      <c r="AT146" s="195" t="s">
        <v>164</v>
      </c>
      <c r="AU146" s="195" t="s">
        <v>169</v>
      </c>
      <c r="AY146" s="14" t="s">
        <v>161</v>
      </c>
      <c r="BE146" s="196">
        <f t="shared" si="14"/>
        <v>0</v>
      </c>
      <c r="BF146" s="196">
        <f t="shared" si="15"/>
        <v>0</v>
      </c>
      <c r="BG146" s="196">
        <f t="shared" si="16"/>
        <v>0</v>
      </c>
      <c r="BH146" s="196">
        <f t="shared" si="17"/>
        <v>0</v>
      </c>
      <c r="BI146" s="196">
        <f t="shared" si="18"/>
        <v>0</v>
      </c>
      <c r="BJ146" s="14" t="s">
        <v>169</v>
      </c>
      <c r="BK146" s="197">
        <f t="shared" si="19"/>
        <v>0</v>
      </c>
      <c r="BL146" s="14" t="s">
        <v>168</v>
      </c>
      <c r="BM146" s="195" t="s">
        <v>2922</v>
      </c>
    </row>
    <row r="147" spans="1:65" s="2" customFormat="1" ht="33" customHeight="1">
      <c r="A147" s="31"/>
      <c r="B147" s="32"/>
      <c r="C147" s="184" t="s">
        <v>7</v>
      </c>
      <c r="D147" s="184" t="s">
        <v>164</v>
      </c>
      <c r="E147" s="185" t="s">
        <v>2923</v>
      </c>
      <c r="F147" s="186" t="s">
        <v>2924</v>
      </c>
      <c r="G147" s="187" t="s">
        <v>173</v>
      </c>
      <c r="H147" s="188">
        <v>19.556000000000001</v>
      </c>
      <c r="I147" s="189"/>
      <c r="J147" s="188">
        <f t="shared" si="10"/>
        <v>0</v>
      </c>
      <c r="K147" s="190"/>
      <c r="L147" s="36"/>
      <c r="M147" s="191" t="s">
        <v>1</v>
      </c>
      <c r="N147" s="192" t="s">
        <v>43</v>
      </c>
      <c r="O147" s="68"/>
      <c r="P147" s="193">
        <f t="shared" si="11"/>
        <v>0</v>
      </c>
      <c r="Q147" s="193">
        <v>0.112</v>
      </c>
      <c r="R147" s="193">
        <f t="shared" si="12"/>
        <v>2.1902720000000002</v>
      </c>
      <c r="S147" s="193">
        <v>0</v>
      </c>
      <c r="T147" s="194">
        <f t="shared" si="1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5" t="s">
        <v>168</v>
      </c>
      <c r="AT147" s="195" t="s">
        <v>164</v>
      </c>
      <c r="AU147" s="195" t="s">
        <v>169</v>
      </c>
      <c r="AY147" s="14" t="s">
        <v>161</v>
      </c>
      <c r="BE147" s="196">
        <f t="shared" si="14"/>
        <v>0</v>
      </c>
      <c r="BF147" s="196">
        <f t="shared" si="15"/>
        <v>0</v>
      </c>
      <c r="BG147" s="196">
        <f t="shared" si="16"/>
        <v>0</v>
      </c>
      <c r="BH147" s="196">
        <f t="shared" si="17"/>
        <v>0</v>
      </c>
      <c r="BI147" s="196">
        <f t="shared" si="18"/>
        <v>0</v>
      </c>
      <c r="BJ147" s="14" t="s">
        <v>169</v>
      </c>
      <c r="BK147" s="197">
        <f t="shared" si="19"/>
        <v>0</v>
      </c>
      <c r="BL147" s="14" t="s">
        <v>168</v>
      </c>
      <c r="BM147" s="195" t="s">
        <v>2925</v>
      </c>
    </row>
    <row r="148" spans="1:65" s="2" customFormat="1" ht="21.75" customHeight="1">
      <c r="A148" s="31"/>
      <c r="B148" s="32"/>
      <c r="C148" s="198" t="s">
        <v>246</v>
      </c>
      <c r="D148" s="198" t="s">
        <v>272</v>
      </c>
      <c r="E148" s="199" t="s">
        <v>2926</v>
      </c>
      <c r="F148" s="200" t="s">
        <v>2927</v>
      </c>
      <c r="G148" s="201" t="s">
        <v>173</v>
      </c>
      <c r="H148" s="202">
        <v>19.751999999999999</v>
      </c>
      <c r="I148" s="203"/>
      <c r="J148" s="202">
        <f t="shared" si="10"/>
        <v>0</v>
      </c>
      <c r="K148" s="204"/>
      <c r="L148" s="205"/>
      <c r="M148" s="206" t="s">
        <v>1</v>
      </c>
      <c r="N148" s="207" t="s">
        <v>43</v>
      </c>
      <c r="O148" s="68"/>
      <c r="P148" s="193">
        <f t="shared" si="11"/>
        <v>0</v>
      </c>
      <c r="Q148" s="193">
        <v>0.13</v>
      </c>
      <c r="R148" s="193">
        <f t="shared" si="12"/>
        <v>2.5677599999999998</v>
      </c>
      <c r="S148" s="193">
        <v>0</v>
      </c>
      <c r="T148" s="194">
        <f t="shared" si="1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194</v>
      </c>
      <c r="AT148" s="195" t="s">
        <v>272</v>
      </c>
      <c r="AU148" s="195" t="s">
        <v>169</v>
      </c>
      <c r="AY148" s="14" t="s">
        <v>161</v>
      </c>
      <c r="BE148" s="196">
        <f t="shared" si="14"/>
        <v>0</v>
      </c>
      <c r="BF148" s="196">
        <f t="shared" si="15"/>
        <v>0</v>
      </c>
      <c r="BG148" s="196">
        <f t="shared" si="16"/>
        <v>0</v>
      </c>
      <c r="BH148" s="196">
        <f t="shared" si="17"/>
        <v>0</v>
      </c>
      <c r="BI148" s="196">
        <f t="shared" si="18"/>
        <v>0</v>
      </c>
      <c r="BJ148" s="14" t="s">
        <v>169</v>
      </c>
      <c r="BK148" s="197">
        <f t="shared" si="19"/>
        <v>0</v>
      </c>
      <c r="BL148" s="14" t="s">
        <v>168</v>
      </c>
      <c r="BM148" s="195" t="s">
        <v>2928</v>
      </c>
    </row>
    <row r="149" spans="1:65" s="2" customFormat="1" ht="33" customHeight="1">
      <c r="A149" s="31"/>
      <c r="B149" s="32"/>
      <c r="C149" s="184" t="s">
        <v>250</v>
      </c>
      <c r="D149" s="184" t="s">
        <v>164</v>
      </c>
      <c r="E149" s="185" t="s">
        <v>2929</v>
      </c>
      <c r="F149" s="186" t="s">
        <v>2930</v>
      </c>
      <c r="G149" s="187" t="s">
        <v>173</v>
      </c>
      <c r="H149" s="188">
        <v>986.19</v>
      </c>
      <c r="I149" s="189"/>
      <c r="J149" s="188">
        <f t="shared" si="10"/>
        <v>0</v>
      </c>
      <c r="K149" s="190"/>
      <c r="L149" s="36"/>
      <c r="M149" s="191" t="s">
        <v>1</v>
      </c>
      <c r="N149" s="192" t="s">
        <v>43</v>
      </c>
      <c r="O149" s="68"/>
      <c r="P149" s="193">
        <f t="shared" si="11"/>
        <v>0</v>
      </c>
      <c r="Q149" s="193">
        <v>0.112</v>
      </c>
      <c r="R149" s="193">
        <f t="shared" si="12"/>
        <v>110.45328000000001</v>
      </c>
      <c r="S149" s="193">
        <v>0</v>
      </c>
      <c r="T149" s="194">
        <f t="shared" si="1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5" t="s">
        <v>168</v>
      </c>
      <c r="AT149" s="195" t="s">
        <v>164</v>
      </c>
      <c r="AU149" s="195" t="s">
        <v>169</v>
      </c>
      <c r="AY149" s="14" t="s">
        <v>161</v>
      </c>
      <c r="BE149" s="196">
        <f t="shared" si="14"/>
        <v>0</v>
      </c>
      <c r="BF149" s="196">
        <f t="shared" si="15"/>
        <v>0</v>
      </c>
      <c r="BG149" s="196">
        <f t="shared" si="16"/>
        <v>0</v>
      </c>
      <c r="BH149" s="196">
        <f t="shared" si="17"/>
        <v>0</v>
      </c>
      <c r="BI149" s="196">
        <f t="shared" si="18"/>
        <v>0</v>
      </c>
      <c r="BJ149" s="14" t="s">
        <v>169</v>
      </c>
      <c r="BK149" s="197">
        <f t="shared" si="19"/>
        <v>0</v>
      </c>
      <c r="BL149" s="14" t="s">
        <v>168</v>
      </c>
      <c r="BM149" s="195" t="s">
        <v>2931</v>
      </c>
    </row>
    <row r="150" spans="1:65" s="2" customFormat="1" ht="21.75" customHeight="1">
      <c r="A150" s="31"/>
      <c r="B150" s="32"/>
      <c r="C150" s="198" t="s">
        <v>254</v>
      </c>
      <c r="D150" s="198" t="s">
        <v>272</v>
      </c>
      <c r="E150" s="199" t="s">
        <v>2932</v>
      </c>
      <c r="F150" s="200" t="s">
        <v>2933</v>
      </c>
      <c r="G150" s="201" t="s">
        <v>173</v>
      </c>
      <c r="H150" s="202">
        <v>996.05200000000002</v>
      </c>
      <c r="I150" s="203"/>
      <c r="J150" s="202">
        <f t="shared" si="10"/>
        <v>0</v>
      </c>
      <c r="K150" s="204"/>
      <c r="L150" s="205"/>
      <c r="M150" s="206" t="s">
        <v>1</v>
      </c>
      <c r="N150" s="207" t="s">
        <v>43</v>
      </c>
      <c r="O150" s="68"/>
      <c r="P150" s="193">
        <f t="shared" si="11"/>
        <v>0</v>
      </c>
      <c r="Q150" s="193">
        <v>0.184</v>
      </c>
      <c r="R150" s="193">
        <f t="shared" si="12"/>
        <v>183.27356800000001</v>
      </c>
      <c r="S150" s="193">
        <v>0</v>
      </c>
      <c r="T150" s="194">
        <f t="shared" si="1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5" t="s">
        <v>194</v>
      </c>
      <c r="AT150" s="195" t="s">
        <v>272</v>
      </c>
      <c r="AU150" s="195" t="s">
        <v>169</v>
      </c>
      <c r="AY150" s="14" t="s">
        <v>161</v>
      </c>
      <c r="BE150" s="196">
        <f t="shared" si="14"/>
        <v>0</v>
      </c>
      <c r="BF150" s="196">
        <f t="shared" si="15"/>
        <v>0</v>
      </c>
      <c r="BG150" s="196">
        <f t="shared" si="16"/>
        <v>0</v>
      </c>
      <c r="BH150" s="196">
        <f t="shared" si="17"/>
        <v>0</v>
      </c>
      <c r="BI150" s="196">
        <f t="shared" si="18"/>
        <v>0</v>
      </c>
      <c r="BJ150" s="14" t="s">
        <v>169</v>
      </c>
      <c r="BK150" s="197">
        <f t="shared" si="19"/>
        <v>0</v>
      </c>
      <c r="BL150" s="14" t="s">
        <v>168</v>
      </c>
      <c r="BM150" s="195" t="s">
        <v>2934</v>
      </c>
    </row>
    <row r="151" spans="1:65" s="12" customFormat="1" ht="22.95" customHeight="1">
      <c r="B151" s="168"/>
      <c r="C151" s="169"/>
      <c r="D151" s="170" t="s">
        <v>76</v>
      </c>
      <c r="E151" s="182" t="s">
        <v>198</v>
      </c>
      <c r="F151" s="182" t="s">
        <v>276</v>
      </c>
      <c r="G151" s="169"/>
      <c r="H151" s="169"/>
      <c r="I151" s="172"/>
      <c r="J151" s="183">
        <f>BK151</f>
        <v>0</v>
      </c>
      <c r="K151" s="169"/>
      <c r="L151" s="174"/>
      <c r="M151" s="175"/>
      <c r="N151" s="176"/>
      <c r="O151" s="176"/>
      <c r="P151" s="177">
        <f>SUM(P152:P164)</f>
        <v>0</v>
      </c>
      <c r="Q151" s="176"/>
      <c r="R151" s="177">
        <f>SUM(R152:R164)</f>
        <v>92.643210110000012</v>
      </c>
      <c r="S151" s="176"/>
      <c r="T151" s="178">
        <f>SUM(T152:T164)</f>
        <v>0</v>
      </c>
      <c r="AR151" s="179" t="s">
        <v>85</v>
      </c>
      <c r="AT151" s="180" t="s">
        <v>76</v>
      </c>
      <c r="AU151" s="180" t="s">
        <v>85</v>
      </c>
      <c r="AY151" s="179" t="s">
        <v>161</v>
      </c>
      <c r="BK151" s="181">
        <f>SUM(BK152:BK164)</f>
        <v>0</v>
      </c>
    </row>
    <row r="152" spans="1:65" s="2" customFormat="1" ht="33" customHeight="1">
      <c r="A152" s="31"/>
      <c r="B152" s="32"/>
      <c r="C152" s="184" t="s">
        <v>258</v>
      </c>
      <c r="D152" s="184" t="s">
        <v>164</v>
      </c>
      <c r="E152" s="185" t="s">
        <v>2935</v>
      </c>
      <c r="F152" s="186" t="s">
        <v>2936</v>
      </c>
      <c r="G152" s="187" t="s">
        <v>244</v>
      </c>
      <c r="H152" s="188">
        <v>91.4</v>
      </c>
      <c r="I152" s="189"/>
      <c r="J152" s="188">
        <f t="shared" ref="J152:J164" si="20">ROUND(I152*H152,3)</f>
        <v>0</v>
      </c>
      <c r="K152" s="190"/>
      <c r="L152" s="36"/>
      <c r="M152" s="191" t="s">
        <v>1</v>
      </c>
      <c r="N152" s="192" t="s">
        <v>43</v>
      </c>
      <c r="O152" s="68"/>
      <c r="P152" s="193">
        <f t="shared" ref="P152:P164" si="21">O152*H152</f>
        <v>0</v>
      </c>
      <c r="Q152" s="193">
        <v>9.8529599999999995E-2</v>
      </c>
      <c r="R152" s="193">
        <f t="shared" ref="R152:R164" si="22">Q152*H152</f>
        <v>9.0056054400000001</v>
      </c>
      <c r="S152" s="193">
        <v>0</v>
      </c>
      <c r="T152" s="194">
        <f t="shared" ref="T152:T164" si="23"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5" t="s">
        <v>168</v>
      </c>
      <c r="AT152" s="195" t="s">
        <v>164</v>
      </c>
      <c r="AU152" s="195" t="s">
        <v>169</v>
      </c>
      <c r="AY152" s="14" t="s">
        <v>161</v>
      </c>
      <c r="BE152" s="196">
        <f t="shared" ref="BE152:BE164" si="24">IF(N152="základná",J152,0)</f>
        <v>0</v>
      </c>
      <c r="BF152" s="196">
        <f t="shared" ref="BF152:BF164" si="25">IF(N152="znížená",J152,0)</f>
        <v>0</v>
      </c>
      <c r="BG152" s="196">
        <f t="shared" ref="BG152:BG164" si="26">IF(N152="zákl. prenesená",J152,0)</f>
        <v>0</v>
      </c>
      <c r="BH152" s="196">
        <f t="shared" ref="BH152:BH164" si="27">IF(N152="zníž. prenesená",J152,0)</f>
        <v>0</v>
      </c>
      <c r="BI152" s="196">
        <f t="shared" ref="BI152:BI164" si="28">IF(N152="nulová",J152,0)</f>
        <v>0</v>
      </c>
      <c r="BJ152" s="14" t="s">
        <v>169</v>
      </c>
      <c r="BK152" s="197">
        <f t="shared" ref="BK152:BK164" si="29">ROUND(I152*H152,3)</f>
        <v>0</v>
      </c>
      <c r="BL152" s="14" t="s">
        <v>168</v>
      </c>
      <c r="BM152" s="195" t="s">
        <v>2937</v>
      </c>
    </row>
    <row r="153" spans="1:65" s="2" customFormat="1" ht="16.5" customHeight="1">
      <c r="A153" s="31"/>
      <c r="B153" s="32"/>
      <c r="C153" s="198" t="s">
        <v>262</v>
      </c>
      <c r="D153" s="198" t="s">
        <v>272</v>
      </c>
      <c r="E153" s="199" t="s">
        <v>2938</v>
      </c>
      <c r="F153" s="200" t="s">
        <v>2939</v>
      </c>
      <c r="G153" s="201" t="s">
        <v>269</v>
      </c>
      <c r="H153" s="202">
        <v>93</v>
      </c>
      <c r="I153" s="203"/>
      <c r="J153" s="202">
        <f t="shared" si="20"/>
        <v>0</v>
      </c>
      <c r="K153" s="204"/>
      <c r="L153" s="205"/>
      <c r="M153" s="206" t="s">
        <v>1</v>
      </c>
      <c r="N153" s="207" t="s">
        <v>43</v>
      </c>
      <c r="O153" s="68"/>
      <c r="P153" s="193">
        <f t="shared" si="21"/>
        <v>0</v>
      </c>
      <c r="Q153" s="193">
        <v>2.3E-2</v>
      </c>
      <c r="R153" s="193">
        <f t="shared" si="22"/>
        <v>2.1389999999999998</v>
      </c>
      <c r="S153" s="193">
        <v>0</v>
      </c>
      <c r="T153" s="194">
        <f t="shared" si="2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5" t="s">
        <v>194</v>
      </c>
      <c r="AT153" s="195" t="s">
        <v>272</v>
      </c>
      <c r="AU153" s="195" t="s">
        <v>169</v>
      </c>
      <c r="AY153" s="14" t="s">
        <v>161</v>
      </c>
      <c r="BE153" s="196">
        <f t="shared" si="24"/>
        <v>0</v>
      </c>
      <c r="BF153" s="196">
        <f t="shared" si="25"/>
        <v>0</v>
      </c>
      <c r="BG153" s="196">
        <f t="shared" si="26"/>
        <v>0</v>
      </c>
      <c r="BH153" s="196">
        <f t="shared" si="27"/>
        <v>0</v>
      </c>
      <c r="BI153" s="196">
        <f t="shared" si="28"/>
        <v>0</v>
      </c>
      <c r="BJ153" s="14" t="s">
        <v>169</v>
      </c>
      <c r="BK153" s="197">
        <f t="shared" si="29"/>
        <v>0</v>
      </c>
      <c r="BL153" s="14" t="s">
        <v>168</v>
      </c>
      <c r="BM153" s="195" t="s">
        <v>2940</v>
      </c>
    </row>
    <row r="154" spans="1:65" s="2" customFormat="1" ht="21.75" customHeight="1">
      <c r="A154" s="31"/>
      <c r="B154" s="32"/>
      <c r="C154" s="184" t="s">
        <v>266</v>
      </c>
      <c r="D154" s="184" t="s">
        <v>164</v>
      </c>
      <c r="E154" s="185" t="s">
        <v>2941</v>
      </c>
      <c r="F154" s="186" t="s">
        <v>2942</v>
      </c>
      <c r="G154" s="187" t="s">
        <v>244</v>
      </c>
      <c r="H154" s="188">
        <v>49.4</v>
      </c>
      <c r="I154" s="189"/>
      <c r="J154" s="188">
        <f t="shared" si="20"/>
        <v>0</v>
      </c>
      <c r="K154" s="190"/>
      <c r="L154" s="36"/>
      <c r="M154" s="191" t="s">
        <v>1</v>
      </c>
      <c r="N154" s="192" t="s">
        <v>43</v>
      </c>
      <c r="O154" s="68"/>
      <c r="P154" s="193">
        <f t="shared" si="21"/>
        <v>0</v>
      </c>
      <c r="Q154" s="193">
        <v>0.16332479999999999</v>
      </c>
      <c r="R154" s="193">
        <f t="shared" si="22"/>
        <v>8.0682451200000003</v>
      </c>
      <c r="S154" s="193">
        <v>0</v>
      </c>
      <c r="T154" s="194">
        <f t="shared" si="2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168</v>
      </c>
      <c r="AT154" s="195" t="s">
        <v>164</v>
      </c>
      <c r="AU154" s="195" t="s">
        <v>169</v>
      </c>
      <c r="AY154" s="14" t="s">
        <v>161</v>
      </c>
      <c r="BE154" s="196">
        <f t="shared" si="24"/>
        <v>0</v>
      </c>
      <c r="BF154" s="196">
        <f t="shared" si="25"/>
        <v>0</v>
      </c>
      <c r="BG154" s="196">
        <f t="shared" si="26"/>
        <v>0</v>
      </c>
      <c r="BH154" s="196">
        <f t="shared" si="27"/>
        <v>0</v>
      </c>
      <c r="BI154" s="196">
        <f t="shared" si="28"/>
        <v>0</v>
      </c>
      <c r="BJ154" s="14" t="s">
        <v>169</v>
      </c>
      <c r="BK154" s="197">
        <f t="shared" si="29"/>
        <v>0</v>
      </c>
      <c r="BL154" s="14" t="s">
        <v>168</v>
      </c>
      <c r="BM154" s="195" t="s">
        <v>2943</v>
      </c>
    </row>
    <row r="155" spans="1:65" s="2" customFormat="1" ht="16.5" customHeight="1">
      <c r="A155" s="31"/>
      <c r="B155" s="32"/>
      <c r="C155" s="198" t="s">
        <v>271</v>
      </c>
      <c r="D155" s="198" t="s">
        <v>272</v>
      </c>
      <c r="E155" s="199" t="s">
        <v>2944</v>
      </c>
      <c r="F155" s="200" t="s">
        <v>2945</v>
      </c>
      <c r="G155" s="201" t="s">
        <v>269</v>
      </c>
      <c r="H155" s="202">
        <v>336</v>
      </c>
      <c r="I155" s="203"/>
      <c r="J155" s="202">
        <f t="shared" si="20"/>
        <v>0</v>
      </c>
      <c r="K155" s="204"/>
      <c r="L155" s="205"/>
      <c r="M155" s="206" t="s">
        <v>1</v>
      </c>
      <c r="N155" s="207" t="s">
        <v>43</v>
      </c>
      <c r="O155" s="68"/>
      <c r="P155" s="193">
        <f t="shared" si="21"/>
        <v>0</v>
      </c>
      <c r="Q155" s="193">
        <v>2.1299999999999999E-2</v>
      </c>
      <c r="R155" s="193">
        <f t="shared" si="22"/>
        <v>7.1567999999999996</v>
      </c>
      <c r="S155" s="193">
        <v>0</v>
      </c>
      <c r="T155" s="194">
        <f t="shared" si="2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5" t="s">
        <v>194</v>
      </c>
      <c r="AT155" s="195" t="s">
        <v>272</v>
      </c>
      <c r="AU155" s="195" t="s">
        <v>169</v>
      </c>
      <c r="AY155" s="14" t="s">
        <v>161</v>
      </c>
      <c r="BE155" s="196">
        <f t="shared" si="24"/>
        <v>0</v>
      </c>
      <c r="BF155" s="196">
        <f t="shared" si="25"/>
        <v>0</v>
      </c>
      <c r="BG155" s="196">
        <f t="shared" si="26"/>
        <v>0</v>
      </c>
      <c r="BH155" s="196">
        <f t="shared" si="27"/>
        <v>0</v>
      </c>
      <c r="BI155" s="196">
        <f t="shared" si="28"/>
        <v>0</v>
      </c>
      <c r="BJ155" s="14" t="s">
        <v>169</v>
      </c>
      <c r="BK155" s="197">
        <f t="shared" si="29"/>
        <v>0</v>
      </c>
      <c r="BL155" s="14" t="s">
        <v>168</v>
      </c>
      <c r="BM155" s="195" t="s">
        <v>2946</v>
      </c>
    </row>
    <row r="156" spans="1:65" s="2" customFormat="1" ht="33" customHeight="1">
      <c r="A156" s="31"/>
      <c r="B156" s="32"/>
      <c r="C156" s="184" t="s">
        <v>277</v>
      </c>
      <c r="D156" s="184" t="s">
        <v>164</v>
      </c>
      <c r="E156" s="185" t="s">
        <v>2947</v>
      </c>
      <c r="F156" s="186" t="s">
        <v>2948</v>
      </c>
      <c r="G156" s="187" t="s">
        <v>244</v>
      </c>
      <c r="H156" s="188">
        <v>160.55000000000001</v>
      </c>
      <c r="I156" s="189"/>
      <c r="J156" s="188">
        <f t="shared" si="20"/>
        <v>0</v>
      </c>
      <c r="K156" s="190"/>
      <c r="L156" s="36"/>
      <c r="M156" s="191" t="s">
        <v>1</v>
      </c>
      <c r="N156" s="192" t="s">
        <v>43</v>
      </c>
      <c r="O156" s="68"/>
      <c r="P156" s="193">
        <f t="shared" si="21"/>
        <v>0</v>
      </c>
      <c r="Q156" s="193">
        <v>0.12661900000000001</v>
      </c>
      <c r="R156" s="193">
        <f t="shared" si="22"/>
        <v>20.328680450000004</v>
      </c>
      <c r="S156" s="193">
        <v>0</v>
      </c>
      <c r="T156" s="194">
        <f t="shared" si="2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5" t="s">
        <v>168</v>
      </c>
      <c r="AT156" s="195" t="s">
        <v>164</v>
      </c>
      <c r="AU156" s="195" t="s">
        <v>169</v>
      </c>
      <c r="AY156" s="14" t="s">
        <v>161</v>
      </c>
      <c r="BE156" s="196">
        <f t="shared" si="24"/>
        <v>0</v>
      </c>
      <c r="BF156" s="196">
        <f t="shared" si="25"/>
        <v>0</v>
      </c>
      <c r="BG156" s="196">
        <f t="shared" si="26"/>
        <v>0</v>
      </c>
      <c r="BH156" s="196">
        <f t="shared" si="27"/>
        <v>0</v>
      </c>
      <c r="BI156" s="196">
        <f t="shared" si="28"/>
        <v>0</v>
      </c>
      <c r="BJ156" s="14" t="s">
        <v>169</v>
      </c>
      <c r="BK156" s="197">
        <f t="shared" si="29"/>
        <v>0</v>
      </c>
      <c r="BL156" s="14" t="s">
        <v>168</v>
      </c>
      <c r="BM156" s="195" t="s">
        <v>2949</v>
      </c>
    </row>
    <row r="157" spans="1:65" s="2" customFormat="1" ht="21.75" customHeight="1">
      <c r="A157" s="31"/>
      <c r="B157" s="32"/>
      <c r="C157" s="198" t="s">
        <v>281</v>
      </c>
      <c r="D157" s="198" t="s">
        <v>272</v>
      </c>
      <c r="E157" s="199" t="s">
        <v>2950</v>
      </c>
      <c r="F157" s="200" t="s">
        <v>2951</v>
      </c>
      <c r="G157" s="201" t="s">
        <v>269</v>
      </c>
      <c r="H157" s="202">
        <v>152</v>
      </c>
      <c r="I157" s="203"/>
      <c r="J157" s="202">
        <f t="shared" si="20"/>
        <v>0</v>
      </c>
      <c r="K157" s="204"/>
      <c r="L157" s="205"/>
      <c r="M157" s="206" t="s">
        <v>1</v>
      </c>
      <c r="N157" s="207" t="s">
        <v>43</v>
      </c>
      <c r="O157" s="68"/>
      <c r="P157" s="193">
        <f t="shared" si="21"/>
        <v>0</v>
      </c>
      <c r="Q157" s="193">
        <v>2.8299999999999999E-2</v>
      </c>
      <c r="R157" s="193">
        <f t="shared" si="22"/>
        <v>4.3015999999999996</v>
      </c>
      <c r="S157" s="193">
        <v>0</v>
      </c>
      <c r="T157" s="194">
        <f t="shared" si="2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5" t="s">
        <v>194</v>
      </c>
      <c r="AT157" s="195" t="s">
        <v>272</v>
      </c>
      <c r="AU157" s="195" t="s">
        <v>169</v>
      </c>
      <c r="AY157" s="14" t="s">
        <v>161</v>
      </c>
      <c r="BE157" s="196">
        <f t="shared" si="24"/>
        <v>0</v>
      </c>
      <c r="BF157" s="196">
        <f t="shared" si="25"/>
        <v>0</v>
      </c>
      <c r="BG157" s="196">
        <f t="shared" si="26"/>
        <v>0</v>
      </c>
      <c r="BH157" s="196">
        <f t="shared" si="27"/>
        <v>0</v>
      </c>
      <c r="BI157" s="196">
        <f t="shared" si="28"/>
        <v>0</v>
      </c>
      <c r="BJ157" s="14" t="s">
        <v>169</v>
      </c>
      <c r="BK157" s="197">
        <f t="shared" si="29"/>
        <v>0</v>
      </c>
      <c r="BL157" s="14" t="s">
        <v>168</v>
      </c>
      <c r="BM157" s="195" t="s">
        <v>2952</v>
      </c>
    </row>
    <row r="158" spans="1:65" s="2" customFormat="1" ht="21.75" customHeight="1">
      <c r="A158" s="31"/>
      <c r="B158" s="32"/>
      <c r="C158" s="198" t="s">
        <v>285</v>
      </c>
      <c r="D158" s="198" t="s">
        <v>272</v>
      </c>
      <c r="E158" s="199" t="s">
        <v>2953</v>
      </c>
      <c r="F158" s="200" t="s">
        <v>2954</v>
      </c>
      <c r="G158" s="201" t="s">
        <v>269</v>
      </c>
      <c r="H158" s="202">
        <v>114</v>
      </c>
      <c r="I158" s="203"/>
      <c r="J158" s="202">
        <f t="shared" si="20"/>
        <v>0</v>
      </c>
      <c r="K158" s="204"/>
      <c r="L158" s="205"/>
      <c r="M158" s="206" t="s">
        <v>1</v>
      </c>
      <c r="N158" s="207" t="s">
        <v>43</v>
      </c>
      <c r="O158" s="68"/>
      <c r="P158" s="193">
        <f t="shared" si="21"/>
        <v>0</v>
      </c>
      <c r="Q158" s="193">
        <v>8.5000000000000006E-2</v>
      </c>
      <c r="R158" s="193">
        <f t="shared" si="22"/>
        <v>9.6900000000000013</v>
      </c>
      <c r="S158" s="193">
        <v>0</v>
      </c>
      <c r="T158" s="194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5" t="s">
        <v>194</v>
      </c>
      <c r="AT158" s="195" t="s">
        <v>272</v>
      </c>
      <c r="AU158" s="195" t="s">
        <v>169</v>
      </c>
      <c r="AY158" s="14" t="s">
        <v>161</v>
      </c>
      <c r="BE158" s="196">
        <f t="shared" si="24"/>
        <v>0</v>
      </c>
      <c r="BF158" s="196">
        <f t="shared" si="25"/>
        <v>0</v>
      </c>
      <c r="BG158" s="196">
        <f t="shared" si="26"/>
        <v>0</v>
      </c>
      <c r="BH158" s="196">
        <f t="shared" si="27"/>
        <v>0</v>
      </c>
      <c r="BI158" s="196">
        <f t="shared" si="28"/>
        <v>0</v>
      </c>
      <c r="BJ158" s="14" t="s">
        <v>169</v>
      </c>
      <c r="BK158" s="197">
        <f t="shared" si="29"/>
        <v>0</v>
      </c>
      <c r="BL158" s="14" t="s">
        <v>168</v>
      </c>
      <c r="BM158" s="195" t="s">
        <v>2955</v>
      </c>
    </row>
    <row r="159" spans="1:65" s="2" customFormat="1" ht="21.75" customHeight="1">
      <c r="A159" s="31"/>
      <c r="B159" s="32"/>
      <c r="C159" s="184" t="s">
        <v>289</v>
      </c>
      <c r="D159" s="184" t="s">
        <v>164</v>
      </c>
      <c r="E159" s="185" t="s">
        <v>2956</v>
      </c>
      <c r="F159" s="186" t="s">
        <v>2957</v>
      </c>
      <c r="G159" s="187" t="s">
        <v>167</v>
      </c>
      <c r="H159" s="188">
        <v>14.425000000000001</v>
      </c>
      <c r="I159" s="189"/>
      <c r="J159" s="188">
        <f t="shared" si="20"/>
        <v>0</v>
      </c>
      <c r="K159" s="190"/>
      <c r="L159" s="36"/>
      <c r="M159" s="191" t="s">
        <v>1</v>
      </c>
      <c r="N159" s="192" t="s">
        <v>43</v>
      </c>
      <c r="O159" s="68"/>
      <c r="P159" s="193">
        <f t="shared" si="21"/>
        <v>0</v>
      </c>
      <c r="Q159" s="193">
        <v>2.2151320000000001</v>
      </c>
      <c r="R159" s="193">
        <f t="shared" si="22"/>
        <v>31.953279100000003</v>
      </c>
      <c r="S159" s="193">
        <v>0</v>
      </c>
      <c r="T159" s="194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5" t="s">
        <v>168</v>
      </c>
      <c r="AT159" s="195" t="s">
        <v>164</v>
      </c>
      <c r="AU159" s="195" t="s">
        <v>169</v>
      </c>
      <c r="AY159" s="14" t="s">
        <v>161</v>
      </c>
      <c r="BE159" s="196">
        <f t="shared" si="24"/>
        <v>0</v>
      </c>
      <c r="BF159" s="196">
        <f t="shared" si="25"/>
        <v>0</v>
      </c>
      <c r="BG159" s="196">
        <f t="shared" si="26"/>
        <v>0</v>
      </c>
      <c r="BH159" s="196">
        <f t="shared" si="27"/>
        <v>0</v>
      </c>
      <c r="BI159" s="196">
        <f t="shared" si="28"/>
        <v>0</v>
      </c>
      <c r="BJ159" s="14" t="s">
        <v>169</v>
      </c>
      <c r="BK159" s="197">
        <f t="shared" si="29"/>
        <v>0</v>
      </c>
      <c r="BL159" s="14" t="s">
        <v>168</v>
      </c>
      <c r="BM159" s="195" t="s">
        <v>2958</v>
      </c>
    </row>
    <row r="160" spans="1:65" s="2" customFormat="1" ht="21.75" customHeight="1">
      <c r="A160" s="31"/>
      <c r="B160" s="32"/>
      <c r="C160" s="184" t="s">
        <v>293</v>
      </c>
      <c r="D160" s="184" t="s">
        <v>164</v>
      </c>
      <c r="E160" s="185" t="s">
        <v>359</v>
      </c>
      <c r="F160" s="186" t="s">
        <v>360</v>
      </c>
      <c r="G160" s="187" t="s">
        <v>352</v>
      </c>
      <c r="H160" s="188">
        <v>283.56400000000002</v>
      </c>
      <c r="I160" s="189"/>
      <c r="J160" s="188">
        <f t="shared" si="20"/>
        <v>0</v>
      </c>
      <c r="K160" s="190"/>
      <c r="L160" s="36"/>
      <c r="M160" s="191" t="s">
        <v>1</v>
      </c>
      <c r="N160" s="192" t="s">
        <v>43</v>
      </c>
      <c r="O160" s="68"/>
      <c r="P160" s="193">
        <f t="shared" si="21"/>
        <v>0</v>
      </c>
      <c r="Q160" s="193">
        <v>0</v>
      </c>
      <c r="R160" s="193">
        <f t="shared" si="22"/>
        <v>0</v>
      </c>
      <c r="S160" s="193">
        <v>0</v>
      </c>
      <c r="T160" s="194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5" t="s">
        <v>168</v>
      </c>
      <c r="AT160" s="195" t="s">
        <v>164</v>
      </c>
      <c r="AU160" s="195" t="s">
        <v>169</v>
      </c>
      <c r="AY160" s="14" t="s">
        <v>161</v>
      </c>
      <c r="BE160" s="196">
        <f t="shared" si="24"/>
        <v>0</v>
      </c>
      <c r="BF160" s="196">
        <f t="shared" si="25"/>
        <v>0</v>
      </c>
      <c r="BG160" s="196">
        <f t="shared" si="26"/>
        <v>0</v>
      </c>
      <c r="BH160" s="196">
        <f t="shared" si="27"/>
        <v>0</v>
      </c>
      <c r="BI160" s="196">
        <f t="shared" si="28"/>
        <v>0</v>
      </c>
      <c r="BJ160" s="14" t="s">
        <v>169</v>
      </c>
      <c r="BK160" s="197">
        <f t="shared" si="29"/>
        <v>0</v>
      </c>
      <c r="BL160" s="14" t="s">
        <v>168</v>
      </c>
      <c r="BM160" s="195" t="s">
        <v>2959</v>
      </c>
    </row>
    <row r="161" spans="1:65" s="2" customFormat="1" ht="21.75" customHeight="1">
      <c r="A161" s="31"/>
      <c r="B161" s="32"/>
      <c r="C161" s="184" t="s">
        <v>297</v>
      </c>
      <c r="D161" s="184" t="s">
        <v>164</v>
      </c>
      <c r="E161" s="185" t="s">
        <v>363</v>
      </c>
      <c r="F161" s="186" t="s">
        <v>364</v>
      </c>
      <c r="G161" s="187" t="s">
        <v>352</v>
      </c>
      <c r="H161" s="188">
        <v>2552.076</v>
      </c>
      <c r="I161" s="189"/>
      <c r="J161" s="188">
        <f t="shared" si="20"/>
        <v>0</v>
      </c>
      <c r="K161" s="190"/>
      <c r="L161" s="36"/>
      <c r="M161" s="191" t="s">
        <v>1</v>
      </c>
      <c r="N161" s="192" t="s">
        <v>43</v>
      </c>
      <c r="O161" s="68"/>
      <c r="P161" s="193">
        <f t="shared" si="21"/>
        <v>0</v>
      </c>
      <c r="Q161" s="193">
        <v>0</v>
      </c>
      <c r="R161" s="193">
        <f t="shared" si="22"/>
        <v>0</v>
      </c>
      <c r="S161" s="193">
        <v>0</v>
      </c>
      <c r="T161" s="194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5" t="s">
        <v>168</v>
      </c>
      <c r="AT161" s="195" t="s">
        <v>164</v>
      </c>
      <c r="AU161" s="195" t="s">
        <v>169</v>
      </c>
      <c r="AY161" s="14" t="s">
        <v>161</v>
      </c>
      <c r="BE161" s="196">
        <f t="shared" si="24"/>
        <v>0</v>
      </c>
      <c r="BF161" s="196">
        <f t="shared" si="25"/>
        <v>0</v>
      </c>
      <c r="BG161" s="196">
        <f t="shared" si="26"/>
        <v>0</v>
      </c>
      <c r="BH161" s="196">
        <f t="shared" si="27"/>
        <v>0</v>
      </c>
      <c r="BI161" s="196">
        <f t="shared" si="28"/>
        <v>0</v>
      </c>
      <c r="BJ161" s="14" t="s">
        <v>169</v>
      </c>
      <c r="BK161" s="197">
        <f t="shared" si="29"/>
        <v>0</v>
      </c>
      <c r="BL161" s="14" t="s">
        <v>168</v>
      </c>
      <c r="BM161" s="195" t="s">
        <v>2960</v>
      </c>
    </row>
    <row r="162" spans="1:65" s="2" customFormat="1" ht="21.75" customHeight="1">
      <c r="A162" s="31"/>
      <c r="B162" s="32"/>
      <c r="C162" s="184" t="s">
        <v>301</v>
      </c>
      <c r="D162" s="184" t="s">
        <v>164</v>
      </c>
      <c r="E162" s="185" t="s">
        <v>367</v>
      </c>
      <c r="F162" s="186" t="s">
        <v>368</v>
      </c>
      <c r="G162" s="187" t="s">
        <v>352</v>
      </c>
      <c r="H162" s="188">
        <v>283.56400000000002</v>
      </c>
      <c r="I162" s="189"/>
      <c r="J162" s="188">
        <f t="shared" si="20"/>
        <v>0</v>
      </c>
      <c r="K162" s="190"/>
      <c r="L162" s="36"/>
      <c r="M162" s="191" t="s">
        <v>1</v>
      </c>
      <c r="N162" s="192" t="s">
        <v>43</v>
      </c>
      <c r="O162" s="68"/>
      <c r="P162" s="193">
        <f t="shared" si="21"/>
        <v>0</v>
      </c>
      <c r="Q162" s="193">
        <v>0</v>
      </c>
      <c r="R162" s="193">
        <f t="shared" si="22"/>
        <v>0</v>
      </c>
      <c r="S162" s="193">
        <v>0</v>
      </c>
      <c r="T162" s="194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5" t="s">
        <v>168</v>
      </c>
      <c r="AT162" s="195" t="s">
        <v>164</v>
      </c>
      <c r="AU162" s="195" t="s">
        <v>169</v>
      </c>
      <c r="AY162" s="14" t="s">
        <v>161</v>
      </c>
      <c r="BE162" s="196">
        <f t="shared" si="24"/>
        <v>0</v>
      </c>
      <c r="BF162" s="196">
        <f t="shared" si="25"/>
        <v>0</v>
      </c>
      <c r="BG162" s="196">
        <f t="shared" si="26"/>
        <v>0</v>
      </c>
      <c r="BH162" s="196">
        <f t="shared" si="27"/>
        <v>0</v>
      </c>
      <c r="BI162" s="196">
        <f t="shared" si="28"/>
        <v>0</v>
      </c>
      <c r="BJ162" s="14" t="s">
        <v>169</v>
      </c>
      <c r="BK162" s="197">
        <f t="shared" si="29"/>
        <v>0</v>
      </c>
      <c r="BL162" s="14" t="s">
        <v>168</v>
      </c>
      <c r="BM162" s="195" t="s">
        <v>2961</v>
      </c>
    </row>
    <row r="163" spans="1:65" s="2" customFormat="1" ht="21.75" customHeight="1">
      <c r="A163" s="31"/>
      <c r="B163" s="32"/>
      <c r="C163" s="184" t="s">
        <v>305</v>
      </c>
      <c r="D163" s="184" t="s">
        <v>164</v>
      </c>
      <c r="E163" s="185" t="s">
        <v>371</v>
      </c>
      <c r="F163" s="186" t="s">
        <v>372</v>
      </c>
      <c r="G163" s="187" t="s">
        <v>352</v>
      </c>
      <c r="H163" s="188">
        <v>850.69200000000001</v>
      </c>
      <c r="I163" s="189"/>
      <c r="J163" s="188">
        <f t="shared" si="20"/>
        <v>0</v>
      </c>
      <c r="K163" s="190"/>
      <c r="L163" s="36"/>
      <c r="M163" s="191" t="s">
        <v>1</v>
      </c>
      <c r="N163" s="192" t="s">
        <v>43</v>
      </c>
      <c r="O163" s="68"/>
      <c r="P163" s="193">
        <f t="shared" si="21"/>
        <v>0</v>
      </c>
      <c r="Q163" s="193">
        <v>0</v>
      </c>
      <c r="R163" s="193">
        <f t="shared" si="22"/>
        <v>0</v>
      </c>
      <c r="S163" s="193">
        <v>0</v>
      </c>
      <c r="T163" s="194">
        <f t="shared" si="2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5" t="s">
        <v>168</v>
      </c>
      <c r="AT163" s="195" t="s">
        <v>164</v>
      </c>
      <c r="AU163" s="195" t="s">
        <v>169</v>
      </c>
      <c r="AY163" s="14" t="s">
        <v>161</v>
      </c>
      <c r="BE163" s="196">
        <f t="shared" si="24"/>
        <v>0</v>
      </c>
      <c r="BF163" s="196">
        <f t="shared" si="25"/>
        <v>0</v>
      </c>
      <c r="BG163" s="196">
        <f t="shared" si="26"/>
        <v>0</v>
      </c>
      <c r="BH163" s="196">
        <f t="shared" si="27"/>
        <v>0</v>
      </c>
      <c r="BI163" s="196">
        <f t="shared" si="28"/>
        <v>0</v>
      </c>
      <c r="BJ163" s="14" t="s">
        <v>169</v>
      </c>
      <c r="BK163" s="197">
        <f t="shared" si="29"/>
        <v>0</v>
      </c>
      <c r="BL163" s="14" t="s">
        <v>168</v>
      </c>
      <c r="BM163" s="195" t="s">
        <v>2962</v>
      </c>
    </row>
    <row r="164" spans="1:65" s="2" customFormat="1" ht="21.75" customHeight="1">
      <c r="A164" s="31"/>
      <c r="B164" s="32"/>
      <c r="C164" s="184" t="s">
        <v>309</v>
      </c>
      <c r="D164" s="184" t="s">
        <v>164</v>
      </c>
      <c r="E164" s="185" t="s">
        <v>1165</v>
      </c>
      <c r="F164" s="186" t="s">
        <v>1166</v>
      </c>
      <c r="G164" s="187" t="s">
        <v>352</v>
      </c>
      <c r="H164" s="188">
        <v>283.56400000000002</v>
      </c>
      <c r="I164" s="189"/>
      <c r="J164" s="188">
        <f t="shared" si="20"/>
        <v>0</v>
      </c>
      <c r="K164" s="190"/>
      <c r="L164" s="36"/>
      <c r="M164" s="191" t="s">
        <v>1</v>
      </c>
      <c r="N164" s="192" t="s">
        <v>43</v>
      </c>
      <c r="O164" s="68"/>
      <c r="P164" s="193">
        <f t="shared" si="21"/>
        <v>0</v>
      </c>
      <c r="Q164" s="193">
        <v>0</v>
      </c>
      <c r="R164" s="193">
        <f t="shared" si="22"/>
        <v>0</v>
      </c>
      <c r="S164" s="193">
        <v>0</v>
      </c>
      <c r="T164" s="194">
        <f t="shared" si="2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5" t="s">
        <v>168</v>
      </c>
      <c r="AT164" s="195" t="s">
        <v>164</v>
      </c>
      <c r="AU164" s="195" t="s">
        <v>169</v>
      </c>
      <c r="AY164" s="14" t="s">
        <v>161</v>
      </c>
      <c r="BE164" s="196">
        <f t="shared" si="24"/>
        <v>0</v>
      </c>
      <c r="BF164" s="196">
        <f t="shared" si="25"/>
        <v>0</v>
      </c>
      <c r="BG164" s="196">
        <f t="shared" si="26"/>
        <v>0</v>
      </c>
      <c r="BH164" s="196">
        <f t="shared" si="27"/>
        <v>0</v>
      </c>
      <c r="BI164" s="196">
        <f t="shared" si="28"/>
        <v>0</v>
      </c>
      <c r="BJ164" s="14" t="s">
        <v>169</v>
      </c>
      <c r="BK164" s="197">
        <f t="shared" si="29"/>
        <v>0</v>
      </c>
      <c r="BL164" s="14" t="s">
        <v>168</v>
      </c>
      <c r="BM164" s="195" t="s">
        <v>2963</v>
      </c>
    </row>
    <row r="165" spans="1:65" s="12" customFormat="1" ht="22.95" customHeight="1">
      <c r="B165" s="168"/>
      <c r="C165" s="169"/>
      <c r="D165" s="170" t="s">
        <v>76</v>
      </c>
      <c r="E165" s="182" t="s">
        <v>378</v>
      </c>
      <c r="F165" s="182" t="s">
        <v>379</v>
      </c>
      <c r="G165" s="169"/>
      <c r="H165" s="169"/>
      <c r="I165" s="172"/>
      <c r="J165" s="183">
        <f>BK165</f>
        <v>0</v>
      </c>
      <c r="K165" s="169"/>
      <c r="L165" s="174"/>
      <c r="M165" s="175"/>
      <c r="N165" s="176"/>
      <c r="O165" s="176"/>
      <c r="P165" s="177">
        <f>P166</f>
        <v>0</v>
      </c>
      <c r="Q165" s="176"/>
      <c r="R165" s="177">
        <f>R166</f>
        <v>0</v>
      </c>
      <c r="S165" s="176"/>
      <c r="T165" s="178">
        <f>T166</f>
        <v>0</v>
      </c>
      <c r="AR165" s="179" t="s">
        <v>85</v>
      </c>
      <c r="AT165" s="180" t="s">
        <v>76</v>
      </c>
      <c r="AU165" s="180" t="s">
        <v>85</v>
      </c>
      <c r="AY165" s="179" t="s">
        <v>161</v>
      </c>
      <c r="BK165" s="181">
        <f>BK166</f>
        <v>0</v>
      </c>
    </row>
    <row r="166" spans="1:65" s="2" customFormat="1" ht="33" customHeight="1">
      <c r="A166" s="31"/>
      <c r="B166" s="32"/>
      <c r="C166" s="184" t="s">
        <v>313</v>
      </c>
      <c r="D166" s="184" t="s">
        <v>164</v>
      </c>
      <c r="E166" s="185" t="s">
        <v>2964</v>
      </c>
      <c r="F166" s="186" t="s">
        <v>2965</v>
      </c>
      <c r="G166" s="187" t="s">
        <v>352</v>
      </c>
      <c r="H166" s="188">
        <v>1260.905</v>
      </c>
      <c r="I166" s="189"/>
      <c r="J166" s="188">
        <f>ROUND(I166*H166,3)</f>
        <v>0</v>
      </c>
      <c r="K166" s="190"/>
      <c r="L166" s="36"/>
      <c r="M166" s="191" t="s">
        <v>1</v>
      </c>
      <c r="N166" s="192" t="s">
        <v>43</v>
      </c>
      <c r="O166" s="68"/>
      <c r="P166" s="193">
        <f>O166*H166</f>
        <v>0</v>
      </c>
      <c r="Q166" s="193">
        <v>0</v>
      </c>
      <c r="R166" s="193">
        <f>Q166*H166</f>
        <v>0</v>
      </c>
      <c r="S166" s="193">
        <v>0</v>
      </c>
      <c r="T166" s="194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5" t="s">
        <v>168</v>
      </c>
      <c r="AT166" s="195" t="s">
        <v>164</v>
      </c>
      <c r="AU166" s="195" t="s">
        <v>169</v>
      </c>
      <c r="AY166" s="14" t="s">
        <v>161</v>
      </c>
      <c r="BE166" s="196">
        <f>IF(N166="základná",J166,0)</f>
        <v>0</v>
      </c>
      <c r="BF166" s="196">
        <f>IF(N166="znížená",J166,0)</f>
        <v>0</v>
      </c>
      <c r="BG166" s="196">
        <f>IF(N166="zákl. prenesená",J166,0)</f>
        <v>0</v>
      </c>
      <c r="BH166" s="196">
        <f>IF(N166="zníž. prenesená",J166,0)</f>
        <v>0</v>
      </c>
      <c r="BI166" s="196">
        <f>IF(N166="nulová",J166,0)</f>
        <v>0</v>
      </c>
      <c r="BJ166" s="14" t="s">
        <v>169</v>
      </c>
      <c r="BK166" s="197">
        <f>ROUND(I166*H166,3)</f>
        <v>0</v>
      </c>
      <c r="BL166" s="14" t="s">
        <v>168</v>
      </c>
      <c r="BM166" s="195" t="s">
        <v>2966</v>
      </c>
    </row>
    <row r="167" spans="1:65" s="12" customFormat="1" ht="25.95" customHeight="1">
      <c r="B167" s="168"/>
      <c r="C167" s="169"/>
      <c r="D167" s="170" t="s">
        <v>76</v>
      </c>
      <c r="E167" s="171" t="s">
        <v>384</v>
      </c>
      <c r="F167" s="171" t="s">
        <v>385</v>
      </c>
      <c r="G167" s="169"/>
      <c r="H167" s="169"/>
      <c r="I167" s="172"/>
      <c r="J167" s="173">
        <f>BK167</f>
        <v>0</v>
      </c>
      <c r="K167" s="169"/>
      <c r="L167" s="174"/>
      <c r="M167" s="175"/>
      <c r="N167" s="176"/>
      <c r="O167" s="176"/>
      <c r="P167" s="177">
        <v>0</v>
      </c>
      <c r="Q167" s="176"/>
      <c r="R167" s="177">
        <v>0</v>
      </c>
      <c r="S167" s="176"/>
      <c r="T167" s="178">
        <v>0</v>
      </c>
      <c r="AR167" s="179" t="s">
        <v>169</v>
      </c>
      <c r="AT167" s="180" t="s">
        <v>76</v>
      </c>
      <c r="AU167" s="180" t="s">
        <v>77</v>
      </c>
      <c r="AY167" s="179" t="s">
        <v>161</v>
      </c>
      <c r="BK167" s="181">
        <v>0</v>
      </c>
    </row>
    <row r="168" spans="1:65" s="12" customFormat="1" ht="25.95" customHeight="1">
      <c r="B168" s="168"/>
      <c r="C168" s="169"/>
      <c r="D168" s="170" t="s">
        <v>76</v>
      </c>
      <c r="E168" s="171" t="s">
        <v>725</v>
      </c>
      <c r="F168" s="171" t="s">
        <v>726</v>
      </c>
      <c r="G168" s="169"/>
      <c r="H168" s="169"/>
      <c r="I168" s="172"/>
      <c r="J168" s="173">
        <f>BK168</f>
        <v>0</v>
      </c>
      <c r="K168" s="169"/>
      <c r="L168" s="174"/>
      <c r="M168" s="175"/>
      <c r="N168" s="176"/>
      <c r="O168" s="176"/>
      <c r="P168" s="177">
        <f>P169</f>
        <v>0</v>
      </c>
      <c r="Q168" s="176"/>
      <c r="R168" s="177">
        <f>R169</f>
        <v>0</v>
      </c>
      <c r="S168" s="176"/>
      <c r="T168" s="178">
        <f>T169</f>
        <v>0</v>
      </c>
      <c r="AR168" s="179" t="s">
        <v>183</v>
      </c>
      <c r="AT168" s="180" t="s">
        <v>76</v>
      </c>
      <c r="AU168" s="180" t="s">
        <v>77</v>
      </c>
      <c r="AY168" s="179" t="s">
        <v>161</v>
      </c>
      <c r="BK168" s="181">
        <f>BK169</f>
        <v>0</v>
      </c>
    </row>
    <row r="169" spans="1:65" s="12" customFormat="1" ht="22.95" customHeight="1">
      <c r="B169" s="168"/>
      <c r="C169" s="169"/>
      <c r="D169" s="170" t="s">
        <v>76</v>
      </c>
      <c r="E169" s="182" t="s">
        <v>727</v>
      </c>
      <c r="F169" s="182" t="s">
        <v>728</v>
      </c>
      <c r="G169" s="169"/>
      <c r="H169" s="169"/>
      <c r="I169" s="172"/>
      <c r="J169" s="183">
        <f>BK169</f>
        <v>0</v>
      </c>
      <c r="K169" s="169"/>
      <c r="L169" s="174"/>
      <c r="M169" s="175"/>
      <c r="N169" s="176"/>
      <c r="O169" s="176"/>
      <c r="P169" s="177">
        <f>P170</f>
        <v>0</v>
      </c>
      <c r="Q169" s="176"/>
      <c r="R169" s="177">
        <f>R170</f>
        <v>0</v>
      </c>
      <c r="S169" s="176"/>
      <c r="T169" s="178">
        <f>T170</f>
        <v>0</v>
      </c>
      <c r="AR169" s="179" t="s">
        <v>183</v>
      </c>
      <c r="AT169" s="180" t="s">
        <v>76</v>
      </c>
      <c r="AU169" s="180" t="s">
        <v>85</v>
      </c>
      <c r="AY169" s="179" t="s">
        <v>161</v>
      </c>
      <c r="BK169" s="181">
        <f>BK170</f>
        <v>0</v>
      </c>
    </row>
    <row r="170" spans="1:65" s="2" customFormat="1" ht="21.75" customHeight="1">
      <c r="A170" s="31"/>
      <c r="B170" s="32"/>
      <c r="C170" s="184" t="s">
        <v>317</v>
      </c>
      <c r="D170" s="184" t="s">
        <v>164</v>
      </c>
      <c r="E170" s="185" t="s">
        <v>730</v>
      </c>
      <c r="F170" s="186" t="s">
        <v>731</v>
      </c>
      <c r="G170" s="187" t="s">
        <v>418</v>
      </c>
      <c r="H170" s="188">
        <v>1</v>
      </c>
      <c r="I170" s="189"/>
      <c r="J170" s="188">
        <f>ROUND(I170*H170,3)</f>
        <v>0</v>
      </c>
      <c r="K170" s="190"/>
      <c r="L170" s="36"/>
      <c r="M170" s="213" t="s">
        <v>1</v>
      </c>
      <c r="N170" s="214" t="s">
        <v>43</v>
      </c>
      <c r="O170" s="215"/>
      <c r="P170" s="216">
        <f>O170*H170</f>
        <v>0</v>
      </c>
      <c r="Q170" s="216">
        <v>0</v>
      </c>
      <c r="R170" s="216">
        <f>Q170*H170</f>
        <v>0</v>
      </c>
      <c r="S170" s="216">
        <v>0</v>
      </c>
      <c r="T170" s="217">
        <f>S170*H170</f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5" t="s">
        <v>732</v>
      </c>
      <c r="AT170" s="195" t="s">
        <v>164</v>
      </c>
      <c r="AU170" s="195" t="s">
        <v>169</v>
      </c>
      <c r="AY170" s="14" t="s">
        <v>161</v>
      </c>
      <c r="BE170" s="196">
        <f>IF(N170="základná",J170,0)</f>
        <v>0</v>
      </c>
      <c r="BF170" s="196">
        <f>IF(N170="znížená",J170,0)</f>
        <v>0</v>
      </c>
      <c r="BG170" s="196">
        <f>IF(N170="zákl. prenesená",J170,0)</f>
        <v>0</v>
      </c>
      <c r="BH170" s="196">
        <f>IF(N170="zníž. prenesená",J170,0)</f>
        <v>0</v>
      </c>
      <c r="BI170" s="196">
        <f>IF(N170="nulová",J170,0)</f>
        <v>0</v>
      </c>
      <c r="BJ170" s="14" t="s">
        <v>169</v>
      </c>
      <c r="BK170" s="197">
        <f>ROUND(I170*H170,3)</f>
        <v>0</v>
      </c>
      <c r="BL170" s="14" t="s">
        <v>732</v>
      </c>
      <c r="BM170" s="195" t="s">
        <v>2967</v>
      </c>
    </row>
    <row r="171" spans="1:65" s="2" customFormat="1" ht="6.9" customHeight="1">
      <c r="A171" s="31"/>
      <c r="B171" s="51"/>
      <c r="C171" s="52"/>
      <c r="D171" s="52"/>
      <c r="E171" s="52"/>
      <c r="F171" s="52"/>
      <c r="G171" s="52"/>
      <c r="H171" s="52"/>
      <c r="I171" s="52"/>
      <c r="J171" s="52"/>
      <c r="K171" s="52"/>
      <c r="L171" s="36"/>
      <c r="M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</row>
  </sheetData>
  <sheetProtection algorithmName="SHA-512" hashValue="vgubCCIb3SZCTRaMICSrW4VP6aEDcG9DzUyzbhABhK+QlSYIw61u2aCBB7p3xAHUW+imVyxfFEs3lc73s9uWjw==" saltValue="0/pFtKLexdBD77BosVZ+q7nCeIPcvows2uDYDco2hhQvSmu5uWdGpkyoIR/clqBIU3J6sB9ei7B4Qy3Nv/CPKQ==" spinCount="100000" sheet="1" objects="1" scenarios="1" formatColumns="0" formatRows="0" autoFilter="0"/>
  <autoFilter ref="C123:K170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113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2968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ROUND(J120,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ROUND((SUM(BE120:BE141)),  2)</f>
        <v>0</v>
      </c>
      <c r="G33" s="31"/>
      <c r="H33" s="31"/>
      <c r="I33" s="121">
        <v>0.2</v>
      </c>
      <c r="J33" s="120">
        <f>ROUND(((SUM(BE120:BE141))*I33),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ROUND((SUM(BF120:BF141)),  2)</f>
        <v>0</v>
      </c>
      <c r="G34" s="31"/>
      <c r="H34" s="31"/>
      <c r="I34" s="121">
        <v>0.2</v>
      </c>
      <c r="J34" s="120">
        <f>ROUND(((SUM(BF120:BF141))*I34),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ROUND((SUM(BG120:BG141)),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ROUND((SUM(BH120:BH141)),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ROUND((SUM(BI120:BI141)),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8" t="str">
        <f>E9</f>
        <v>SPS-02 - PS02 OCHRANA OBJEKTU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J120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1:31" s="9" customFormat="1" ht="24.9" hidden="1" customHeight="1">
      <c r="B97" s="144"/>
      <c r="C97" s="145"/>
      <c r="D97" s="146" t="s">
        <v>744</v>
      </c>
      <c r="E97" s="147"/>
      <c r="F97" s="147"/>
      <c r="G97" s="147"/>
      <c r="H97" s="147"/>
      <c r="I97" s="147"/>
      <c r="J97" s="148">
        <f>J121</f>
        <v>0</v>
      </c>
      <c r="K97" s="145"/>
      <c r="L97" s="149"/>
    </row>
    <row r="98" spans="1:31" s="10" customFormat="1" ht="19.95" hidden="1" customHeight="1">
      <c r="B98" s="150"/>
      <c r="C98" s="151"/>
      <c r="D98" s="152" t="s">
        <v>2750</v>
      </c>
      <c r="E98" s="153"/>
      <c r="F98" s="153"/>
      <c r="G98" s="153"/>
      <c r="H98" s="153"/>
      <c r="I98" s="153"/>
      <c r="J98" s="154">
        <f>J122</f>
        <v>0</v>
      </c>
      <c r="K98" s="151"/>
      <c r="L98" s="155"/>
    </row>
    <row r="99" spans="1:31" s="9" customFormat="1" ht="24.9" hidden="1" customHeight="1">
      <c r="B99" s="144"/>
      <c r="C99" s="145"/>
      <c r="D99" s="146" t="s">
        <v>145</v>
      </c>
      <c r="E99" s="147"/>
      <c r="F99" s="147"/>
      <c r="G99" s="147"/>
      <c r="H99" s="147"/>
      <c r="I99" s="147"/>
      <c r="J99" s="148">
        <f>J139</f>
        <v>0</v>
      </c>
      <c r="K99" s="145"/>
      <c r="L99" s="149"/>
    </row>
    <row r="100" spans="1:31" s="10" customFormat="1" ht="19.95" hidden="1" customHeight="1">
      <c r="B100" s="150"/>
      <c r="C100" s="151"/>
      <c r="D100" s="152" t="s">
        <v>146</v>
      </c>
      <c r="E100" s="153"/>
      <c r="F100" s="153"/>
      <c r="G100" s="153"/>
      <c r="H100" s="153"/>
      <c r="I100" s="153"/>
      <c r="J100" s="154">
        <f>J140</f>
        <v>0</v>
      </c>
      <c r="K100" s="151"/>
      <c r="L100" s="155"/>
    </row>
    <row r="101" spans="1:31" s="2" customFormat="1" ht="21.75" hidden="1" customHeight="1">
      <c r="A101" s="31"/>
      <c r="B101" s="32"/>
      <c r="C101" s="33"/>
      <c r="D101" s="33"/>
      <c r="E101" s="33"/>
      <c r="F101" s="33"/>
      <c r="G101" s="33"/>
      <c r="H101" s="33"/>
      <c r="I101" s="33"/>
      <c r="J101" s="33"/>
      <c r="K101" s="33"/>
      <c r="L101" s="48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</row>
    <row r="102" spans="1:31" s="2" customFormat="1" ht="6.9" hidden="1" customHeight="1">
      <c r="A102" s="31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hidden="1"/>
    <row r="104" spans="1:31" hidden="1"/>
    <row r="105" spans="1:31" hidden="1"/>
    <row r="106" spans="1:31" s="2" customFormat="1" ht="6.9" customHeight="1">
      <c r="A106" s="31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24.9" customHeight="1">
      <c r="A107" s="31"/>
      <c r="B107" s="32"/>
      <c r="C107" s="20" t="s">
        <v>147</v>
      </c>
      <c r="D107" s="33"/>
      <c r="E107" s="33"/>
      <c r="F107" s="33"/>
      <c r="G107" s="33"/>
      <c r="H107" s="33"/>
      <c r="I107" s="33"/>
      <c r="J107" s="33"/>
      <c r="K107" s="33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6.9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12" customHeight="1">
      <c r="A109" s="31"/>
      <c r="B109" s="32"/>
      <c r="C109" s="26" t="s">
        <v>14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6.5" customHeight="1">
      <c r="A110" s="31"/>
      <c r="B110" s="32"/>
      <c r="C110" s="33"/>
      <c r="D110" s="33"/>
      <c r="E110" s="261" t="str">
        <f>E7</f>
        <v>Multifunkčné vysokošpecializované pracovisko Liptovský Hrádok</v>
      </c>
      <c r="F110" s="262"/>
      <c r="G110" s="262"/>
      <c r="H110" s="262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115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38" t="str">
        <f>E9</f>
        <v>SPS-02 - PS02 OCHRANA OBJEKTU</v>
      </c>
      <c r="F112" s="260"/>
      <c r="G112" s="260"/>
      <c r="H112" s="260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18</v>
      </c>
      <c r="D114" s="33"/>
      <c r="E114" s="33"/>
      <c r="F114" s="24" t="str">
        <f>F12</f>
        <v>k.ú. Liptovský Hrádok, parcela č. 1039/7</v>
      </c>
      <c r="G114" s="33"/>
      <c r="H114" s="33"/>
      <c r="I114" s="26" t="s">
        <v>20</v>
      </c>
      <c r="J114" s="63">
        <f>IF(J12="","",J12)</f>
        <v>44381</v>
      </c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5.15" customHeight="1">
      <c r="A116" s="31"/>
      <c r="B116" s="32"/>
      <c r="C116" s="26" t="s">
        <v>21</v>
      </c>
      <c r="D116" s="33"/>
      <c r="E116" s="33"/>
      <c r="F116" s="24" t="str">
        <f>E15</f>
        <v>Horská záchranná služba, Horný Smokovec 52, 062 01</v>
      </c>
      <c r="G116" s="33"/>
      <c r="H116" s="33"/>
      <c r="I116" s="26" t="s">
        <v>27</v>
      </c>
      <c r="J116" s="29" t="str">
        <f>E21</f>
        <v>HLINA s.r.o.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25.65" customHeight="1">
      <c r="A117" s="31"/>
      <c r="B117" s="32"/>
      <c r="C117" s="26" t="s">
        <v>25</v>
      </c>
      <c r="D117" s="33"/>
      <c r="E117" s="33"/>
      <c r="F117" s="24" t="str">
        <f>IF(E18="","",E18)</f>
        <v>Vyplň údaj</v>
      </c>
      <c r="G117" s="33"/>
      <c r="H117" s="33"/>
      <c r="I117" s="26" t="s">
        <v>33</v>
      </c>
      <c r="J117" s="29" t="str">
        <f>E24</f>
        <v>Ľubomír Kollárik - STAVCEN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0.35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11" customFormat="1" ht="29.25" customHeight="1">
      <c r="A119" s="156"/>
      <c r="B119" s="157"/>
      <c r="C119" s="158" t="s">
        <v>148</v>
      </c>
      <c r="D119" s="159" t="s">
        <v>62</v>
      </c>
      <c r="E119" s="159" t="s">
        <v>58</v>
      </c>
      <c r="F119" s="159" t="s">
        <v>59</v>
      </c>
      <c r="G119" s="159" t="s">
        <v>149</v>
      </c>
      <c r="H119" s="159" t="s">
        <v>150</v>
      </c>
      <c r="I119" s="159" t="s">
        <v>151</v>
      </c>
      <c r="J119" s="160" t="s">
        <v>119</v>
      </c>
      <c r="K119" s="161" t="s">
        <v>152</v>
      </c>
      <c r="L119" s="162"/>
      <c r="M119" s="72" t="s">
        <v>1</v>
      </c>
      <c r="N119" s="73" t="s">
        <v>41</v>
      </c>
      <c r="O119" s="73" t="s">
        <v>153</v>
      </c>
      <c r="P119" s="73" t="s">
        <v>154</v>
      </c>
      <c r="Q119" s="73" t="s">
        <v>155</v>
      </c>
      <c r="R119" s="73" t="s">
        <v>156</v>
      </c>
      <c r="S119" s="73" t="s">
        <v>157</v>
      </c>
      <c r="T119" s="74" t="s">
        <v>158</v>
      </c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</row>
    <row r="120" spans="1:65" s="2" customFormat="1" ht="22.95" customHeight="1">
      <c r="A120" s="31"/>
      <c r="B120" s="32"/>
      <c r="C120" s="79" t="s">
        <v>120</v>
      </c>
      <c r="D120" s="33"/>
      <c r="E120" s="33"/>
      <c r="F120" s="33"/>
      <c r="G120" s="33"/>
      <c r="H120" s="33"/>
      <c r="I120" s="33"/>
      <c r="J120" s="163">
        <f>BK120</f>
        <v>0</v>
      </c>
      <c r="K120" s="33"/>
      <c r="L120" s="36"/>
      <c r="M120" s="75"/>
      <c r="N120" s="164"/>
      <c r="O120" s="76"/>
      <c r="P120" s="165">
        <f>P121+P139</f>
        <v>0</v>
      </c>
      <c r="Q120" s="76"/>
      <c r="R120" s="165">
        <f>R121+R139</f>
        <v>7.4064000000000005E-2</v>
      </c>
      <c r="S120" s="76"/>
      <c r="T120" s="166">
        <f>T121+T139</f>
        <v>0</v>
      </c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T120" s="14" t="s">
        <v>76</v>
      </c>
      <c r="AU120" s="14" t="s">
        <v>121</v>
      </c>
      <c r="BK120" s="167">
        <f>BK121+BK139</f>
        <v>0</v>
      </c>
    </row>
    <row r="121" spans="1:65" s="12" customFormat="1" ht="25.95" customHeight="1">
      <c r="B121" s="168"/>
      <c r="C121" s="169"/>
      <c r="D121" s="170" t="s">
        <v>76</v>
      </c>
      <c r="E121" s="171" t="s">
        <v>272</v>
      </c>
      <c r="F121" s="171" t="s">
        <v>1911</v>
      </c>
      <c r="G121" s="169"/>
      <c r="H121" s="169"/>
      <c r="I121" s="172"/>
      <c r="J121" s="173">
        <f>BK121</f>
        <v>0</v>
      </c>
      <c r="K121" s="169"/>
      <c r="L121" s="174"/>
      <c r="M121" s="175"/>
      <c r="N121" s="176"/>
      <c r="O121" s="176"/>
      <c r="P121" s="177">
        <f>P122</f>
        <v>0</v>
      </c>
      <c r="Q121" s="176"/>
      <c r="R121" s="177">
        <f>R122</f>
        <v>7.4064000000000005E-2</v>
      </c>
      <c r="S121" s="176"/>
      <c r="T121" s="178">
        <f>T122</f>
        <v>0</v>
      </c>
      <c r="AR121" s="179" t="s">
        <v>162</v>
      </c>
      <c r="AT121" s="180" t="s">
        <v>76</v>
      </c>
      <c r="AU121" s="180" t="s">
        <v>77</v>
      </c>
      <c r="AY121" s="179" t="s">
        <v>161</v>
      </c>
      <c r="BK121" s="181">
        <f>BK122</f>
        <v>0</v>
      </c>
    </row>
    <row r="122" spans="1:65" s="12" customFormat="1" ht="22.95" customHeight="1">
      <c r="B122" s="168"/>
      <c r="C122" s="169"/>
      <c r="D122" s="170" t="s">
        <v>76</v>
      </c>
      <c r="E122" s="182" t="s">
        <v>2758</v>
      </c>
      <c r="F122" s="182" t="s">
        <v>2759</v>
      </c>
      <c r="G122" s="169"/>
      <c r="H122" s="169"/>
      <c r="I122" s="172"/>
      <c r="J122" s="183">
        <f>BK122</f>
        <v>0</v>
      </c>
      <c r="K122" s="169"/>
      <c r="L122" s="174"/>
      <c r="M122" s="175"/>
      <c r="N122" s="176"/>
      <c r="O122" s="176"/>
      <c r="P122" s="177">
        <f>SUM(P123:P138)</f>
        <v>0</v>
      </c>
      <c r="Q122" s="176"/>
      <c r="R122" s="177">
        <f>SUM(R123:R138)</f>
        <v>7.4064000000000005E-2</v>
      </c>
      <c r="S122" s="176"/>
      <c r="T122" s="178">
        <f>SUM(T123:T138)</f>
        <v>0</v>
      </c>
      <c r="AR122" s="179" t="s">
        <v>162</v>
      </c>
      <c r="AT122" s="180" t="s">
        <v>76</v>
      </c>
      <c r="AU122" s="180" t="s">
        <v>85</v>
      </c>
      <c r="AY122" s="179" t="s">
        <v>161</v>
      </c>
      <c r="BK122" s="181">
        <f>SUM(BK123:BK138)</f>
        <v>0</v>
      </c>
    </row>
    <row r="123" spans="1:65" s="2" customFormat="1" ht="16.5" customHeight="1">
      <c r="A123" s="31"/>
      <c r="B123" s="32"/>
      <c r="C123" s="184" t="s">
        <v>85</v>
      </c>
      <c r="D123" s="184" t="s">
        <v>164</v>
      </c>
      <c r="E123" s="185" t="s">
        <v>2969</v>
      </c>
      <c r="F123" s="186" t="s">
        <v>2970</v>
      </c>
      <c r="G123" s="187" t="s">
        <v>269</v>
      </c>
      <c r="H123" s="188">
        <v>2</v>
      </c>
      <c r="I123" s="189"/>
      <c r="J123" s="188">
        <f t="shared" ref="J123:J138" si="0">ROUND(I123*H123,3)</f>
        <v>0</v>
      </c>
      <c r="K123" s="190"/>
      <c r="L123" s="36"/>
      <c r="M123" s="191" t="s">
        <v>1</v>
      </c>
      <c r="N123" s="192" t="s">
        <v>43</v>
      </c>
      <c r="O123" s="68"/>
      <c r="P123" s="193">
        <f t="shared" ref="P123:P138" si="1">O123*H123</f>
        <v>0</v>
      </c>
      <c r="Q123" s="193">
        <v>0</v>
      </c>
      <c r="R123" s="193">
        <f t="shared" ref="R123:R138" si="2">Q123*H123</f>
        <v>0</v>
      </c>
      <c r="S123" s="193">
        <v>0</v>
      </c>
      <c r="T123" s="194">
        <f t="shared" ref="T123:T138" si="3">S123*H123</f>
        <v>0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R123" s="195" t="s">
        <v>432</v>
      </c>
      <c r="AT123" s="195" t="s">
        <v>164</v>
      </c>
      <c r="AU123" s="195" t="s">
        <v>169</v>
      </c>
      <c r="AY123" s="14" t="s">
        <v>161</v>
      </c>
      <c r="BE123" s="196">
        <f t="shared" ref="BE123:BE138" si="4">IF(N123="základná",J123,0)</f>
        <v>0</v>
      </c>
      <c r="BF123" s="196">
        <f t="shared" ref="BF123:BF138" si="5">IF(N123="znížená",J123,0)</f>
        <v>0</v>
      </c>
      <c r="BG123" s="196">
        <f t="shared" ref="BG123:BG138" si="6">IF(N123="zákl. prenesená",J123,0)</f>
        <v>0</v>
      </c>
      <c r="BH123" s="196">
        <f t="shared" ref="BH123:BH138" si="7">IF(N123="zníž. prenesená",J123,0)</f>
        <v>0</v>
      </c>
      <c r="BI123" s="196">
        <f t="shared" ref="BI123:BI138" si="8">IF(N123="nulová",J123,0)</f>
        <v>0</v>
      </c>
      <c r="BJ123" s="14" t="s">
        <v>169</v>
      </c>
      <c r="BK123" s="197">
        <f t="shared" ref="BK123:BK138" si="9">ROUND(I123*H123,3)</f>
        <v>0</v>
      </c>
      <c r="BL123" s="14" t="s">
        <v>432</v>
      </c>
      <c r="BM123" s="195" t="s">
        <v>2971</v>
      </c>
    </row>
    <row r="124" spans="1:65" s="2" customFormat="1" ht="16.5" customHeight="1">
      <c r="A124" s="31"/>
      <c r="B124" s="32"/>
      <c r="C124" s="198" t="s">
        <v>169</v>
      </c>
      <c r="D124" s="198" t="s">
        <v>272</v>
      </c>
      <c r="E124" s="199" t="s">
        <v>2972</v>
      </c>
      <c r="F124" s="200" t="s">
        <v>2973</v>
      </c>
      <c r="G124" s="201" t="s">
        <v>269</v>
      </c>
      <c r="H124" s="202">
        <v>2</v>
      </c>
      <c r="I124" s="203"/>
      <c r="J124" s="202">
        <f t="shared" si="0"/>
        <v>0</v>
      </c>
      <c r="K124" s="204"/>
      <c r="L124" s="205"/>
      <c r="M124" s="206" t="s">
        <v>1</v>
      </c>
      <c r="N124" s="207" t="s">
        <v>43</v>
      </c>
      <c r="O124" s="68"/>
      <c r="P124" s="193">
        <f t="shared" si="1"/>
        <v>0</v>
      </c>
      <c r="Q124" s="193">
        <v>1.4999999999999999E-2</v>
      </c>
      <c r="R124" s="193">
        <f t="shared" si="2"/>
        <v>0.03</v>
      </c>
      <c r="S124" s="193">
        <v>0</v>
      </c>
      <c r="T124" s="194">
        <f t="shared" si="3"/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5" t="s">
        <v>1590</v>
      </c>
      <c r="AT124" s="195" t="s">
        <v>272</v>
      </c>
      <c r="AU124" s="195" t="s">
        <v>169</v>
      </c>
      <c r="AY124" s="14" t="s">
        <v>161</v>
      </c>
      <c r="BE124" s="196">
        <f t="shared" si="4"/>
        <v>0</v>
      </c>
      <c r="BF124" s="196">
        <f t="shared" si="5"/>
        <v>0</v>
      </c>
      <c r="BG124" s="196">
        <f t="shared" si="6"/>
        <v>0</v>
      </c>
      <c r="BH124" s="196">
        <f t="shared" si="7"/>
        <v>0</v>
      </c>
      <c r="BI124" s="196">
        <f t="shared" si="8"/>
        <v>0</v>
      </c>
      <c r="BJ124" s="14" t="s">
        <v>169</v>
      </c>
      <c r="BK124" s="197">
        <f t="shared" si="9"/>
        <v>0</v>
      </c>
      <c r="BL124" s="14" t="s">
        <v>432</v>
      </c>
      <c r="BM124" s="195" t="s">
        <v>2974</v>
      </c>
    </row>
    <row r="125" spans="1:65" s="2" customFormat="1" ht="16.5" customHeight="1">
      <c r="A125" s="31"/>
      <c r="B125" s="32"/>
      <c r="C125" s="184" t="s">
        <v>162</v>
      </c>
      <c r="D125" s="184" t="s">
        <v>164</v>
      </c>
      <c r="E125" s="185" t="s">
        <v>2975</v>
      </c>
      <c r="F125" s="186" t="s">
        <v>2976</v>
      </c>
      <c r="G125" s="187" t="s">
        <v>269</v>
      </c>
      <c r="H125" s="188">
        <v>66</v>
      </c>
      <c r="I125" s="189"/>
      <c r="J125" s="188">
        <f t="shared" si="0"/>
        <v>0</v>
      </c>
      <c r="K125" s="190"/>
      <c r="L125" s="36"/>
      <c r="M125" s="191" t="s">
        <v>1</v>
      </c>
      <c r="N125" s="192" t="s">
        <v>43</v>
      </c>
      <c r="O125" s="68"/>
      <c r="P125" s="193">
        <f t="shared" si="1"/>
        <v>0</v>
      </c>
      <c r="Q125" s="193">
        <v>0</v>
      </c>
      <c r="R125" s="193">
        <f t="shared" si="2"/>
        <v>0</v>
      </c>
      <c r="S125" s="193">
        <v>0</v>
      </c>
      <c r="T125" s="194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5" t="s">
        <v>432</v>
      </c>
      <c r="AT125" s="195" t="s">
        <v>164</v>
      </c>
      <c r="AU125" s="195" t="s">
        <v>169</v>
      </c>
      <c r="AY125" s="14" t="s">
        <v>161</v>
      </c>
      <c r="BE125" s="196">
        <f t="shared" si="4"/>
        <v>0</v>
      </c>
      <c r="BF125" s="196">
        <f t="shared" si="5"/>
        <v>0</v>
      </c>
      <c r="BG125" s="196">
        <f t="shared" si="6"/>
        <v>0</v>
      </c>
      <c r="BH125" s="196">
        <f t="shared" si="7"/>
        <v>0</v>
      </c>
      <c r="BI125" s="196">
        <f t="shared" si="8"/>
        <v>0</v>
      </c>
      <c r="BJ125" s="14" t="s">
        <v>169</v>
      </c>
      <c r="BK125" s="197">
        <f t="shared" si="9"/>
        <v>0</v>
      </c>
      <c r="BL125" s="14" t="s">
        <v>432</v>
      </c>
      <c r="BM125" s="195" t="s">
        <v>2977</v>
      </c>
    </row>
    <row r="126" spans="1:65" s="2" customFormat="1" ht="16.5" customHeight="1">
      <c r="A126" s="31"/>
      <c r="B126" s="32"/>
      <c r="C126" s="198" t="s">
        <v>168</v>
      </c>
      <c r="D126" s="198" t="s">
        <v>272</v>
      </c>
      <c r="E126" s="199" t="s">
        <v>2978</v>
      </c>
      <c r="F126" s="200" t="s">
        <v>2979</v>
      </c>
      <c r="G126" s="201" t="s">
        <v>269</v>
      </c>
      <c r="H126" s="202">
        <v>66</v>
      </c>
      <c r="I126" s="203"/>
      <c r="J126" s="202">
        <f t="shared" si="0"/>
        <v>0</v>
      </c>
      <c r="K126" s="204"/>
      <c r="L126" s="205"/>
      <c r="M126" s="206" t="s">
        <v>1</v>
      </c>
      <c r="N126" s="207" t="s">
        <v>43</v>
      </c>
      <c r="O126" s="68"/>
      <c r="P126" s="193">
        <f t="shared" si="1"/>
        <v>0</v>
      </c>
      <c r="Q126" s="193">
        <v>8.0000000000000007E-5</v>
      </c>
      <c r="R126" s="193">
        <f t="shared" si="2"/>
        <v>5.2800000000000008E-3</v>
      </c>
      <c r="S126" s="193">
        <v>0</v>
      </c>
      <c r="T126" s="194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5" t="s">
        <v>1590</v>
      </c>
      <c r="AT126" s="195" t="s">
        <v>272</v>
      </c>
      <c r="AU126" s="195" t="s">
        <v>169</v>
      </c>
      <c r="AY126" s="14" t="s">
        <v>161</v>
      </c>
      <c r="BE126" s="196">
        <f t="shared" si="4"/>
        <v>0</v>
      </c>
      <c r="BF126" s="196">
        <f t="shared" si="5"/>
        <v>0</v>
      </c>
      <c r="BG126" s="196">
        <f t="shared" si="6"/>
        <v>0</v>
      </c>
      <c r="BH126" s="196">
        <f t="shared" si="7"/>
        <v>0</v>
      </c>
      <c r="BI126" s="196">
        <f t="shared" si="8"/>
        <v>0</v>
      </c>
      <c r="BJ126" s="14" t="s">
        <v>169</v>
      </c>
      <c r="BK126" s="197">
        <f t="shared" si="9"/>
        <v>0</v>
      </c>
      <c r="BL126" s="14" t="s">
        <v>432</v>
      </c>
      <c r="BM126" s="195" t="s">
        <v>2980</v>
      </c>
    </row>
    <row r="127" spans="1:65" s="2" customFormat="1" ht="21.75" customHeight="1">
      <c r="A127" s="31"/>
      <c r="B127" s="32"/>
      <c r="C127" s="184" t="s">
        <v>183</v>
      </c>
      <c r="D127" s="184" t="s">
        <v>164</v>
      </c>
      <c r="E127" s="185" t="s">
        <v>2981</v>
      </c>
      <c r="F127" s="186" t="s">
        <v>2982</v>
      </c>
      <c r="G127" s="187" t="s">
        <v>269</v>
      </c>
      <c r="H127" s="188">
        <v>2</v>
      </c>
      <c r="I127" s="189"/>
      <c r="J127" s="188">
        <f t="shared" si="0"/>
        <v>0</v>
      </c>
      <c r="K127" s="190"/>
      <c r="L127" s="36"/>
      <c r="M127" s="191" t="s">
        <v>1</v>
      </c>
      <c r="N127" s="192" t="s">
        <v>43</v>
      </c>
      <c r="O127" s="68"/>
      <c r="P127" s="193">
        <f t="shared" si="1"/>
        <v>0</v>
      </c>
      <c r="Q127" s="193">
        <v>0</v>
      </c>
      <c r="R127" s="193">
        <f t="shared" si="2"/>
        <v>0</v>
      </c>
      <c r="S127" s="193">
        <v>0</v>
      </c>
      <c r="T127" s="194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5" t="s">
        <v>432</v>
      </c>
      <c r="AT127" s="195" t="s">
        <v>164</v>
      </c>
      <c r="AU127" s="195" t="s">
        <v>169</v>
      </c>
      <c r="AY127" s="14" t="s">
        <v>161</v>
      </c>
      <c r="BE127" s="196">
        <f t="shared" si="4"/>
        <v>0</v>
      </c>
      <c r="BF127" s="196">
        <f t="shared" si="5"/>
        <v>0</v>
      </c>
      <c r="BG127" s="196">
        <f t="shared" si="6"/>
        <v>0</v>
      </c>
      <c r="BH127" s="196">
        <f t="shared" si="7"/>
        <v>0</v>
      </c>
      <c r="BI127" s="196">
        <f t="shared" si="8"/>
        <v>0</v>
      </c>
      <c r="BJ127" s="14" t="s">
        <v>169</v>
      </c>
      <c r="BK127" s="197">
        <f t="shared" si="9"/>
        <v>0</v>
      </c>
      <c r="BL127" s="14" t="s">
        <v>432</v>
      </c>
      <c r="BM127" s="195" t="s">
        <v>2983</v>
      </c>
    </row>
    <row r="128" spans="1:65" s="2" customFormat="1" ht="16.5" customHeight="1">
      <c r="A128" s="31"/>
      <c r="B128" s="32"/>
      <c r="C128" s="198" t="s">
        <v>175</v>
      </c>
      <c r="D128" s="198" t="s">
        <v>272</v>
      </c>
      <c r="E128" s="199" t="s">
        <v>2984</v>
      </c>
      <c r="F128" s="200" t="s">
        <v>2985</v>
      </c>
      <c r="G128" s="201" t="s">
        <v>269</v>
      </c>
      <c r="H128" s="202">
        <v>2</v>
      </c>
      <c r="I128" s="203"/>
      <c r="J128" s="202">
        <f t="shared" si="0"/>
        <v>0</v>
      </c>
      <c r="K128" s="204"/>
      <c r="L128" s="205"/>
      <c r="M128" s="206" t="s">
        <v>1</v>
      </c>
      <c r="N128" s="207" t="s">
        <v>43</v>
      </c>
      <c r="O128" s="68"/>
      <c r="P128" s="193">
        <f t="shared" si="1"/>
        <v>0</v>
      </c>
      <c r="Q128" s="193">
        <v>0</v>
      </c>
      <c r="R128" s="193">
        <f t="shared" si="2"/>
        <v>0</v>
      </c>
      <c r="S128" s="193">
        <v>0</v>
      </c>
      <c r="T128" s="194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5" t="s">
        <v>1590</v>
      </c>
      <c r="AT128" s="195" t="s">
        <v>272</v>
      </c>
      <c r="AU128" s="195" t="s">
        <v>169</v>
      </c>
      <c r="AY128" s="14" t="s">
        <v>161</v>
      </c>
      <c r="BE128" s="196">
        <f t="shared" si="4"/>
        <v>0</v>
      </c>
      <c r="BF128" s="196">
        <f t="shared" si="5"/>
        <v>0</v>
      </c>
      <c r="BG128" s="196">
        <f t="shared" si="6"/>
        <v>0</v>
      </c>
      <c r="BH128" s="196">
        <f t="shared" si="7"/>
        <v>0</v>
      </c>
      <c r="BI128" s="196">
        <f t="shared" si="8"/>
        <v>0</v>
      </c>
      <c r="BJ128" s="14" t="s">
        <v>169</v>
      </c>
      <c r="BK128" s="197">
        <f t="shared" si="9"/>
        <v>0</v>
      </c>
      <c r="BL128" s="14" t="s">
        <v>432</v>
      </c>
      <c r="BM128" s="195" t="s">
        <v>2986</v>
      </c>
    </row>
    <row r="129" spans="1:65" s="2" customFormat="1" ht="16.5" customHeight="1">
      <c r="A129" s="31"/>
      <c r="B129" s="32"/>
      <c r="C129" s="184" t="s">
        <v>190</v>
      </c>
      <c r="D129" s="184" t="s">
        <v>164</v>
      </c>
      <c r="E129" s="185" t="s">
        <v>2987</v>
      </c>
      <c r="F129" s="186" t="s">
        <v>2988</v>
      </c>
      <c r="G129" s="187" t="s">
        <v>269</v>
      </c>
      <c r="H129" s="188">
        <v>6</v>
      </c>
      <c r="I129" s="189"/>
      <c r="J129" s="188">
        <f t="shared" si="0"/>
        <v>0</v>
      </c>
      <c r="K129" s="190"/>
      <c r="L129" s="36"/>
      <c r="M129" s="191" t="s">
        <v>1</v>
      </c>
      <c r="N129" s="192" t="s">
        <v>43</v>
      </c>
      <c r="O129" s="68"/>
      <c r="P129" s="193">
        <f t="shared" si="1"/>
        <v>0</v>
      </c>
      <c r="Q129" s="193">
        <v>0</v>
      </c>
      <c r="R129" s="193">
        <f t="shared" si="2"/>
        <v>0</v>
      </c>
      <c r="S129" s="193">
        <v>0</v>
      </c>
      <c r="T129" s="194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5" t="s">
        <v>432</v>
      </c>
      <c r="AT129" s="195" t="s">
        <v>164</v>
      </c>
      <c r="AU129" s="195" t="s">
        <v>169</v>
      </c>
      <c r="AY129" s="14" t="s">
        <v>161</v>
      </c>
      <c r="BE129" s="196">
        <f t="shared" si="4"/>
        <v>0</v>
      </c>
      <c r="BF129" s="196">
        <f t="shared" si="5"/>
        <v>0</v>
      </c>
      <c r="BG129" s="196">
        <f t="shared" si="6"/>
        <v>0</v>
      </c>
      <c r="BH129" s="196">
        <f t="shared" si="7"/>
        <v>0</v>
      </c>
      <c r="BI129" s="196">
        <f t="shared" si="8"/>
        <v>0</v>
      </c>
      <c r="BJ129" s="14" t="s">
        <v>169</v>
      </c>
      <c r="BK129" s="197">
        <f t="shared" si="9"/>
        <v>0</v>
      </c>
      <c r="BL129" s="14" t="s">
        <v>432</v>
      </c>
      <c r="BM129" s="195" t="s">
        <v>2989</v>
      </c>
    </row>
    <row r="130" spans="1:65" s="2" customFormat="1" ht="16.5" customHeight="1">
      <c r="A130" s="31"/>
      <c r="B130" s="32"/>
      <c r="C130" s="198" t="s">
        <v>194</v>
      </c>
      <c r="D130" s="198" t="s">
        <v>272</v>
      </c>
      <c r="E130" s="199" t="s">
        <v>2990</v>
      </c>
      <c r="F130" s="200" t="s">
        <v>2991</v>
      </c>
      <c r="G130" s="201" t="s">
        <v>269</v>
      </c>
      <c r="H130" s="202">
        <v>6</v>
      </c>
      <c r="I130" s="203"/>
      <c r="J130" s="202">
        <f t="shared" si="0"/>
        <v>0</v>
      </c>
      <c r="K130" s="204"/>
      <c r="L130" s="205"/>
      <c r="M130" s="206" t="s">
        <v>1</v>
      </c>
      <c r="N130" s="207" t="s">
        <v>43</v>
      </c>
      <c r="O130" s="68"/>
      <c r="P130" s="193">
        <f t="shared" si="1"/>
        <v>0</v>
      </c>
      <c r="Q130" s="193">
        <v>0</v>
      </c>
      <c r="R130" s="193">
        <f t="shared" si="2"/>
        <v>0</v>
      </c>
      <c r="S130" s="193">
        <v>0</v>
      </c>
      <c r="T130" s="194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1590</v>
      </c>
      <c r="AT130" s="195" t="s">
        <v>272</v>
      </c>
      <c r="AU130" s="195" t="s">
        <v>169</v>
      </c>
      <c r="AY130" s="14" t="s">
        <v>161</v>
      </c>
      <c r="BE130" s="196">
        <f t="shared" si="4"/>
        <v>0</v>
      </c>
      <c r="BF130" s="196">
        <f t="shared" si="5"/>
        <v>0</v>
      </c>
      <c r="BG130" s="196">
        <f t="shared" si="6"/>
        <v>0</v>
      </c>
      <c r="BH130" s="196">
        <f t="shared" si="7"/>
        <v>0</v>
      </c>
      <c r="BI130" s="196">
        <f t="shared" si="8"/>
        <v>0</v>
      </c>
      <c r="BJ130" s="14" t="s">
        <v>169</v>
      </c>
      <c r="BK130" s="197">
        <f t="shared" si="9"/>
        <v>0</v>
      </c>
      <c r="BL130" s="14" t="s">
        <v>432</v>
      </c>
      <c r="BM130" s="195" t="s">
        <v>2992</v>
      </c>
    </row>
    <row r="131" spans="1:65" s="2" customFormat="1" ht="16.5" customHeight="1">
      <c r="A131" s="31"/>
      <c r="B131" s="32"/>
      <c r="C131" s="184" t="s">
        <v>198</v>
      </c>
      <c r="D131" s="184" t="s">
        <v>164</v>
      </c>
      <c r="E131" s="185" t="s">
        <v>2781</v>
      </c>
      <c r="F131" s="186" t="s">
        <v>2782</v>
      </c>
      <c r="G131" s="187" t="s">
        <v>244</v>
      </c>
      <c r="H131" s="188">
        <v>960</v>
      </c>
      <c r="I131" s="189"/>
      <c r="J131" s="188">
        <f t="shared" si="0"/>
        <v>0</v>
      </c>
      <c r="K131" s="190"/>
      <c r="L131" s="36"/>
      <c r="M131" s="191" t="s">
        <v>1</v>
      </c>
      <c r="N131" s="192" t="s">
        <v>43</v>
      </c>
      <c r="O131" s="68"/>
      <c r="P131" s="193">
        <f t="shared" si="1"/>
        <v>0</v>
      </c>
      <c r="Q131" s="193">
        <v>0</v>
      </c>
      <c r="R131" s="193">
        <f t="shared" si="2"/>
        <v>0</v>
      </c>
      <c r="S131" s="193">
        <v>0</v>
      </c>
      <c r="T131" s="19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432</v>
      </c>
      <c r="AT131" s="195" t="s">
        <v>164</v>
      </c>
      <c r="AU131" s="195" t="s">
        <v>169</v>
      </c>
      <c r="AY131" s="14" t="s">
        <v>161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4" t="s">
        <v>169</v>
      </c>
      <c r="BK131" s="197">
        <f t="shared" si="9"/>
        <v>0</v>
      </c>
      <c r="BL131" s="14" t="s">
        <v>432</v>
      </c>
      <c r="BM131" s="195" t="s">
        <v>2993</v>
      </c>
    </row>
    <row r="132" spans="1:65" s="2" customFormat="1" ht="16.5" customHeight="1">
      <c r="A132" s="31"/>
      <c r="B132" s="32"/>
      <c r="C132" s="198" t="s">
        <v>202</v>
      </c>
      <c r="D132" s="198" t="s">
        <v>272</v>
      </c>
      <c r="E132" s="199" t="s">
        <v>2784</v>
      </c>
      <c r="F132" s="200" t="s">
        <v>2785</v>
      </c>
      <c r="G132" s="201" t="s">
        <v>244</v>
      </c>
      <c r="H132" s="202">
        <v>969.6</v>
      </c>
      <c r="I132" s="203"/>
      <c r="J132" s="202">
        <f t="shared" si="0"/>
        <v>0</v>
      </c>
      <c r="K132" s="204"/>
      <c r="L132" s="205"/>
      <c r="M132" s="206" t="s">
        <v>1</v>
      </c>
      <c r="N132" s="207" t="s">
        <v>43</v>
      </c>
      <c r="O132" s="68"/>
      <c r="P132" s="193">
        <f t="shared" si="1"/>
        <v>0</v>
      </c>
      <c r="Q132" s="193">
        <v>4.0000000000000003E-5</v>
      </c>
      <c r="R132" s="193">
        <f t="shared" si="2"/>
        <v>3.8784000000000006E-2</v>
      </c>
      <c r="S132" s="193">
        <v>0</v>
      </c>
      <c r="T132" s="19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1590</v>
      </c>
      <c r="AT132" s="195" t="s">
        <v>272</v>
      </c>
      <c r="AU132" s="195" t="s">
        <v>169</v>
      </c>
      <c r="AY132" s="14" t="s">
        <v>161</v>
      </c>
      <c r="BE132" s="196">
        <f t="shared" si="4"/>
        <v>0</v>
      </c>
      <c r="BF132" s="196">
        <f t="shared" si="5"/>
        <v>0</v>
      </c>
      <c r="BG132" s="196">
        <f t="shared" si="6"/>
        <v>0</v>
      </c>
      <c r="BH132" s="196">
        <f t="shared" si="7"/>
        <v>0</v>
      </c>
      <c r="BI132" s="196">
        <f t="shared" si="8"/>
        <v>0</v>
      </c>
      <c r="BJ132" s="14" t="s">
        <v>169</v>
      </c>
      <c r="BK132" s="197">
        <f t="shared" si="9"/>
        <v>0</v>
      </c>
      <c r="BL132" s="14" t="s">
        <v>432</v>
      </c>
      <c r="BM132" s="195" t="s">
        <v>2994</v>
      </c>
    </row>
    <row r="133" spans="1:65" s="2" customFormat="1" ht="16.5" customHeight="1">
      <c r="A133" s="31"/>
      <c r="B133" s="32"/>
      <c r="C133" s="184" t="s">
        <v>206</v>
      </c>
      <c r="D133" s="184" t="s">
        <v>164</v>
      </c>
      <c r="E133" s="185" t="s">
        <v>2995</v>
      </c>
      <c r="F133" s="186" t="s">
        <v>2996</v>
      </c>
      <c r="G133" s="187" t="s">
        <v>269</v>
      </c>
      <c r="H133" s="188">
        <v>2</v>
      </c>
      <c r="I133" s="189"/>
      <c r="J133" s="188">
        <f t="shared" si="0"/>
        <v>0</v>
      </c>
      <c r="K133" s="190"/>
      <c r="L133" s="36"/>
      <c r="M133" s="191" t="s">
        <v>1</v>
      </c>
      <c r="N133" s="192" t="s">
        <v>43</v>
      </c>
      <c r="O133" s="68"/>
      <c r="P133" s="193">
        <f t="shared" si="1"/>
        <v>0</v>
      </c>
      <c r="Q133" s="193">
        <v>0</v>
      </c>
      <c r="R133" s="193">
        <f t="shared" si="2"/>
        <v>0</v>
      </c>
      <c r="S133" s="193">
        <v>0</v>
      </c>
      <c r="T133" s="19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432</v>
      </c>
      <c r="AT133" s="195" t="s">
        <v>164</v>
      </c>
      <c r="AU133" s="195" t="s">
        <v>169</v>
      </c>
      <c r="AY133" s="14" t="s">
        <v>161</v>
      </c>
      <c r="BE133" s="196">
        <f t="shared" si="4"/>
        <v>0</v>
      </c>
      <c r="BF133" s="196">
        <f t="shared" si="5"/>
        <v>0</v>
      </c>
      <c r="BG133" s="196">
        <f t="shared" si="6"/>
        <v>0</v>
      </c>
      <c r="BH133" s="196">
        <f t="shared" si="7"/>
        <v>0</v>
      </c>
      <c r="BI133" s="196">
        <f t="shared" si="8"/>
        <v>0</v>
      </c>
      <c r="BJ133" s="14" t="s">
        <v>169</v>
      </c>
      <c r="BK133" s="197">
        <f t="shared" si="9"/>
        <v>0</v>
      </c>
      <c r="BL133" s="14" t="s">
        <v>432</v>
      </c>
      <c r="BM133" s="195" t="s">
        <v>2997</v>
      </c>
    </row>
    <row r="134" spans="1:65" s="2" customFormat="1" ht="16.5" customHeight="1">
      <c r="A134" s="31"/>
      <c r="B134" s="32"/>
      <c r="C134" s="198" t="s">
        <v>210</v>
      </c>
      <c r="D134" s="198" t="s">
        <v>272</v>
      </c>
      <c r="E134" s="199" t="s">
        <v>2998</v>
      </c>
      <c r="F134" s="200" t="s">
        <v>2999</v>
      </c>
      <c r="G134" s="201" t="s">
        <v>269</v>
      </c>
      <c r="H134" s="202">
        <v>2</v>
      </c>
      <c r="I134" s="203"/>
      <c r="J134" s="202">
        <f t="shared" si="0"/>
        <v>0</v>
      </c>
      <c r="K134" s="204"/>
      <c r="L134" s="205"/>
      <c r="M134" s="206" t="s">
        <v>1</v>
      </c>
      <c r="N134" s="207" t="s">
        <v>43</v>
      </c>
      <c r="O134" s="68"/>
      <c r="P134" s="193">
        <f t="shared" si="1"/>
        <v>0</v>
      </c>
      <c r="Q134" s="193">
        <v>0</v>
      </c>
      <c r="R134" s="193">
        <f t="shared" si="2"/>
        <v>0</v>
      </c>
      <c r="S134" s="193">
        <v>0</v>
      </c>
      <c r="T134" s="19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1590</v>
      </c>
      <c r="AT134" s="195" t="s">
        <v>272</v>
      </c>
      <c r="AU134" s="195" t="s">
        <v>169</v>
      </c>
      <c r="AY134" s="14" t="s">
        <v>161</v>
      </c>
      <c r="BE134" s="196">
        <f t="shared" si="4"/>
        <v>0</v>
      </c>
      <c r="BF134" s="196">
        <f t="shared" si="5"/>
        <v>0</v>
      </c>
      <c r="BG134" s="196">
        <f t="shared" si="6"/>
        <v>0</v>
      </c>
      <c r="BH134" s="196">
        <f t="shared" si="7"/>
        <v>0</v>
      </c>
      <c r="BI134" s="196">
        <f t="shared" si="8"/>
        <v>0</v>
      </c>
      <c r="BJ134" s="14" t="s">
        <v>169</v>
      </c>
      <c r="BK134" s="197">
        <f t="shared" si="9"/>
        <v>0</v>
      </c>
      <c r="BL134" s="14" t="s">
        <v>432</v>
      </c>
      <c r="BM134" s="195" t="s">
        <v>3000</v>
      </c>
    </row>
    <row r="135" spans="1:65" s="2" customFormat="1" ht="16.5" customHeight="1">
      <c r="A135" s="31"/>
      <c r="B135" s="32"/>
      <c r="C135" s="184" t="s">
        <v>214</v>
      </c>
      <c r="D135" s="184" t="s">
        <v>164</v>
      </c>
      <c r="E135" s="185" t="s">
        <v>3001</v>
      </c>
      <c r="F135" s="186" t="s">
        <v>3002</v>
      </c>
      <c r="G135" s="187" t="s">
        <v>269</v>
      </c>
      <c r="H135" s="188">
        <v>12</v>
      </c>
      <c r="I135" s="189"/>
      <c r="J135" s="188">
        <f t="shared" si="0"/>
        <v>0</v>
      </c>
      <c r="K135" s="190"/>
      <c r="L135" s="36"/>
      <c r="M135" s="191" t="s">
        <v>1</v>
      </c>
      <c r="N135" s="192" t="s">
        <v>43</v>
      </c>
      <c r="O135" s="68"/>
      <c r="P135" s="193">
        <f t="shared" si="1"/>
        <v>0</v>
      </c>
      <c r="Q135" s="193">
        <v>0</v>
      </c>
      <c r="R135" s="193">
        <f t="shared" si="2"/>
        <v>0</v>
      </c>
      <c r="S135" s="193">
        <v>0</v>
      </c>
      <c r="T135" s="19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432</v>
      </c>
      <c r="AT135" s="195" t="s">
        <v>164</v>
      </c>
      <c r="AU135" s="195" t="s">
        <v>169</v>
      </c>
      <c r="AY135" s="14" t="s">
        <v>161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14" t="s">
        <v>169</v>
      </c>
      <c r="BK135" s="197">
        <f t="shared" si="9"/>
        <v>0</v>
      </c>
      <c r="BL135" s="14" t="s">
        <v>432</v>
      </c>
      <c r="BM135" s="195" t="s">
        <v>3003</v>
      </c>
    </row>
    <row r="136" spans="1:65" s="2" customFormat="1" ht="16.5" customHeight="1">
      <c r="A136" s="31"/>
      <c r="B136" s="32"/>
      <c r="C136" s="198" t="s">
        <v>218</v>
      </c>
      <c r="D136" s="198" t="s">
        <v>272</v>
      </c>
      <c r="E136" s="199" t="s">
        <v>3004</v>
      </c>
      <c r="F136" s="200" t="s">
        <v>3005</v>
      </c>
      <c r="G136" s="201" t="s">
        <v>269</v>
      </c>
      <c r="H136" s="202">
        <v>12</v>
      </c>
      <c r="I136" s="203"/>
      <c r="J136" s="202">
        <f t="shared" si="0"/>
        <v>0</v>
      </c>
      <c r="K136" s="204"/>
      <c r="L136" s="205"/>
      <c r="M136" s="206" t="s">
        <v>1</v>
      </c>
      <c r="N136" s="207" t="s">
        <v>43</v>
      </c>
      <c r="O136" s="68"/>
      <c r="P136" s="193">
        <f t="shared" si="1"/>
        <v>0</v>
      </c>
      <c r="Q136" s="193">
        <v>0</v>
      </c>
      <c r="R136" s="193">
        <f t="shared" si="2"/>
        <v>0</v>
      </c>
      <c r="S136" s="193">
        <v>0</v>
      </c>
      <c r="T136" s="19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1590</v>
      </c>
      <c r="AT136" s="195" t="s">
        <v>272</v>
      </c>
      <c r="AU136" s="195" t="s">
        <v>169</v>
      </c>
      <c r="AY136" s="14" t="s">
        <v>161</v>
      </c>
      <c r="BE136" s="196">
        <f t="shared" si="4"/>
        <v>0</v>
      </c>
      <c r="BF136" s="196">
        <f t="shared" si="5"/>
        <v>0</v>
      </c>
      <c r="BG136" s="196">
        <f t="shared" si="6"/>
        <v>0</v>
      </c>
      <c r="BH136" s="196">
        <f t="shared" si="7"/>
        <v>0</v>
      </c>
      <c r="BI136" s="196">
        <f t="shared" si="8"/>
        <v>0</v>
      </c>
      <c r="BJ136" s="14" t="s">
        <v>169</v>
      </c>
      <c r="BK136" s="197">
        <f t="shared" si="9"/>
        <v>0</v>
      </c>
      <c r="BL136" s="14" t="s">
        <v>432</v>
      </c>
      <c r="BM136" s="195" t="s">
        <v>3006</v>
      </c>
    </row>
    <row r="137" spans="1:65" s="2" customFormat="1" ht="16.5" customHeight="1">
      <c r="A137" s="31"/>
      <c r="B137" s="32"/>
      <c r="C137" s="184" t="s">
        <v>222</v>
      </c>
      <c r="D137" s="184" t="s">
        <v>164</v>
      </c>
      <c r="E137" s="185" t="s">
        <v>2787</v>
      </c>
      <c r="F137" s="186" t="s">
        <v>2788</v>
      </c>
      <c r="G137" s="187" t="s">
        <v>418</v>
      </c>
      <c r="H137" s="188">
        <v>2</v>
      </c>
      <c r="I137" s="189"/>
      <c r="J137" s="188">
        <f t="shared" si="0"/>
        <v>0</v>
      </c>
      <c r="K137" s="190"/>
      <c r="L137" s="36"/>
      <c r="M137" s="191" t="s">
        <v>1</v>
      </c>
      <c r="N137" s="192" t="s">
        <v>43</v>
      </c>
      <c r="O137" s="68"/>
      <c r="P137" s="193">
        <f t="shared" si="1"/>
        <v>0</v>
      </c>
      <c r="Q137" s="193">
        <v>0</v>
      </c>
      <c r="R137" s="193">
        <f t="shared" si="2"/>
        <v>0</v>
      </c>
      <c r="S137" s="193">
        <v>0</v>
      </c>
      <c r="T137" s="19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432</v>
      </c>
      <c r="AT137" s="195" t="s">
        <v>164</v>
      </c>
      <c r="AU137" s="195" t="s">
        <v>169</v>
      </c>
      <c r="AY137" s="14" t="s">
        <v>161</v>
      </c>
      <c r="BE137" s="196">
        <f t="shared" si="4"/>
        <v>0</v>
      </c>
      <c r="BF137" s="196">
        <f t="shared" si="5"/>
        <v>0</v>
      </c>
      <c r="BG137" s="196">
        <f t="shared" si="6"/>
        <v>0</v>
      </c>
      <c r="BH137" s="196">
        <f t="shared" si="7"/>
        <v>0</v>
      </c>
      <c r="BI137" s="196">
        <f t="shared" si="8"/>
        <v>0</v>
      </c>
      <c r="BJ137" s="14" t="s">
        <v>169</v>
      </c>
      <c r="BK137" s="197">
        <f t="shared" si="9"/>
        <v>0</v>
      </c>
      <c r="BL137" s="14" t="s">
        <v>432</v>
      </c>
      <c r="BM137" s="195" t="s">
        <v>3007</v>
      </c>
    </row>
    <row r="138" spans="1:65" s="2" customFormat="1" ht="16.5" customHeight="1">
      <c r="A138" s="31"/>
      <c r="B138" s="32"/>
      <c r="C138" s="184" t="s">
        <v>226</v>
      </c>
      <c r="D138" s="184" t="s">
        <v>164</v>
      </c>
      <c r="E138" s="185" t="s">
        <v>2790</v>
      </c>
      <c r="F138" s="186" t="s">
        <v>2791</v>
      </c>
      <c r="G138" s="187" t="s">
        <v>2792</v>
      </c>
      <c r="H138" s="188">
        <v>60</v>
      </c>
      <c r="I138" s="189"/>
      <c r="J138" s="188">
        <f t="shared" si="0"/>
        <v>0</v>
      </c>
      <c r="K138" s="190"/>
      <c r="L138" s="36"/>
      <c r="M138" s="191" t="s">
        <v>1</v>
      </c>
      <c r="N138" s="192" t="s">
        <v>43</v>
      </c>
      <c r="O138" s="68"/>
      <c r="P138" s="193">
        <f t="shared" si="1"/>
        <v>0</v>
      </c>
      <c r="Q138" s="193">
        <v>0</v>
      </c>
      <c r="R138" s="193">
        <f t="shared" si="2"/>
        <v>0</v>
      </c>
      <c r="S138" s="193">
        <v>0</v>
      </c>
      <c r="T138" s="19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432</v>
      </c>
      <c r="AT138" s="195" t="s">
        <v>164</v>
      </c>
      <c r="AU138" s="195" t="s">
        <v>169</v>
      </c>
      <c r="AY138" s="14" t="s">
        <v>161</v>
      </c>
      <c r="BE138" s="196">
        <f t="shared" si="4"/>
        <v>0</v>
      </c>
      <c r="BF138" s="196">
        <f t="shared" si="5"/>
        <v>0</v>
      </c>
      <c r="BG138" s="196">
        <f t="shared" si="6"/>
        <v>0</v>
      </c>
      <c r="BH138" s="196">
        <f t="shared" si="7"/>
        <v>0</v>
      </c>
      <c r="BI138" s="196">
        <f t="shared" si="8"/>
        <v>0</v>
      </c>
      <c r="BJ138" s="14" t="s">
        <v>169</v>
      </c>
      <c r="BK138" s="197">
        <f t="shared" si="9"/>
        <v>0</v>
      </c>
      <c r="BL138" s="14" t="s">
        <v>432</v>
      </c>
      <c r="BM138" s="195" t="s">
        <v>3008</v>
      </c>
    </row>
    <row r="139" spans="1:65" s="12" customFormat="1" ht="25.95" customHeight="1">
      <c r="B139" s="168"/>
      <c r="C139" s="169"/>
      <c r="D139" s="170" t="s">
        <v>76</v>
      </c>
      <c r="E139" s="171" t="s">
        <v>725</v>
      </c>
      <c r="F139" s="171" t="s">
        <v>726</v>
      </c>
      <c r="G139" s="169"/>
      <c r="H139" s="169"/>
      <c r="I139" s="172"/>
      <c r="J139" s="173">
        <f>BK139</f>
        <v>0</v>
      </c>
      <c r="K139" s="169"/>
      <c r="L139" s="174"/>
      <c r="M139" s="175"/>
      <c r="N139" s="176"/>
      <c r="O139" s="176"/>
      <c r="P139" s="177">
        <f>P140</f>
        <v>0</v>
      </c>
      <c r="Q139" s="176"/>
      <c r="R139" s="177">
        <f>R140</f>
        <v>0</v>
      </c>
      <c r="S139" s="176"/>
      <c r="T139" s="178">
        <f>T140</f>
        <v>0</v>
      </c>
      <c r="AR139" s="179" t="s">
        <v>183</v>
      </c>
      <c r="AT139" s="180" t="s">
        <v>76</v>
      </c>
      <c r="AU139" s="180" t="s">
        <v>77</v>
      </c>
      <c r="AY139" s="179" t="s">
        <v>161</v>
      </c>
      <c r="BK139" s="181">
        <f>BK140</f>
        <v>0</v>
      </c>
    </row>
    <row r="140" spans="1:65" s="12" customFormat="1" ht="22.95" customHeight="1">
      <c r="B140" s="168"/>
      <c r="C140" s="169"/>
      <c r="D140" s="170" t="s">
        <v>76</v>
      </c>
      <c r="E140" s="182" t="s">
        <v>727</v>
      </c>
      <c r="F140" s="182" t="s">
        <v>728</v>
      </c>
      <c r="G140" s="169"/>
      <c r="H140" s="169"/>
      <c r="I140" s="172"/>
      <c r="J140" s="183">
        <f>BK140</f>
        <v>0</v>
      </c>
      <c r="K140" s="169"/>
      <c r="L140" s="174"/>
      <c r="M140" s="175"/>
      <c r="N140" s="176"/>
      <c r="O140" s="176"/>
      <c r="P140" s="177">
        <f>P141</f>
        <v>0</v>
      </c>
      <c r="Q140" s="176"/>
      <c r="R140" s="177">
        <f>R141</f>
        <v>0</v>
      </c>
      <c r="S140" s="176"/>
      <c r="T140" s="178">
        <f>T141</f>
        <v>0</v>
      </c>
      <c r="AR140" s="179" t="s">
        <v>183</v>
      </c>
      <c r="AT140" s="180" t="s">
        <v>76</v>
      </c>
      <c r="AU140" s="180" t="s">
        <v>85</v>
      </c>
      <c r="AY140" s="179" t="s">
        <v>161</v>
      </c>
      <c r="BK140" s="181">
        <f>BK141</f>
        <v>0</v>
      </c>
    </row>
    <row r="141" spans="1:65" s="2" customFormat="1" ht="21.75" customHeight="1">
      <c r="A141" s="31"/>
      <c r="B141" s="32"/>
      <c r="C141" s="184" t="s">
        <v>230</v>
      </c>
      <c r="D141" s="184" t="s">
        <v>164</v>
      </c>
      <c r="E141" s="185" t="s">
        <v>730</v>
      </c>
      <c r="F141" s="186" t="s">
        <v>731</v>
      </c>
      <c r="G141" s="187" t="s">
        <v>418</v>
      </c>
      <c r="H141" s="188">
        <v>1</v>
      </c>
      <c r="I141" s="189"/>
      <c r="J141" s="188">
        <f>ROUND(I141*H141,3)</f>
        <v>0</v>
      </c>
      <c r="K141" s="190"/>
      <c r="L141" s="36"/>
      <c r="M141" s="213" t="s">
        <v>1</v>
      </c>
      <c r="N141" s="214" t="s">
        <v>43</v>
      </c>
      <c r="O141" s="215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732</v>
      </c>
      <c r="AT141" s="195" t="s">
        <v>164</v>
      </c>
      <c r="AU141" s="195" t="s">
        <v>169</v>
      </c>
      <c r="AY141" s="14" t="s">
        <v>161</v>
      </c>
      <c r="BE141" s="196">
        <f>IF(N141="základná",J141,0)</f>
        <v>0</v>
      </c>
      <c r="BF141" s="196">
        <f>IF(N141="znížená",J141,0)</f>
        <v>0</v>
      </c>
      <c r="BG141" s="196">
        <f>IF(N141="zákl. prenesená",J141,0)</f>
        <v>0</v>
      </c>
      <c r="BH141" s="196">
        <f>IF(N141="zníž. prenesená",J141,0)</f>
        <v>0</v>
      </c>
      <c r="BI141" s="196">
        <f>IF(N141="nulová",J141,0)</f>
        <v>0</v>
      </c>
      <c r="BJ141" s="14" t="s">
        <v>169</v>
      </c>
      <c r="BK141" s="197">
        <f>ROUND(I141*H141,3)</f>
        <v>0</v>
      </c>
      <c r="BL141" s="14" t="s">
        <v>732</v>
      </c>
      <c r="BM141" s="195" t="s">
        <v>3009</v>
      </c>
    </row>
    <row r="142" spans="1:65" s="2" customFormat="1" ht="6.9" customHeight="1">
      <c r="A142" s="31"/>
      <c r="B142" s="51"/>
      <c r="C142" s="52"/>
      <c r="D142" s="52"/>
      <c r="E142" s="52"/>
      <c r="F142" s="52"/>
      <c r="G142" s="52"/>
      <c r="H142" s="52"/>
      <c r="I142" s="52"/>
      <c r="J142" s="52"/>
      <c r="K142" s="52"/>
      <c r="L142" s="36"/>
      <c r="M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</sheetData>
  <sheetProtection algorithmName="SHA-512" hashValue="Nnno3cxpyqbn3Ad7ri8Qg/wzBO9sCG5ZJWX1S3YHDcD6qewetIadFuPbhVnUWNC49YAgWbK9fFS5bLnQN+L+vA==" saltValue="zSpWdqahr8nWNDUdM/UKn2UrmsfePwHPO1ksrMpQIKZ78Ia3Z/GHQvFtCOPvJxRtRQu4MvYKQ/3XAxjUoTBL2g==" spinCount="100000" sheet="1" objects="1" scenarios="1" formatColumns="0" formatRows="0" autoFilter="0"/>
  <autoFilter ref="C119:K141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02"/>
  <sheetViews>
    <sheetView showGridLines="0" tabSelected="1" topLeftCell="A145" workbookViewId="0">
      <selection activeCell="A160" sqref="A160:XFD160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86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6"/>
      <c r="C9" s="31"/>
      <c r="D9" s="31"/>
      <c r="E9" s="265" t="s">
        <v>116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ROUND(J141,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ROUND((SUM(BE141:BE301)),  2)</f>
        <v>0</v>
      </c>
      <c r="G33" s="31"/>
      <c r="H33" s="31"/>
      <c r="I33" s="121">
        <v>0.2</v>
      </c>
      <c r="J33" s="120">
        <f>ROUND(((SUM(BE141:BE301))*I33),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ROUND((SUM(BF141:BF301)),  2)</f>
        <v>0</v>
      </c>
      <c r="G34" s="31"/>
      <c r="H34" s="31"/>
      <c r="I34" s="121">
        <v>0.2</v>
      </c>
      <c r="J34" s="120">
        <f>ROUND(((SUM(BF141:BF301))*I34),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ROUND((SUM(BG141:BG301)),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ROUND((SUM(BH141:BH301)),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ROUND((SUM(BI141:BI301)),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hidden="1" customHeight="1">
      <c r="A87" s="31"/>
      <c r="B87" s="32"/>
      <c r="C87" s="33"/>
      <c r="D87" s="33"/>
      <c r="E87" s="238" t="str">
        <f>E9</f>
        <v>SO-01 - SO01 JESTVUJÚCE ADMINISTRATÍVNO VÝSKUMNÉ CENTRUM - STAVEBNÉ ÚPRAVY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J141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2:12" s="9" customFormat="1" ht="24.9" hidden="1" customHeight="1">
      <c r="B97" s="144"/>
      <c r="C97" s="145"/>
      <c r="D97" s="146" t="s">
        <v>122</v>
      </c>
      <c r="E97" s="147"/>
      <c r="F97" s="147"/>
      <c r="G97" s="147"/>
      <c r="H97" s="147"/>
      <c r="I97" s="147"/>
      <c r="J97" s="148">
        <f>J142</f>
        <v>0</v>
      </c>
      <c r="K97" s="145"/>
      <c r="L97" s="149"/>
    </row>
    <row r="98" spans="2:12" s="10" customFormat="1" ht="19.95" hidden="1" customHeight="1">
      <c r="B98" s="150"/>
      <c r="C98" s="151"/>
      <c r="D98" s="152" t="s">
        <v>123</v>
      </c>
      <c r="E98" s="153"/>
      <c r="F98" s="153"/>
      <c r="G98" s="153"/>
      <c r="H98" s="153"/>
      <c r="I98" s="153"/>
      <c r="J98" s="154">
        <f>J143</f>
        <v>0</v>
      </c>
      <c r="K98" s="151"/>
      <c r="L98" s="155"/>
    </row>
    <row r="99" spans="2:12" s="10" customFormat="1" ht="19.95" hidden="1" customHeight="1">
      <c r="B99" s="150"/>
      <c r="C99" s="151"/>
      <c r="D99" s="152" t="s">
        <v>124</v>
      </c>
      <c r="E99" s="153"/>
      <c r="F99" s="153"/>
      <c r="G99" s="153"/>
      <c r="H99" s="153"/>
      <c r="I99" s="153"/>
      <c r="J99" s="154">
        <f>J146</f>
        <v>0</v>
      </c>
      <c r="K99" s="151"/>
      <c r="L99" s="155"/>
    </row>
    <row r="100" spans="2:12" s="10" customFormat="1" ht="19.95" hidden="1" customHeight="1">
      <c r="B100" s="150"/>
      <c r="C100" s="151"/>
      <c r="D100" s="152" t="s">
        <v>125</v>
      </c>
      <c r="E100" s="153"/>
      <c r="F100" s="153"/>
      <c r="G100" s="153"/>
      <c r="H100" s="153"/>
      <c r="I100" s="153"/>
      <c r="J100" s="154">
        <f>J172</f>
        <v>0</v>
      </c>
      <c r="K100" s="151"/>
      <c r="L100" s="155"/>
    </row>
    <row r="101" spans="2:12" s="10" customFormat="1" ht="19.95" hidden="1" customHeight="1">
      <c r="B101" s="150"/>
      <c r="C101" s="151"/>
      <c r="D101" s="152" t="s">
        <v>126</v>
      </c>
      <c r="E101" s="153"/>
      <c r="F101" s="153"/>
      <c r="G101" s="153"/>
      <c r="H101" s="153"/>
      <c r="I101" s="153"/>
      <c r="J101" s="154">
        <f>J198</f>
        <v>0</v>
      </c>
      <c r="K101" s="151"/>
      <c r="L101" s="155"/>
    </row>
    <row r="102" spans="2:12" s="9" customFormat="1" ht="24.9" hidden="1" customHeight="1">
      <c r="B102" s="144"/>
      <c r="C102" s="145"/>
      <c r="D102" s="146" t="s">
        <v>127</v>
      </c>
      <c r="E102" s="147"/>
      <c r="F102" s="147"/>
      <c r="G102" s="147"/>
      <c r="H102" s="147"/>
      <c r="I102" s="147"/>
      <c r="J102" s="148">
        <f>J200</f>
        <v>0</v>
      </c>
      <c r="K102" s="145"/>
      <c r="L102" s="149"/>
    </row>
    <row r="103" spans="2:12" s="10" customFormat="1" ht="19.95" hidden="1" customHeight="1">
      <c r="B103" s="150"/>
      <c r="C103" s="151"/>
      <c r="D103" s="152" t="s">
        <v>128</v>
      </c>
      <c r="E103" s="153"/>
      <c r="F103" s="153"/>
      <c r="G103" s="153"/>
      <c r="H103" s="153"/>
      <c r="I103" s="153"/>
      <c r="J103" s="154">
        <f>J201</f>
        <v>0</v>
      </c>
      <c r="K103" s="151"/>
      <c r="L103" s="155"/>
    </row>
    <row r="104" spans="2:12" s="10" customFormat="1" ht="19.95" hidden="1" customHeight="1">
      <c r="B104" s="150"/>
      <c r="C104" s="151"/>
      <c r="D104" s="152" t="s">
        <v>129</v>
      </c>
      <c r="E104" s="153"/>
      <c r="F104" s="153"/>
      <c r="G104" s="153"/>
      <c r="H104" s="153"/>
      <c r="I104" s="153"/>
      <c r="J104" s="154">
        <f>J209</f>
        <v>0</v>
      </c>
      <c r="K104" s="151"/>
      <c r="L104" s="155"/>
    </row>
    <row r="105" spans="2:12" s="10" customFormat="1" ht="19.95" hidden="1" customHeight="1">
      <c r="B105" s="150"/>
      <c r="C105" s="151"/>
      <c r="D105" s="152" t="s">
        <v>130</v>
      </c>
      <c r="E105" s="153"/>
      <c r="F105" s="153"/>
      <c r="G105" s="153"/>
      <c r="H105" s="153"/>
      <c r="I105" s="153"/>
      <c r="J105" s="154">
        <f>J211</f>
        <v>0</v>
      </c>
      <c r="K105" s="151"/>
      <c r="L105" s="155"/>
    </row>
    <row r="106" spans="2:12" s="10" customFormat="1" ht="19.95" hidden="1" customHeight="1">
      <c r="B106" s="150"/>
      <c r="C106" s="151"/>
      <c r="D106" s="152" t="s">
        <v>131</v>
      </c>
      <c r="E106" s="153"/>
      <c r="F106" s="153"/>
      <c r="G106" s="153"/>
      <c r="H106" s="153"/>
      <c r="I106" s="153"/>
      <c r="J106" s="154">
        <f>J213</f>
        <v>0</v>
      </c>
      <c r="K106" s="151"/>
      <c r="L106" s="155"/>
    </row>
    <row r="107" spans="2:12" s="10" customFormat="1" ht="19.95" hidden="1" customHeight="1">
      <c r="B107" s="150"/>
      <c r="C107" s="151"/>
      <c r="D107" s="152" t="s">
        <v>132</v>
      </c>
      <c r="E107" s="153"/>
      <c r="F107" s="153"/>
      <c r="G107" s="153"/>
      <c r="H107" s="153"/>
      <c r="I107" s="153"/>
      <c r="J107" s="154">
        <f>J215</f>
        <v>0</v>
      </c>
      <c r="K107" s="151"/>
      <c r="L107" s="155"/>
    </row>
    <row r="108" spans="2:12" s="10" customFormat="1" ht="19.95" hidden="1" customHeight="1">
      <c r="B108" s="150"/>
      <c r="C108" s="151"/>
      <c r="D108" s="152" t="s">
        <v>133</v>
      </c>
      <c r="E108" s="153"/>
      <c r="F108" s="153"/>
      <c r="G108" s="153"/>
      <c r="H108" s="153"/>
      <c r="I108" s="153"/>
      <c r="J108" s="154">
        <f>J217</f>
        <v>0</v>
      </c>
      <c r="K108" s="151"/>
      <c r="L108" s="155"/>
    </row>
    <row r="109" spans="2:12" s="10" customFormat="1" ht="19.95" hidden="1" customHeight="1">
      <c r="B109" s="150"/>
      <c r="C109" s="151"/>
      <c r="D109" s="152" t="s">
        <v>134</v>
      </c>
      <c r="E109" s="153"/>
      <c r="F109" s="153"/>
      <c r="G109" s="153"/>
      <c r="H109" s="153"/>
      <c r="I109" s="153"/>
      <c r="J109" s="154">
        <f>J228</f>
        <v>0</v>
      </c>
      <c r="K109" s="151"/>
      <c r="L109" s="155"/>
    </row>
    <row r="110" spans="2:12" s="10" customFormat="1" ht="19.95" hidden="1" customHeight="1">
      <c r="B110" s="150"/>
      <c r="C110" s="151"/>
      <c r="D110" s="152" t="s">
        <v>135</v>
      </c>
      <c r="E110" s="153"/>
      <c r="F110" s="153"/>
      <c r="G110" s="153"/>
      <c r="H110" s="153"/>
      <c r="I110" s="153"/>
      <c r="J110" s="154">
        <f>J235</f>
        <v>0</v>
      </c>
      <c r="K110" s="151"/>
      <c r="L110" s="155"/>
    </row>
    <row r="111" spans="2:12" s="10" customFormat="1" ht="19.95" hidden="1" customHeight="1">
      <c r="B111" s="150"/>
      <c r="C111" s="151"/>
      <c r="D111" s="152" t="s">
        <v>136</v>
      </c>
      <c r="E111" s="153"/>
      <c r="F111" s="153"/>
      <c r="G111" s="153"/>
      <c r="H111" s="153"/>
      <c r="I111" s="153"/>
      <c r="J111" s="154">
        <f>J240</f>
        <v>0</v>
      </c>
      <c r="K111" s="151"/>
      <c r="L111" s="155"/>
    </row>
    <row r="112" spans="2:12" s="10" customFormat="1" ht="19.95" hidden="1" customHeight="1">
      <c r="B112" s="150"/>
      <c r="C112" s="151"/>
      <c r="D112" s="152" t="s">
        <v>137</v>
      </c>
      <c r="E112" s="153"/>
      <c r="F112" s="153"/>
      <c r="G112" s="153"/>
      <c r="H112" s="153"/>
      <c r="I112" s="153"/>
      <c r="J112" s="154">
        <f>J242</f>
        <v>0</v>
      </c>
      <c r="K112" s="151"/>
      <c r="L112" s="155"/>
    </row>
    <row r="113" spans="1:31" s="10" customFormat="1" ht="19.95" hidden="1" customHeight="1">
      <c r="B113" s="150"/>
      <c r="C113" s="151"/>
      <c r="D113" s="152" t="s">
        <v>138</v>
      </c>
      <c r="E113" s="153"/>
      <c r="F113" s="153"/>
      <c r="G113" s="153"/>
      <c r="H113" s="153"/>
      <c r="I113" s="153"/>
      <c r="J113" s="154">
        <f>J252</f>
        <v>0</v>
      </c>
      <c r="K113" s="151"/>
      <c r="L113" s="155"/>
    </row>
    <row r="114" spans="1:31" s="10" customFormat="1" ht="19.95" hidden="1" customHeight="1">
      <c r="B114" s="150"/>
      <c r="C114" s="151"/>
      <c r="D114" s="152" t="s">
        <v>139</v>
      </c>
      <c r="E114" s="153"/>
      <c r="F114" s="153"/>
      <c r="G114" s="153"/>
      <c r="H114" s="153"/>
      <c r="I114" s="153"/>
      <c r="J114" s="154">
        <f>J268</f>
        <v>0</v>
      </c>
      <c r="K114" s="151"/>
      <c r="L114" s="155"/>
    </row>
    <row r="115" spans="1:31" s="10" customFormat="1" ht="19.95" hidden="1" customHeight="1">
      <c r="B115" s="150"/>
      <c r="C115" s="151"/>
      <c r="D115" s="152" t="s">
        <v>140</v>
      </c>
      <c r="E115" s="153"/>
      <c r="F115" s="153"/>
      <c r="G115" s="153"/>
      <c r="H115" s="153"/>
      <c r="I115" s="153"/>
      <c r="J115" s="154">
        <f>J274</f>
        <v>0</v>
      </c>
      <c r="K115" s="151"/>
      <c r="L115" s="155"/>
    </row>
    <row r="116" spans="1:31" s="10" customFormat="1" ht="19.95" hidden="1" customHeight="1">
      <c r="B116" s="150"/>
      <c r="C116" s="151"/>
      <c r="D116" s="152" t="s">
        <v>141</v>
      </c>
      <c r="E116" s="153"/>
      <c r="F116" s="153"/>
      <c r="G116" s="153"/>
      <c r="H116" s="153"/>
      <c r="I116" s="153"/>
      <c r="J116" s="154">
        <f>J277</f>
        <v>0</v>
      </c>
      <c r="K116" s="151"/>
      <c r="L116" s="155"/>
    </row>
    <row r="117" spans="1:31" s="10" customFormat="1" ht="19.95" hidden="1" customHeight="1">
      <c r="B117" s="150"/>
      <c r="C117" s="151"/>
      <c r="D117" s="152" t="s">
        <v>142</v>
      </c>
      <c r="E117" s="153"/>
      <c r="F117" s="153"/>
      <c r="G117" s="153"/>
      <c r="H117" s="153"/>
      <c r="I117" s="153"/>
      <c r="J117" s="154">
        <f>J285</f>
        <v>0</v>
      </c>
      <c r="K117" s="151"/>
      <c r="L117" s="155"/>
    </row>
    <row r="118" spans="1:31" s="10" customFormat="1" ht="19.95" hidden="1" customHeight="1">
      <c r="B118" s="150"/>
      <c r="C118" s="151"/>
      <c r="D118" s="152" t="s">
        <v>143</v>
      </c>
      <c r="E118" s="153"/>
      <c r="F118" s="153"/>
      <c r="G118" s="153"/>
      <c r="H118" s="153"/>
      <c r="I118" s="153"/>
      <c r="J118" s="154">
        <f>J290</f>
        <v>0</v>
      </c>
      <c r="K118" s="151"/>
      <c r="L118" s="155"/>
    </row>
    <row r="119" spans="1:31" s="10" customFormat="1" ht="19.95" hidden="1" customHeight="1">
      <c r="B119" s="150"/>
      <c r="C119" s="151"/>
      <c r="D119" s="152" t="s">
        <v>144</v>
      </c>
      <c r="E119" s="153"/>
      <c r="F119" s="153"/>
      <c r="G119" s="153"/>
      <c r="H119" s="153"/>
      <c r="I119" s="153"/>
      <c r="J119" s="154">
        <f>J296</f>
        <v>0</v>
      </c>
      <c r="K119" s="151"/>
      <c r="L119" s="155"/>
    </row>
    <row r="120" spans="1:31" s="9" customFormat="1" ht="24.9" hidden="1" customHeight="1">
      <c r="B120" s="144"/>
      <c r="C120" s="145"/>
      <c r="D120" s="146" t="s">
        <v>145</v>
      </c>
      <c r="E120" s="147"/>
      <c r="F120" s="147"/>
      <c r="G120" s="147"/>
      <c r="H120" s="147"/>
      <c r="I120" s="147"/>
      <c r="J120" s="148">
        <f>J299</f>
        <v>0</v>
      </c>
      <c r="K120" s="145"/>
      <c r="L120" s="149"/>
    </row>
    <row r="121" spans="1:31" s="10" customFormat="1" ht="19.95" hidden="1" customHeight="1">
      <c r="B121" s="150"/>
      <c r="C121" s="151"/>
      <c r="D121" s="152" t="s">
        <v>146</v>
      </c>
      <c r="E121" s="153"/>
      <c r="F121" s="153"/>
      <c r="G121" s="153"/>
      <c r="H121" s="153"/>
      <c r="I121" s="153"/>
      <c r="J121" s="154">
        <f>J300</f>
        <v>0</v>
      </c>
      <c r="K121" s="151"/>
      <c r="L121" s="155"/>
    </row>
    <row r="122" spans="1:31" s="2" customFormat="1" ht="21.75" hidden="1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31" s="2" customFormat="1" ht="6.9" hidden="1" customHeight="1">
      <c r="A123" s="31"/>
      <c r="B123" s="51"/>
      <c r="C123" s="52"/>
      <c r="D123" s="52"/>
      <c r="E123" s="52"/>
      <c r="F123" s="52"/>
      <c r="G123" s="52"/>
      <c r="H123" s="52"/>
      <c r="I123" s="52"/>
      <c r="J123" s="52"/>
      <c r="K123" s="52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31" hidden="1"/>
    <row r="125" spans="1:31" hidden="1"/>
    <row r="126" spans="1:31" hidden="1"/>
    <row r="127" spans="1:31" s="2" customFormat="1" ht="6.9" customHeight="1">
      <c r="A127" s="31"/>
      <c r="B127" s="53"/>
      <c r="C127" s="54"/>
      <c r="D127" s="54"/>
      <c r="E127" s="54"/>
      <c r="F127" s="54"/>
      <c r="G127" s="54"/>
      <c r="H127" s="54"/>
      <c r="I127" s="54"/>
      <c r="J127" s="54"/>
      <c r="K127" s="54"/>
      <c r="L127" s="48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</row>
    <row r="128" spans="1:31" s="2" customFormat="1" ht="24.9" customHeight="1">
      <c r="A128" s="31"/>
      <c r="B128" s="32"/>
      <c r="C128" s="20" t="s">
        <v>147</v>
      </c>
      <c r="D128" s="33"/>
      <c r="E128" s="33"/>
      <c r="F128" s="33"/>
      <c r="G128" s="33"/>
      <c r="H128" s="33"/>
      <c r="I128" s="33"/>
      <c r="J128" s="33"/>
      <c r="K128" s="33"/>
      <c r="L128" s="48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</row>
    <row r="129" spans="1:65" s="2" customFormat="1" ht="6.9" customHeight="1">
      <c r="A129" s="31"/>
      <c r="B129" s="32"/>
      <c r="C129" s="33"/>
      <c r="D129" s="33"/>
      <c r="E129" s="33"/>
      <c r="F129" s="33"/>
      <c r="G129" s="33"/>
      <c r="H129" s="33"/>
      <c r="I129" s="33"/>
      <c r="J129" s="33"/>
      <c r="K129" s="33"/>
      <c r="L129" s="48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</row>
    <row r="130" spans="1:65" s="2" customFormat="1" ht="12" customHeight="1">
      <c r="A130" s="31"/>
      <c r="B130" s="32"/>
      <c r="C130" s="26" t="s">
        <v>14</v>
      </c>
      <c r="D130" s="33"/>
      <c r="E130" s="33"/>
      <c r="F130" s="33"/>
      <c r="G130" s="33"/>
      <c r="H130" s="33"/>
      <c r="I130" s="33"/>
      <c r="J130" s="33"/>
      <c r="K130" s="33"/>
      <c r="L130" s="48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65" s="2" customFormat="1" ht="16.5" customHeight="1">
      <c r="A131" s="31"/>
      <c r="B131" s="32"/>
      <c r="C131" s="33"/>
      <c r="D131" s="33"/>
      <c r="E131" s="261" t="str">
        <f>E7</f>
        <v>Multifunkčné vysokošpecializované pracovisko Liptovský Hrádok</v>
      </c>
      <c r="F131" s="262"/>
      <c r="G131" s="262"/>
      <c r="H131" s="262"/>
      <c r="I131" s="33"/>
      <c r="J131" s="33"/>
      <c r="K131" s="33"/>
      <c r="L131" s="48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65" s="2" customFormat="1" ht="12" customHeight="1">
      <c r="A132" s="31"/>
      <c r="B132" s="32"/>
      <c r="C132" s="26" t="s">
        <v>115</v>
      </c>
      <c r="D132" s="33"/>
      <c r="E132" s="33"/>
      <c r="F132" s="33"/>
      <c r="G132" s="33"/>
      <c r="H132" s="33"/>
      <c r="I132" s="33"/>
      <c r="J132" s="33"/>
      <c r="K132" s="33"/>
      <c r="L132" s="48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</row>
    <row r="133" spans="1:65" s="2" customFormat="1" ht="30" customHeight="1">
      <c r="A133" s="31"/>
      <c r="B133" s="32"/>
      <c r="C133" s="33"/>
      <c r="D133" s="33"/>
      <c r="E133" s="238" t="str">
        <f>E9</f>
        <v>SO-01 - SO01 JESTVUJÚCE ADMINISTRATÍVNO VÝSKUMNÉ CENTRUM - STAVEBNÉ ÚPRAVY</v>
      </c>
      <c r="F133" s="260"/>
      <c r="G133" s="260"/>
      <c r="H133" s="260"/>
      <c r="I133" s="33"/>
      <c r="J133" s="33"/>
      <c r="K133" s="33"/>
      <c r="L133" s="48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</row>
    <row r="134" spans="1:65" s="2" customFormat="1" ht="6.9" customHeight="1">
      <c r="A134" s="31"/>
      <c r="B134" s="32"/>
      <c r="C134" s="33"/>
      <c r="D134" s="33"/>
      <c r="E134" s="33"/>
      <c r="F134" s="33"/>
      <c r="G134" s="33"/>
      <c r="H134" s="33"/>
      <c r="I134" s="33"/>
      <c r="J134" s="33"/>
      <c r="K134" s="33"/>
      <c r="L134" s="48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</row>
    <row r="135" spans="1:65" s="2" customFormat="1" ht="12" customHeight="1">
      <c r="A135" s="31"/>
      <c r="B135" s="32"/>
      <c r="C135" s="26" t="s">
        <v>18</v>
      </c>
      <c r="D135" s="33"/>
      <c r="E135" s="33"/>
      <c r="F135" s="24" t="str">
        <f>F12</f>
        <v>k.ú. Liptovský Hrádok, parcela č. 1039/7</v>
      </c>
      <c r="G135" s="33"/>
      <c r="H135" s="33"/>
      <c r="I135" s="26" t="s">
        <v>20</v>
      </c>
      <c r="J135" s="63">
        <f>IF(J12="","",J12)</f>
        <v>44381</v>
      </c>
      <c r="K135" s="33"/>
      <c r="L135" s="48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65" s="2" customFormat="1" ht="6.9" customHeight="1">
      <c r="A136" s="31"/>
      <c r="B136" s="32"/>
      <c r="C136" s="33"/>
      <c r="D136" s="33"/>
      <c r="E136" s="33"/>
      <c r="F136" s="33"/>
      <c r="G136" s="33"/>
      <c r="H136" s="33"/>
      <c r="I136" s="33"/>
      <c r="J136" s="33"/>
      <c r="K136" s="33"/>
      <c r="L136" s="48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65" s="2" customFormat="1" ht="15.15" customHeight="1">
      <c r="A137" s="31"/>
      <c r="B137" s="32"/>
      <c r="C137" s="26" t="s">
        <v>21</v>
      </c>
      <c r="D137" s="33"/>
      <c r="E137" s="33"/>
      <c r="F137" s="24" t="str">
        <f>E15</f>
        <v>Horská záchranná služba, Horný Smokovec 52, 062 01</v>
      </c>
      <c r="G137" s="33"/>
      <c r="H137" s="33"/>
      <c r="I137" s="26" t="s">
        <v>27</v>
      </c>
      <c r="J137" s="29" t="str">
        <f>E21</f>
        <v>HLINA s.r.o.</v>
      </c>
      <c r="K137" s="33"/>
      <c r="L137" s="48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65" s="2" customFormat="1" ht="25.65" customHeight="1">
      <c r="A138" s="31"/>
      <c r="B138" s="32"/>
      <c r="C138" s="26" t="s">
        <v>25</v>
      </c>
      <c r="D138" s="33"/>
      <c r="E138" s="33"/>
      <c r="F138" s="24" t="str">
        <f>IF(E18="","",E18)</f>
        <v>Vyplň údaj</v>
      </c>
      <c r="G138" s="33"/>
      <c r="H138" s="33"/>
      <c r="I138" s="26" t="s">
        <v>33</v>
      </c>
      <c r="J138" s="29" t="str">
        <f>E24</f>
        <v>Ľubomír Kollárik - STAVCEN</v>
      </c>
      <c r="K138" s="33"/>
      <c r="L138" s="48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65" s="2" customFormat="1" ht="10.35" customHeight="1">
      <c r="A139" s="31"/>
      <c r="B139" s="32"/>
      <c r="C139" s="33"/>
      <c r="D139" s="33"/>
      <c r="E139" s="33"/>
      <c r="F139" s="33"/>
      <c r="G139" s="33"/>
      <c r="H139" s="33"/>
      <c r="I139" s="33"/>
      <c r="J139" s="33"/>
      <c r="K139" s="33"/>
      <c r="L139" s="48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65" s="11" customFormat="1" ht="29.25" customHeight="1">
      <c r="A140" s="156"/>
      <c r="B140" s="157"/>
      <c r="C140" s="158" t="s">
        <v>148</v>
      </c>
      <c r="D140" s="159" t="s">
        <v>62</v>
      </c>
      <c r="E140" s="159" t="s">
        <v>58</v>
      </c>
      <c r="F140" s="159" t="s">
        <v>59</v>
      </c>
      <c r="G140" s="159" t="s">
        <v>149</v>
      </c>
      <c r="H140" s="159" t="s">
        <v>150</v>
      </c>
      <c r="I140" s="159" t="s">
        <v>151</v>
      </c>
      <c r="J140" s="160" t="s">
        <v>119</v>
      </c>
      <c r="K140" s="161" t="s">
        <v>152</v>
      </c>
      <c r="L140" s="162"/>
      <c r="M140" s="72" t="s">
        <v>1</v>
      </c>
      <c r="N140" s="73" t="s">
        <v>41</v>
      </c>
      <c r="O140" s="73" t="s">
        <v>153</v>
      </c>
      <c r="P140" s="73" t="s">
        <v>154</v>
      </c>
      <c r="Q140" s="73" t="s">
        <v>155</v>
      </c>
      <c r="R140" s="73" t="s">
        <v>156</v>
      </c>
      <c r="S140" s="73" t="s">
        <v>157</v>
      </c>
      <c r="T140" s="74" t="s">
        <v>158</v>
      </c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</row>
    <row r="141" spans="1:65" s="2" customFormat="1" ht="22.95" customHeight="1">
      <c r="A141" s="31"/>
      <c r="B141" s="32"/>
      <c r="C141" s="79" t="s">
        <v>120</v>
      </c>
      <c r="D141" s="33"/>
      <c r="E141" s="33"/>
      <c r="F141" s="33"/>
      <c r="G141" s="33"/>
      <c r="H141" s="33"/>
      <c r="I141" s="33"/>
      <c r="J141" s="163">
        <f>BK141</f>
        <v>0</v>
      </c>
      <c r="K141" s="33"/>
      <c r="L141" s="36"/>
      <c r="M141" s="75"/>
      <c r="N141" s="164"/>
      <c r="O141" s="76"/>
      <c r="P141" s="165">
        <f>P142+P200+P299</f>
        <v>0</v>
      </c>
      <c r="Q141" s="76"/>
      <c r="R141" s="165">
        <f>R142+R200+R299</f>
        <v>239.17231402990004</v>
      </c>
      <c r="S141" s="76"/>
      <c r="T141" s="166">
        <f>T142+T200+T299</f>
        <v>279.51040800000004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T141" s="14" t="s">
        <v>76</v>
      </c>
      <c r="AU141" s="14" t="s">
        <v>121</v>
      </c>
      <c r="BK141" s="167">
        <f>BK142+BK200+BK299</f>
        <v>0</v>
      </c>
    </row>
    <row r="142" spans="1:65" s="12" customFormat="1" ht="25.95" customHeight="1">
      <c r="B142" s="168"/>
      <c r="C142" s="169"/>
      <c r="D142" s="170" t="s">
        <v>76</v>
      </c>
      <c r="E142" s="171" t="s">
        <v>159</v>
      </c>
      <c r="F142" s="171" t="s">
        <v>160</v>
      </c>
      <c r="G142" s="169"/>
      <c r="H142" s="169"/>
      <c r="I142" s="172"/>
      <c r="J142" s="173">
        <f>BK142</f>
        <v>0</v>
      </c>
      <c r="K142" s="169"/>
      <c r="L142" s="174"/>
      <c r="M142" s="175"/>
      <c r="N142" s="176"/>
      <c r="O142" s="176"/>
      <c r="P142" s="177">
        <f>P143+P146+P172+P198</f>
        <v>0</v>
      </c>
      <c r="Q142" s="176"/>
      <c r="R142" s="177">
        <f>R143+R146+R172+R198</f>
        <v>226.19582743750004</v>
      </c>
      <c r="S142" s="176"/>
      <c r="T142" s="178">
        <f>T143+T146+T172+T198</f>
        <v>275.48672800000003</v>
      </c>
      <c r="AR142" s="179" t="s">
        <v>85</v>
      </c>
      <c r="AT142" s="180" t="s">
        <v>76</v>
      </c>
      <c r="AU142" s="180" t="s">
        <v>77</v>
      </c>
      <c r="AY142" s="179" t="s">
        <v>161</v>
      </c>
      <c r="BK142" s="181">
        <f>BK143+BK146+BK172+BK198</f>
        <v>0</v>
      </c>
    </row>
    <row r="143" spans="1:65" s="12" customFormat="1" ht="22.95" customHeight="1">
      <c r="B143" s="168"/>
      <c r="C143" s="169"/>
      <c r="D143" s="170" t="s">
        <v>76</v>
      </c>
      <c r="E143" s="182" t="s">
        <v>162</v>
      </c>
      <c r="F143" s="182" t="s">
        <v>163</v>
      </c>
      <c r="G143" s="169"/>
      <c r="H143" s="169"/>
      <c r="I143" s="172"/>
      <c r="J143" s="183">
        <f>BK143</f>
        <v>0</v>
      </c>
      <c r="K143" s="169"/>
      <c r="L143" s="174"/>
      <c r="M143" s="175"/>
      <c r="N143" s="176"/>
      <c r="O143" s="176"/>
      <c r="P143" s="177">
        <f>SUM(P144:P145)</f>
        <v>0</v>
      </c>
      <c r="Q143" s="176"/>
      <c r="R143" s="177">
        <f>SUM(R144:R145)</f>
        <v>0.60303039999999997</v>
      </c>
      <c r="S143" s="176"/>
      <c r="T143" s="178">
        <f>SUM(T144:T145)</f>
        <v>0</v>
      </c>
      <c r="AR143" s="179" t="s">
        <v>85</v>
      </c>
      <c r="AT143" s="180" t="s">
        <v>76</v>
      </c>
      <c r="AU143" s="180" t="s">
        <v>85</v>
      </c>
      <c r="AY143" s="179" t="s">
        <v>161</v>
      </c>
      <c r="BK143" s="181">
        <f>SUM(BK144:BK145)</f>
        <v>0</v>
      </c>
    </row>
    <row r="144" spans="1:65" s="2" customFormat="1" ht="33" customHeight="1">
      <c r="A144" s="31"/>
      <c r="B144" s="32"/>
      <c r="C144" s="184" t="s">
        <v>85</v>
      </c>
      <c r="D144" s="184" t="s">
        <v>164</v>
      </c>
      <c r="E144" s="185" t="s">
        <v>165</v>
      </c>
      <c r="F144" s="186" t="s">
        <v>166</v>
      </c>
      <c r="G144" s="187" t="s">
        <v>167</v>
      </c>
      <c r="H144" s="188">
        <v>0.16</v>
      </c>
      <c r="I144" s="189"/>
      <c r="J144" s="188">
        <f>ROUND(I144*H144,3)</f>
        <v>0</v>
      </c>
      <c r="K144" s="190"/>
      <c r="L144" s="36"/>
      <c r="M144" s="191" t="s">
        <v>1</v>
      </c>
      <c r="N144" s="192" t="s">
        <v>43</v>
      </c>
      <c r="O144" s="68"/>
      <c r="P144" s="193">
        <f>O144*H144</f>
        <v>0</v>
      </c>
      <c r="Q144" s="193">
        <v>1.6780600000000001</v>
      </c>
      <c r="R144" s="193">
        <f>Q144*H144</f>
        <v>0.26848960000000005</v>
      </c>
      <c r="S144" s="193">
        <v>0</v>
      </c>
      <c r="T144" s="194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5" t="s">
        <v>168</v>
      </c>
      <c r="AT144" s="195" t="s">
        <v>164</v>
      </c>
      <c r="AU144" s="195" t="s">
        <v>169</v>
      </c>
      <c r="AY144" s="14" t="s">
        <v>161</v>
      </c>
      <c r="BE144" s="196">
        <f>IF(N144="základná",J144,0)</f>
        <v>0</v>
      </c>
      <c r="BF144" s="196">
        <f>IF(N144="znížená",J144,0)</f>
        <v>0</v>
      </c>
      <c r="BG144" s="196">
        <f>IF(N144="zákl. prenesená",J144,0)</f>
        <v>0</v>
      </c>
      <c r="BH144" s="196">
        <f>IF(N144="zníž. prenesená",J144,0)</f>
        <v>0</v>
      </c>
      <c r="BI144" s="196">
        <f>IF(N144="nulová",J144,0)</f>
        <v>0</v>
      </c>
      <c r="BJ144" s="14" t="s">
        <v>169</v>
      </c>
      <c r="BK144" s="197">
        <f>ROUND(I144*H144,3)</f>
        <v>0</v>
      </c>
      <c r="BL144" s="14" t="s">
        <v>168</v>
      </c>
      <c r="BM144" s="195" t="s">
        <v>170</v>
      </c>
    </row>
    <row r="145" spans="1:65" s="2" customFormat="1" ht="21.75" customHeight="1">
      <c r="A145" s="31"/>
      <c r="B145" s="32"/>
      <c r="C145" s="184" t="s">
        <v>169</v>
      </c>
      <c r="D145" s="184" t="s">
        <v>164</v>
      </c>
      <c r="E145" s="185" t="s">
        <v>171</v>
      </c>
      <c r="F145" s="186" t="s">
        <v>172</v>
      </c>
      <c r="G145" s="187" t="s">
        <v>173</v>
      </c>
      <c r="H145" s="188">
        <v>3.84</v>
      </c>
      <c r="I145" s="189"/>
      <c r="J145" s="188">
        <f>ROUND(I145*H145,3)</f>
        <v>0</v>
      </c>
      <c r="K145" s="190"/>
      <c r="L145" s="36"/>
      <c r="M145" s="191" t="s">
        <v>1</v>
      </c>
      <c r="N145" s="192" t="s">
        <v>43</v>
      </c>
      <c r="O145" s="68"/>
      <c r="P145" s="193">
        <f>O145*H145</f>
        <v>0</v>
      </c>
      <c r="Q145" s="193">
        <v>8.7120000000000003E-2</v>
      </c>
      <c r="R145" s="193">
        <f>Q145*H145</f>
        <v>0.33454079999999997</v>
      </c>
      <c r="S145" s="193">
        <v>0</v>
      </c>
      <c r="T145" s="194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168</v>
      </c>
      <c r="AT145" s="195" t="s">
        <v>164</v>
      </c>
      <c r="AU145" s="195" t="s">
        <v>169</v>
      </c>
      <c r="AY145" s="14" t="s">
        <v>161</v>
      </c>
      <c r="BE145" s="196">
        <f>IF(N145="základná",J145,0)</f>
        <v>0</v>
      </c>
      <c r="BF145" s="196">
        <f>IF(N145="znížená",J145,0)</f>
        <v>0</v>
      </c>
      <c r="BG145" s="196">
        <f>IF(N145="zákl. prenesená",J145,0)</f>
        <v>0</v>
      </c>
      <c r="BH145" s="196">
        <f>IF(N145="zníž. prenesená",J145,0)</f>
        <v>0</v>
      </c>
      <c r="BI145" s="196">
        <f>IF(N145="nulová",J145,0)</f>
        <v>0</v>
      </c>
      <c r="BJ145" s="14" t="s">
        <v>169</v>
      </c>
      <c r="BK145" s="197">
        <f>ROUND(I145*H145,3)</f>
        <v>0</v>
      </c>
      <c r="BL145" s="14" t="s">
        <v>168</v>
      </c>
      <c r="BM145" s="195" t="s">
        <v>174</v>
      </c>
    </row>
    <row r="146" spans="1:65" s="12" customFormat="1" ht="22.95" customHeight="1">
      <c r="B146" s="168"/>
      <c r="C146" s="169"/>
      <c r="D146" s="170" t="s">
        <v>76</v>
      </c>
      <c r="E146" s="182" t="s">
        <v>175</v>
      </c>
      <c r="F146" s="182" t="s">
        <v>176</v>
      </c>
      <c r="G146" s="169"/>
      <c r="H146" s="169"/>
      <c r="I146" s="172"/>
      <c r="J146" s="183">
        <f>BK146</f>
        <v>0</v>
      </c>
      <c r="K146" s="169"/>
      <c r="L146" s="174"/>
      <c r="M146" s="175"/>
      <c r="N146" s="176"/>
      <c r="O146" s="176"/>
      <c r="P146" s="177">
        <f>SUM(P147:P171)</f>
        <v>0</v>
      </c>
      <c r="Q146" s="176"/>
      <c r="R146" s="177">
        <f>SUM(R147:R171)</f>
        <v>175.55267612600005</v>
      </c>
      <c r="S146" s="176"/>
      <c r="T146" s="178">
        <f>SUM(T147:T171)</f>
        <v>0</v>
      </c>
      <c r="AR146" s="179" t="s">
        <v>85</v>
      </c>
      <c r="AT146" s="180" t="s">
        <v>76</v>
      </c>
      <c r="AU146" s="180" t="s">
        <v>85</v>
      </c>
      <c r="AY146" s="179" t="s">
        <v>161</v>
      </c>
      <c r="BK146" s="181">
        <f>SUM(BK147:BK171)</f>
        <v>0</v>
      </c>
    </row>
    <row r="147" spans="1:65" s="2" customFormat="1" ht="21.75" customHeight="1">
      <c r="A147" s="31"/>
      <c r="B147" s="32"/>
      <c r="C147" s="184" t="s">
        <v>162</v>
      </c>
      <c r="D147" s="184" t="s">
        <v>164</v>
      </c>
      <c r="E147" s="185" t="s">
        <v>177</v>
      </c>
      <c r="F147" s="186" t="s">
        <v>178</v>
      </c>
      <c r="G147" s="187" t="s">
        <v>173</v>
      </c>
      <c r="H147" s="188">
        <v>754.12</v>
      </c>
      <c r="I147" s="189"/>
      <c r="J147" s="188">
        <f t="shared" ref="J147:J171" si="0">ROUND(I147*H147,3)</f>
        <v>0</v>
      </c>
      <c r="K147" s="190"/>
      <c r="L147" s="36"/>
      <c r="M147" s="191" t="s">
        <v>1</v>
      </c>
      <c r="N147" s="192" t="s">
        <v>43</v>
      </c>
      <c r="O147" s="68"/>
      <c r="P147" s="193">
        <f t="shared" ref="P147:P171" si="1">O147*H147</f>
        <v>0</v>
      </c>
      <c r="Q147" s="193">
        <v>1.9136000000000001E-4</v>
      </c>
      <c r="R147" s="193">
        <f t="shared" ref="R147:R171" si="2">Q147*H147</f>
        <v>0.14430840320000002</v>
      </c>
      <c r="S147" s="193">
        <v>0</v>
      </c>
      <c r="T147" s="194">
        <f t="shared" ref="T147:T171" si="3"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5" t="s">
        <v>168</v>
      </c>
      <c r="AT147" s="195" t="s">
        <v>164</v>
      </c>
      <c r="AU147" s="195" t="s">
        <v>169</v>
      </c>
      <c r="AY147" s="14" t="s">
        <v>161</v>
      </c>
      <c r="BE147" s="196">
        <f t="shared" ref="BE147:BE171" si="4">IF(N147="základná",J147,0)</f>
        <v>0</v>
      </c>
      <c r="BF147" s="196">
        <f t="shared" ref="BF147:BF171" si="5">IF(N147="znížená",J147,0)</f>
        <v>0</v>
      </c>
      <c r="BG147" s="196">
        <f t="shared" ref="BG147:BG171" si="6">IF(N147="zákl. prenesená",J147,0)</f>
        <v>0</v>
      </c>
      <c r="BH147" s="196">
        <f t="shared" ref="BH147:BH171" si="7">IF(N147="zníž. prenesená",J147,0)</f>
        <v>0</v>
      </c>
      <c r="BI147" s="196">
        <f t="shared" ref="BI147:BI171" si="8">IF(N147="nulová",J147,0)</f>
        <v>0</v>
      </c>
      <c r="BJ147" s="14" t="s">
        <v>169</v>
      </c>
      <c r="BK147" s="197">
        <f t="shared" ref="BK147:BK171" si="9">ROUND(I147*H147,3)</f>
        <v>0</v>
      </c>
      <c r="BL147" s="14" t="s">
        <v>168</v>
      </c>
      <c r="BM147" s="195" t="s">
        <v>179</v>
      </c>
    </row>
    <row r="148" spans="1:65" s="2" customFormat="1" ht="21.75" customHeight="1">
      <c r="A148" s="31"/>
      <c r="B148" s="32"/>
      <c r="C148" s="184" t="s">
        <v>168</v>
      </c>
      <c r="D148" s="184" t="s">
        <v>164</v>
      </c>
      <c r="E148" s="185" t="s">
        <v>180</v>
      </c>
      <c r="F148" s="186" t="s">
        <v>181</v>
      </c>
      <c r="G148" s="187" t="s">
        <v>173</v>
      </c>
      <c r="H148" s="188">
        <v>48.75</v>
      </c>
      <c r="I148" s="189"/>
      <c r="J148" s="188">
        <f t="shared" si="0"/>
        <v>0</v>
      </c>
      <c r="K148" s="190"/>
      <c r="L148" s="36"/>
      <c r="M148" s="191" t="s">
        <v>1</v>
      </c>
      <c r="N148" s="192" t="s">
        <v>43</v>
      </c>
      <c r="O148" s="68"/>
      <c r="P148" s="193">
        <f t="shared" si="1"/>
        <v>0</v>
      </c>
      <c r="Q148" s="193">
        <v>4.0008000000000002E-2</v>
      </c>
      <c r="R148" s="193">
        <f t="shared" si="2"/>
        <v>1.9503900000000001</v>
      </c>
      <c r="S148" s="193">
        <v>0</v>
      </c>
      <c r="T148" s="194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168</v>
      </c>
      <c r="AT148" s="195" t="s">
        <v>164</v>
      </c>
      <c r="AU148" s="195" t="s">
        <v>169</v>
      </c>
      <c r="AY148" s="14" t="s">
        <v>161</v>
      </c>
      <c r="BE148" s="196">
        <f t="shared" si="4"/>
        <v>0</v>
      </c>
      <c r="BF148" s="196">
        <f t="shared" si="5"/>
        <v>0</v>
      </c>
      <c r="BG148" s="196">
        <f t="shared" si="6"/>
        <v>0</v>
      </c>
      <c r="BH148" s="196">
        <f t="shared" si="7"/>
        <v>0</v>
      </c>
      <c r="BI148" s="196">
        <f t="shared" si="8"/>
        <v>0</v>
      </c>
      <c r="BJ148" s="14" t="s">
        <v>169</v>
      </c>
      <c r="BK148" s="197">
        <f t="shared" si="9"/>
        <v>0</v>
      </c>
      <c r="BL148" s="14" t="s">
        <v>168</v>
      </c>
      <c r="BM148" s="195" t="s">
        <v>182</v>
      </c>
    </row>
    <row r="149" spans="1:65" s="2" customFormat="1" ht="21.75" customHeight="1">
      <c r="A149" s="31"/>
      <c r="B149" s="32"/>
      <c r="C149" s="184" t="s">
        <v>183</v>
      </c>
      <c r="D149" s="184" t="s">
        <v>164</v>
      </c>
      <c r="E149" s="185" t="s">
        <v>184</v>
      </c>
      <c r="F149" s="186" t="s">
        <v>185</v>
      </c>
      <c r="G149" s="187" t="s">
        <v>173</v>
      </c>
      <c r="H149" s="188">
        <v>1175.05</v>
      </c>
      <c r="I149" s="189"/>
      <c r="J149" s="188">
        <f t="shared" si="0"/>
        <v>0</v>
      </c>
      <c r="K149" s="190"/>
      <c r="L149" s="36"/>
      <c r="M149" s="191" t="s">
        <v>1</v>
      </c>
      <c r="N149" s="192" t="s">
        <v>43</v>
      </c>
      <c r="O149" s="68"/>
      <c r="P149" s="193">
        <f t="shared" si="1"/>
        <v>0</v>
      </c>
      <c r="Q149" s="193">
        <v>2.2499999999999999E-4</v>
      </c>
      <c r="R149" s="193">
        <f t="shared" si="2"/>
        <v>0.26438624999999999</v>
      </c>
      <c r="S149" s="193">
        <v>0</v>
      </c>
      <c r="T149" s="194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5" t="s">
        <v>168</v>
      </c>
      <c r="AT149" s="195" t="s">
        <v>164</v>
      </c>
      <c r="AU149" s="195" t="s">
        <v>169</v>
      </c>
      <c r="AY149" s="14" t="s">
        <v>161</v>
      </c>
      <c r="BE149" s="196">
        <f t="shared" si="4"/>
        <v>0</v>
      </c>
      <c r="BF149" s="196">
        <f t="shared" si="5"/>
        <v>0</v>
      </c>
      <c r="BG149" s="196">
        <f t="shared" si="6"/>
        <v>0</v>
      </c>
      <c r="BH149" s="196">
        <f t="shared" si="7"/>
        <v>0</v>
      </c>
      <c r="BI149" s="196">
        <f t="shared" si="8"/>
        <v>0</v>
      </c>
      <c r="BJ149" s="14" t="s">
        <v>169</v>
      </c>
      <c r="BK149" s="197">
        <f t="shared" si="9"/>
        <v>0</v>
      </c>
      <c r="BL149" s="14" t="s">
        <v>168</v>
      </c>
      <c r="BM149" s="195" t="s">
        <v>186</v>
      </c>
    </row>
    <row r="150" spans="1:65" s="2" customFormat="1" ht="21.75" customHeight="1">
      <c r="A150" s="31"/>
      <c r="B150" s="32"/>
      <c r="C150" s="184" t="s">
        <v>175</v>
      </c>
      <c r="D150" s="184" t="s">
        <v>164</v>
      </c>
      <c r="E150" s="185" t="s">
        <v>187</v>
      </c>
      <c r="F150" s="186" t="s">
        <v>188</v>
      </c>
      <c r="G150" s="187" t="s">
        <v>173</v>
      </c>
      <c r="H150" s="188">
        <v>1175.05</v>
      </c>
      <c r="I150" s="189"/>
      <c r="J150" s="188">
        <f t="shared" si="0"/>
        <v>0</v>
      </c>
      <c r="K150" s="190"/>
      <c r="L150" s="36"/>
      <c r="M150" s="191" t="s">
        <v>1</v>
      </c>
      <c r="N150" s="192" t="s">
        <v>43</v>
      </c>
      <c r="O150" s="68"/>
      <c r="P150" s="193">
        <f t="shared" si="1"/>
        <v>0</v>
      </c>
      <c r="Q150" s="193">
        <v>5.1700000000000001E-3</v>
      </c>
      <c r="R150" s="193">
        <f t="shared" si="2"/>
        <v>6.0750085</v>
      </c>
      <c r="S150" s="193">
        <v>0</v>
      </c>
      <c r="T150" s="194">
        <f t="shared" si="3"/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5" t="s">
        <v>168</v>
      </c>
      <c r="AT150" s="195" t="s">
        <v>164</v>
      </c>
      <c r="AU150" s="195" t="s">
        <v>169</v>
      </c>
      <c r="AY150" s="14" t="s">
        <v>161</v>
      </c>
      <c r="BE150" s="196">
        <f t="shared" si="4"/>
        <v>0</v>
      </c>
      <c r="BF150" s="196">
        <f t="shared" si="5"/>
        <v>0</v>
      </c>
      <c r="BG150" s="196">
        <f t="shared" si="6"/>
        <v>0</v>
      </c>
      <c r="BH150" s="196">
        <f t="shared" si="7"/>
        <v>0</v>
      </c>
      <c r="BI150" s="196">
        <f t="shared" si="8"/>
        <v>0</v>
      </c>
      <c r="BJ150" s="14" t="s">
        <v>169</v>
      </c>
      <c r="BK150" s="197">
        <f t="shared" si="9"/>
        <v>0</v>
      </c>
      <c r="BL150" s="14" t="s">
        <v>168</v>
      </c>
      <c r="BM150" s="195" t="s">
        <v>189</v>
      </c>
    </row>
    <row r="151" spans="1:65" s="2" customFormat="1" ht="21.75" customHeight="1">
      <c r="A151" s="31"/>
      <c r="B151" s="32"/>
      <c r="C151" s="184" t="s">
        <v>190</v>
      </c>
      <c r="D151" s="184" t="s">
        <v>164</v>
      </c>
      <c r="E151" s="185" t="s">
        <v>191</v>
      </c>
      <c r="F151" s="186" t="s">
        <v>192</v>
      </c>
      <c r="G151" s="187" t="s">
        <v>173</v>
      </c>
      <c r="H151" s="188">
        <v>1175.05</v>
      </c>
      <c r="I151" s="189"/>
      <c r="J151" s="188">
        <f t="shared" si="0"/>
        <v>0</v>
      </c>
      <c r="K151" s="190"/>
      <c r="L151" s="36"/>
      <c r="M151" s="191" t="s">
        <v>1</v>
      </c>
      <c r="N151" s="192" t="s">
        <v>43</v>
      </c>
      <c r="O151" s="68"/>
      <c r="P151" s="193">
        <f t="shared" si="1"/>
        <v>0</v>
      </c>
      <c r="Q151" s="193">
        <v>1.32E-2</v>
      </c>
      <c r="R151" s="193">
        <f t="shared" si="2"/>
        <v>15.51066</v>
      </c>
      <c r="S151" s="193">
        <v>0</v>
      </c>
      <c r="T151" s="194">
        <f t="shared" si="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5" t="s">
        <v>168</v>
      </c>
      <c r="AT151" s="195" t="s">
        <v>164</v>
      </c>
      <c r="AU151" s="195" t="s">
        <v>169</v>
      </c>
      <c r="AY151" s="14" t="s">
        <v>161</v>
      </c>
      <c r="BE151" s="196">
        <f t="shared" si="4"/>
        <v>0</v>
      </c>
      <c r="BF151" s="196">
        <f t="shared" si="5"/>
        <v>0</v>
      </c>
      <c r="BG151" s="196">
        <f t="shared" si="6"/>
        <v>0</v>
      </c>
      <c r="BH151" s="196">
        <f t="shared" si="7"/>
        <v>0</v>
      </c>
      <c r="BI151" s="196">
        <f t="shared" si="8"/>
        <v>0</v>
      </c>
      <c r="BJ151" s="14" t="s">
        <v>169</v>
      </c>
      <c r="BK151" s="197">
        <f t="shared" si="9"/>
        <v>0</v>
      </c>
      <c r="BL151" s="14" t="s">
        <v>168</v>
      </c>
      <c r="BM151" s="195" t="s">
        <v>193</v>
      </c>
    </row>
    <row r="152" spans="1:65" s="2" customFormat="1" ht="21.75" customHeight="1">
      <c r="A152" s="31"/>
      <c r="B152" s="32"/>
      <c r="C152" s="184" t="s">
        <v>194</v>
      </c>
      <c r="D152" s="184" t="s">
        <v>164</v>
      </c>
      <c r="E152" s="185" t="s">
        <v>195</v>
      </c>
      <c r="F152" s="186" t="s">
        <v>196</v>
      </c>
      <c r="G152" s="187" t="s">
        <v>173</v>
      </c>
      <c r="H152" s="188">
        <v>1175.05</v>
      </c>
      <c r="I152" s="189"/>
      <c r="J152" s="188">
        <f t="shared" si="0"/>
        <v>0</v>
      </c>
      <c r="K152" s="190"/>
      <c r="L152" s="36"/>
      <c r="M152" s="191" t="s">
        <v>1</v>
      </c>
      <c r="N152" s="192" t="s">
        <v>43</v>
      </c>
      <c r="O152" s="68"/>
      <c r="P152" s="193">
        <f t="shared" si="1"/>
        <v>0</v>
      </c>
      <c r="Q152" s="193">
        <v>4.2900000000000004E-3</v>
      </c>
      <c r="R152" s="193">
        <f t="shared" si="2"/>
        <v>5.0409645000000003</v>
      </c>
      <c r="S152" s="193">
        <v>0</v>
      </c>
      <c r="T152" s="194">
        <f t="shared" si="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5" t="s">
        <v>168</v>
      </c>
      <c r="AT152" s="195" t="s">
        <v>164</v>
      </c>
      <c r="AU152" s="195" t="s">
        <v>169</v>
      </c>
      <c r="AY152" s="14" t="s">
        <v>161</v>
      </c>
      <c r="BE152" s="196">
        <f t="shared" si="4"/>
        <v>0</v>
      </c>
      <c r="BF152" s="196">
        <f t="shared" si="5"/>
        <v>0</v>
      </c>
      <c r="BG152" s="196">
        <f t="shared" si="6"/>
        <v>0</v>
      </c>
      <c r="BH152" s="196">
        <f t="shared" si="7"/>
        <v>0</v>
      </c>
      <c r="BI152" s="196">
        <f t="shared" si="8"/>
        <v>0</v>
      </c>
      <c r="BJ152" s="14" t="s">
        <v>169</v>
      </c>
      <c r="BK152" s="197">
        <f t="shared" si="9"/>
        <v>0</v>
      </c>
      <c r="BL152" s="14" t="s">
        <v>168</v>
      </c>
      <c r="BM152" s="195" t="s">
        <v>197</v>
      </c>
    </row>
    <row r="153" spans="1:65" s="2" customFormat="1" ht="21.75" customHeight="1">
      <c r="A153" s="31"/>
      <c r="B153" s="32"/>
      <c r="C153" s="184" t="s">
        <v>198</v>
      </c>
      <c r="D153" s="184" t="s">
        <v>164</v>
      </c>
      <c r="E153" s="185" t="s">
        <v>199</v>
      </c>
      <c r="F153" s="186" t="s">
        <v>200</v>
      </c>
      <c r="G153" s="187" t="s">
        <v>173</v>
      </c>
      <c r="H153" s="188">
        <v>1175.05</v>
      </c>
      <c r="I153" s="189"/>
      <c r="J153" s="188">
        <f t="shared" si="0"/>
        <v>0</v>
      </c>
      <c r="K153" s="190"/>
      <c r="L153" s="36"/>
      <c r="M153" s="191" t="s">
        <v>1</v>
      </c>
      <c r="N153" s="192" t="s">
        <v>43</v>
      </c>
      <c r="O153" s="68"/>
      <c r="P153" s="193">
        <f t="shared" si="1"/>
        <v>0</v>
      </c>
      <c r="Q153" s="193">
        <v>4.15E-3</v>
      </c>
      <c r="R153" s="193">
        <f t="shared" si="2"/>
        <v>4.8764574999999999</v>
      </c>
      <c r="S153" s="193">
        <v>0</v>
      </c>
      <c r="T153" s="194">
        <f t="shared" si="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5" t="s">
        <v>168</v>
      </c>
      <c r="AT153" s="195" t="s">
        <v>164</v>
      </c>
      <c r="AU153" s="195" t="s">
        <v>169</v>
      </c>
      <c r="AY153" s="14" t="s">
        <v>161</v>
      </c>
      <c r="BE153" s="196">
        <f t="shared" si="4"/>
        <v>0</v>
      </c>
      <c r="BF153" s="196">
        <f t="shared" si="5"/>
        <v>0</v>
      </c>
      <c r="BG153" s="196">
        <f t="shared" si="6"/>
        <v>0</v>
      </c>
      <c r="BH153" s="196">
        <f t="shared" si="7"/>
        <v>0</v>
      </c>
      <c r="BI153" s="196">
        <f t="shared" si="8"/>
        <v>0</v>
      </c>
      <c r="BJ153" s="14" t="s">
        <v>169</v>
      </c>
      <c r="BK153" s="197">
        <f t="shared" si="9"/>
        <v>0</v>
      </c>
      <c r="BL153" s="14" t="s">
        <v>168</v>
      </c>
      <c r="BM153" s="195" t="s">
        <v>201</v>
      </c>
    </row>
    <row r="154" spans="1:65" s="2" customFormat="1" ht="21.75" customHeight="1">
      <c r="A154" s="31"/>
      <c r="B154" s="32"/>
      <c r="C154" s="184" t="s">
        <v>202</v>
      </c>
      <c r="D154" s="184" t="s">
        <v>164</v>
      </c>
      <c r="E154" s="185" t="s">
        <v>203</v>
      </c>
      <c r="F154" s="186" t="s">
        <v>204</v>
      </c>
      <c r="G154" s="187" t="s">
        <v>173</v>
      </c>
      <c r="H154" s="188">
        <v>237</v>
      </c>
      <c r="I154" s="189"/>
      <c r="J154" s="188">
        <f t="shared" si="0"/>
        <v>0</v>
      </c>
      <c r="K154" s="190"/>
      <c r="L154" s="36"/>
      <c r="M154" s="191" t="s">
        <v>1</v>
      </c>
      <c r="N154" s="192" t="s">
        <v>43</v>
      </c>
      <c r="O154" s="68"/>
      <c r="P154" s="193">
        <f t="shared" si="1"/>
        <v>0</v>
      </c>
      <c r="Q154" s="193">
        <v>7.5520000000000004E-2</v>
      </c>
      <c r="R154" s="193">
        <f t="shared" si="2"/>
        <v>17.898240000000001</v>
      </c>
      <c r="S154" s="193">
        <v>0</v>
      </c>
      <c r="T154" s="194">
        <f t="shared" si="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168</v>
      </c>
      <c r="AT154" s="195" t="s">
        <v>164</v>
      </c>
      <c r="AU154" s="195" t="s">
        <v>169</v>
      </c>
      <c r="AY154" s="14" t="s">
        <v>161</v>
      </c>
      <c r="BE154" s="196">
        <f t="shared" si="4"/>
        <v>0</v>
      </c>
      <c r="BF154" s="196">
        <f t="shared" si="5"/>
        <v>0</v>
      </c>
      <c r="BG154" s="196">
        <f t="shared" si="6"/>
        <v>0</v>
      </c>
      <c r="BH154" s="196">
        <f t="shared" si="7"/>
        <v>0</v>
      </c>
      <c r="BI154" s="196">
        <f t="shared" si="8"/>
        <v>0</v>
      </c>
      <c r="BJ154" s="14" t="s">
        <v>169</v>
      </c>
      <c r="BK154" s="197">
        <f t="shared" si="9"/>
        <v>0</v>
      </c>
      <c r="BL154" s="14" t="s">
        <v>168</v>
      </c>
      <c r="BM154" s="195" t="s">
        <v>205</v>
      </c>
    </row>
    <row r="155" spans="1:65" s="2" customFormat="1" ht="21.75" customHeight="1">
      <c r="A155" s="31"/>
      <c r="B155" s="32"/>
      <c r="C155" s="184" t="s">
        <v>206</v>
      </c>
      <c r="D155" s="184" t="s">
        <v>164</v>
      </c>
      <c r="E155" s="185" t="s">
        <v>207</v>
      </c>
      <c r="F155" s="186" t="s">
        <v>208</v>
      </c>
      <c r="G155" s="187" t="s">
        <v>173</v>
      </c>
      <c r="H155" s="188">
        <v>34.450000000000003</v>
      </c>
      <c r="I155" s="189"/>
      <c r="J155" s="188">
        <f t="shared" si="0"/>
        <v>0</v>
      </c>
      <c r="K155" s="190"/>
      <c r="L155" s="36"/>
      <c r="M155" s="191" t="s">
        <v>1</v>
      </c>
      <c r="N155" s="192" t="s">
        <v>43</v>
      </c>
      <c r="O155" s="68"/>
      <c r="P155" s="193">
        <f t="shared" si="1"/>
        <v>0</v>
      </c>
      <c r="Q155" s="193">
        <v>3.7555999999999999E-2</v>
      </c>
      <c r="R155" s="193">
        <f t="shared" si="2"/>
        <v>1.2938042000000001</v>
      </c>
      <c r="S155" s="193">
        <v>0</v>
      </c>
      <c r="T155" s="194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5" t="s">
        <v>168</v>
      </c>
      <c r="AT155" s="195" t="s">
        <v>164</v>
      </c>
      <c r="AU155" s="195" t="s">
        <v>169</v>
      </c>
      <c r="AY155" s="14" t="s">
        <v>161</v>
      </c>
      <c r="BE155" s="196">
        <f t="shared" si="4"/>
        <v>0</v>
      </c>
      <c r="BF155" s="196">
        <f t="shared" si="5"/>
        <v>0</v>
      </c>
      <c r="BG155" s="196">
        <f t="shared" si="6"/>
        <v>0</v>
      </c>
      <c r="BH155" s="196">
        <f t="shared" si="7"/>
        <v>0</v>
      </c>
      <c r="BI155" s="196">
        <f t="shared" si="8"/>
        <v>0</v>
      </c>
      <c r="BJ155" s="14" t="s">
        <v>169</v>
      </c>
      <c r="BK155" s="197">
        <f t="shared" si="9"/>
        <v>0</v>
      </c>
      <c r="BL155" s="14" t="s">
        <v>168</v>
      </c>
      <c r="BM155" s="195" t="s">
        <v>209</v>
      </c>
    </row>
    <row r="156" spans="1:65" s="2" customFormat="1" ht="21.75" customHeight="1">
      <c r="A156" s="31"/>
      <c r="B156" s="32"/>
      <c r="C156" s="184" t="s">
        <v>210</v>
      </c>
      <c r="D156" s="184" t="s">
        <v>164</v>
      </c>
      <c r="E156" s="185" t="s">
        <v>211</v>
      </c>
      <c r="F156" s="186" t="s">
        <v>212</v>
      </c>
      <c r="G156" s="187" t="s">
        <v>173</v>
      </c>
      <c r="H156" s="188">
        <v>2892.5880000000002</v>
      </c>
      <c r="I156" s="189"/>
      <c r="J156" s="188">
        <f t="shared" si="0"/>
        <v>0</v>
      </c>
      <c r="K156" s="190"/>
      <c r="L156" s="36"/>
      <c r="M156" s="191" t="s">
        <v>1</v>
      </c>
      <c r="N156" s="192" t="s">
        <v>43</v>
      </c>
      <c r="O156" s="68"/>
      <c r="P156" s="193">
        <f t="shared" si="1"/>
        <v>0</v>
      </c>
      <c r="Q156" s="193">
        <v>2.2499999999999999E-4</v>
      </c>
      <c r="R156" s="193">
        <f t="shared" si="2"/>
        <v>0.65083230000000003</v>
      </c>
      <c r="S156" s="193">
        <v>0</v>
      </c>
      <c r="T156" s="194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5" t="s">
        <v>168</v>
      </c>
      <c r="AT156" s="195" t="s">
        <v>164</v>
      </c>
      <c r="AU156" s="195" t="s">
        <v>169</v>
      </c>
      <c r="AY156" s="14" t="s">
        <v>161</v>
      </c>
      <c r="BE156" s="196">
        <f t="shared" si="4"/>
        <v>0</v>
      </c>
      <c r="BF156" s="196">
        <f t="shared" si="5"/>
        <v>0</v>
      </c>
      <c r="BG156" s="196">
        <f t="shared" si="6"/>
        <v>0</v>
      </c>
      <c r="BH156" s="196">
        <f t="shared" si="7"/>
        <v>0</v>
      </c>
      <c r="BI156" s="196">
        <f t="shared" si="8"/>
        <v>0</v>
      </c>
      <c r="BJ156" s="14" t="s">
        <v>169</v>
      </c>
      <c r="BK156" s="197">
        <f t="shared" si="9"/>
        <v>0</v>
      </c>
      <c r="BL156" s="14" t="s">
        <v>168</v>
      </c>
      <c r="BM156" s="195" t="s">
        <v>213</v>
      </c>
    </row>
    <row r="157" spans="1:65" s="2" customFormat="1" ht="21.75" customHeight="1">
      <c r="A157" s="31"/>
      <c r="B157" s="32"/>
      <c r="C157" s="184" t="s">
        <v>214</v>
      </c>
      <c r="D157" s="184" t="s">
        <v>164</v>
      </c>
      <c r="E157" s="185" t="s">
        <v>215</v>
      </c>
      <c r="F157" s="186" t="s">
        <v>216</v>
      </c>
      <c r="G157" s="187" t="s">
        <v>173</v>
      </c>
      <c r="H157" s="188">
        <v>2892.5880000000002</v>
      </c>
      <c r="I157" s="189"/>
      <c r="J157" s="188">
        <f t="shared" si="0"/>
        <v>0</v>
      </c>
      <c r="K157" s="190"/>
      <c r="L157" s="36"/>
      <c r="M157" s="191" t="s">
        <v>1</v>
      </c>
      <c r="N157" s="192" t="s">
        <v>43</v>
      </c>
      <c r="O157" s="68"/>
      <c r="P157" s="193">
        <f t="shared" si="1"/>
        <v>0</v>
      </c>
      <c r="Q157" s="193">
        <v>4.9350000000000002E-3</v>
      </c>
      <c r="R157" s="193">
        <f t="shared" si="2"/>
        <v>14.274921780000001</v>
      </c>
      <c r="S157" s="193">
        <v>0</v>
      </c>
      <c r="T157" s="194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5" t="s">
        <v>168</v>
      </c>
      <c r="AT157" s="195" t="s">
        <v>164</v>
      </c>
      <c r="AU157" s="195" t="s">
        <v>169</v>
      </c>
      <c r="AY157" s="14" t="s">
        <v>161</v>
      </c>
      <c r="BE157" s="196">
        <f t="shared" si="4"/>
        <v>0</v>
      </c>
      <c r="BF157" s="196">
        <f t="shared" si="5"/>
        <v>0</v>
      </c>
      <c r="BG157" s="196">
        <f t="shared" si="6"/>
        <v>0</v>
      </c>
      <c r="BH157" s="196">
        <f t="shared" si="7"/>
        <v>0</v>
      </c>
      <c r="BI157" s="196">
        <f t="shared" si="8"/>
        <v>0</v>
      </c>
      <c r="BJ157" s="14" t="s">
        <v>169</v>
      </c>
      <c r="BK157" s="197">
        <f t="shared" si="9"/>
        <v>0</v>
      </c>
      <c r="BL157" s="14" t="s">
        <v>168</v>
      </c>
      <c r="BM157" s="195" t="s">
        <v>217</v>
      </c>
    </row>
    <row r="158" spans="1:65" s="2" customFormat="1" ht="21.75" customHeight="1">
      <c r="A158" s="31"/>
      <c r="B158" s="32"/>
      <c r="C158" s="184" t="s">
        <v>218</v>
      </c>
      <c r="D158" s="184" t="s">
        <v>164</v>
      </c>
      <c r="E158" s="185" t="s">
        <v>219</v>
      </c>
      <c r="F158" s="186" t="s">
        <v>220</v>
      </c>
      <c r="G158" s="187" t="s">
        <v>173</v>
      </c>
      <c r="H158" s="188">
        <v>2892.5880000000002</v>
      </c>
      <c r="I158" s="189"/>
      <c r="J158" s="188">
        <f t="shared" si="0"/>
        <v>0</v>
      </c>
      <c r="K158" s="190"/>
      <c r="L158" s="36"/>
      <c r="M158" s="191" t="s">
        <v>1</v>
      </c>
      <c r="N158" s="192" t="s">
        <v>43</v>
      </c>
      <c r="O158" s="68"/>
      <c r="P158" s="193">
        <f t="shared" si="1"/>
        <v>0</v>
      </c>
      <c r="Q158" s="193">
        <v>1.89E-2</v>
      </c>
      <c r="R158" s="193">
        <f t="shared" si="2"/>
        <v>54.669913200000003</v>
      </c>
      <c r="S158" s="193">
        <v>0</v>
      </c>
      <c r="T158" s="194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5" t="s">
        <v>168</v>
      </c>
      <c r="AT158" s="195" t="s">
        <v>164</v>
      </c>
      <c r="AU158" s="195" t="s">
        <v>169</v>
      </c>
      <c r="AY158" s="14" t="s">
        <v>161</v>
      </c>
      <c r="BE158" s="196">
        <f t="shared" si="4"/>
        <v>0</v>
      </c>
      <c r="BF158" s="196">
        <f t="shared" si="5"/>
        <v>0</v>
      </c>
      <c r="BG158" s="196">
        <f t="shared" si="6"/>
        <v>0</v>
      </c>
      <c r="BH158" s="196">
        <f t="shared" si="7"/>
        <v>0</v>
      </c>
      <c r="BI158" s="196">
        <f t="shared" si="8"/>
        <v>0</v>
      </c>
      <c r="BJ158" s="14" t="s">
        <v>169</v>
      </c>
      <c r="BK158" s="197">
        <f t="shared" si="9"/>
        <v>0</v>
      </c>
      <c r="BL158" s="14" t="s">
        <v>168</v>
      </c>
      <c r="BM158" s="195" t="s">
        <v>221</v>
      </c>
    </row>
    <row r="159" spans="1:65" s="2" customFormat="1" ht="21.75" customHeight="1">
      <c r="A159" s="31"/>
      <c r="B159" s="32"/>
      <c r="C159" s="184" t="s">
        <v>222</v>
      </c>
      <c r="D159" s="184" t="s">
        <v>164</v>
      </c>
      <c r="E159" s="185" t="s">
        <v>223</v>
      </c>
      <c r="F159" s="186" t="s">
        <v>224</v>
      </c>
      <c r="G159" s="187" t="s">
        <v>173</v>
      </c>
      <c r="H159" s="188">
        <v>2540.248</v>
      </c>
      <c r="I159" s="189"/>
      <c r="J159" s="188">
        <f t="shared" si="0"/>
        <v>0</v>
      </c>
      <c r="K159" s="190"/>
      <c r="L159" s="36"/>
      <c r="M159" s="191" t="s">
        <v>1</v>
      </c>
      <c r="N159" s="192" t="s">
        <v>43</v>
      </c>
      <c r="O159" s="68"/>
      <c r="P159" s="193">
        <f t="shared" si="1"/>
        <v>0</v>
      </c>
      <c r="Q159" s="193">
        <v>6.8250000000000003E-3</v>
      </c>
      <c r="R159" s="193">
        <f t="shared" si="2"/>
        <v>17.337192600000002</v>
      </c>
      <c r="S159" s="193">
        <v>0</v>
      </c>
      <c r="T159" s="194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5" t="s">
        <v>168</v>
      </c>
      <c r="AT159" s="195" t="s">
        <v>164</v>
      </c>
      <c r="AU159" s="195" t="s">
        <v>169</v>
      </c>
      <c r="AY159" s="14" t="s">
        <v>161</v>
      </c>
      <c r="BE159" s="196">
        <f t="shared" si="4"/>
        <v>0</v>
      </c>
      <c r="BF159" s="196">
        <f t="shared" si="5"/>
        <v>0</v>
      </c>
      <c r="BG159" s="196">
        <f t="shared" si="6"/>
        <v>0</v>
      </c>
      <c r="BH159" s="196">
        <f t="shared" si="7"/>
        <v>0</v>
      </c>
      <c r="BI159" s="196">
        <f t="shared" si="8"/>
        <v>0</v>
      </c>
      <c r="BJ159" s="14" t="s">
        <v>169</v>
      </c>
      <c r="BK159" s="197">
        <f t="shared" si="9"/>
        <v>0</v>
      </c>
      <c r="BL159" s="14" t="s">
        <v>168</v>
      </c>
      <c r="BM159" s="195" t="s">
        <v>225</v>
      </c>
    </row>
    <row r="160" spans="1:65" s="2" customFormat="1" ht="21.75" customHeight="1">
      <c r="A160" s="31"/>
      <c r="B160" s="32"/>
      <c r="C160" s="184" t="s">
        <v>226</v>
      </c>
      <c r="D160" s="184" t="s">
        <v>164</v>
      </c>
      <c r="E160" s="185" t="s">
        <v>227</v>
      </c>
      <c r="F160" s="186" t="s">
        <v>228</v>
      </c>
      <c r="G160" s="187" t="s">
        <v>173</v>
      </c>
      <c r="H160" s="188">
        <v>2892.5880000000002</v>
      </c>
      <c r="I160" s="189"/>
      <c r="J160" s="188">
        <f t="shared" si="0"/>
        <v>0</v>
      </c>
      <c r="K160" s="190"/>
      <c r="L160" s="36"/>
      <c r="M160" s="191" t="s">
        <v>1</v>
      </c>
      <c r="N160" s="192" t="s">
        <v>43</v>
      </c>
      <c r="O160" s="68"/>
      <c r="P160" s="193">
        <f t="shared" si="1"/>
        <v>0</v>
      </c>
      <c r="Q160" s="193">
        <v>4.15E-3</v>
      </c>
      <c r="R160" s="193">
        <f t="shared" si="2"/>
        <v>12.004240200000002</v>
      </c>
      <c r="S160" s="193">
        <v>0</v>
      </c>
      <c r="T160" s="194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5" t="s">
        <v>168</v>
      </c>
      <c r="AT160" s="195" t="s">
        <v>164</v>
      </c>
      <c r="AU160" s="195" t="s">
        <v>169</v>
      </c>
      <c r="AY160" s="14" t="s">
        <v>161</v>
      </c>
      <c r="BE160" s="196">
        <f t="shared" si="4"/>
        <v>0</v>
      </c>
      <c r="BF160" s="196">
        <f t="shared" si="5"/>
        <v>0</v>
      </c>
      <c r="BG160" s="196">
        <f t="shared" si="6"/>
        <v>0</v>
      </c>
      <c r="BH160" s="196">
        <f t="shared" si="7"/>
        <v>0</v>
      </c>
      <c r="BI160" s="196">
        <f t="shared" si="8"/>
        <v>0</v>
      </c>
      <c r="BJ160" s="14" t="s">
        <v>169</v>
      </c>
      <c r="BK160" s="197">
        <f t="shared" si="9"/>
        <v>0</v>
      </c>
      <c r="BL160" s="14" t="s">
        <v>168</v>
      </c>
      <c r="BM160" s="195" t="s">
        <v>229</v>
      </c>
    </row>
    <row r="161" spans="1:65" s="2" customFormat="1" ht="33" customHeight="1">
      <c r="A161" s="31"/>
      <c r="B161" s="32"/>
      <c r="C161" s="184" t="s">
        <v>230</v>
      </c>
      <c r="D161" s="184" t="s">
        <v>164</v>
      </c>
      <c r="E161" s="185" t="s">
        <v>231</v>
      </c>
      <c r="F161" s="186" t="s">
        <v>232</v>
      </c>
      <c r="G161" s="187" t="s">
        <v>173</v>
      </c>
      <c r="H161" s="188">
        <v>173.48</v>
      </c>
      <c r="I161" s="189"/>
      <c r="J161" s="188">
        <f t="shared" si="0"/>
        <v>0</v>
      </c>
      <c r="K161" s="190"/>
      <c r="L161" s="36"/>
      <c r="M161" s="191" t="s">
        <v>1</v>
      </c>
      <c r="N161" s="192" t="s">
        <v>43</v>
      </c>
      <c r="O161" s="68"/>
      <c r="P161" s="193">
        <f t="shared" si="1"/>
        <v>0</v>
      </c>
      <c r="Q161" s="193">
        <v>1.9236000000000001E-4</v>
      </c>
      <c r="R161" s="193">
        <f t="shared" si="2"/>
        <v>3.3370612799999998E-2</v>
      </c>
      <c r="S161" s="193">
        <v>0</v>
      </c>
      <c r="T161" s="194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5" t="s">
        <v>168</v>
      </c>
      <c r="AT161" s="195" t="s">
        <v>164</v>
      </c>
      <c r="AU161" s="195" t="s">
        <v>169</v>
      </c>
      <c r="AY161" s="14" t="s">
        <v>161</v>
      </c>
      <c r="BE161" s="196">
        <f t="shared" si="4"/>
        <v>0</v>
      </c>
      <c r="BF161" s="196">
        <f t="shared" si="5"/>
        <v>0</v>
      </c>
      <c r="BG161" s="196">
        <f t="shared" si="6"/>
        <v>0</v>
      </c>
      <c r="BH161" s="196">
        <f t="shared" si="7"/>
        <v>0</v>
      </c>
      <c r="BI161" s="196">
        <f t="shared" si="8"/>
        <v>0</v>
      </c>
      <c r="BJ161" s="14" t="s">
        <v>169</v>
      </c>
      <c r="BK161" s="197">
        <f t="shared" si="9"/>
        <v>0</v>
      </c>
      <c r="BL161" s="14" t="s">
        <v>168</v>
      </c>
      <c r="BM161" s="195" t="s">
        <v>233</v>
      </c>
    </row>
    <row r="162" spans="1:65" s="2" customFormat="1" ht="21.75" customHeight="1">
      <c r="A162" s="31"/>
      <c r="B162" s="32"/>
      <c r="C162" s="184" t="s">
        <v>234</v>
      </c>
      <c r="D162" s="184" t="s">
        <v>164</v>
      </c>
      <c r="E162" s="185" t="s">
        <v>235</v>
      </c>
      <c r="F162" s="186" t="s">
        <v>236</v>
      </c>
      <c r="G162" s="187" t="s">
        <v>173</v>
      </c>
      <c r="H162" s="188">
        <v>62.46</v>
      </c>
      <c r="I162" s="189"/>
      <c r="J162" s="188">
        <f t="shared" si="0"/>
        <v>0</v>
      </c>
      <c r="K162" s="190"/>
      <c r="L162" s="36"/>
      <c r="M162" s="191" t="s">
        <v>1</v>
      </c>
      <c r="N162" s="192" t="s">
        <v>43</v>
      </c>
      <c r="O162" s="68"/>
      <c r="P162" s="193">
        <f t="shared" si="1"/>
        <v>0</v>
      </c>
      <c r="Q162" s="193">
        <v>1.8020499999999998E-2</v>
      </c>
      <c r="R162" s="193">
        <f t="shared" si="2"/>
        <v>1.1255604299999999</v>
      </c>
      <c r="S162" s="193">
        <v>0</v>
      </c>
      <c r="T162" s="194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5" t="s">
        <v>168</v>
      </c>
      <c r="AT162" s="195" t="s">
        <v>164</v>
      </c>
      <c r="AU162" s="195" t="s">
        <v>169</v>
      </c>
      <c r="AY162" s="14" t="s">
        <v>161</v>
      </c>
      <c r="BE162" s="196">
        <f t="shared" si="4"/>
        <v>0</v>
      </c>
      <c r="BF162" s="196">
        <f t="shared" si="5"/>
        <v>0</v>
      </c>
      <c r="BG162" s="196">
        <f t="shared" si="6"/>
        <v>0</v>
      </c>
      <c r="BH162" s="196">
        <f t="shared" si="7"/>
        <v>0</v>
      </c>
      <c r="BI162" s="196">
        <f t="shared" si="8"/>
        <v>0</v>
      </c>
      <c r="BJ162" s="14" t="s">
        <v>169</v>
      </c>
      <c r="BK162" s="197">
        <f t="shared" si="9"/>
        <v>0</v>
      </c>
      <c r="BL162" s="14" t="s">
        <v>168</v>
      </c>
      <c r="BM162" s="195" t="s">
        <v>237</v>
      </c>
    </row>
    <row r="163" spans="1:65" s="2" customFormat="1" ht="16.5" customHeight="1">
      <c r="A163" s="31"/>
      <c r="B163" s="32"/>
      <c r="C163" s="184" t="s">
        <v>238</v>
      </c>
      <c r="D163" s="184" t="s">
        <v>164</v>
      </c>
      <c r="E163" s="185" t="s">
        <v>239</v>
      </c>
      <c r="F163" s="186" t="s">
        <v>240</v>
      </c>
      <c r="G163" s="187" t="s">
        <v>173</v>
      </c>
      <c r="H163" s="188">
        <v>75.510000000000005</v>
      </c>
      <c r="I163" s="189"/>
      <c r="J163" s="188">
        <f t="shared" si="0"/>
        <v>0</v>
      </c>
      <c r="K163" s="190"/>
      <c r="L163" s="36"/>
      <c r="M163" s="191" t="s">
        <v>1</v>
      </c>
      <c r="N163" s="192" t="s">
        <v>43</v>
      </c>
      <c r="O163" s="68"/>
      <c r="P163" s="193">
        <f t="shared" si="1"/>
        <v>0</v>
      </c>
      <c r="Q163" s="193">
        <v>4.15E-3</v>
      </c>
      <c r="R163" s="193">
        <f t="shared" si="2"/>
        <v>0.31336650000000005</v>
      </c>
      <c r="S163" s="193">
        <v>0</v>
      </c>
      <c r="T163" s="194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5" t="s">
        <v>168</v>
      </c>
      <c r="AT163" s="195" t="s">
        <v>164</v>
      </c>
      <c r="AU163" s="195" t="s">
        <v>169</v>
      </c>
      <c r="AY163" s="14" t="s">
        <v>161</v>
      </c>
      <c r="BE163" s="196">
        <f t="shared" si="4"/>
        <v>0</v>
      </c>
      <c r="BF163" s="196">
        <f t="shared" si="5"/>
        <v>0</v>
      </c>
      <c r="BG163" s="196">
        <f t="shared" si="6"/>
        <v>0</v>
      </c>
      <c r="BH163" s="196">
        <f t="shared" si="7"/>
        <v>0</v>
      </c>
      <c r="BI163" s="196">
        <f t="shared" si="8"/>
        <v>0</v>
      </c>
      <c r="BJ163" s="14" t="s">
        <v>169</v>
      </c>
      <c r="BK163" s="197">
        <f t="shared" si="9"/>
        <v>0</v>
      </c>
      <c r="BL163" s="14" t="s">
        <v>168</v>
      </c>
      <c r="BM163" s="195" t="s">
        <v>241</v>
      </c>
    </row>
    <row r="164" spans="1:65" s="2" customFormat="1" ht="16.5" customHeight="1">
      <c r="A164" s="31"/>
      <c r="B164" s="32"/>
      <c r="C164" s="184" t="s">
        <v>7</v>
      </c>
      <c r="D164" s="184" t="s">
        <v>164</v>
      </c>
      <c r="E164" s="185" t="s">
        <v>242</v>
      </c>
      <c r="F164" s="186" t="s">
        <v>243</v>
      </c>
      <c r="G164" s="187" t="s">
        <v>244</v>
      </c>
      <c r="H164" s="188">
        <v>156</v>
      </c>
      <c r="I164" s="189"/>
      <c r="J164" s="188">
        <f t="shared" si="0"/>
        <v>0</v>
      </c>
      <c r="K164" s="190"/>
      <c r="L164" s="36"/>
      <c r="M164" s="191" t="s">
        <v>1</v>
      </c>
      <c r="N164" s="192" t="s">
        <v>43</v>
      </c>
      <c r="O164" s="68"/>
      <c r="P164" s="193">
        <f t="shared" si="1"/>
        <v>0</v>
      </c>
      <c r="Q164" s="193">
        <v>7.7000000000000001E-5</v>
      </c>
      <c r="R164" s="193">
        <f t="shared" si="2"/>
        <v>1.2012E-2</v>
      </c>
      <c r="S164" s="193">
        <v>0</v>
      </c>
      <c r="T164" s="194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5" t="s">
        <v>168</v>
      </c>
      <c r="AT164" s="195" t="s">
        <v>164</v>
      </c>
      <c r="AU164" s="195" t="s">
        <v>169</v>
      </c>
      <c r="AY164" s="14" t="s">
        <v>161</v>
      </c>
      <c r="BE164" s="196">
        <f t="shared" si="4"/>
        <v>0</v>
      </c>
      <c r="BF164" s="196">
        <f t="shared" si="5"/>
        <v>0</v>
      </c>
      <c r="BG164" s="196">
        <f t="shared" si="6"/>
        <v>0</v>
      </c>
      <c r="BH164" s="196">
        <f t="shared" si="7"/>
        <v>0</v>
      </c>
      <c r="BI164" s="196">
        <f t="shared" si="8"/>
        <v>0</v>
      </c>
      <c r="BJ164" s="14" t="s">
        <v>169</v>
      </c>
      <c r="BK164" s="197">
        <f t="shared" si="9"/>
        <v>0</v>
      </c>
      <c r="BL164" s="14" t="s">
        <v>168</v>
      </c>
      <c r="BM164" s="195" t="s">
        <v>245</v>
      </c>
    </row>
    <row r="165" spans="1:65" s="2" customFormat="1" ht="21.75" customHeight="1">
      <c r="A165" s="31"/>
      <c r="B165" s="32"/>
      <c r="C165" s="184" t="s">
        <v>246</v>
      </c>
      <c r="D165" s="184" t="s">
        <v>164</v>
      </c>
      <c r="E165" s="185" t="s">
        <v>247</v>
      </c>
      <c r="F165" s="186" t="s">
        <v>248</v>
      </c>
      <c r="G165" s="187" t="s">
        <v>173</v>
      </c>
      <c r="H165" s="188">
        <v>1.55</v>
      </c>
      <c r="I165" s="189"/>
      <c r="J165" s="188">
        <f t="shared" si="0"/>
        <v>0</v>
      </c>
      <c r="K165" s="190"/>
      <c r="L165" s="36"/>
      <c r="M165" s="191" t="s">
        <v>1</v>
      </c>
      <c r="N165" s="192" t="s">
        <v>43</v>
      </c>
      <c r="O165" s="68"/>
      <c r="P165" s="193">
        <f t="shared" si="1"/>
        <v>0</v>
      </c>
      <c r="Q165" s="193">
        <v>9.7789999999999995E-3</v>
      </c>
      <c r="R165" s="193">
        <f t="shared" si="2"/>
        <v>1.5157449999999999E-2</v>
      </c>
      <c r="S165" s="193">
        <v>0</v>
      </c>
      <c r="T165" s="194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5" t="s">
        <v>168</v>
      </c>
      <c r="AT165" s="195" t="s">
        <v>164</v>
      </c>
      <c r="AU165" s="195" t="s">
        <v>169</v>
      </c>
      <c r="AY165" s="14" t="s">
        <v>161</v>
      </c>
      <c r="BE165" s="196">
        <f t="shared" si="4"/>
        <v>0</v>
      </c>
      <c r="BF165" s="196">
        <f t="shared" si="5"/>
        <v>0</v>
      </c>
      <c r="BG165" s="196">
        <f t="shared" si="6"/>
        <v>0</v>
      </c>
      <c r="BH165" s="196">
        <f t="shared" si="7"/>
        <v>0</v>
      </c>
      <c r="BI165" s="196">
        <f t="shared" si="8"/>
        <v>0</v>
      </c>
      <c r="BJ165" s="14" t="s">
        <v>169</v>
      </c>
      <c r="BK165" s="197">
        <f t="shared" si="9"/>
        <v>0</v>
      </c>
      <c r="BL165" s="14" t="s">
        <v>168</v>
      </c>
      <c r="BM165" s="195" t="s">
        <v>249</v>
      </c>
    </row>
    <row r="166" spans="1:65" s="2" customFormat="1" ht="21.75" customHeight="1">
      <c r="A166" s="31"/>
      <c r="B166" s="32"/>
      <c r="C166" s="184" t="s">
        <v>250</v>
      </c>
      <c r="D166" s="184" t="s">
        <v>164</v>
      </c>
      <c r="E166" s="185" t="s">
        <v>251</v>
      </c>
      <c r="F166" s="186" t="s">
        <v>252</v>
      </c>
      <c r="G166" s="187" t="s">
        <v>173</v>
      </c>
      <c r="H166" s="188">
        <v>62.46</v>
      </c>
      <c r="I166" s="189"/>
      <c r="J166" s="188">
        <f t="shared" si="0"/>
        <v>0</v>
      </c>
      <c r="K166" s="190"/>
      <c r="L166" s="36"/>
      <c r="M166" s="191" t="s">
        <v>1</v>
      </c>
      <c r="N166" s="192" t="s">
        <v>43</v>
      </c>
      <c r="O166" s="68"/>
      <c r="P166" s="193">
        <f t="shared" si="1"/>
        <v>0</v>
      </c>
      <c r="Q166" s="193">
        <v>5.0000000000000001E-4</v>
      </c>
      <c r="R166" s="193">
        <f t="shared" si="2"/>
        <v>3.1230000000000001E-2</v>
      </c>
      <c r="S166" s="193">
        <v>0</v>
      </c>
      <c r="T166" s="194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5" t="s">
        <v>168</v>
      </c>
      <c r="AT166" s="195" t="s">
        <v>164</v>
      </c>
      <c r="AU166" s="195" t="s">
        <v>169</v>
      </c>
      <c r="AY166" s="14" t="s">
        <v>161</v>
      </c>
      <c r="BE166" s="196">
        <f t="shared" si="4"/>
        <v>0</v>
      </c>
      <c r="BF166" s="196">
        <f t="shared" si="5"/>
        <v>0</v>
      </c>
      <c r="BG166" s="196">
        <f t="shared" si="6"/>
        <v>0</v>
      </c>
      <c r="BH166" s="196">
        <f t="shared" si="7"/>
        <v>0</v>
      </c>
      <c r="BI166" s="196">
        <f t="shared" si="8"/>
        <v>0</v>
      </c>
      <c r="BJ166" s="14" t="s">
        <v>169</v>
      </c>
      <c r="BK166" s="197">
        <f t="shared" si="9"/>
        <v>0</v>
      </c>
      <c r="BL166" s="14" t="s">
        <v>168</v>
      </c>
      <c r="BM166" s="195" t="s">
        <v>253</v>
      </c>
    </row>
    <row r="167" spans="1:65" s="2" customFormat="1" ht="21.75" customHeight="1">
      <c r="A167" s="31"/>
      <c r="B167" s="32"/>
      <c r="C167" s="184" t="s">
        <v>254</v>
      </c>
      <c r="D167" s="184" t="s">
        <v>164</v>
      </c>
      <c r="E167" s="185" t="s">
        <v>255</v>
      </c>
      <c r="F167" s="186" t="s">
        <v>256</v>
      </c>
      <c r="G167" s="187" t="s">
        <v>173</v>
      </c>
      <c r="H167" s="188">
        <v>62.46</v>
      </c>
      <c r="I167" s="189"/>
      <c r="J167" s="188">
        <f t="shared" si="0"/>
        <v>0</v>
      </c>
      <c r="K167" s="190"/>
      <c r="L167" s="36"/>
      <c r="M167" s="191" t="s">
        <v>1</v>
      </c>
      <c r="N167" s="192" t="s">
        <v>43</v>
      </c>
      <c r="O167" s="68"/>
      <c r="P167" s="193">
        <f t="shared" si="1"/>
        <v>0</v>
      </c>
      <c r="Q167" s="193">
        <v>8.5000000000000006E-3</v>
      </c>
      <c r="R167" s="193">
        <f t="shared" si="2"/>
        <v>0.53090999999999999</v>
      </c>
      <c r="S167" s="193">
        <v>0</v>
      </c>
      <c r="T167" s="194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5" t="s">
        <v>168</v>
      </c>
      <c r="AT167" s="195" t="s">
        <v>164</v>
      </c>
      <c r="AU167" s="195" t="s">
        <v>169</v>
      </c>
      <c r="AY167" s="14" t="s">
        <v>161</v>
      </c>
      <c r="BE167" s="196">
        <f t="shared" si="4"/>
        <v>0</v>
      </c>
      <c r="BF167" s="196">
        <f t="shared" si="5"/>
        <v>0</v>
      </c>
      <c r="BG167" s="196">
        <f t="shared" si="6"/>
        <v>0</v>
      </c>
      <c r="BH167" s="196">
        <f t="shared" si="7"/>
        <v>0</v>
      </c>
      <c r="BI167" s="196">
        <f t="shared" si="8"/>
        <v>0</v>
      </c>
      <c r="BJ167" s="14" t="s">
        <v>169</v>
      </c>
      <c r="BK167" s="197">
        <f t="shared" si="9"/>
        <v>0</v>
      </c>
      <c r="BL167" s="14" t="s">
        <v>168</v>
      </c>
      <c r="BM167" s="195" t="s">
        <v>257</v>
      </c>
    </row>
    <row r="168" spans="1:65" s="2" customFormat="1" ht="21.75" customHeight="1">
      <c r="A168" s="31"/>
      <c r="B168" s="32"/>
      <c r="C168" s="184" t="s">
        <v>258</v>
      </c>
      <c r="D168" s="184" t="s">
        <v>164</v>
      </c>
      <c r="E168" s="185" t="s">
        <v>259</v>
      </c>
      <c r="F168" s="186" t="s">
        <v>260</v>
      </c>
      <c r="G168" s="187" t="s">
        <v>173</v>
      </c>
      <c r="H168" s="188">
        <v>129.06</v>
      </c>
      <c r="I168" s="189"/>
      <c r="J168" s="188">
        <f t="shared" si="0"/>
        <v>0</v>
      </c>
      <c r="K168" s="190"/>
      <c r="L168" s="36"/>
      <c r="M168" s="191" t="s">
        <v>1</v>
      </c>
      <c r="N168" s="192" t="s">
        <v>43</v>
      </c>
      <c r="O168" s="68"/>
      <c r="P168" s="193">
        <f t="shared" si="1"/>
        <v>0</v>
      </c>
      <c r="Q168" s="193">
        <v>0.16634499999999999</v>
      </c>
      <c r="R168" s="193">
        <f t="shared" si="2"/>
        <v>21.468485699999999</v>
      </c>
      <c r="S168" s="193">
        <v>0</v>
      </c>
      <c r="T168" s="194">
        <f t="shared" si="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5" t="s">
        <v>168</v>
      </c>
      <c r="AT168" s="195" t="s">
        <v>164</v>
      </c>
      <c r="AU168" s="195" t="s">
        <v>169</v>
      </c>
      <c r="AY168" s="14" t="s">
        <v>161</v>
      </c>
      <c r="BE168" s="196">
        <f t="shared" si="4"/>
        <v>0</v>
      </c>
      <c r="BF168" s="196">
        <f t="shared" si="5"/>
        <v>0</v>
      </c>
      <c r="BG168" s="196">
        <f t="shared" si="6"/>
        <v>0</v>
      </c>
      <c r="BH168" s="196">
        <f t="shared" si="7"/>
        <v>0</v>
      </c>
      <c r="BI168" s="196">
        <f t="shared" si="8"/>
        <v>0</v>
      </c>
      <c r="BJ168" s="14" t="s">
        <v>169</v>
      </c>
      <c r="BK168" s="197">
        <f t="shared" si="9"/>
        <v>0</v>
      </c>
      <c r="BL168" s="14" t="s">
        <v>168</v>
      </c>
      <c r="BM168" s="195" t="s">
        <v>261</v>
      </c>
    </row>
    <row r="169" spans="1:65" s="2" customFormat="1" ht="21.75" customHeight="1">
      <c r="A169" s="31"/>
      <c r="B169" s="32"/>
      <c r="C169" s="184" t="s">
        <v>262</v>
      </c>
      <c r="D169" s="184" t="s">
        <v>164</v>
      </c>
      <c r="E169" s="185" t="s">
        <v>263</v>
      </c>
      <c r="F169" s="186" t="s">
        <v>264</v>
      </c>
      <c r="G169" s="187" t="s">
        <v>173</v>
      </c>
      <c r="H169" s="188">
        <v>0.36</v>
      </c>
      <c r="I169" s="189"/>
      <c r="J169" s="188">
        <f t="shared" si="0"/>
        <v>0</v>
      </c>
      <c r="K169" s="190"/>
      <c r="L169" s="36"/>
      <c r="M169" s="191" t="s">
        <v>1</v>
      </c>
      <c r="N169" s="192" t="s">
        <v>43</v>
      </c>
      <c r="O169" s="68"/>
      <c r="P169" s="193">
        <f t="shared" si="1"/>
        <v>0</v>
      </c>
      <c r="Q169" s="193">
        <v>4.8999999999999998E-3</v>
      </c>
      <c r="R169" s="193">
        <f t="shared" si="2"/>
        <v>1.7639999999999999E-3</v>
      </c>
      <c r="S169" s="193">
        <v>0</v>
      </c>
      <c r="T169" s="194">
        <f t="shared" si="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5" t="s">
        <v>168</v>
      </c>
      <c r="AT169" s="195" t="s">
        <v>164</v>
      </c>
      <c r="AU169" s="195" t="s">
        <v>169</v>
      </c>
      <c r="AY169" s="14" t="s">
        <v>161</v>
      </c>
      <c r="BE169" s="196">
        <f t="shared" si="4"/>
        <v>0</v>
      </c>
      <c r="BF169" s="196">
        <f t="shared" si="5"/>
        <v>0</v>
      </c>
      <c r="BG169" s="196">
        <f t="shared" si="6"/>
        <v>0</v>
      </c>
      <c r="BH169" s="196">
        <f t="shared" si="7"/>
        <v>0</v>
      </c>
      <c r="BI169" s="196">
        <f t="shared" si="8"/>
        <v>0</v>
      </c>
      <c r="BJ169" s="14" t="s">
        <v>169</v>
      </c>
      <c r="BK169" s="197">
        <f t="shared" si="9"/>
        <v>0</v>
      </c>
      <c r="BL169" s="14" t="s">
        <v>168</v>
      </c>
      <c r="BM169" s="195" t="s">
        <v>265</v>
      </c>
    </row>
    <row r="170" spans="1:65" s="2" customFormat="1" ht="21.75" customHeight="1">
      <c r="A170" s="31"/>
      <c r="B170" s="32"/>
      <c r="C170" s="184" t="s">
        <v>266</v>
      </c>
      <c r="D170" s="184" t="s">
        <v>164</v>
      </c>
      <c r="E170" s="185" t="s">
        <v>267</v>
      </c>
      <c r="F170" s="186" t="s">
        <v>268</v>
      </c>
      <c r="G170" s="187" t="s">
        <v>269</v>
      </c>
      <c r="H170" s="188">
        <v>1</v>
      </c>
      <c r="I170" s="189"/>
      <c r="J170" s="188">
        <f t="shared" si="0"/>
        <v>0</v>
      </c>
      <c r="K170" s="190"/>
      <c r="L170" s="36"/>
      <c r="M170" s="191" t="s">
        <v>1</v>
      </c>
      <c r="N170" s="192" t="s">
        <v>43</v>
      </c>
      <c r="O170" s="68"/>
      <c r="P170" s="193">
        <f t="shared" si="1"/>
        <v>0</v>
      </c>
      <c r="Q170" s="193">
        <v>1.7500000000000002E-2</v>
      </c>
      <c r="R170" s="193">
        <f t="shared" si="2"/>
        <v>1.7500000000000002E-2</v>
      </c>
      <c r="S170" s="193">
        <v>0</v>
      </c>
      <c r="T170" s="194">
        <f t="shared" si="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5" t="s">
        <v>168</v>
      </c>
      <c r="AT170" s="195" t="s">
        <v>164</v>
      </c>
      <c r="AU170" s="195" t="s">
        <v>169</v>
      </c>
      <c r="AY170" s="14" t="s">
        <v>161</v>
      </c>
      <c r="BE170" s="196">
        <f t="shared" si="4"/>
        <v>0</v>
      </c>
      <c r="BF170" s="196">
        <f t="shared" si="5"/>
        <v>0</v>
      </c>
      <c r="BG170" s="196">
        <f t="shared" si="6"/>
        <v>0</v>
      </c>
      <c r="BH170" s="196">
        <f t="shared" si="7"/>
        <v>0</v>
      </c>
      <c r="BI170" s="196">
        <f t="shared" si="8"/>
        <v>0</v>
      </c>
      <c r="BJ170" s="14" t="s">
        <v>169</v>
      </c>
      <c r="BK170" s="197">
        <f t="shared" si="9"/>
        <v>0</v>
      </c>
      <c r="BL170" s="14" t="s">
        <v>168</v>
      </c>
      <c r="BM170" s="195" t="s">
        <v>270</v>
      </c>
    </row>
    <row r="171" spans="1:65" s="2" customFormat="1" ht="21.75" customHeight="1">
      <c r="A171" s="31"/>
      <c r="B171" s="32"/>
      <c r="C171" s="198" t="s">
        <v>271</v>
      </c>
      <c r="D171" s="198" t="s">
        <v>272</v>
      </c>
      <c r="E171" s="199" t="s">
        <v>273</v>
      </c>
      <c r="F171" s="200" t="s">
        <v>274</v>
      </c>
      <c r="G171" s="201" t="s">
        <v>269</v>
      </c>
      <c r="H171" s="202">
        <v>1</v>
      </c>
      <c r="I171" s="203"/>
      <c r="J171" s="202">
        <f t="shared" si="0"/>
        <v>0</v>
      </c>
      <c r="K171" s="204"/>
      <c r="L171" s="205"/>
      <c r="M171" s="206" t="s">
        <v>1</v>
      </c>
      <c r="N171" s="207" t="s">
        <v>43</v>
      </c>
      <c r="O171" s="68"/>
      <c r="P171" s="193">
        <f t="shared" si="1"/>
        <v>0</v>
      </c>
      <c r="Q171" s="193">
        <v>1.2E-2</v>
      </c>
      <c r="R171" s="193">
        <f t="shared" si="2"/>
        <v>1.2E-2</v>
      </c>
      <c r="S171" s="193">
        <v>0</v>
      </c>
      <c r="T171" s="194">
        <f t="shared" si="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5" t="s">
        <v>194</v>
      </c>
      <c r="AT171" s="195" t="s">
        <v>272</v>
      </c>
      <c r="AU171" s="195" t="s">
        <v>169</v>
      </c>
      <c r="AY171" s="14" t="s">
        <v>161</v>
      </c>
      <c r="BE171" s="196">
        <f t="shared" si="4"/>
        <v>0</v>
      </c>
      <c r="BF171" s="196">
        <f t="shared" si="5"/>
        <v>0</v>
      </c>
      <c r="BG171" s="196">
        <f t="shared" si="6"/>
        <v>0</v>
      </c>
      <c r="BH171" s="196">
        <f t="shared" si="7"/>
        <v>0</v>
      </c>
      <c r="BI171" s="196">
        <f t="shared" si="8"/>
        <v>0</v>
      </c>
      <c r="BJ171" s="14" t="s">
        <v>169</v>
      </c>
      <c r="BK171" s="197">
        <f t="shared" si="9"/>
        <v>0</v>
      </c>
      <c r="BL171" s="14" t="s">
        <v>168</v>
      </c>
      <c r="BM171" s="195" t="s">
        <v>275</v>
      </c>
    </row>
    <row r="172" spans="1:65" s="12" customFormat="1" ht="22.95" customHeight="1">
      <c r="B172" s="168"/>
      <c r="C172" s="169"/>
      <c r="D172" s="170" t="s">
        <v>76</v>
      </c>
      <c r="E172" s="182" t="s">
        <v>198</v>
      </c>
      <c r="F172" s="182" t="s">
        <v>276</v>
      </c>
      <c r="G172" s="169"/>
      <c r="H172" s="169"/>
      <c r="I172" s="172"/>
      <c r="J172" s="183">
        <f>BK172</f>
        <v>0</v>
      </c>
      <c r="K172" s="169"/>
      <c r="L172" s="174"/>
      <c r="M172" s="175"/>
      <c r="N172" s="176"/>
      <c r="O172" s="176"/>
      <c r="P172" s="177">
        <f>SUM(P173:P197)</f>
        <v>0</v>
      </c>
      <c r="Q172" s="176"/>
      <c r="R172" s="177">
        <f>SUM(R173:R197)</f>
        <v>50.040120911499997</v>
      </c>
      <c r="S172" s="176"/>
      <c r="T172" s="178">
        <f>SUM(T173:T197)</f>
        <v>275.48672800000003</v>
      </c>
      <c r="AR172" s="179" t="s">
        <v>85</v>
      </c>
      <c r="AT172" s="180" t="s">
        <v>76</v>
      </c>
      <c r="AU172" s="180" t="s">
        <v>85</v>
      </c>
      <c r="AY172" s="179" t="s">
        <v>161</v>
      </c>
      <c r="BK172" s="181">
        <f>SUM(BK173:BK197)</f>
        <v>0</v>
      </c>
    </row>
    <row r="173" spans="1:65" s="2" customFormat="1" ht="21.75" customHeight="1">
      <c r="A173" s="31"/>
      <c r="B173" s="32"/>
      <c r="C173" s="184" t="s">
        <v>277</v>
      </c>
      <c r="D173" s="184" t="s">
        <v>164</v>
      </c>
      <c r="E173" s="185" t="s">
        <v>278</v>
      </c>
      <c r="F173" s="186" t="s">
        <v>279</v>
      </c>
      <c r="G173" s="187" t="s">
        <v>173</v>
      </c>
      <c r="H173" s="188">
        <v>1175.05</v>
      </c>
      <c r="I173" s="189"/>
      <c r="J173" s="188">
        <f t="shared" ref="J173:J197" si="10">ROUND(I173*H173,3)</f>
        <v>0</v>
      </c>
      <c r="K173" s="190"/>
      <c r="L173" s="36"/>
      <c r="M173" s="191" t="s">
        <v>1</v>
      </c>
      <c r="N173" s="192" t="s">
        <v>43</v>
      </c>
      <c r="O173" s="68"/>
      <c r="P173" s="193">
        <f t="shared" ref="P173:P197" si="11">O173*H173</f>
        <v>0</v>
      </c>
      <c r="Q173" s="193">
        <v>4.2198630000000001E-2</v>
      </c>
      <c r="R173" s="193">
        <f t="shared" ref="R173:R197" si="12">Q173*H173</f>
        <v>49.585500181500002</v>
      </c>
      <c r="S173" s="193">
        <v>0</v>
      </c>
      <c r="T173" s="194">
        <f t="shared" ref="T173:T197" si="13">S173*H173</f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5" t="s">
        <v>168</v>
      </c>
      <c r="AT173" s="195" t="s">
        <v>164</v>
      </c>
      <c r="AU173" s="195" t="s">
        <v>169</v>
      </c>
      <c r="AY173" s="14" t="s">
        <v>161</v>
      </c>
      <c r="BE173" s="196">
        <f t="shared" ref="BE173:BE197" si="14">IF(N173="základná",J173,0)</f>
        <v>0</v>
      </c>
      <c r="BF173" s="196">
        <f t="shared" ref="BF173:BF197" si="15">IF(N173="znížená",J173,0)</f>
        <v>0</v>
      </c>
      <c r="BG173" s="196">
        <f t="shared" ref="BG173:BG197" si="16">IF(N173="zákl. prenesená",J173,0)</f>
        <v>0</v>
      </c>
      <c r="BH173" s="196">
        <f t="shared" ref="BH173:BH197" si="17">IF(N173="zníž. prenesená",J173,0)</f>
        <v>0</v>
      </c>
      <c r="BI173" s="196">
        <f t="shared" ref="BI173:BI197" si="18">IF(N173="nulová",J173,0)</f>
        <v>0</v>
      </c>
      <c r="BJ173" s="14" t="s">
        <v>169</v>
      </c>
      <c r="BK173" s="197">
        <f t="shared" ref="BK173:BK197" si="19">ROUND(I173*H173,3)</f>
        <v>0</v>
      </c>
      <c r="BL173" s="14" t="s">
        <v>168</v>
      </c>
      <c r="BM173" s="195" t="s">
        <v>280</v>
      </c>
    </row>
    <row r="174" spans="1:65" s="2" customFormat="1" ht="16.5" customHeight="1">
      <c r="A174" s="31"/>
      <c r="B174" s="32"/>
      <c r="C174" s="184" t="s">
        <v>281</v>
      </c>
      <c r="D174" s="184" t="s">
        <v>164</v>
      </c>
      <c r="E174" s="185" t="s">
        <v>282</v>
      </c>
      <c r="F174" s="186" t="s">
        <v>283</v>
      </c>
      <c r="G174" s="187" t="s">
        <v>173</v>
      </c>
      <c r="H174" s="188">
        <v>1175.05</v>
      </c>
      <c r="I174" s="189"/>
      <c r="J174" s="188">
        <f t="shared" si="10"/>
        <v>0</v>
      </c>
      <c r="K174" s="190"/>
      <c r="L174" s="36"/>
      <c r="M174" s="191" t="s">
        <v>1</v>
      </c>
      <c r="N174" s="192" t="s">
        <v>43</v>
      </c>
      <c r="O174" s="68"/>
      <c r="P174" s="193">
        <f t="shared" si="11"/>
        <v>0</v>
      </c>
      <c r="Q174" s="193">
        <v>4.8999999999999998E-5</v>
      </c>
      <c r="R174" s="193">
        <f t="shared" si="12"/>
        <v>5.7577449999999995E-2</v>
      </c>
      <c r="S174" s="193">
        <v>0</v>
      </c>
      <c r="T174" s="194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5" t="s">
        <v>168</v>
      </c>
      <c r="AT174" s="195" t="s">
        <v>164</v>
      </c>
      <c r="AU174" s="195" t="s">
        <v>169</v>
      </c>
      <c r="AY174" s="14" t="s">
        <v>161</v>
      </c>
      <c r="BE174" s="196">
        <f t="shared" si="14"/>
        <v>0</v>
      </c>
      <c r="BF174" s="196">
        <f t="shared" si="15"/>
        <v>0</v>
      </c>
      <c r="BG174" s="196">
        <f t="shared" si="16"/>
        <v>0</v>
      </c>
      <c r="BH174" s="196">
        <f t="shared" si="17"/>
        <v>0</v>
      </c>
      <c r="BI174" s="196">
        <f t="shared" si="18"/>
        <v>0</v>
      </c>
      <c r="BJ174" s="14" t="s">
        <v>169</v>
      </c>
      <c r="BK174" s="197">
        <f t="shared" si="19"/>
        <v>0</v>
      </c>
      <c r="BL174" s="14" t="s">
        <v>168</v>
      </c>
      <c r="BM174" s="195" t="s">
        <v>284</v>
      </c>
    </row>
    <row r="175" spans="1:65" s="2" customFormat="1" ht="21.75" customHeight="1">
      <c r="A175" s="31"/>
      <c r="B175" s="32"/>
      <c r="C175" s="184" t="s">
        <v>285</v>
      </c>
      <c r="D175" s="184" t="s">
        <v>164</v>
      </c>
      <c r="E175" s="185" t="s">
        <v>286</v>
      </c>
      <c r="F175" s="186" t="s">
        <v>287</v>
      </c>
      <c r="G175" s="187" t="s">
        <v>244</v>
      </c>
      <c r="H175" s="188">
        <v>69</v>
      </c>
      <c r="I175" s="189"/>
      <c r="J175" s="188">
        <f t="shared" si="10"/>
        <v>0</v>
      </c>
      <c r="K175" s="190"/>
      <c r="L175" s="36"/>
      <c r="M175" s="191" t="s">
        <v>1</v>
      </c>
      <c r="N175" s="192" t="s">
        <v>43</v>
      </c>
      <c r="O175" s="68"/>
      <c r="P175" s="193">
        <f t="shared" si="11"/>
        <v>0</v>
      </c>
      <c r="Q175" s="193">
        <v>4.4175000000000004E-3</v>
      </c>
      <c r="R175" s="193">
        <f t="shared" si="12"/>
        <v>0.30480750000000001</v>
      </c>
      <c r="S175" s="193">
        <v>0</v>
      </c>
      <c r="T175" s="194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5" t="s">
        <v>168</v>
      </c>
      <c r="AT175" s="195" t="s">
        <v>164</v>
      </c>
      <c r="AU175" s="195" t="s">
        <v>169</v>
      </c>
      <c r="AY175" s="14" t="s">
        <v>161</v>
      </c>
      <c r="BE175" s="196">
        <f t="shared" si="14"/>
        <v>0</v>
      </c>
      <c r="BF175" s="196">
        <f t="shared" si="15"/>
        <v>0</v>
      </c>
      <c r="BG175" s="196">
        <f t="shared" si="16"/>
        <v>0</v>
      </c>
      <c r="BH175" s="196">
        <f t="shared" si="17"/>
        <v>0</v>
      </c>
      <c r="BI175" s="196">
        <f t="shared" si="18"/>
        <v>0</v>
      </c>
      <c r="BJ175" s="14" t="s">
        <v>169</v>
      </c>
      <c r="BK175" s="197">
        <f t="shared" si="19"/>
        <v>0</v>
      </c>
      <c r="BL175" s="14" t="s">
        <v>168</v>
      </c>
      <c r="BM175" s="195" t="s">
        <v>288</v>
      </c>
    </row>
    <row r="176" spans="1:65" s="2" customFormat="1" ht="21.75" customHeight="1">
      <c r="A176" s="31"/>
      <c r="B176" s="32"/>
      <c r="C176" s="184" t="s">
        <v>289</v>
      </c>
      <c r="D176" s="184" t="s">
        <v>164</v>
      </c>
      <c r="E176" s="185" t="s">
        <v>290</v>
      </c>
      <c r="F176" s="186" t="s">
        <v>291</v>
      </c>
      <c r="G176" s="187" t="s">
        <v>244</v>
      </c>
      <c r="H176" s="188">
        <v>817.48</v>
      </c>
      <c r="I176" s="189"/>
      <c r="J176" s="188">
        <f t="shared" si="10"/>
        <v>0</v>
      </c>
      <c r="K176" s="190"/>
      <c r="L176" s="36"/>
      <c r="M176" s="191" t="s">
        <v>1</v>
      </c>
      <c r="N176" s="192" t="s">
        <v>43</v>
      </c>
      <c r="O176" s="68"/>
      <c r="P176" s="193">
        <f t="shared" si="11"/>
        <v>0</v>
      </c>
      <c r="Q176" s="193">
        <v>7.3499999999999998E-5</v>
      </c>
      <c r="R176" s="193">
        <f t="shared" si="12"/>
        <v>6.0084779999999997E-2</v>
      </c>
      <c r="S176" s="193">
        <v>0</v>
      </c>
      <c r="T176" s="194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5" t="s">
        <v>168</v>
      </c>
      <c r="AT176" s="195" t="s">
        <v>164</v>
      </c>
      <c r="AU176" s="195" t="s">
        <v>169</v>
      </c>
      <c r="AY176" s="14" t="s">
        <v>161</v>
      </c>
      <c r="BE176" s="196">
        <f t="shared" si="14"/>
        <v>0</v>
      </c>
      <c r="BF176" s="196">
        <f t="shared" si="15"/>
        <v>0</v>
      </c>
      <c r="BG176" s="196">
        <f t="shared" si="16"/>
        <v>0</v>
      </c>
      <c r="BH176" s="196">
        <f t="shared" si="17"/>
        <v>0</v>
      </c>
      <c r="BI176" s="196">
        <f t="shared" si="18"/>
        <v>0</v>
      </c>
      <c r="BJ176" s="14" t="s">
        <v>169</v>
      </c>
      <c r="BK176" s="197">
        <f t="shared" si="19"/>
        <v>0</v>
      </c>
      <c r="BL176" s="14" t="s">
        <v>168</v>
      </c>
      <c r="BM176" s="195" t="s">
        <v>292</v>
      </c>
    </row>
    <row r="177" spans="1:65" s="2" customFormat="1" ht="21.75" customHeight="1">
      <c r="A177" s="31"/>
      <c r="B177" s="32"/>
      <c r="C177" s="184" t="s">
        <v>293</v>
      </c>
      <c r="D177" s="184" t="s">
        <v>164</v>
      </c>
      <c r="E177" s="185" t="s">
        <v>294</v>
      </c>
      <c r="F177" s="186" t="s">
        <v>295</v>
      </c>
      <c r="G177" s="187" t="s">
        <v>244</v>
      </c>
      <c r="H177" s="188">
        <v>12.4</v>
      </c>
      <c r="I177" s="189"/>
      <c r="J177" s="188">
        <f t="shared" si="10"/>
        <v>0</v>
      </c>
      <c r="K177" s="190"/>
      <c r="L177" s="36"/>
      <c r="M177" s="191" t="s">
        <v>1</v>
      </c>
      <c r="N177" s="192" t="s">
        <v>43</v>
      </c>
      <c r="O177" s="68"/>
      <c r="P177" s="193">
        <f t="shared" si="11"/>
        <v>0</v>
      </c>
      <c r="Q177" s="193">
        <v>5.2500000000000002E-5</v>
      </c>
      <c r="R177" s="193">
        <f t="shared" si="12"/>
        <v>6.5099999999999999E-4</v>
      </c>
      <c r="S177" s="193">
        <v>0</v>
      </c>
      <c r="T177" s="194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5" t="s">
        <v>168</v>
      </c>
      <c r="AT177" s="195" t="s">
        <v>164</v>
      </c>
      <c r="AU177" s="195" t="s">
        <v>169</v>
      </c>
      <c r="AY177" s="14" t="s">
        <v>161</v>
      </c>
      <c r="BE177" s="196">
        <f t="shared" si="14"/>
        <v>0</v>
      </c>
      <c r="BF177" s="196">
        <f t="shared" si="15"/>
        <v>0</v>
      </c>
      <c r="BG177" s="196">
        <f t="shared" si="16"/>
        <v>0</v>
      </c>
      <c r="BH177" s="196">
        <f t="shared" si="17"/>
        <v>0</v>
      </c>
      <c r="BI177" s="196">
        <f t="shared" si="18"/>
        <v>0</v>
      </c>
      <c r="BJ177" s="14" t="s">
        <v>169</v>
      </c>
      <c r="BK177" s="197">
        <f t="shared" si="19"/>
        <v>0</v>
      </c>
      <c r="BL177" s="14" t="s">
        <v>168</v>
      </c>
      <c r="BM177" s="195" t="s">
        <v>296</v>
      </c>
    </row>
    <row r="178" spans="1:65" s="2" customFormat="1" ht="33" customHeight="1">
      <c r="A178" s="31"/>
      <c r="B178" s="32"/>
      <c r="C178" s="184" t="s">
        <v>297</v>
      </c>
      <c r="D178" s="184" t="s">
        <v>164</v>
      </c>
      <c r="E178" s="185" t="s">
        <v>298</v>
      </c>
      <c r="F178" s="186" t="s">
        <v>299</v>
      </c>
      <c r="G178" s="187" t="s">
        <v>167</v>
      </c>
      <c r="H178" s="188">
        <v>2.2679999999999998</v>
      </c>
      <c r="I178" s="189"/>
      <c r="J178" s="188">
        <f t="shared" si="10"/>
        <v>0</v>
      </c>
      <c r="K178" s="190"/>
      <c r="L178" s="36"/>
      <c r="M178" s="191" t="s">
        <v>1</v>
      </c>
      <c r="N178" s="192" t="s">
        <v>43</v>
      </c>
      <c r="O178" s="68"/>
      <c r="P178" s="193">
        <f t="shared" si="11"/>
        <v>0</v>
      </c>
      <c r="Q178" s="193">
        <v>0</v>
      </c>
      <c r="R178" s="193">
        <f t="shared" si="12"/>
        <v>0</v>
      </c>
      <c r="S178" s="193">
        <v>1.905</v>
      </c>
      <c r="T178" s="194">
        <f t="shared" si="13"/>
        <v>4.3205399999999994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5" t="s">
        <v>168</v>
      </c>
      <c r="AT178" s="195" t="s">
        <v>164</v>
      </c>
      <c r="AU178" s="195" t="s">
        <v>169</v>
      </c>
      <c r="AY178" s="14" t="s">
        <v>161</v>
      </c>
      <c r="BE178" s="196">
        <f t="shared" si="14"/>
        <v>0</v>
      </c>
      <c r="BF178" s="196">
        <f t="shared" si="15"/>
        <v>0</v>
      </c>
      <c r="BG178" s="196">
        <f t="shared" si="16"/>
        <v>0</v>
      </c>
      <c r="BH178" s="196">
        <f t="shared" si="17"/>
        <v>0</v>
      </c>
      <c r="BI178" s="196">
        <f t="shared" si="18"/>
        <v>0</v>
      </c>
      <c r="BJ178" s="14" t="s">
        <v>169</v>
      </c>
      <c r="BK178" s="197">
        <f t="shared" si="19"/>
        <v>0</v>
      </c>
      <c r="BL178" s="14" t="s">
        <v>168</v>
      </c>
      <c r="BM178" s="195" t="s">
        <v>300</v>
      </c>
    </row>
    <row r="179" spans="1:65" s="2" customFormat="1" ht="21.75" customHeight="1">
      <c r="A179" s="31"/>
      <c r="B179" s="32"/>
      <c r="C179" s="184" t="s">
        <v>301</v>
      </c>
      <c r="D179" s="184" t="s">
        <v>164</v>
      </c>
      <c r="E179" s="185" t="s">
        <v>302</v>
      </c>
      <c r="F179" s="186" t="s">
        <v>303</v>
      </c>
      <c r="G179" s="187" t="s">
        <v>167</v>
      </c>
      <c r="H179" s="188">
        <v>6.8849999999999998</v>
      </c>
      <c r="I179" s="189"/>
      <c r="J179" s="188">
        <f t="shared" si="10"/>
        <v>0</v>
      </c>
      <c r="K179" s="190"/>
      <c r="L179" s="36"/>
      <c r="M179" s="191" t="s">
        <v>1</v>
      </c>
      <c r="N179" s="192" t="s">
        <v>43</v>
      </c>
      <c r="O179" s="68"/>
      <c r="P179" s="193">
        <f t="shared" si="11"/>
        <v>0</v>
      </c>
      <c r="Q179" s="193">
        <v>0</v>
      </c>
      <c r="R179" s="193">
        <f t="shared" si="12"/>
        <v>0</v>
      </c>
      <c r="S179" s="193">
        <v>1.8</v>
      </c>
      <c r="T179" s="194">
        <f t="shared" si="13"/>
        <v>12.393000000000001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5" t="s">
        <v>168</v>
      </c>
      <c r="AT179" s="195" t="s">
        <v>164</v>
      </c>
      <c r="AU179" s="195" t="s">
        <v>169</v>
      </c>
      <c r="AY179" s="14" t="s">
        <v>161</v>
      </c>
      <c r="BE179" s="196">
        <f t="shared" si="14"/>
        <v>0</v>
      </c>
      <c r="BF179" s="196">
        <f t="shared" si="15"/>
        <v>0</v>
      </c>
      <c r="BG179" s="196">
        <f t="shared" si="16"/>
        <v>0</v>
      </c>
      <c r="BH179" s="196">
        <f t="shared" si="17"/>
        <v>0</v>
      </c>
      <c r="BI179" s="196">
        <f t="shared" si="18"/>
        <v>0</v>
      </c>
      <c r="BJ179" s="14" t="s">
        <v>169</v>
      </c>
      <c r="BK179" s="197">
        <f t="shared" si="19"/>
        <v>0</v>
      </c>
      <c r="BL179" s="14" t="s">
        <v>168</v>
      </c>
      <c r="BM179" s="195" t="s">
        <v>304</v>
      </c>
    </row>
    <row r="180" spans="1:65" s="2" customFormat="1" ht="33" customHeight="1">
      <c r="A180" s="31"/>
      <c r="B180" s="32"/>
      <c r="C180" s="184" t="s">
        <v>305</v>
      </c>
      <c r="D180" s="184" t="s">
        <v>164</v>
      </c>
      <c r="E180" s="185" t="s">
        <v>306</v>
      </c>
      <c r="F180" s="186" t="s">
        <v>307</v>
      </c>
      <c r="G180" s="187" t="s">
        <v>167</v>
      </c>
      <c r="H180" s="188">
        <v>12.906000000000001</v>
      </c>
      <c r="I180" s="189"/>
      <c r="J180" s="188">
        <f t="shared" si="10"/>
        <v>0</v>
      </c>
      <c r="K180" s="190"/>
      <c r="L180" s="36"/>
      <c r="M180" s="191" t="s">
        <v>1</v>
      </c>
      <c r="N180" s="192" t="s">
        <v>43</v>
      </c>
      <c r="O180" s="68"/>
      <c r="P180" s="193">
        <f t="shared" si="11"/>
        <v>0</v>
      </c>
      <c r="Q180" s="193">
        <v>0</v>
      </c>
      <c r="R180" s="193">
        <f t="shared" si="12"/>
        <v>0</v>
      </c>
      <c r="S180" s="193">
        <v>2.2000000000000002</v>
      </c>
      <c r="T180" s="194">
        <f t="shared" si="13"/>
        <v>28.393200000000004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5" t="s">
        <v>168</v>
      </c>
      <c r="AT180" s="195" t="s">
        <v>164</v>
      </c>
      <c r="AU180" s="195" t="s">
        <v>169</v>
      </c>
      <c r="AY180" s="14" t="s">
        <v>161</v>
      </c>
      <c r="BE180" s="196">
        <f t="shared" si="14"/>
        <v>0</v>
      </c>
      <c r="BF180" s="196">
        <f t="shared" si="15"/>
        <v>0</v>
      </c>
      <c r="BG180" s="196">
        <f t="shared" si="16"/>
        <v>0</v>
      </c>
      <c r="BH180" s="196">
        <f t="shared" si="17"/>
        <v>0</v>
      </c>
      <c r="BI180" s="196">
        <f t="shared" si="18"/>
        <v>0</v>
      </c>
      <c r="BJ180" s="14" t="s">
        <v>169</v>
      </c>
      <c r="BK180" s="197">
        <f t="shared" si="19"/>
        <v>0</v>
      </c>
      <c r="BL180" s="14" t="s">
        <v>168</v>
      </c>
      <c r="BM180" s="195" t="s">
        <v>308</v>
      </c>
    </row>
    <row r="181" spans="1:65" s="2" customFormat="1" ht="33" customHeight="1">
      <c r="A181" s="31"/>
      <c r="B181" s="32"/>
      <c r="C181" s="184" t="s">
        <v>309</v>
      </c>
      <c r="D181" s="184" t="s">
        <v>164</v>
      </c>
      <c r="E181" s="185" t="s">
        <v>310</v>
      </c>
      <c r="F181" s="186" t="s">
        <v>311</v>
      </c>
      <c r="G181" s="187" t="s">
        <v>173</v>
      </c>
      <c r="H181" s="188">
        <v>129.06</v>
      </c>
      <c r="I181" s="189"/>
      <c r="J181" s="188">
        <f t="shared" si="10"/>
        <v>0</v>
      </c>
      <c r="K181" s="190"/>
      <c r="L181" s="36"/>
      <c r="M181" s="191" t="s">
        <v>1</v>
      </c>
      <c r="N181" s="192" t="s">
        <v>43</v>
      </c>
      <c r="O181" s="68"/>
      <c r="P181" s="193">
        <f t="shared" si="11"/>
        <v>0</v>
      </c>
      <c r="Q181" s="193">
        <v>0</v>
      </c>
      <c r="R181" s="193">
        <f t="shared" si="12"/>
        <v>0</v>
      </c>
      <c r="S181" s="193">
        <v>6.5000000000000002E-2</v>
      </c>
      <c r="T181" s="194">
        <f t="shared" si="13"/>
        <v>8.3888999999999996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5" t="s">
        <v>168</v>
      </c>
      <c r="AT181" s="195" t="s">
        <v>164</v>
      </c>
      <c r="AU181" s="195" t="s">
        <v>169</v>
      </c>
      <c r="AY181" s="14" t="s">
        <v>161</v>
      </c>
      <c r="BE181" s="196">
        <f t="shared" si="14"/>
        <v>0</v>
      </c>
      <c r="BF181" s="196">
        <f t="shared" si="15"/>
        <v>0</v>
      </c>
      <c r="BG181" s="196">
        <f t="shared" si="16"/>
        <v>0</v>
      </c>
      <c r="BH181" s="196">
        <f t="shared" si="17"/>
        <v>0</v>
      </c>
      <c r="BI181" s="196">
        <f t="shared" si="18"/>
        <v>0</v>
      </c>
      <c r="BJ181" s="14" t="s">
        <v>169</v>
      </c>
      <c r="BK181" s="197">
        <f t="shared" si="19"/>
        <v>0</v>
      </c>
      <c r="BL181" s="14" t="s">
        <v>168</v>
      </c>
      <c r="BM181" s="195" t="s">
        <v>312</v>
      </c>
    </row>
    <row r="182" spans="1:65" s="2" customFormat="1" ht="21.75" customHeight="1">
      <c r="A182" s="31"/>
      <c r="B182" s="32"/>
      <c r="C182" s="184" t="s">
        <v>313</v>
      </c>
      <c r="D182" s="184" t="s">
        <v>164</v>
      </c>
      <c r="E182" s="185" t="s">
        <v>314</v>
      </c>
      <c r="F182" s="186" t="s">
        <v>315</v>
      </c>
      <c r="G182" s="187" t="s">
        <v>244</v>
      </c>
      <c r="H182" s="188">
        <v>3.6</v>
      </c>
      <c r="I182" s="189"/>
      <c r="J182" s="188">
        <f t="shared" si="10"/>
        <v>0</v>
      </c>
      <c r="K182" s="190"/>
      <c r="L182" s="36"/>
      <c r="M182" s="191" t="s">
        <v>1</v>
      </c>
      <c r="N182" s="192" t="s">
        <v>43</v>
      </c>
      <c r="O182" s="68"/>
      <c r="P182" s="193">
        <f t="shared" si="11"/>
        <v>0</v>
      </c>
      <c r="Q182" s="193">
        <v>0</v>
      </c>
      <c r="R182" s="193">
        <f t="shared" si="12"/>
        <v>0</v>
      </c>
      <c r="S182" s="193">
        <v>8.0000000000000002E-3</v>
      </c>
      <c r="T182" s="194">
        <f t="shared" si="13"/>
        <v>2.8800000000000003E-2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5" t="s">
        <v>168</v>
      </c>
      <c r="AT182" s="195" t="s">
        <v>164</v>
      </c>
      <c r="AU182" s="195" t="s">
        <v>169</v>
      </c>
      <c r="AY182" s="14" t="s">
        <v>161</v>
      </c>
      <c r="BE182" s="196">
        <f t="shared" si="14"/>
        <v>0</v>
      </c>
      <c r="BF182" s="196">
        <f t="shared" si="15"/>
        <v>0</v>
      </c>
      <c r="BG182" s="196">
        <f t="shared" si="16"/>
        <v>0</v>
      </c>
      <c r="BH182" s="196">
        <f t="shared" si="17"/>
        <v>0</v>
      </c>
      <c r="BI182" s="196">
        <f t="shared" si="18"/>
        <v>0</v>
      </c>
      <c r="BJ182" s="14" t="s">
        <v>169</v>
      </c>
      <c r="BK182" s="197">
        <f t="shared" si="19"/>
        <v>0</v>
      </c>
      <c r="BL182" s="14" t="s">
        <v>168</v>
      </c>
      <c r="BM182" s="195" t="s">
        <v>316</v>
      </c>
    </row>
    <row r="183" spans="1:65" s="2" customFormat="1" ht="21.75" customHeight="1">
      <c r="A183" s="31"/>
      <c r="B183" s="32"/>
      <c r="C183" s="184" t="s">
        <v>317</v>
      </c>
      <c r="D183" s="184" t="s">
        <v>164</v>
      </c>
      <c r="E183" s="185" t="s">
        <v>318</v>
      </c>
      <c r="F183" s="186" t="s">
        <v>319</v>
      </c>
      <c r="G183" s="187" t="s">
        <v>269</v>
      </c>
      <c r="H183" s="188">
        <v>89</v>
      </c>
      <c r="I183" s="189"/>
      <c r="J183" s="188">
        <f t="shared" si="10"/>
        <v>0</v>
      </c>
      <c r="K183" s="190"/>
      <c r="L183" s="36"/>
      <c r="M183" s="191" t="s">
        <v>1</v>
      </c>
      <c r="N183" s="192" t="s">
        <v>43</v>
      </c>
      <c r="O183" s="68"/>
      <c r="P183" s="193">
        <f t="shared" si="11"/>
        <v>0</v>
      </c>
      <c r="Q183" s="193">
        <v>0</v>
      </c>
      <c r="R183" s="193">
        <f t="shared" si="12"/>
        <v>0</v>
      </c>
      <c r="S183" s="193">
        <v>2.4E-2</v>
      </c>
      <c r="T183" s="194">
        <f t="shared" si="13"/>
        <v>2.1360000000000001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5" t="s">
        <v>168</v>
      </c>
      <c r="AT183" s="195" t="s">
        <v>164</v>
      </c>
      <c r="AU183" s="195" t="s">
        <v>169</v>
      </c>
      <c r="AY183" s="14" t="s">
        <v>161</v>
      </c>
      <c r="BE183" s="196">
        <f t="shared" si="14"/>
        <v>0</v>
      </c>
      <c r="BF183" s="196">
        <f t="shared" si="15"/>
        <v>0</v>
      </c>
      <c r="BG183" s="196">
        <f t="shared" si="16"/>
        <v>0</v>
      </c>
      <c r="BH183" s="196">
        <f t="shared" si="17"/>
        <v>0</v>
      </c>
      <c r="BI183" s="196">
        <f t="shared" si="18"/>
        <v>0</v>
      </c>
      <c r="BJ183" s="14" t="s">
        <v>169</v>
      </c>
      <c r="BK183" s="197">
        <f t="shared" si="19"/>
        <v>0</v>
      </c>
      <c r="BL183" s="14" t="s">
        <v>168</v>
      </c>
      <c r="BM183" s="195" t="s">
        <v>320</v>
      </c>
    </row>
    <row r="184" spans="1:65" s="2" customFormat="1" ht="21.75" customHeight="1">
      <c r="A184" s="31"/>
      <c r="B184" s="32"/>
      <c r="C184" s="184" t="s">
        <v>321</v>
      </c>
      <c r="D184" s="184" t="s">
        <v>164</v>
      </c>
      <c r="E184" s="185" t="s">
        <v>322</v>
      </c>
      <c r="F184" s="186" t="s">
        <v>323</v>
      </c>
      <c r="G184" s="187" t="s">
        <v>244</v>
      </c>
      <c r="H184" s="188">
        <v>13.7</v>
      </c>
      <c r="I184" s="189"/>
      <c r="J184" s="188">
        <f t="shared" si="10"/>
        <v>0</v>
      </c>
      <c r="K184" s="190"/>
      <c r="L184" s="36"/>
      <c r="M184" s="191" t="s">
        <v>1</v>
      </c>
      <c r="N184" s="192" t="s">
        <v>43</v>
      </c>
      <c r="O184" s="68"/>
      <c r="P184" s="193">
        <f t="shared" si="11"/>
        <v>0</v>
      </c>
      <c r="Q184" s="193">
        <v>0</v>
      </c>
      <c r="R184" s="193">
        <f t="shared" si="12"/>
        <v>0</v>
      </c>
      <c r="S184" s="193">
        <v>5.0000000000000001E-3</v>
      </c>
      <c r="T184" s="194">
        <f t="shared" si="13"/>
        <v>6.8499999999999991E-2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5" t="s">
        <v>168</v>
      </c>
      <c r="AT184" s="195" t="s">
        <v>164</v>
      </c>
      <c r="AU184" s="195" t="s">
        <v>169</v>
      </c>
      <c r="AY184" s="14" t="s">
        <v>161</v>
      </c>
      <c r="BE184" s="196">
        <f t="shared" si="14"/>
        <v>0</v>
      </c>
      <c r="BF184" s="196">
        <f t="shared" si="15"/>
        <v>0</v>
      </c>
      <c r="BG184" s="196">
        <f t="shared" si="16"/>
        <v>0</v>
      </c>
      <c r="BH184" s="196">
        <f t="shared" si="17"/>
        <v>0</v>
      </c>
      <c r="BI184" s="196">
        <f t="shared" si="18"/>
        <v>0</v>
      </c>
      <c r="BJ184" s="14" t="s">
        <v>169</v>
      </c>
      <c r="BK184" s="197">
        <f t="shared" si="19"/>
        <v>0</v>
      </c>
      <c r="BL184" s="14" t="s">
        <v>168</v>
      </c>
      <c r="BM184" s="195" t="s">
        <v>324</v>
      </c>
    </row>
    <row r="185" spans="1:65" s="2" customFormat="1" ht="33" customHeight="1">
      <c r="A185" s="31"/>
      <c r="B185" s="32"/>
      <c r="C185" s="184" t="s">
        <v>325</v>
      </c>
      <c r="D185" s="184" t="s">
        <v>164</v>
      </c>
      <c r="E185" s="185" t="s">
        <v>326</v>
      </c>
      <c r="F185" s="186" t="s">
        <v>327</v>
      </c>
      <c r="G185" s="187" t="s">
        <v>244</v>
      </c>
      <c r="H185" s="188">
        <v>1580</v>
      </c>
      <c r="I185" s="189"/>
      <c r="J185" s="188">
        <f t="shared" si="10"/>
        <v>0</v>
      </c>
      <c r="K185" s="190"/>
      <c r="L185" s="36"/>
      <c r="M185" s="191" t="s">
        <v>1</v>
      </c>
      <c r="N185" s="192" t="s">
        <v>43</v>
      </c>
      <c r="O185" s="68"/>
      <c r="P185" s="193">
        <f t="shared" si="11"/>
        <v>0</v>
      </c>
      <c r="Q185" s="193">
        <v>1.5E-5</v>
      </c>
      <c r="R185" s="193">
        <f t="shared" si="12"/>
        <v>2.3700000000000002E-2</v>
      </c>
      <c r="S185" s="193">
        <v>1.8E-3</v>
      </c>
      <c r="T185" s="194">
        <f t="shared" si="13"/>
        <v>2.8439999999999999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5" t="s">
        <v>168</v>
      </c>
      <c r="AT185" s="195" t="s">
        <v>164</v>
      </c>
      <c r="AU185" s="195" t="s">
        <v>169</v>
      </c>
      <c r="AY185" s="14" t="s">
        <v>161</v>
      </c>
      <c r="BE185" s="196">
        <f t="shared" si="14"/>
        <v>0</v>
      </c>
      <c r="BF185" s="196">
        <f t="shared" si="15"/>
        <v>0</v>
      </c>
      <c r="BG185" s="196">
        <f t="shared" si="16"/>
        <v>0</v>
      </c>
      <c r="BH185" s="196">
        <f t="shared" si="17"/>
        <v>0</v>
      </c>
      <c r="BI185" s="196">
        <f t="shared" si="18"/>
        <v>0</v>
      </c>
      <c r="BJ185" s="14" t="s">
        <v>169</v>
      </c>
      <c r="BK185" s="197">
        <f t="shared" si="19"/>
        <v>0</v>
      </c>
      <c r="BL185" s="14" t="s">
        <v>168</v>
      </c>
      <c r="BM185" s="195" t="s">
        <v>328</v>
      </c>
    </row>
    <row r="186" spans="1:65" s="2" customFormat="1" ht="33" customHeight="1">
      <c r="A186" s="31"/>
      <c r="B186" s="32"/>
      <c r="C186" s="184" t="s">
        <v>329</v>
      </c>
      <c r="D186" s="184" t="s">
        <v>164</v>
      </c>
      <c r="E186" s="185" t="s">
        <v>330</v>
      </c>
      <c r="F186" s="186" t="s">
        <v>331</v>
      </c>
      <c r="G186" s="187" t="s">
        <v>244</v>
      </c>
      <c r="H186" s="188">
        <v>325</v>
      </c>
      <c r="I186" s="189"/>
      <c r="J186" s="188">
        <f t="shared" si="10"/>
        <v>0</v>
      </c>
      <c r="K186" s="190"/>
      <c r="L186" s="36"/>
      <c r="M186" s="191" t="s">
        <v>1</v>
      </c>
      <c r="N186" s="192" t="s">
        <v>43</v>
      </c>
      <c r="O186" s="68"/>
      <c r="P186" s="193">
        <f t="shared" si="11"/>
        <v>0</v>
      </c>
      <c r="Q186" s="193">
        <v>2.4000000000000001E-5</v>
      </c>
      <c r="R186" s="193">
        <f t="shared" si="12"/>
        <v>7.8000000000000005E-3</v>
      </c>
      <c r="S186" s="193">
        <v>2.2000000000000001E-3</v>
      </c>
      <c r="T186" s="194">
        <f t="shared" si="13"/>
        <v>0.71500000000000008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5" t="s">
        <v>168</v>
      </c>
      <c r="AT186" s="195" t="s">
        <v>164</v>
      </c>
      <c r="AU186" s="195" t="s">
        <v>169</v>
      </c>
      <c r="AY186" s="14" t="s">
        <v>161</v>
      </c>
      <c r="BE186" s="196">
        <f t="shared" si="14"/>
        <v>0</v>
      </c>
      <c r="BF186" s="196">
        <f t="shared" si="15"/>
        <v>0</v>
      </c>
      <c r="BG186" s="196">
        <f t="shared" si="16"/>
        <v>0</v>
      </c>
      <c r="BH186" s="196">
        <f t="shared" si="17"/>
        <v>0</v>
      </c>
      <c r="BI186" s="196">
        <f t="shared" si="18"/>
        <v>0</v>
      </c>
      <c r="BJ186" s="14" t="s">
        <v>169</v>
      </c>
      <c r="BK186" s="197">
        <f t="shared" si="19"/>
        <v>0</v>
      </c>
      <c r="BL186" s="14" t="s">
        <v>168</v>
      </c>
      <c r="BM186" s="195" t="s">
        <v>332</v>
      </c>
    </row>
    <row r="187" spans="1:65" s="2" customFormat="1" ht="21.75" customHeight="1">
      <c r="A187" s="31"/>
      <c r="B187" s="32"/>
      <c r="C187" s="184" t="s">
        <v>333</v>
      </c>
      <c r="D187" s="184" t="s">
        <v>164</v>
      </c>
      <c r="E187" s="185" t="s">
        <v>334</v>
      </c>
      <c r="F187" s="186" t="s">
        <v>335</v>
      </c>
      <c r="G187" s="187" t="s">
        <v>244</v>
      </c>
      <c r="H187" s="188">
        <v>2.4</v>
      </c>
      <c r="I187" s="189"/>
      <c r="J187" s="188">
        <f t="shared" si="10"/>
        <v>0</v>
      </c>
      <c r="K187" s="190"/>
      <c r="L187" s="36"/>
      <c r="M187" s="191" t="s">
        <v>1</v>
      </c>
      <c r="N187" s="192" t="s">
        <v>43</v>
      </c>
      <c r="O187" s="68"/>
      <c r="P187" s="193">
        <f t="shared" si="11"/>
        <v>0</v>
      </c>
      <c r="Q187" s="193">
        <v>0</v>
      </c>
      <c r="R187" s="193">
        <f t="shared" si="12"/>
        <v>0</v>
      </c>
      <c r="S187" s="193">
        <v>3.6999999999999998E-2</v>
      </c>
      <c r="T187" s="194">
        <f t="shared" si="13"/>
        <v>8.879999999999999E-2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5" t="s">
        <v>168</v>
      </c>
      <c r="AT187" s="195" t="s">
        <v>164</v>
      </c>
      <c r="AU187" s="195" t="s">
        <v>169</v>
      </c>
      <c r="AY187" s="14" t="s">
        <v>161</v>
      </c>
      <c r="BE187" s="196">
        <f t="shared" si="14"/>
        <v>0</v>
      </c>
      <c r="BF187" s="196">
        <f t="shared" si="15"/>
        <v>0</v>
      </c>
      <c r="BG187" s="196">
        <f t="shared" si="16"/>
        <v>0</v>
      </c>
      <c r="BH187" s="196">
        <f t="shared" si="17"/>
        <v>0</v>
      </c>
      <c r="BI187" s="196">
        <f t="shared" si="18"/>
        <v>0</v>
      </c>
      <c r="BJ187" s="14" t="s">
        <v>169</v>
      </c>
      <c r="BK187" s="197">
        <f t="shared" si="19"/>
        <v>0</v>
      </c>
      <c r="BL187" s="14" t="s">
        <v>168</v>
      </c>
      <c r="BM187" s="195" t="s">
        <v>336</v>
      </c>
    </row>
    <row r="188" spans="1:65" s="2" customFormat="1" ht="33" customHeight="1">
      <c r="A188" s="31"/>
      <c r="B188" s="32"/>
      <c r="C188" s="184" t="s">
        <v>337</v>
      </c>
      <c r="D188" s="184" t="s">
        <v>164</v>
      </c>
      <c r="E188" s="185" t="s">
        <v>338</v>
      </c>
      <c r="F188" s="186" t="s">
        <v>339</v>
      </c>
      <c r="G188" s="187" t="s">
        <v>173</v>
      </c>
      <c r="H188" s="188">
        <v>1175.05</v>
      </c>
      <c r="I188" s="189"/>
      <c r="J188" s="188">
        <f t="shared" si="10"/>
        <v>0</v>
      </c>
      <c r="K188" s="190"/>
      <c r="L188" s="36"/>
      <c r="M188" s="191" t="s">
        <v>1</v>
      </c>
      <c r="N188" s="192" t="s">
        <v>43</v>
      </c>
      <c r="O188" s="68"/>
      <c r="P188" s="193">
        <f t="shared" si="11"/>
        <v>0</v>
      </c>
      <c r="Q188" s="193">
        <v>0</v>
      </c>
      <c r="R188" s="193">
        <f t="shared" si="12"/>
        <v>0</v>
      </c>
      <c r="S188" s="193">
        <v>0.05</v>
      </c>
      <c r="T188" s="194">
        <f t="shared" si="13"/>
        <v>58.752499999999998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5" t="s">
        <v>168</v>
      </c>
      <c r="AT188" s="195" t="s">
        <v>164</v>
      </c>
      <c r="AU188" s="195" t="s">
        <v>169</v>
      </c>
      <c r="AY188" s="14" t="s">
        <v>161</v>
      </c>
      <c r="BE188" s="196">
        <f t="shared" si="14"/>
        <v>0</v>
      </c>
      <c r="BF188" s="196">
        <f t="shared" si="15"/>
        <v>0</v>
      </c>
      <c r="BG188" s="196">
        <f t="shared" si="16"/>
        <v>0</v>
      </c>
      <c r="BH188" s="196">
        <f t="shared" si="17"/>
        <v>0</v>
      </c>
      <c r="BI188" s="196">
        <f t="shared" si="18"/>
        <v>0</v>
      </c>
      <c r="BJ188" s="14" t="s">
        <v>169</v>
      </c>
      <c r="BK188" s="197">
        <f t="shared" si="19"/>
        <v>0</v>
      </c>
      <c r="BL188" s="14" t="s">
        <v>168</v>
      </c>
      <c r="BM188" s="195" t="s">
        <v>340</v>
      </c>
    </row>
    <row r="189" spans="1:65" s="2" customFormat="1" ht="33" customHeight="1">
      <c r="A189" s="31"/>
      <c r="B189" s="32"/>
      <c r="C189" s="184" t="s">
        <v>341</v>
      </c>
      <c r="D189" s="184" t="s">
        <v>164</v>
      </c>
      <c r="E189" s="185" t="s">
        <v>342</v>
      </c>
      <c r="F189" s="186" t="s">
        <v>343</v>
      </c>
      <c r="G189" s="187" t="s">
        <v>173</v>
      </c>
      <c r="H189" s="188">
        <v>2892.5880000000002</v>
      </c>
      <c r="I189" s="189"/>
      <c r="J189" s="188">
        <f t="shared" si="10"/>
        <v>0</v>
      </c>
      <c r="K189" s="190"/>
      <c r="L189" s="36"/>
      <c r="M189" s="191" t="s">
        <v>1</v>
      </c>
      <c r="N189" s="192" t="s">
        <v>43</v>
      </c>
      <c r="O189" s="68"/>
      <c r="P189" s="193">
        <f t="shared" si="11"/>
        <v>0</v>
      </c>
      <c r="Q189" s="193">
        <v>0</v>
      </c>
      <c r="R189" s="193">
        <f t="shared" si="12"/>
        <v>0</v>
      </c>
      <c r="S189" s="193">
        <v>4.5999999999999999E-2</v>
      </c>
      <c r="T189" s="194">
        <f t="shared" si="13"/>
        <v>133.05904800000002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5" t="s">
        <v>168</v>
      </c>
      <c r="AT189" s="195" t="s">
        <v>164</v>
      </c>
      <c r="AU189" s="195" t="s">
        <v>169</v>
      </c>
      <c r="AY189" s="14" t="s">
        <v>161</v>
      </c>
      <c r="BE189" s="196">
        <f t="shared" si="14"/>
        <v>0</v>
      </c>
      <c r="BF189" s="196">
        <f t="shared" si="15"/>
        <v>0</v>
      </c>
      <c r="BG189" s="196">
        <f t="shared" si="16"/>
        <v>0</v>
      </c>
      <c r="BH189" s="196">
        <f t="shared" si="17"/>
        <v>0</v>
      </c>
      <c r="BI189" s="196">
        <f t="shared" si="18"/>
        <v>0</v>
      </c>
      <c r="BJ189" s="14" t="s">
        <v>169</v>
      </c>
      <c r="BK189" s="197">
        <f t="shared" si="19"/>
        <v>0</v>
      </c>
      <c r="BL189" s="14" t="s">
        <v>168</v>
      </c>
      <c r="BM189" s="195" t="s">
        <v>344</v>
      </c>
    </row>
    <row r="190" spans="1:65" s="2" customFormat="1" ht="21.75" customHeight="1">
      <c r="A190" s="31"/>
      <c r="B190" s="32"/>
      <c r="C190" s="184" t="s">
        <v>345</v>
      </c>
      <c r="D190" s="184" t="s">
        <v>164</v>
      </c>
      <c r="E190" s="185" t="s">
        <v>346</v>
      </c>
      <c r="F190" s="186" t="s">
        <v>347</v>
      </c>
      <c r="G190" s="187" t="s">
        <v>173</v>
      </c>
      <c r="H190" s="188">
        <v>357.33</v>
      </c>
      <c r="I190" s="189"/>
      <c r="J190" s="188">
        <f t="shared" si="10"/>
        <v>0</v>
      </c>
      <c r="K190" s="190"/>
      <c r="L190" s="36"/>
      <c r="M190" s="191" t="s">
        <v>1</v>
      </c>
      <c r="N190" s="192" t="s">
        <v>43</v>
      </c>
      <c r="O190" s="68"/>
      <c r="P190" s="193">
        <f t="shared" si="11"/>
        <v>0</v>
      </c>
      <c r="Q190" s="193">
        <v>0</v>
      </c>
      <c r="R190" s="193">
        <f t="shared" si="12"/>
        <v>0</v>
      </c>
      <c r="S190" s="193">
        <v>6.8000000000000005E-2</v>
      </c>
      <c r="T190" s="194">
        <f t="shared" si="13"/>
        <v>24.298439999999999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5" t="s">
        <v>168</v>
      </c>
      <c r="AT190" s="195" t="s">
        <v>164</v>
      </c>
      <c r="AU190" s="195" t="s">
        <v>169</v>
      </c>
      <c r="AY190" s="14" t="s">
        <v>161</v>
      </c>
      <c r="BE190" s="196">
        <f t="shared" si="14"/>
        <v>0</v>
      </c>
      <c r="BF190" s="196">
        <f t="shared" si="15"/>
        <v>0</v>
      </c>
      <c r="BG190" s="196">
        <f t="shared" si="16"/>
        <v>0</v>
      </c>
      <c r="BH190" s="196">
        <f t="shared" si="17"/>
        <v>0</v>
      </c>
      <c r="BI190" s="196">
        <f t="shared" si="18"/>
        <v>0</v>
      </c>
      <c r="BJ190" s="14" t="s">
        <v>169</v>
      </c>
      <c r="BK190" s="197">
        <f t="shared" si="19"/>
        <v>0</v>
      </c>
      <c r="BL190" s="14" t="s">
        <v>168</v>
      </c>
      <c r="BM190" s="195" t="s">
        <v>348</v>
      </c>
    </row>
    <row r="191" spans="1:65" s="2" customFormat="1" ht="21.75" customHeight="1">
      <c r="A191" s="31"/>
      <c r="B191" s="32"/>
      <c r="C191" s="184" t="s">
        <v>349</v>
      </c>
      <c r="D191" s="184" t="s">
        <v>164</v>
      </c>
      <c r="E191" s="185" t="s">
        <v>350</v>
      </c>
      <c r="F191" s="186" t="s">
        <v>351</v>
      </c>
      <c r="G191" s="187" t="s">
        <v>352</v>
      </c>
      <c r="H191" s="188">
        <v>279.51</v>
      </c>
      <c r="I191" s="189"/>
      <c r="J191" s="188">
        <f t="shared" si="10"/>
        <v>0</v>
      </c>
      <c r="K191" s="190"/>
      <c r="L191" s="36"/>
      <c r="M191" s="191" t="s">
        <v>1</v>
      </c>
      <c r="N191" s="192" t="s">
        <v>43</v>
      </c>
      <c r="O191" s="68"/>
      <c r="P191" s="193">
        <f t="shared" si="11"/>
        <v>0</v>
      </c>
      <c r="Q191" s="193">
        <v>0</v>
      </c>
      <c r="R191" s="193">
        <f t="shared" si="12"/>
        <v>0</v>
      </c>
      <c r="S191" s="193">
        <v>0</v>
      </c>
      <c r="T191" s="194">
        <f t="shared" si="1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5" t="s">
        <v>168</v>
      </c>
      <c r="AT191" s="195" t="s">
        <v>164</v>
      </c>
      <c r="AU191" s="195" t="s">
        <v>169</v>
      </c>
      <c r="AY191" s="14" t="s">
        <v>161</v>
      </c>
      <c r="BE191" s="196">
        <f t="shared" si="14"/>
        <v>0</v>
      </c>
      <c r="BF191" s="196">
        <f t="shared" si="15"/>
        <v>0</v>
      </c>
      <c r="BG191" s="196">
        <f t="shared" si="16"/>
        <v>0</v>
      </c>
      <c r="BH191" s="196">
        <f t="shared" si="17"/>
        <v>0</v>
      </c>
      <c r="BI191" s="196">
        <f t="shared" si="18"/>
        <v>0</v>
      </c>
      <c r="BJ191" s="14" t="s">
        <v>169</v>
      </c>
      <c r="BK191" s="197">
        <f t="shared" si="19"/>
        <v>0</v>
      </c>
      <c r="BL191" s="14" t="s">
        <v>168</v>
      </c>
      <c r="BM191" s="195" t="s">
        <v>353</v>
      </c>
    </row>
    <row r="192" spans="1:65" s="2" customFormat="1" ht="16.5" customHeight="1">
      <c r="A192" s="31"/>
      <c r="B192" s="32"/>
      <c r="C192" s="184" t="s">
        <v>354</v>
      </c>
      <c r="D192" s="184" t="s">
        <v>164</v>
      </c>
      <c r="E192" s="185" t="s">
        <v>355</v>
      </c>
      <c r="F192" s="186" t="s">
        <v>356</v>
      </c>
      <c r="G192" s="187" t="s">
        <v>352</v>
      </c>
      <c r="H192" s="188">
        <v>559.02</v>
      </c>
      <c r="I192" s="189"/>
      <c r="J192" s="188">
        <f t="shared" si="10"/>
        <v>0</v>
      </c>
      <c r="K192" s="190"/>
      <c r="L192" s="36"/>
      <c r="M192" s="191" t="s">
        <v>1</v>
      </c>
      <c r="N192" s="192" t="s">
        <v>43</v>
      </c>
      <c r="O192" s="68"/>
      <c r="P192" s="193">
        <f t="shared" si="11"/>
        <v>0</v>
      </c>
      <c r="Q192" s="193">
        <v>0</v>
      </c>
      <c r="R192" s="193">
        <f t="shared" si="12"/>
        <v>0</v>
      </c>
      <c r="S192" s="193">
        <v>0</v>
      </c>
      <c r="T192" s="194">
        <f t="shared" si="1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5" t="s">
        <v>168</v>
      </c>
      <c r="AT192" s="195" t="s">
        <v>164</v>
      </c>
      <c r="AU192" s="195" t="s">
        <v>169</v>
      </c>
      <c r="AY192" s="14" t="s">
        <v>161</v>
      </c>
      <c r="BE192" s="196">
        <f t="shared" si="14"/>
        <v>0</v>
      </c>
      <c r="BF192" s="196">
        <f t="shared" si="15"/>
        <v>0</v>
      </c>
      <c r="BG192" s="196">
        <f t="shared" si="16"/>
        <v>0</v>
      </c>
      <c r="BH192" s="196">
        <f t="shared" si="17"/>
        <v>0</v>
      </c>
      <c r="BI192" s="196">
        <f t="shared" si="18"/>
        <v>0</v>
      </c>
      <c r="BJ192" s="14" t="s">
        <v>169</v>
      </c>
      <c r="BK192" s="197">
        <f t="shared" si="19"/>
        <v>0</v>
      </c>
      <c r="BL192" s="14" t="s">
        <v>168</v>
      </c>
      <c r="BM192" s="195" t="s">
        <v>357</v>
      </c>
    </row>
    <row r="193" spans="1:65" s="2" customFormat="1" ht="21.75" customHeight="1">
      <c r="A193" s="31"/>
      <c r="B193" s="32"/>
      <c r="C193" s="184" t="s">
        <v>358</v>
      </c>
      <c r="D193" s="184" t="s">
        <v>164</v>
      </c>
      <c r="E193" s="185" t="s">
        <v>359</v>
      </c>
      <c r="F193" s="186" t="s">
        <v>360</v>
      </c>
      <c r="G193" s="187" t="s">
        <v>352</v>
      </c>
      <c r="H193" s="188">
        <v>279.51</v>
      </c>
      <c r="I193" s="189"/>
      <c r="J193" s="188">
        <f t="shared" si="10"/>
        <v>0</v>
      </c>
      <c r="K193" s="190"/>
      <c r="L193" s="36"/>
      <c r="M193" s="191" t="s">
        <v>1</v>
      </c>
      <c r="N193" s="192" t="s">
        <v>43</v>
      </c>
      <c r="O193" s="68"/>
      <c r="P193" s="193">
        <f t="shared" si="11"/>
        <v>0</v>
      </c>
      <c r="Q193" s="193">
        <v>0</v>
      </c>
      <c r="R193" s="193">
        <f t="shared" si="12"/>
        <v>0</v>
      </c>
      <c r="S193" s="193">
        <v>0</v>
      </c>
      <c r="T193" s="194">
        <f t="shared" si="1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5" t="s">
        <v>168</v>
      </c>
      <c r="AT193" s="195" t="s">
        <v>164</v>
      </c>
      <c r="AU193" s="195" t="s">
        <v>169</v>
      </c>
      <c r="AY193" s="14" t="s">
        <v>161</v>
      </c>
      <c r="BE193" s="196">
        <f t="shared" si="14"/>
        <v>0</v>
      </c>
      <c r="BF193" s="196">
        <f t="shared" si="15"/>
        <v>0</v>
      </c>
      <c r="BG193" s="196">
        <f t="shared" si="16"/>
        <v>0</v>
      </c>
      <c r="BH193" s="196">
        <f t="shared" si="17"/>
        <v>0</v>
      </c>
      <c r="BI193" s="196">
        <f t="shared" si="18"/>
        <v>0</v>
      </c>
      <c r="BJ193" s="14" t="s">
        <v>169</v>
      </c>
      <c r="BK193" s="197">
        <f t="shared" si="19"/>
        <v>0</v>
      </c>
      <c r="BL193" s="14" t="s">
        <v>168</v>
      </c>
      <c r="BM193" s="195" t="s">
        <v>361</v>
      </c>
    </row>
    <row r="194" spans="1:65" s="2" customFormat="1" ht="21.75" customHeight="1">
      <c r="A194" s="31"/>
      <c r="B194" s="32"/>
      <c r="C194" s="184" t="s">
        <v>362</v>
      </c>
      <c r="D194" s="184" t="s">
        <v>164</v>
      </c>
      <c r="E194" s="185" t="s">
        <v>363</v>
      </c>
      <c r="F194" s="186" t="s">
        <v>364</v>
      </c>
      <c r="G194" s="187" t="s">
        <v>352</v>
      </c>
      <c r="H194" s="188">
        <v>1397.55</v>
      </c>
      <c r="I194" s="189"/>
      <c r="J194" s="188">
        <f t="shared" si="10"/>
        <v>0</v>
      </c>
      <c r="K194" s="190"/>
      <c r="L194" s="36"/>
      <c r="M194" s="191" t="s">
        <v>1</v>
      </c>
      <c r="N194" s="192" t="s">
        <v>43</v>
      </c>
      <c r="O194" s="68"/>
      <c r="P194" s="193">
        <f t="shared" si="11"/>
        <v>0</v>
      </c>
      <c r="Q194" s="193">
        <v>0</v>
      </c>
      <c r="R194" s="193">
        <f t="shared" si="12"/>
        <v>0</v>
      </c>
      <c r="S194" s="193">
        <v>0</v>
      </c>
      <c r="T194" s="194">
        <f t="shared" si="1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5" t="s">
        <v>168</v>
      </c>
      <c r="AT194" s="195" t="s">
        <v>164</v>
      </c>
      <c r="AU194" s="195" t="s">
        <v>169</v>
      </c>
      <c r="AY194" s="14" t="s">
        <v>161</v>
      </c>
      <c r="BE194" s="196">
        <f t="shared" si="14"/>
        <v>0</v>
      </c>
      <c r="BF194" s="196">
        <f t="shared" si="15"/>
        <v>0</v>
      </c>
      <c r="BG194" s="196">
        <f t="shared" si="16"/>
        <v>0</v>
      </c>
      <c r="BH194" s="196">
        <f t="shared" si="17"/>
        <v>0</v>
      </c>
      <c r="BI194" s="196">
        <f t="shared" si="18"/>
        <v>0</v>
      </c>
      <c r="BJ194" s="14" t="s">
        <v>169</v>
      </c>
      <c r="BK194" s="197">
        <f t="shared" si="19"/>
        <v>0</v>
      </c>
      <c r="BL194" s="14" t="s">
        <v>168</v>
      </c>
      <c r="BM194" s="195" t="s">
        <v>365</v>
      </c>
    </row>
    <row r="195" spans="1:65" s="2" customFormat="1" ht="21.75" customHeight="1">
      <c r="A195" s="31"/>
      <c r="B195" s="32"/>
      <c r="C195" s="184" t="s">
        <v>366</v>
      </c>
      <c r="D195" s="184" t="s">
        <v>164</v>
      </c>
      <c r="E195" s="185" t="s">
        <v>367</v>
      </c>
      <c r="F195" s="186" t="s">
        <v>368</v>
      </c>
      <c r="G195" s="187" t="s">
        <v>352</v>
      </c>
      <c r="H195" s="188">
        <v>279.51</v>
      </c>
      <c r="I195" s="189"/>
      <c r="J195" s="188">
        <f t="shared" si="10"/>
        <v>0</v>
      </c>
      <c r="K195" s="190"/>
      <c r="L195" s="36"/>
      <c r="M195" s="191" t="s">
        <v>1</v>
      </c>
      <c r="N195" s="192" t="s">
        <v>43</v>
      </c>
      <c r="O195" s="68"/>
      <c r="P195" s="193">
        <f t="shared" si="11"/>
        <v>0</v>
      </c>
      <c r="Q195" s="193">
        <v>0</v>
      </c>
      <c r="R195" s="193">
        <f t="shared" si="12"/>
        <v>0</v>
      </c>
      <c r="S195" s="193">
        <v>0</v>
      </c>
      <c r="T195" s="194">
        <f t="shared" si="1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5" t="s">
        <v>168</v>
      </c>
      <c r="AT195" s="195" t="s">
        <v>164</v>
      </c>
      <c r="AU195" s="195" t="s">
        <v>169</v>
      </c>
      <c r="AY195" s="14" t="s">
        <v>161</v>
      </c>
      <c r="BE195" s="196">
        <f t="shared" si="14"/>
        <v>0</v>
      </c>
      <c r="BF195" s="196">
        <f t="shared" si="15"/>
        <v>0</v>
      </c>
      <c r="BG195" s="196">
        <f t="shared" si="16"/>
        <v>0</v>
      </c>
      <c r="BH195" s="196">
        <f t="shared" si="17"/>
        <v>0</v>
      </c>
      <c r="BI195" s="196">
        <f t="shared" si="18"/>
        <v>0</v>
      </c>
      <c r="BJ195" s="14" t="s">
        <v>169</v>
      </c>
      <c r="BK195" s="197">
        <f t="shared" si="19"/>
        <v>0</v>
      </c>
      <c r="BL195" s="14" t="s">
        <v>168</v>
      </c>
      <c r="BM195" s="195" t="s">
        <v>369</v>
      </c>
    </row>
    <row r="196" spans="1:65" s="2" customFormat="1" ht="21.75" customHeight="1">
      <c r="A196" s="31"/>
      <c r="B196" s="32"/>
      <c r="C196" s="184" t="s">
        <v>370</v>
      </c>
      <c r="D196" s="184" t="s">
        <v>164</v>
      </c>
      <c r="E196" s="185" t="s">
        <v>371</v>
      </c>
      <c r="F196" s="186" t="s">
        <v>372</v>
      </c>
      <c r="G196" s="187" t="s">
        <v>352</v>
      </c>
      <c r="H196" s="188">
        <v>1397.55</v>
      </c>
      <c r="I196" s="189"/>
      <c r="J196" s="188">
        <f t="shared" si="10"/>
        <v>0</v>
      </c>
      <c r="K196" s="190"/>
      <c r="L196" s="36"/>
      <c r="M196" s="191" t="s">
        <v>1</v>
      </c>
      <c r="N196" s="192" t="s">
        <v>43</v>
      </c>
      <c r="O196" s="68"/>
      <c r="P196" s="193">
        <f t="shared" si="11"/>
        <v>0</v>
      </c>
      <c r="Q196" s="193">
        <v>0</v>
      </c>
      <c r="R196" s="193">
        <f t="shared" si="12"/>
        <v>0</v>
      </c>
      <c r="S196" s="193">
        <v>0</v>
      </c>
      <c r="T196" s="194">
        <f t="shared" si="1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5" t="s">
        <v>168</v>
      </c>
      <c r="AT196" s="195" t="s">
        <v>164</v>
      </c>
      <c r="AU196" s="195" t="s">
        <v>169</v>
      </c>
      <c r="AY196" s="14" t="s">
        <v>161</v>
      </c>
      <c r="BE196" s="196">
        <f t="shared" si="14"/>
        <v>0</v>
      </c>
      <c r="BF196" s="196">
        <f t="shared" si="15"/>
        <v>0</v>
      </c>
      <c r="BG196" s="196">
        <f t="shared" si="16"/>
        <v>0</v>
      </c>
      <c r="BH196" s="196">
        <f t="shared" si="17"/>
        <v>0</v>
      </c>
      <c r="BI196" s="196">
        <f t="shared" si="18"/>
        <v>0</v>
      </c>
      <c r="BJ196" s="14" t="s">
        <v>169</v>
      </c>
      <c r="BK196" s="197">
        <f t="shared" si="19"/>
        <v>0</v>
      </c>
      <c r="BL196" s="14" t="s">
        <v>168</v>
      </c>
      <c r="BM196" s="195" t="s">
        <v>373</v>
      </c>
    </row>
    <row r="197" spans="1:65" s="2" customFormat="1" ht="21.75" customHeight="1">
      <c r="A197" s="31"/>
      <c r="B197" s="32"/>
      <c r="C197" s="184" t="s">
        <v>374</v>
      </c>
      <c r="D197" s="184" t="s">
        <v>164</v>
      </c>
      <c r="E197" s="185" t="s">
        <v>375</v>
      </c>
      <c r="F197" s="186" t="s">
        <v>376</v>
      </c>
      <c r="G197" s="187" t="s">
        <v>352</v>
      </c>
      <c r="H197" s="188">
        <v>279.51</v>
      </c>
      <c r="I197" s="189"/>
      <c r="J197" s="188">
        <f t="shared" si="10"/>
        <v>0</v>
      </c>
      <c r="K197" s="190"/>
      <c r="L197" s="36"/>
      <c r="M197" s="191" t="s">
        <v>1</v>
      </c>
      <c r="N197" s="192" t="s">
        <v>43</v>
      </c>
      <c r="O197" s="68"/>
      <c r="P197" s="193">
        <f t="shared" si="11"/>
        <v>0</v>
      </c>
      <c r="Q197" s="193">
        <v>0</v>
      </c>
      <c r="R197" s="193">
        <f t="shared" si="12"/>
        <v>0</v>
      </c>
      <c r="S197" s="193">
        <v>0</v>
      </c>
      <c r="T197" s="194">
        <f t="shared" si="1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5" t="s">
        <v>168</v>
      </c>
      <c r="AT197" s="195" t="s">
        <v>164</v>
      </c>
      <c r="AU197" s="195" t="s">
        <v>169</v>
      </c>
      <c r="AY197" s="14" t="s">
        <v>161</v>
      </c>
      <c r="BE197" s="196">
        <f t="shared" si="14"/>
        <v>0</v>
      </c>
      <c r="BF197" s="196">
        <f t="shared" si="15"/>
        <v>0</v>
      </c>
      <c r="BG197" s="196">
        <f t="shared" si="16"/>
        <v>0</v>
      </c>
      <c r="BH197" s="196">
        <f t="shared" si="17"/>
        <v>0</v>
      </c>
      <c r="BI197" s="196">
        <f t="shared" si="18"/>
        <v>0</v>
      </c>
      <c r="BJ197" s="14" t="s">
        <v>169</v>
      </c>
      <c r="BK197" s="197">
        <f t="shared" si="19"/>
        <v>0</v>
      </c>
      <c r="BL197" s="14" t="s">
        <v>168</v>
      </c>
      <c r="BM197" s="195" t="s">
        <v>377</v>
      </c>
    </row>
    <row r="198" spans="1:65" s="12" customFormat="1" ht="22.95" customHeight="1">
      <c r="B198" s="168"/>
      <c r="C198" s="169"/>
      <c r="D198" s="170" t="s">
        <v>76</v>
      </c>
      <c r="E198" s="182" t="s">
        <v>378</v>
      </c>
      <c r="F198" s="182" t="s">
        <v>379</v>
      </c>
      <c r="G198" s="169"/>
      <c r="H198" s="169"/>
      <c r="I198" s="172"/>
      <c r="J198" s="183">
        <f>BK198</f>
        <v>0</v>
      </c>
      <c r="K198" s="169"/>
      <c r="L198" s="174"/>
      <c r="M198" s="175"/>
      <c r="N198" s="176"/>
      <c r="O198" s="176"/>
      <c r="P198" s="177">
        <f>P199</f>
        <v>0</v>
      </c>
      <c r="Q198" s="176"/>
      <c r="R198" s="177">
        <f>R199</f>
        <v>0</v>
      </c>
      <c r="S198" s="176"/>
      <c r="T198" s="178">
        <f>T199</f>
        <v>0</v>
      </c>
      <c r="AR198" s="179" t="s">
        <v>85</v>
      </c>
      <c r="AT198" s="180" t="s">
        <v>76</v>
      </c>
      <c r="AU198" s="180" t="s">
        <v>85</v>
      </c>
      <c r="AY198" s="179" t="s">
        <v>161</v>
      </c>
      <c r="BK198" s="181">
        <f>BK199</f>
        <v>0</v>
      </c>
    </row>
    <row r="199" spans="1:65" s="2" customFormat="1" ht="21.75" customHeight="1">
      <c r="A199" s="31"/>
      <c r="B199" s="32"/>
      <c r="C199" s="184" t="s">
        <v>380</v>
      </c>
      <c r="D199" s="184" t="s">
        <v>164</v>
      </c>
      <c r="E199" s="185" t="s">
        <v>381</v>
      </c>
      <c r="F199" s="186" t="s">
        <v>382</v>
      </c>
      <c r="G199" s="187" t="s">
        <v>352</v>
      </c>
      <c r="H199" s="188">
        <v>226.196</v>
      </c>
      <c r="I199" s="189"/>
      <c r="J199" s="188">
        <f>ROUND(I199*H199,3)</f>
        <v>0</v>
      </c>
      <c r="K199" s="190"/>
      <c r="L199" s="36"/>
      <c r="M199" s="191" t="s">
        <v>1</v>
      </c>
      <c r="N199" s="192" t="s">
        <v>43</v>
      </c>
      <c r="O199" s="68"/>
      <c r="P199" s="193">
        <f>O199*H199</f>
        <v>0</v>
      </c>
      <c r="Q199" s="193">
        <v>0</v>
      </c>
      <c r="R199" s="193">
        <f>Q199*H199</f>
        <v>0</v>
      </c>
      <c r="S199" s="193">
        <v>0</v>
      </c>
      <c r="T199" s="194">
        <f>S199*H199</f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5" t="s">
        <v>168</v>
      </c>
      <c r="AT199" s="195" t="s">
        <v>164</v>
      </c>
      <c r="AU199" s="195" t="s">
        <v>169</v>
      </c>
      <c r="AY199" s="14" t="s">
        <v>161</v>
      </c>
      <c r="BE199" s="196">
        <f>IF(N199="základná",J199,0)</f>
        <v>0</v>
      </c>
      <c r="BF199" s="196">
        <f>IF(N199="znížená",J199,0)</f>
        <v>0</v>
      </c>
      <c r="BG199" s="196">
        <f>IF(N199="zákl. prenesená",J199,0)</f>
        <v>0</v>
      </c>
      <c r="BH199" s="196">
        <f>IF(N199="zníž. prenesená",J199,0)</f>
        <v>0</v>
      </c>
      <c r="BI199" s="196">
        <f>IF(N199="nulová",J199,0)</f>
        <v>0</v>
      </c>
      <c r="BJ199" s="14" t="s">
        <v>169</v>
      </c>
      <c r="BK199" s="197">
        <f>ROUND(I199*H199,3)</f>
        <v>0</v>
      </c>
      <c r="BL199" s="14" t="s">
        <v>168</v>
      </c>
      <c r="BM199" s="195" t="s">
        <v>383</v>
      </c>
    </row>
    <row r="200" spans="1:65" s="12" customFormat="1" ht="25.95" customHeight="1">
      <c r="B200" s="168"/>
      <c r="C200" s="169"/>
      <c r="D200" s="170" t="s">
        <v>76</v>
      </c>
      <c r="E200" s="171" t="s">
        <v>384</v>
      </c>
      <c r="F200" s="171" t="s">
        <v>385</v>
      </c>
      <c r="G200" s="169"/>
      <c r="H200" s="169"/>
      <c r="I200" s="172"/>
      <c r="J200" s="173">
        <f>BK200</f>
        <v>0</v>
      </c>
      <c r="K200" s="169"/>
      <c r="L200" s="174"/>
      <c r="M200" s="175"/>
      <c r="N200" s="176"/>
      <c r="O200" s="176"/>
      <c r="P200" s="177">
        <f>P201+P209+P211+P213+P215+P217+P228+P235+P240+P242+P252+P268+P274+P277+P285+P290+P296</f>
        <v>0</v>
      </c>
      <c r="Q200" s="176"/>
      <c r="R200" s="177">
        <f>R201+R209+R211+R213+R215+R217+R228+R235+R240+R242+R252+R268+R274+R277+R285+R290+R296</f>
        <v>12.976486592400001</v>
      </c>
      <c r="S200" s="176"/>
      <c r="T200" s="178">
        <f>T201+T209+T211+T213+T215+T217+T228+T235+T240+T242+T252+T268+T274+T277+T285+T290+T296</f>
        <v>4.0236800000000006</v>
      </c>
      <c r="AR200" s="179" t="s">
        <v>169</v>
      </c>
      <c r="AT200" s="180" t="s">
        <v>76</v>
      </c>
      <c r="AU200" s="180" t="s">
        <v>77</v>
      </c>
      <c r="AY200" s="179" t="s">
        <v>161</v>
      </c>
      <c r="BK200" s="181">
        <f>BK201+BK209+BK211+BK213+BK215+BK217+BK228+BK235+BK240+BK242+BK252+BK268+BK274+BK277+BK285+BK290+BK296</f>
        <v>0</v>
      </c>
    </row>
    <row r="201" spans="1:65" s="12" customFormat="1" ht="22.95" customHeight="1">
      <c r="B201" s="168"/>
      <c r="C201" s="169"/>
      <c r="D201" s="170" t="s">
        <v>76</v>
      </c>
      <c r="E201" s="182" t="s">
        <v>386</v>
      </c>
      <c r="F201" s="182" t="s">
        <v>387</v>
      </c>
      <c r="G201" s="169"/>
      <c r="H201" s="169"/>
      <c r="I201" s="172"/>
      <c r="J201" s="183">
        <f>BK201</f>
        <v>0</v>
      </c>
      <c r="K201" s="169"/>
      <c r="L201" s="174"/>
      <c r="M201" s="175"/>
      <c r="N201" s="176"/>
      <c r="O201" s="176"/>
      <c r="P201" s="177">
        <f>SUM(P202:P208)</f>
        <v>0</v>
      </c>
      <c r="Q201" s="176"/>
      <c r="R201" s="177">
        <f>SUM(R202:R208)</f>
        <v>0.1157175</v>
      </c>
      <c r="S201" s="176"/>
      <c r="T201" s="178">
        <f>SUM(T202:T208)</f>
        <v>0</v>
      </c>
      <c r="AR201" s="179" t="s">
        <v>169</v>
      </c>
      <c r="AT201" s="180" t="s">
        <v>76</v>
      </c>
      <c r="AU201" s="180" t="s">
        <v>85</v>
      </c>
      <c r="AY201" s="179" t="s">
        <v>161</v>
      </c>
      <c r="BK201" s="181">
        <f>SUM(BK202:BK208)</f>
        <v>0</v>
      </c>
    </row>
    <row r="202" spans="1:65" s="2" customFormat="1" ht="33" customHeight="1">
      <c r="A202" s="31"/>
      <c r="B202" s="32"/>
      <c r="C202" s="184" t="s">
        <v>388</v>
      </c>
      <c r="D202" s="184" t="s">
        <v>164</v>
      </c>
      <c r="E202" s="185" t="s">
        <v>389</v>
      </c>
      <c r="F202" s="186" t="s">
        <v>390</v>
      </c>
      <c r="G202" s="187" t="s">
        <v>173</v>
      </c>
      <c r="H202" s="188">
        <v>66.599999999999994</v>
      </c>
      <c r="I202" s="189"/>
      <c r="J202" s="188">
        <f t="shared" ref="J202:J208" si="20">ROUND(I202*H202,3)</f>
        <v>0</v>
      </c>
      <c r="K202" s="190"/>
      <c r="L202" s="36"/>
      <c r="M202" s="191" t="s">
        <v>1</v>
      </c>
      <c r="N202" s="192" t="s">
        <v>43</v>
      </c>
      <c r="O202" s="68"/>
      <c r="P202" s="193">
        <f t="shared" ref="P202:P208" si="21">O202*H202</f>
        <v>0</v>
      </c>
      <c r="Q202" s="193">
        <v>0</v>
      </c>
      <c r="R202" s="193">
        <f t="shared" ref="R202:R208" si="22">Q202*H202</f>
        <v>0</v>
      </c>
      <c r="S202" s="193">
        <v>0</v>
      </c>
      <c r="T202" s="194">
        <f t="shared" ref="T202:T208" si="23">S202*H202</f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5" t="s">
        <v>226</v>
      </c>
      <c r="AT202" s="195" t="s">
        <v>164</v>
      </c>
      <c r="AU202" s="195" t="s">
        <v>169</v>
      </c>
      <c r="AY202" s="14" t="s">
        <v>161</v>
      </c>
      <c r="BE202" s="196">
        <f t="shared" ref="BE202:BE208" si="24">IF(N202="základná",J202,0)</f>
        <v>0</v>
      </c>
      <c r="BF202" s="196">
        <f t="shared" ref="BF202:BF208" si="25">IF(N202="znížená",J202,0)</f>
        <v>0</v>
      </c>
      <c r="BG202" s="196">
        <f t="shared" ref="BG202:BG208" si="26">IF(N202="zákl. prenesená",J202,0)</f>
        <v>0</v>
      </c>
      <c r="BH202" s="196">
        <f t="shared" ref="BH202:BH208" si="27">IF(N202="zníž. prenesená",J202,0)</f>
        <v>0</v>
      </c>
      <c r="BI202" s="196">
        <f t="shared" ref="BI202:BI208" si="28">IF(N202="nulová",J202,0)</f>
        <v>0</v>
      </c>
      <c r="BJ202" s="14" t="s">
        <v>169</v>
      </c>
      <c r="BK202" s="197">
        <f t="shared" ref="BK202:BK208" si="29">ROUND(I202*H202,3)</f>
        <v>0</v>
      </c>
      <c r="BL202" s="14" t="s">
        <v>226</v>
      </c>
      <c r="BM202" s="195" t="s">
        <v>391</v>
      </c>
    </row>
    <row r="203" spans="1:65" s="2" customFormat="1" ht="33" customHeight="1">
      <c r="A203" s="31"/>
      <c r="B203" s="32"/>
      <c r="C203" s="198" t="s">
        <v>392</v>
      </c>
      <c r="D203" s="198" t="s">
        <v>272</v>
      </c>
      <c r="E203" s="199" t="s">
        <v>393</v>
      </c>
      <c r="F203" s="200" t="s">
        <v>394</v>
      </c>
      <c r="G203" s="201" t="s">
        <v>395</v>
      </c>
      <c r="H203" s="202">
        <v>73.260000000000005</v>
      </c>
      <c r="I203" s="203"/>
      <c r="J203" s="202">
        <f t="shared" si="20"/>
        <v>0</v>
      </c>
      <c r="K203" s="204"/>
      <c r="L203" s="205"/>
      <c r="M203" s="206" t="s">
        <v>1</v>
      </c>
      <c r="N203" s="207" t="s">
        <v>43</v>
      </c>
      <c r="O203" s="68"/>
      <c r="P203" s="193">
        <f t="shared" si="21"/>
        <v>0</v>
      </c>
      <c r="Q203" s="193">
        <v>1E-3</v>
      </c>
      <c r="R203" s="193">
        <f t="shared" si="22"/>
        <v>7.3260000000000006E-2</v>
      </c>
      <c r="S203" s="193">
        <v>0</v>
      </c>
      <c r="T203" s="194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5" t="s">
        <v>293</v>
      </c>
      <c r="AT203" s="195" t="s">
        <v>272</v>
      </c>
      <c r="AU203" s="195" t="s">
        <v>169</v>
      </c>
      <c r="AY203" s="14" t="s">
        <v>161</v>
      </c>
      <c r="BE203" s="196">
        <f t="shared" si="24"/>
        <v>0</v>
      </c>
      <c r="BF203" s="196">
        <f t="shared" si="25"/>
        <v>0</v>
      </c>
      <c r="BG203" s="196">
        <f t="shared" si="26"/>
        <v>0</v>
      </c>
      <c r="BH203" s="196">
        <f t="shared" si="27"/>
        <v>0</v>
      </c>
      <c r="BI203" s="196">
        <f t="shared" si="28"/>
        <v>0</v>
      </c>
      <c r="BJ203" s="14" t="s">
        <v>169</v>
      </c>
      <c r="BK203" s="197">
        <f t="shared" si="29"/>
        <v>0</v>
      </c>
      <c r="BL203" s="14" t="s">
        <v>226</v>
      </c>
      <c r="BM203" s="195" t="s">
        <v>396</v>
      </c>
    </row>
    <row r="204" spans="1:65" s="2" customFormat="1" ht="44.25" customHeight="1">
      <c r="A204" s="31"/>
      <c r="B204" s="32"/>
      <c r="C204" s="198" t="s">
        <v>397</v>
      </c>
      <c r="D204" s="198" t="s">
        <v>272</v>
      </c>
      <c r="E204" s="199" t="s">
        <v>398</v>
      </c>
      <c r="F204" s="200" t="s">
        <v>399</v>
      </c>
      <c r="G204" s="201" t="s">
        <v>244</v>
      </c>
      <c r="H204" s="202">
        <v>61.25</v>
      </c>
      <c r="I204" s="203"/>
      <c r="J204" s="202">
        <f t="shared" si="20"/>
        <v>0</v>
      </c>
      <c r="K204" s="204"/>
      <c r="L204" s="205"/>
      <c r="M204" s="206" t="s">
        <v>1</v>
      </c>
      <c r="N204" s="207" t="s">
        <v>43</v>
      </c>
      <c r="O204" s="68"/>
      <c r="P204" s="193">
        <f t="shared" si="21"/>
        <v>0</v>
      </c>
      <c r="Q204" s="193">
        <v>5.0000000000000002E-5</v>
      </c>
      <c r="R204" s="193">
        <f t="shared" si="22"/>
        <v>3.0625000000000001E-3</v>
      </c>
      <c r="S204" s="193">
        <v>0</v>
      </c>
      <c r="T204" s="194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5" t="s">
        <v>293</v>
      </c>
      <c r="AT204" s="195" t="s">
        <v>272</v>
      </c>
      <c r="AU204" s="195" t="s">
        <v>169</v>
      </c>
      <c r="AY204" s="14" t="s">
        <v>161</v>
      </c>
      <c r="BE204" s="196">
        <f t="shared" si="24"/>
        <v>0</v>
      </c>
      <c r="BF204" s="196">
        <f t="shared" si="25"/>
        <v>0</v>
      </c>
      <c r="BG204" s="196">
        <f t="shared" si="26"/>
        <v>0</v>
      </c>
      <c r="BH204" s="196">
        <f t="shared" si="27"/>
        <v>0</v>
      </c>
      <c r="BI204" s="196">
        <f t="shared" si="28"/>
        <v>0</v>
      </c>
      <c r="BJ204" s="14" t="s">
        <v>169</v>
      </c>
      <c r="BK204" s="197">
        <f t="shared" si="29"/>
        <v>0</v>
      </c>
      <c r="BL204" s="14" t="s">
        <v>226</v>
      </c>
      <c r="BM204" s="195" t="s">
        <v>400</v>
      </c>
    </row>
    <row r="205" spans="1:65" s="2" customFormat="1" ht="21.75" customHeight="1">
      <c r="A205" s="31"/>
      <c r="B205" s="32"/>
      <c r="C205" s="184" t="s">
        <v>401</v>
      </c>
      <c r="D205" s="184" t="s">
        <v>164</v>
      </c>
      <c r="E205" s="185" t="s">
        <v>402</v>
      </c>
      <c r="F205" s="186" t="s">
        <v>403</v>
      </c>
      <c r="G205" s="187" t="s">
        <v>173</v>
      </c>
      <c r="H205" s="188">
        <v>34.200000000000003</v>
      </c>
      <c r="I205" s="189"/>
      <c r="J205" s="188">
        <f t="shared" si="20"/>
        <v>0</v>
      </c>
      <c r="K205" s="190"/>
      <c r="L205" s="36"/>
      <c r="M205" s="191" t="s">
        <v>1</v>
      </c>
      <c r="N205" s="192" t="s">
        <v>43</v>
      </c>
      <c r="O205" s="68"/>
      <c r="P205" s="193">
        <f t="shared" si="21"/>
        <v>0</v>
      </c>
      <c r="Q205" s="193">
        <v>0</v>
      </c>
      <c r="R205" s="193">
        <f t="shared" si="22"/>
        <v>0</v>
      </c>
      <c r="S205" s="193">
        <v>0</v>
      </c>
      <c r="T205" s="194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5" t="s">
        <v>226</v>
      </c>
      <c r="AT205" s="195" t="s">
        <v>164</v>
      </c>
      <c r="AU205" s="195" t="s">
        <v>169</v>
      </c>
      <c r="AY205" s="14" t="s">
        <v>161</v>
      </c>
      <c r="BE205" s="196">
        <f t="shared" si="24"/>
        <v>0</v>
      </c>
      <c r="BF205" s="196">
        <f t="shared" si="25"/>
        <v>0</v>
      </c>
      <c r="BG205" s="196">
        <f t="shared" si="26"/>
        <v>0</v>
      </c>
      <c r="BH205" s="196">
        <f t="shared" si="27"/>
        <v>0</v>
      </c>
      <c r="BI205" s="196">
        <f t="shared" si="28"/>
        <v>0</v>
      </c>
      <c r="BJ205" s="14" t="s">
        <v>169</v>
      </c>
      <c r="BK205" s="197">
        <f t="shared" si="29"/>
        <v>0</v>
      </c>
      <c r="BL205" s="14" t="s">
        <v>226</v>
      </c>
      <c r="BM205" s="195" t="s">
        <v>404</v>
      </c>
    </row>
    <row r="206" spans="1:65" s="2" customFormat="1" ht="33" customHeight="1">
      <c r="A206" s="31"/>
      <c r="B206" s="32"/>
      <c r="C206" s="198" t="s">
        <v>405</v>
      </c>
      <c r="D206" s="198" t="s">
        <v>272</v>
      </c>
      <c r="E206" s="199" t="s">
        <v>393</v>
      </c>
      <c r="F206" s="200" t="s">
        <v>394</v>
      </c>
      <c r="G206" s="201" t="s">
        <v>395</v>
      </c>
      <c r="H206" s="202">
        <v>37.619999999999997</v>
      </c>
      <c r="I206" s="203"/>
      <c r="J206" s="202">
        <f t="shared" si="20"/>
        <v>0</v>
      </c>
      <c r="K206" s="204"/>
      <c r="L206" s="205"/>
      <c r="M206" s="206" t="s">
        <v>1</v>
      </c>
      <c r="N206" s="207" t="s">
        <v>43</v>
      </c>
      <c r="O206" s="68"/>
      <c r="P206" s="193">
        <f t="shared" si="21"/>
        <v>0</v>
      </c>
      <c r="Q206" s="193">
        <v>1E-3</v>
      </c>
      <c r="R206" s="193">
        <f t="shared" si="22"/>
        <v>3.7620000000000001E-2</v>
      </c>
      <c r="S206" s="193">
        <v>0</v>
      </c>
      <c r="T206" s="194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5" t="s">
        <v>293</v>
      </c>
      <c r="AT206" s="195" t="s">
        <v>272</v>
      </c>
      <c r="AU206" s="195" t="s">
        <v>169</v>
      </c>
      <c r="AY206" s="14" t="s">
        <v>161</v>
      </c>
      <c r="BE206" s="196">
        <f t="shared" si="24"/>
        <v>0</v>
      </c>
      <c r="BF206" s="196">
        <f t="shared" si="25"/>
        <v>0</v>
      </c>
      <c r="BG206" s="196">
        <f t="shared" si="26"/>
        <v>0</v>
      </c>
      <c r="BH206" s="196">
        <f t="shared" si="27"/>
        <v>0</v>
      </c>
      <c r="BI206" s="196">
        <f t="shared" si="28"/>
        <v>0</v>
      </c>
      <c r="BJ206" s="14" t="s">
        <v>169</v>
      </c>
      <c r="BK206" s="197">
        <f t="shared" si="29"/>
        <v>0</v>
      </c>
      <c r="BL206" s="14" t="s">
        <v>226</v>
      </c>
      <c r="BM206" s="195" t="s">
        <v>406</v>
      </c>
    </row>
    <row r="207" spans="1:65" s="2" customFormat="1" ht="44.25" customHeight="1">
      <c r="A207" s="31"/>
      <c r="B207" s="32"/>
      <c r="C207" s="198" t="s">
        <v>407</v>
      </c>
      <c r="D207" s="198" t="s">
        <v>272</v>
      </c>
      <c r="E207" s="199" t="s">
        <v>398</v>
      </c>
      <c r="F207" s="200" t="s">
        <v>399</v>
      </c>
      <c r="G207" s="201" t="s">
        <v>244</v>
      </c>
      <c r="H207" s="202">
        <v>35.5</v>
      </c>
      <c r="I207" s="203"/>
      <c r="J207" s="202">
        <f t="shared" si="20"/>
        <v>0</v>
      </c>
      <c r="K207" s="204"/>
      <c r="L207" s="205"/>
      <c r="M207" s="206" t="s">
        <v>1</v>
      </c>
      <c r="N207" s="207" t="s">
        <v>43</v>
      </c>
      <c r="O207" s="68"/>
      <c r="P207" s="193">
        <f t="shared" si="21"/>
        <v>0</v>
      </c>
      <c r="Q207" s="193">
        <v>5.0000000000000002E-5</v>
      </c>
      <c r="R207" s="193">
        <f t="shared" si="22"/>
        <v>1.7750000000000001E-3</v>
      </c>
      <c r="S207" s="193">
        <v>0</v>
      </c>
      <c r="T207" s="194">
        <f t="shared" si="2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5" t="s">
        <v>293</v>
      </c>
      <c r="AT207" s="195" t="s">
        <v>272</v>
      </c>
      <c r="AU207" s="195" t="s">
        <v>169</v>
      </c>
      <c r="AY207" s="14" t="s">
        <v>161</v>
      </c>
      <c r="BE207" s="196">
        <f t="shared" si="24"/>
        <v>0</v>
      </c>
      <c r="BF207" s="196">
        <f t="shared" si="25"/>
        <v>0</v>
      </c>
      <c r="BG207" s="196">
        <f t="shared" si="26"/>
        <v>0</v>
      </c>
      <c r="BH207" s="196">
        <f t="shared" si="27"/>
        <v>0</v>
      </c>
      <c r="BI207" s="196">
        <f t="shared" si="28"/>
        <v>0</v>
      </c>
      <c r="BJ207" s="14" t="s">
        <v>169</v>
      </c>
      <c r="BK207" s="197">
        <f t="shared" si="29"/>
        <v>0</v>
      </c>
      <c r="BL207" s="14" t="s">
        <v>226</v>
      </c>
      <c r="BM207" s="195" t="s">
        <v>408</v>
      </c>
    </row>
    <row r="208" spans="1:65" s="2" customFormat="1" ht="21.75" customHeight="1">
      <c r="A208" s="31"/>
      <c r="B208" s="32"/>
      <c r="C208" s="184" t="s">
        <v>409</v>
      </c>
      <c r="D208" s="184" t="s">
        <v>164</v>
      </c>
      <c r="E208" s="185" t="s">
        <v>410</v>
      </c>
      <c r="F208" s="186" t="s">
        <v>411</v>
      </c>
      <c r="G208" s="187" t="s">
        <v>412</v>
      </c>
      <c r="H208" s="189"/>
      <c r="I208" s="189"/>
      <c r="J208" s="188">
        <f t="shared" si="20"/>
        <v>0</v>
      </c>
      <c r="K208" s="190"/>
      <c r="L208" s="36"/>
      <c r="M208" s="191" t="s">
        <v>1</v>
      </c>
      <c r="N208" s="192" t="s">
        <v>43</v>
      </c>
      <c r="O208" s="68"/>
      <c r="P208" s="193">
        <f t="shared" si="21"/>
        <v>0</v>
      </c>
      <c r="Q208" s="193">
        <v>0</v>
      </c>
      <c r="R208" s="193">
        <f t="shared" si="22"/>
        <v>0</v>
      </c>
      <c r="S208" s="193">
        <v>0</v>
      </c>
      <c r="T208" s="194">
        <f t="shared" si="2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5" t="s">
        <v>226</v>
      </c>
      <c r="AT208" s="195" t="s">
        <v>164</v>
      </c>
      <c r="AU208" s="195" t="s">
        <v>169</v>
      </c>
      <c r="AY208" s="14" t="s">
        <v>161</v>
      </c>
      <c r="BE208" s="196">
        <f t="shared" si="24"/>
        <v>0</v>
      </c>
      <c r="BF208" s="196">
        <f t="shared" si="25"/>
        <v>0</v>
      </c>
      <c r="BG208" s="196">
        <f t="shared" si="26"/>
        <v>0</v>
      </c>
      <c r="BH208" s="196">
        <f t="shared" si="27"/>
        <v>0</v>
      </c>
      <c r="BI208" s="196">
        <f t="shared" si="28"/>
        <v>0</v>
      </c>
      <c r="BJ208" s="14" t="s">
        <v>169</v>
      </c>
      <c r="BK208" s="197">
        <f t="shared" si="29"/>
        <v>0</v>
      </c>
      <c r="BL208" s="14" t="s">
        <v>226</v>
      </c>
      <c r="BM208" s="195" t="s">
        <v>413</v>
      </c>
    </row>
    <row r="209" spans="1:65" s="12" customFormat="1" ht="22.95" customHeight="1">
      <c r="B209" s="168"/>
      <c r="C209" s="169"/>
      <c r="D209" s="170" t="s">
        <v>76</v>
      </c>
      <c r="E209" s="182" t="s">
        <v>414</v>
      </c>
      <c r="F209" s="182" t="s">
        <v>415</v>
      </c>
      <c r="G209" s="169"/>
      <c r="H209" s="169"/>
      <c r="I209" s="172"/>
      <c r="J209" s="183">
        <f>BK209</f>
        <v>0</v>
      </c>
      <c r="K209" s="169"/>
      <c r="L209" s="174"/>
      <c r="M209" s="175"/>
      <c r="N209" s="176"/>
      <c r="O209" s="176"/>
      <c r="P209" s="177">
        <f>P210</f>
        <v>0</v>
      </c>
      <c r="Q209" s="176"/>
      <c r="R209" s="177">
        <f>R210</f>
        <v>0</v>
      </c>
      <c r="S209" s="176"/>
      <c r="T209" s="178">
        <f>T210</f>
        <v>0</v>
      </c>
      <c r="AR209" s="179" t="s">
        <v>169</v>
      </c>
      <c r="AT209" s="180" t="s">
        <v>76</v>
      </c>
      <c r="AU209" s="180" t="s">
        <v>85</v>
      </c>
      <c r="AY209" s="179" t="s">
        <v>161</v>
      </c>
      <c r="BK209" s="181">
        <f>BK210</f>
        <v>0</v>
      </c>
    </row>
    <row r="210" spans="1:65" s="2" customFormat="1" ht="16.5" customHeight="1">
      <c r="A210" s="31"/>
      <c r="B210" s="32"/>
      <c r="C210" s="184" t="s">
        <v>416</v>
      </c>
      <c r="D210" s="184" t="s">
        <v>164</v>
      </c>
      <c r="E210" s="185" t="s">
        <v>414</v>
      </c>
      <c r="F210" s="186" t="s">
        <v>417</v>
      </c>
      <c r="G210" s="187" t="s">
        <v>418</v>
      </c>
      <c r="H210" s="188">
        <v>1</v>
      </c>
      <c r="I210" s="189"/>
      <c r="J210" s="188">
        <f>ROUND(I210*H210,3)</f>
        <v>0</v>
      </c>
      <c r="K210" s="190"/>
      <c r="L210" s="36"/>
      <c r="M210" s="191" t="s">
        <v>1</v>
      </c>
      <c r="N210" s="192" t="s">
        <v>43</v>
      </c>
      <c r="O210" s="68"/>
      <c r="P210" s="193">
        <f>O210*H210</f>
        <v>0</v>
      </c>
      <c r="Q210" s="193">
        <v>0</v>
      </c>
      <c r="R210" s="193">
        <f>Q210*H210</f>
        <v>0</v>
      </c>
      <c r="S210" s="193">
        <v>0</v>
      </c>
      <c r="T210" s="194">
        <f>S210*H210</f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5" t="s">
        <v>226</v>
      </c>
      <c r="AT210" s="195" t="s">
        <v>164</v>
      </c>
      <c r="AU210" s="195" t="s">
        <v>169</v>
      </c>
      <c r="AY210" s="14" t="s">
        <v>161</v>
      </c>
      <c r="BE210" s="196">
        <f>IF(N210="základná",J210,0)</f>
        <v>0</v>
      </c>
      <c r="BF210" s="196">
        <f>IF(N210="znížená",J210,0)</f>
        <v>0</v>
      </c>
      <c r="BG210" s="196">
        <f>IF(N210="zákl. prenesená",J210,0)</f>
        <v>0</v>
      </c>
      <c r="BH210" s="196">
        <f>IF(N210="zníž. prenesená",J210,0)</f>
        <v>0</v>
      </c>
      <c r="BI210" s="196">
        <f>IF(N210="nulová",J210,0)</f>
        <v>0</v>
      </c>
      <c r="BJ210" s="14" t="s">
        <v>169</v>
      </c>
      <c r="BK210" s="197">
        <f>ROUND(I210*H210,3)</f>
        <v>0</v>
      </c>
      <c r="BL210" s="14" t="s">
        <v>226</v>
      </c>
      <c r="BM210" s="195" t="s">
        <v>419</v>
      </c>
    </row>
    <row r="211" spans="1:65" s="12" customFormat="1" ht="22.95" customHeight="1">
      <c r="B211" s="168"/>
      <c r="C211" s="169"/>
      <c r="D211" s="170" t="s">
        <v>76</v>
      </c>
      <c r="E211" s="182" t="s">
        <v>420</v>
      </c>
      <c r="F211" s="182" t="s">
        <v>421</v>
      </c>
      <c r="G211" s="169"/>
      <c r="H211" s="169"/>
      <c r="I211" s="172"/>
      <c r="J211" s="183">
        <f>BK211</f>
        <v>0</v>
      </c>
      <c r="K211" s="169"/>
      <c r="L211" s="174"/>
      <c r="M211" s="175"/>
      <c r="N211" s="176"/>
      <c r="O211" s="176"/>
      <c r="P211" s="177">
        <f>P212</f>
        <v>0</v>
      </c>
      <c r="Q211" s="176"/>
      <c r="R211" s="177">
        <f>R212</f>
        <v>0</v>
      </c>
      <c r="S211" s="176"/>
      <c r="T211" s="178">
        <f>T212</f>
        <v>0</v>
      </c>
      <c r="AR211" s="179" t="s">
        <v>169</v>
      </c>
      <c r="AT211" s="180" t="s">
        <v>76</v>
      </c>
      <c r="AU211" s="180" t="s">
        <v>85</v>
      </c>
      <c r="AY211" s="179" t="s">
        <v>161</v>
      </c>
      <c r="BK211" s="181">
        <f>BK212</f>
        <v>0</v>
      </c>
    </row>
    <row r="212" spans="1:65" s="2" customFormat="1" ht="21.75" customHeight="1">
      <c r="A212" s="31"/>
      <c r="B212" s="32"/>
      <c r="C212" s="184" t="s">
        <v>422</v>
      </c>
      <c r="D212" s="184" t="s">
        <v>164</v>
      </c>
      <c r="E212" s="185" t="s">
        <v>420</v>
      </c>
      <c r="F212" s="186" t="s">
        <v>423</v>
      </c>
      <c r="G212" s="187" t="s">
        <v>418</v>
      </c>
      <c r="H212" s="188">
        <v>1</v>
      </c>
      <c r="I212" s="189"/>
      <c r="J212" s="188">
        <f>ROUND(I212*H212,3)</f>
        <v>0</v>
      </c>
      <c r="K212" s="190"/>
      <c r="L212" s="36"/>
      <c r="M212" s="191" t="s">
        <v>1</v>
      </c>
      <c r="N212" s="192" t="s">
        <v>43</v>
      </c>
      <c r="O212" s="68"/>
      <c r="P212" s="193">
        <f>O212*H212</f>
        <v>0</v>
      </c>
      <c r="Q212" s="193">
        <v>0</v>
      </c>
      <c r="R212" s="193">
        <f>Q212*H212</f>
        <v>0</v>
      </c>
      <c r="S212" s="193">
        <v>0</v>
      </c>
      <c r="T212" s="194">
        <f>S212*H212</f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5" t="s">
        <v>226</v>
      </c>
      <c r="AT212" s="195" t="s">
        <v>164</v>
      </c>
      <c r="AU212" s="195" t="s">
        <v>169</v>
      </c>
      <c r="AY212" s="14" t="s">
        <v>161</v>
      </c>
      <c r="BE212" s="196">
        <f>IF(N212="základná",J212,0)</f>
        <v>0</v>
      </c>
      <c r="BF212" s="196">
        <f>IF(N212="znížená",J212,0)</f>
        <v>0</v>
      </c>
      <c r="BG212" s="196">
        <f>IF(N212="zákl. prenesená",J212,0)</f>
        <v>0</v>
      </c>
      <c r="BH212" s="196">
        <f>IF(N212="zníž. prenesená",J212,0)</f>
        <v>0</v>
      </c>
      <c r="BI212" s="196">
        <f>IF(N212="nulová",J212,0)</f>
        <v>0</v>
      </c>
      <c r="BJ212" s="14" t="s">
        <v>169</v>
      </c>
      <c r="BK212" s="197">
        <f>ROUND(I212*H212,3)</f>
        <v>0</v>
      </c>
      <c r="BL212" s="14" t="s">
        <v>226</v>
      </c>
      <c r="BM212" s="195" t="s">
        <v>424</v>
      </c>
    </row>
    <row r="213" spans="1:65" s="12" customFormat="1" ht="22.95" customHeight="1">
      <c r="B213" s="168"/>
      <c r="C213" s="169"/>
      <c r="D213" s="170" t="s">
        <v>76</v>
      </c>
      <c r="E213" s="182" t="s">
        <v>425</v>
      </c>
      <c r="F213" s="182" t="s">
        <v>426</v>
      </c>
      <c r="G213" s="169"/>
      <c r="H213" s="169"/>
      <c r="I213" s="172"/>
      <c r="J213" s="183">
        <f>BK213</f>
        <v>0</v>
      </c>
      <c r="K213" s="169"/>
      <c r="L213" s="174"/>
      <c r="M213" s="175"/>
      <c r="N213" s="176"/>
      <c r="O213" s="176"/>
      <c r="P213" s="177">
        <f>P214</f>
        <v>0</v>
      </c>
      <c r="Q213" s="176"/>
      <c r="R213" s="177">
        <f>R214</f>
        <v>0</v>
      </c>
      <c r="S213" s="176"/>
      <c r="T213" s="178">
        <f>T214</f>
        <v>0</v>
      </c>
      <c r="AR213" s="179" t="s">
        <v>169</v>
      </c>
      <c r="AT213" s="180" t="s">
        <v>76</v>
      </c>
      <c r="AU213" s="180" t="s">
        <v>85</v>
      </c>
      <c r="AY213" s="179" t="s">
        <v>161</v>
      </c>
      <c r="BK213" s="181">
        <f>BK214</f>
        <v>0</v>
      </c>
    </row>
    <row r="214" spans="1:65" s="2" customFormat="1" ht="21.75" customHeight="1">
      <c r="A214" s="31"/>
      <c r="B214" s="32"/>
      <c r="C214" s="184" t="s">
        <v>427</v>
      </c>
      <c r="D214" s="184" t="s">
        <v>164</v>
      </c>
      <c r="E214" s="185" t="s">
        <v>425</v>
      </c>
      <c r="F214" s="186" t="s">
        <v>428</v>
      </c>
      <c r="G214" s="187" t="s">
        <v>418</v>
      </c>
      <c r="H214" s="188">
        <v>1</v>
      </c>
      <c r="I214" s="189"/>
      <c r="J214" s="188">
        <f>ROUND(I214*H214,3)</f>
        <v>0</v>
      </c>
      <c r="K214" s="190"/>
      <c r="L214" s="36"/>
      <c r="M214" s="191" t="s">
        <v>1</v>
      </c>
      <c r="N214" s="192" t="s">
        <v>43</v>
      </c>
      <c r="O214" s="68"/>
      <c r="P214" s="193">
        <f>O214*H214</f>
        <v>0</v>
      </c>
      <c r="Q214" s="193">
        <v>0</v>
      </c>
      <c r="R214" s="193">
        <f>Q214*H214</f>
        <v>0</v>
      </c>
      <c r="S214" s="193">
        <v>0</v>
      </c>
      <c r="T214" s="194">
        <f>S214*H214</f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5" t="s">
        <v>226</v>
      </c>
      <c r="AT214" s="195" t="s">
        <v>164</v>
      </c>
      <c r="AU214" s="195" t="s">
        <v>169</v>
      </c>
      <c r="AY214" s="14" t="s">
        <v>161</v>
      </c>
      <c r="BE214" s="196">
        <f>IF(N214="základná",J214,0)</f>
        <v>0</v>
      </c>
      <c r="BF214" s="196">
        <f>IF(N214="znížená",J214,0)</f>
        <v>0</v>
      </c>
      <c r="BG214" s="196">
        <f>IF(N214="zákl. prenesená",J214,0)</f>
        <v>0</v>
      </c>
      <c r="BH214" s="196">
        <f>IF(N214="zníž. prenesená",J214,0)</f>
        <v>0</v>
      </c>
      <c r="BI214" s="196">
        <f>IF(N214="nulová",J214,0)</f>
        <v>0</v>
      </c>
      <c r="BJ214" s="14" t="s">
        <v>169</v>
      </c>
      <c r="BK214" s="197">
        <f>ROUND(I214*H214,3)</f>
        <v>0</v>
      </c>
      <c r="BL214" s="14" t="s">
        <v>226</v>
      </c>
      <c r="BM214" s="195" t="s">
        <v>429</v>
      </c>
    </row>
    <row r="215" spans="1:65" s="12" customFormat="1" ht="22.95" customHeight="1">
      <c r="B215" s="168"/>
      <c r="C215" s="169"/>
      <c r="D215" s="170" t="s">
        <v>76</v>
      </c>
      <c r="E215" s="182" t="s">
        <v>430</v>
      </c>
      <c r="F215" s="182" t="s">
        <v>431</v>
      </c>
      <c r="G215" s="169"/>
      <c r="H215" s="169"/>
      <c r="I215" s="172"/>
      <c r="J215" s="183">
        <f>BK215</f>
        <v>0</v>
      </c>
      <c r="K215" s="169"/>
      <c r="L215" s="174"/>
      <c r="M215" s="175"/>
      <c r="N215" s="176"/>
      <c r="O215" s="176"/>
      <c r="P215" s="177">
        <f>P216</f>
        <v>0</v>
      </c>
      <c r="Q215" s="176"/>
      <c r="R215" s="177">
        <f>R216</f>
        <v>0</v>
      </c>
      <c r="S215" s="176"/>
      <c r="T215" s="178">
        <f>T216</f>
        <v>0</v>
      </c>
      <c r="AR215" s="179" t="s">
        <v>169</v>
      </c>
      <c r="AT215" s="180" t="s">
        <v>76</v>
      </c>
      <c r="AU215" s="180" t="s">
        <v>85</v>
      </c>
      <c r="AY215" s="179" t="s">
        <v>161</v>
      </c>
      <c r="BK215" s="181">
        <f>BK216</f>
        <v>0</v>
      </c>
    </row>
    <row r="216" spans="1:65" s="2" customFormat="1" ht="21.75" customHeight="1">
      <c r="A216" s="31"/>
      <c r="B216" s="32"/>
      <c r="C216" s="184" t="s">
        <v>432</v>
      </c>
      <c r="D216" s="184" t="s">
        <v>164</v>
      </c>
      <c r="E216" s="185" t="s">
        <v>430</v>
      </c>
      <c r="F216" s="186" t="s">
        <v>433</v>
      </c>
      <c r="G216" s="187" t="s">
        <v>418</v>
      </c>
      <c r="H216" s="188">
        <v>1</v>
      </c>
      <c r="I216" s="189"/>
      <c r="J216" s="188">
        <f>ROUND(I216*H216,3)</f>
        <v>0</v>
      </c>
      <c r="K216" s="190"/>
      <c r="L216" s="36"/>
      <c r="M216" s="191" t="s">
        <v>1</v>
      </c>
      <c r="N216" s="192" t="s">
        <v>43</v>
      </c>
      <c r="O216" s="68"/>
      <c r="P216" s="193">
        <f>O216*H216</f>
        <v>0</v>
      </c>
      <c r="Q216" s="193">
        <v>0</v>
      </c>
      <c r="R216" s="193">
        <f>Q216*H216</f>
        <v>0</v>
      </c>
      <c r="S216" s="193">
        <v>0</v>
      </c>
      <c r="T216" s="194">
        <f>S216*H216</f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5" t="s">
        <v>226</v>
      </c>
      <c r="AT216" s="195" t="s">
        <v>164</v>
      </c>
      <c r="AU216" s="195" t="s">
        <v>169</v>
      </c>
      <c r="AY216" s="14" t="s">
        <v>161</v>
      </c>
      <c r="BE216" s="196">
        <f>IF(N216="základná",J216,0)</f>
        <v>0</v>
      </c>
      <c r="BF216" s="196">
        <f>IF(N216="znížená",J216,0)</f>
        <v>0</v>
      </c>
      <c r="BG216" s="196">
        <f>IF(N216="zákl. prenesená",J216,0)</f>
        <v>0</v>
      </c>
      <c r="BH216" s="196">
        <f>IF(N216="zníž. prenesená",J216,0)</f>
        <v>0</v>
      </c>
      <c r="BI216" s="196">
        <f>IF(N216="nulová",J216,0)</f>
        <v>0</v>
      </c>
      <c r="BJ216" s="14" t="s">
        <v>169</v>
      </c>
      <c r="BK216" s="197">
        <f>ROUND(I216*H216,3)</f>
        <v>0</v>
      </c>
      <c r="BL216" s="14" t="s">
        <v>226</v>
      </c>
      <c r="BM216" s="195" t="s">
        <v>434</v>
      </c>
    </row>
    <row r="217" spans="1:65" s="12" customFormat="1" ht="22.95" customHeight="1">
      <c r="B217" s="168"/>
      <c r="C217" s="169"/>
      <c r="D217" s="170" t="s">
        <v>76</v>
      </c>
      <c r="E217" s="182" t="s">
        <v>435</v>
      </c>
      <c r="F217" s="182" t="s">
        <v>436</v>
      </c>
      <c r="G217" s="169"/>
      <c r="H217" s="169"/>
      <c r="I217" s="172"/>
      <c r="J217" s="183">
        <f>BK217</f>
        <v>0</v>
      </c>
      <c r="K217" s="169"/>
      <c r="L217" s="174"/>
      <c r="M217" s="175"/>
      <c r="N217" s="176"/>
      <c r="O217" s="176"/>
      <c r="P217" s="177">
        <f>SUM(P218:P227)</f>
        <v>0</v>
      </c>
      <c r="Q217" s="176"/>
      <c r="R217" s="177">
        <f>SUM(R218:R227)</f>
        <v>0</v>
      </c>
      <c r="S217" s="176"/>
      <c r="T217" s="178">
        <f>SUM(T218:T227)</f>
        <v>1.1457200000000001</v>
      </c>
      <c r="AR217" s="179" t="s">
        <v>169</v>
      </c>
      <c r="AT217" s="180" t="s">
        <v>76</v>
      </c>
      <c r="AU217" s="180" t="s">
        <v>85</v>
      </c>
      <c r="AY217" s="179" t="s">
        <v>161</v>
      </c>
      <c r="BK217" s="181">
        <f>SUM(BK218:BK227)</f>
        <v>0</v>
      </c>
    </row>
    <row r="218" spans="1:65" s="2" customFormat="1" ht="21.75" customHeight="1">
      <c r="A218" s="31"/>
      <c r="B218" s="32"/>
      <c r="C218" s="184" t="s">
        <v>437</v>
      </c>
      <c r="D218" s="184" t="s">
        <v>164</v>
      </c>
      <c r="E218" s="185" t="s">
        <v>435</v>
      </c>
      <c r="F218" s="186" t="s">
        <v>438</v>
      </c>
      <c r="G218" s="187" t="s">
        <v>418</v>
      </c>
      <c r="H218" s="188">
        <v>1</v>
      </c>
      <c r="I218" s="189"/>
      <c r="J218" s="188">
        <f t="shared" ref="J218:J227" si="30">ROUND(I218*H218,3)</f>
        <v>0</v>
      </c>
      <c r="K218" s="190"/>
      <c r="L218" s="36"/>
      <c r="M218" s="191" t="s">
        <v>1</v>
      </c>
      <c r="N218" s="192" t="s">
        <v>43</v>
      </c>
      <c r="O218" s="68"/>
      <c r="P218" s="193">
        <f t="shared" ref="P218:P227" si="31">O218*H218</f>
        <v>0</v>
      </c>
      <c r="Q218" s="193">
        <v>0</v>
      </c>
      <c r="R218" s="193">
        <f t="shared" ref="R218:R227" si="32">Q218*H218</f>
        <v>0</v>
      </c>
      <c r="S218" s="193">
        <v>0</v>
      </c>
      <c r="T218" s="194">
        <f t="shared" ref="T218:T227" si="33">S218*H218</f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5" t="s">
        <v>226</v>
      </c>
      <c r="AT218" s="195" t="s">
        <v>164</v>
      </c>
      <c r="AU218" s="195" t="s">
        <v>169</v>
      </c>
      <c r="AY218" s="14" t="s">
        <v>161</v>
      </c>
      <c r="BE218" s="196">
        <f t="shared" ref="BE218:BE227" si="34">IF(N218="základná",J218,0)</f>
        <v>0</v>
      </c>
      <c r="BF218" s="196">
        <f t="shared" ref="BF218:BF227" si="35">IF(N218="znížená",J218,0)</f>
        <v>0</v>
      </c>
      <c r="BG218" s="196">
        <f t="shared" ref="BG218:BG227" si="36">IF(N218="zákl. prenesená",J218,0)</f>
        <v>0</v>
      </c>
      <c r="BH218" s="196">
        <f t="shared" ref="BH218:BH227" si="37">IF(N218="zníž. prenesená",J218,0)</f>
        <v>0</v>
      </c>
      <c r="BI218" s="196">
        <f t="shared" ref="BI218:BI227" si="38">IF(N218="nulová",J218,0)</f>
        <v>0</v>
      </c>
      <c r="BJ218" s="14" t="s">
        <v>169</v>
      </c>
      <c r="BK218" s="197">
        <f t="shared" ref="BK218:BK227" si="39">ROUND(I218*H218,3)</f>
        <v>0</v>
      </c>
      <c r="BL218" s="14" t="s">
        <v>226</v>
      </c>
      <c r="BM218" s="195" t="s">
        <v>439</v>
      </c>
    </row>
    <row r="219" spans="1:65" s="2" customFormat="1" ht="21.75" customHeight="1">
      <c r="A219" s="31"/>
      <c r="B219" s="32"/>
      <c r="C219" s="184" t="s">
        <v>440</v>
      </c>
      <c r="D219" s="184" t="s">
        <v>164</v>
      </c>
      <c r="E219" s="185" t="s">
        <v>441</v>
      </c>
      <c r="F219" s="186" t="s">
        <v>442</v>
      </c>
      <c r="G219" s="187" t="s">
        <v>443</v>
      </c>
      <c r="H219" s="188">
        <v>11</v>
      </c>
      <c r="I219" s="189"/>
      <c r="J219" s="188">
        <f t="shared" si="30"/>
        <v>0</v>
      </c>
      <c r="K219" s="190"/>
      <c r="L219" s="36"/>
      <c r="M219" s="191" t="s">
        <v>1</v>
      </c>
      <c r="N219" s="192" t="s">
        <v>43</v>
      </c>
      <c r="O219" s="68"/>
      <c r="P219" s="193">
        <f t="shared" si="31"/>
        <v>0</v>
      </c>
      <c r="Q219" s="193">
        <v>0</v>
      </c>
      <c r="R219" s="193">
        <f t="shared" si="32"/>
        <v>0</v>
      </c>
      <c r="S219" s="193">
        <v>1.933E-2</v>
      </c>
      <c r="T219" s="194">
        <f t="shared" si="33"/>
        <v>0.21262999999999999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5" t="s">
        <v>226</v>
      </c>
      <c r="AT219" s="195" t="s">
        <v>164</v>
      </c>
      <c r="AU219" s="195" t="s">
        <v>169</v>
      </c>
      <c r="AY219" s="14" t="s">
        <v>161</v>
      </c>
      <c r="BE219" s="196">
        <f t="shared" si="34"/>
        <v>0</v>
      </c>
      <c r="BF219" s="196">
        <f t="shared" si="35"/>
        <v>0</v>
      </c>
      <c r="BG219" s="196">
        <f t="shared" si="36"/>
        <v>0</v>
      </c>
      <c r="BH219" s="196">
        <f t="shared" si="37"/>
        <v>0</v>
      </c>
      <c r="BI219" s="196">
        <f t="shared" si="38"/>
        <v>0</v>
      </c>
      <c r="BJ219" s="14" t="s">
        <v>169</v>
      </c>
      <c r="BK219" s="197">
        <f t="shared" si="39"/>
        <v>0</v>
      </c>
      <c r="BL219" s="14" t="s">
        <v>226</v>
      </c>
      <c r="BM219" s="195" t="s">
        <v>444</v>
      </c>
    </row>
    <row r="220" spans="1:65" s="2" customFormat="1" ht="21.75" customHeight="1">
      <c r="A220" s="31"/>
      <c r="B220" s="32"/>
      <c r="C220" s="184" t="s">
        <v>445</v>
      </c>
      <c r="D220" s="184" t="s">
        <v>164</v>
      </c>
      <c r="E220" s="185" t="s">
        <v>446</v>
      </c>
      <c r="F220" s="186" t="s">
        <v>447</v>
      </c>
      <c r="G220" s="187" t="s">
        <v>443</v>
      </c>
      <c r="H220" s="188">
        <v>30</v>
      </c>
      <c r="I220" s="189"/>
      <c r="J220" s="188">
        <f t="shared" si="30"/>
        <v>0</v>
      </c>
      <c r="K220" s="190"/>
      <c r="L220" s="36"/>
      <c r="M220" s="191" t="s">
        <v>1</v>
      </c>
      <c r="N220" s="192" t="s">
        <v>43</v>
      </c>
      <c r="O220" s="68"/>
      <c r="P220" s="193">
        <f t="shared" si="31"/>
        <v>0</v>
      </c>
      <c r="Q220" s="193">
        <v>0</v>
      </c>
      <c r="R220" s="193">
        <f t="shared" si="32"/>
        <v>0</v>
      </c>
      <c r="S220" s="193">
        <v>1.9460000000000002E-2</v>
      </c>
      <c r="T220" s="194">
        <f t="shared" si="33"/>
        <v>0.5838000000000001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5" t="s">
        <v>226</v>
      </c>
      <c r="AT220" s="195" t="s">
        <v>164</v>
      </c>
      <c r="AU220" s="195" t="s">
        <v>169</v>
      </c>
      <c r="AY220" s="14" t="s">
        <v>161</v>
      </c>
      <c r="BE220" s="196">
        <f t="shared" si="34"/>
        <v>0</v>
      </c>
      <c r="BF220" s="196">
        <f t="shared" si="35"/>
        <v>0</v>
      </c>
      <c r="BG220" s="196">
        <f t="shared" si="36"/>
        <v>0</v>
      </c>
      <c r="BH220" s="196">
        <f t="shared" si="37"/>
        <v>0</v>
      </c>
      <c r="BI220" s="196">
        <f t="shared" si="38"/>
        <v>0</v>
      </c>
      <c r="BJ220" s="14" t="s">
        <v>169</v>
      </c>
      <c r="BK220" s="197">
        <f t="shared" si="39"/>
        <v>0</v>
      </c>
      <c r="BL220" s="14" t="s">
        <v>226</v>
      </c>
      <c r="BM220" s="195" t="s">
        <v>448</v>
      </c>
    </row>
    <row r="221" spans="1:65" s="2" customFormat="1" ht="16.5" customHeight="1">
      <c r="A221" s="31"/>
      <c r="B221" s="32"/>
      <c r="C221" s="184" t="s">
        <v>449</v>
      </c>
      <c r="D221" s="184" t="s">
        <v>164</v>
      </c>
      <c r="E221" s="185" t="s">
        <v>450</v>
      </c>
      <c r="F221" s="186" t="s">
        <v>451</v>
      </c>
      <c r="G221" s="187" t="s">
        <v>443</v>
      </c>
      <c r="H221" s="188">
        <v>2</v>
      </c>
      <c r="I221" s="189"/>
      <c r="J221" s="188">
        <f t="shared" si="30"/>
        <v>0</v>
      </c>
      <c r="K221" s="190"/>
      <c r="L221" s="36"/>
      <c r="M221" s="191" t="s">
        <v>1</v>
      </c>
      <c r="N221" s="192" t="s">
        <v>43</v>
      </c>
      <c r="O221" s="68"/>
      <c r="P221" s="193">
        <f t="shared" si="31"/>
        <v>0</v>
      </c>
      <c r="Q221" s="193">
        <v>0</v>
      </c>
      <c r="R221" s="193">
        <f t="shared" si="32"/>
        <v>0</v>
      </c>
      <c r="S221" s="193">
        <v>9.5100000000000004E-2</v>
      </c>
      <c r="T221" s="194">
        <f t="shared" si="33"/>
        <v>0.19020000000000001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5" t="s">
        <v>226</v>
      </c>
      <c r="AT221" s="195" t="s">
        <v>164</v>
      </c>
      <c r="AU221" s="195" t="s">
        <v>169</v>
      </c>
      <c r="AY221" s="14" t="s">
        <v>161</v>
      </c>
      <c r="BE221" s="196">
        <f t="shared" si="34"/>
        <v>0</v>
      </c>
      <c r="BF221" s="196">
        <f t="shared" si="35"/>
        <v>0</v>
      </c>
      <c r="BG221" s="196">
        <f t="shared" si="36"/>
        <v>0</v>
      </c>
      <c r="BH221" s="196">
        <f t="shared" si="37"/>
        <v>0</v>
      </c>
      <c r="BI221" s="196">
        <f t="shared" si="38"/>
        <v>0</v>
      </c>
      <c r="BJ221" s="14" t="s">
        <v>169</v>
      </c>
      <c r="BK221" s="197">
        <f t="shared" si="39"/>
        <v>0</v>
      </c>
      <c r="BL221" s="14" t="s">
        <v>226</v>
      </c>
      <c r="BM221" s="195" t="s">
        <v>452</v>
      </c>
    </row>
    <row r="222" spans="1:65" s="2" customFormat="1" ht="33" customHeight="1">
      <c r="A222" s="31"/>
      <c r="B222" s="32"/>
      <c r="C222" s="184" t="s">
        <v>453</v>
      </c>
      <c r="D222" s="184" t="s">
        <v>164</v>
      </c>
      <c r="E222" s="185" t="s">
        <v>454</v>
      </c>
      <c r="F222" s="186" t="s">
        <v>455</v>
      </c>
      <c r="G222" s="187" t="s">
        <v>443</v>
      </c>
      <c r="H222" s="188">
        <v>2</v>
      </c>
      <c r="I222" s="189"/>
      <c r="J222" s="188">
        <f t="shared" si="30"/>
        <v>0</v>
      </c>
      <c r="K222" s="190"/>
      <c r="L222" s="36"/>
      <c r="M222" s="191" t="s">
        <v>1</v>
      </c>
      <c r="N222" s="192" t="s">
        <v>43</v>
      </c>
      <c r="O222" s="68"/>
      <c r="P222" s="193">
        <f t="shared" si="31"/>
        <v>0</v>
      </c>
      <c r="Q222" s="193">
        <v>0</v>
      </c>
      <c r="R222" s="193">
        <f t="shared" si="32"/>
        <v>0</v>
      </c>
      <c r="S222" s="193">
        <v>1.8800000000000001E-2</v>
      </c>
      <c r="T222" s="194">
        <f t="shared" si="33"/>
        <v>3.7600000000000001E-2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5" t="s">
        <v>226</v>
      </c>
      <c r="AT222" s="195" t="s">
        <v>164</v>
      </c>
      <c r="AU222" s="195" t="s">
        <v>169</v>
      </c>
      <c r="AY222" s="14" t="s">
        <v>161</v>
      </c>
      <c r="BE222" s="196">
        <f t="shared" si="34"/>
        <v>0</v>
      </c>
      <c r="BF222" s="196">
        <f t="shared" si="35"/>
        <v>0</v>
      </c>
      <c r="BG222" s="196">
        <f t="shared" si="36"/>
        <v>0</v>
      </c>
      <c r="BH222" s="196">
        <f t="shared" si="37"/>
        <v>0</v>
      </c>
      <c r="BI222" s="196">
        <f t="shared" si="38"/>
        <v>0</v>
      </c>
      <c r="BJ222" s="14" t="s">
        <v>169</v>
      </c>
      <c r="BK222" s="197">
        <f t="shared" si="39"/>
        <v>0</v>
      </c>
      <c r="BL222" s="14" t="s">
        <v>226</v>
      </c>
      <c r="BM222" s="195" t="s">
        <v>456</v>
      </c>
    </row>
    <row r="223" spans="1:65" s="2" customFormat="1" ht="33" customHeight="1">
      <c r="A223" s="31"/>
      <c r="B223" s="32"/>
      <c r="C223" s="184" t="s">
        <v>457</v>
      </c>
      <c r="D223" s="184" t="s">
        <v>164</v>
      </c>
      <c r="E223" s="185" t="s">
        <v>458</v>
      </c>
      <c r="F223" s="186" t="s">
        <v>459</v>
      </c>
      <c r="G223" s="187" t="s">
        <v>352</v>
      </c>
      <c r="H223" s="188">
        <v>1.1459999999999999</v>
      </c>
      <c r="I223" s="189"/>
      <c r="J223" s="188">
        <f t="shared" si="30"/>
        <v>0</v>
      </c>
      <c r="K223" s="190"/>
      <c r="L223" s="36"/>
      <c r="M223" s="191" t="s">
        <v>1</v>
      </c>
      <c r="N223" s="192" t="s">
        <v>43</v>
      </c>
      <c r="O223" s="68"/>
      <c r="P223" s="193">
        <f t="shared" si="31"/>
        <v>0</v>
      </c>
      <c r="Q223" s="193">
        <v>0</v>
      </c>
      <c r="R223" s="193">
        <f t="shared" si="32"/>
        <v>0</v>
      </c>
      <c r="S223" s="193">
        <v>0</v>
      </c>
      <c r="T223" s="194">
        <f t="shared" si="3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5" t="s">
        <v>226</v>
      </c>
      <c r="AT223" s="195" t="s">
        <v>164</v>
      </c>
      <c r="AU223" s="195" t="s">
        <v>169</v>
      </c>
      <c r="AY223" s="14" t="s">
        <v>161</v>
      </c>
      <c r="BE223" s="196">
        <f t="shared" si="34"/>
        <v>0</v>
      </c>
      <c r="BF223" s="196">
        <f t="shared" si="35"/>
        <v>0</v>
      </c>
      <c r="BG223" s="196">
        <f t="shared" si="36"/>
        <v>0</v>
      </c>
      <c r="BH223" s="196">
        <f t="shared" si="37"/>
        <v>0</v>
      </c>
      <c r="BI223" s="196">
        <f t="shared" si="38"/>
        <v>0</v>
      </c>
      <c r="BJ223" s="14" t="s">
        <v>169</v>
      </c>
      <c r="BK223" s="197">
        <f t="shared" si="39"/>
        <v>0</v>
      </c>
      <c r="BL223" s="14" t="s">
        <v>226</v>
      </c>
      <c r="BM223" s="195" t="s">
        <v>460</v>
      </c>
    </row>
    <row r="224" spans="1:65" s="2" customFormat="1" ht="21.75" customHeight="1">
      <c r="A224" s="31"/>
      <c r="B224" s="32"/>
      <c r="C224" s="184" t="s">
        <v>461</v>
      </c>
      <c r="D224" s="184" t="s">
        <v>164</v>
      </c>
      <c r="E224" s="185" t="s">
        <v>462</v>
      </c>
      <c r="F224" s="186" t="s">
        <v>463</v>
      </c>
      <c r="G224" s="187" t="s">
        <v>443</v>
      </c>
      <c r="H224" s="188">
        <v>35</v>
      </c>
      <c r="I224" s="189"/>
      <c r="J224" s="188">
        <f t="shared" si="30"/>
        <v>0</v>
      </c>
      <c r="K224" s="190"/>
      <c r="L224" s="36"/>
      <c r="M224" s="191" t="s">
        <v>1</v>
      </c>
      <c r="N224" s="192" t="s">
        <v>43</v>
      </c>
      <c r="O224" s="68"/>
      <c r="P224" s="193">
        <f t="shared" si="31"/>
        <v>0</v>
      </c>
      <c r="Q224" s="193">
        <v>0</v>
      </c>
      <c r="R224" s="193">
        <f t="shared" si="32"/>
        <v>0</v>
      </c>
      <c r="S224" s="193">
        <v>2.5999999999999999E-3</v>
      </c>
      <c r="T224" s="194">
        <f t="shared" si="33"/>
        <v>9.0999999999999998E-2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5" t="s">
        <v>226</v>
      </c>
      <c r="AT224" s="195" t="s">
        <v>164</v>
      </c>
      <c r="AU224" s="195" t="s">
        <v>169</v>
      </c>
      <c r="AY224" s="14" t="s">
        <v>161</v>
      </c>
      <c r="BE224" s="196">
        <f t="shared" si="34"/>
        <v>0</v>
      </c>
      <c r="BF224" s="196">
        <f t="shared" si="35"/>
        <v>0</v>
      </c>
      <c r="BG224" s="196">
        <f t="shared" si="36"/>
        <v>0</v>
      </c>
      <c r="BH224" s="196">
        <f t="shared" si="37"/>
        <v>0</v>
      </c>
      <c r="BI224" s="196">
        <f t="shared" si="38"/>
        <v>0</v>
      </c>
      <c r="BJ224" s="14" t="s">
        <v>169</v>
      </c>
      <c r="BK224" s="197">
        <f t="shared" si="39"/>
        <v>0</v>
      </c>
      <c r="BL224" s="14" t="s">
        <v>226</v>
      </c>
      <c r="BM224" s="195" t="s">
        <v>464</v>
      </c>
    </row>
    <row r="225" spans="1:65" s="2" customFormat="1" ht="33" customHeight="1">
      <c r="A225" s="31"/>
      <c r="B225" s="32"/>
      <c r="C225" s="184" t="s">
        <v>465</v>
      </c>
      <c r="D225" s="184" t="s">
        <v>164</v>
      </c>
      <c r="E225" s="185" t="s">
        <v>466</v>
      </c>
      <c r="F225" s="186" t="s">
        <v>467</v>
      </c>
      <c r="G225" s="187" t="s">
        <v>269</v>
      </c>
      <c r="H225" s="188">
        <v>33</v>
      </c>
      <c r="I225" s="189"/>
      <c r="J225" s="188">
        <f t="shared" si="30"/>
        <v>0</v>
      </c>
      <c r="K225" s="190"/>
      <c r="L225" s="36"/>
      <c r="M225" s="191" t="s">
        <v>1</v>
      </c>
      <c r="N225" s="192" t="s">
        <v>43</v>
      </c>
      <c r="O225" s="68"/>
      <c r="P225" s="193">
        <f t="shared" si="31"/>
        <v>0</v>
      </c>
      <c r="Q225" s="193">
        <v>0</v>
      </c>
      <c r="R225" s="193">
        <f t="shared" si="32"/>
        <v>0</v>
      </c>
      <c r="S225" s="193">
        <v>8.4999999999999995E-4</v>
      </c>
      <c r="T225" s="194">
        <f t="shared" si="33"/>
        <v>2.8049999999999999E-2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5" t="s">
        <v>226</v>
      </c>
      <c r="AT225" s="195" t="s">
        <v>164</v>
      </c>
      <c r="AU225" s="195" t="s">
        <v>169</v>
      </c>
      <c r="AY225" s="14" t="s">
        <v>161</v>
      </c>
      <c r="BE225" s="196">
        <f t="shared" si="34"/>
        <v>0</v>
      </c>
      <c r="BF225" s="196">
        <f t="shared" si="35"/>
        <v>0</v>
      </c>
      <c r="BG225" s="196">
        <f t="shared" si="36"/>
        <v>0</v>
      </c>
      <c r="BH225" s="196">
        <f t="shared" si="37"/>
        <v>0</v>
      </c>
      <c r="BI225" s="196">
        <f t="shared" si="38"/>
        <v>0</v>
      </c>
      <c r="BJ225" s="14" t="s">
        <v>169</v>
      </c>
      <c r="BK225" s="197">
        <f t="shared" si="39"/>
        <v>0</v>
      </c>
      <c r="BL225" s="14" t="s">
        <v>226</v>
      </c>
      <c r="BM225" s="195" t="s">
        <v>468</v>
      </c>
    </row>
    <row r="226" spans="1:65" s="2" customFormat="1" ht="21.75" customHeight="1">
      <c r="A226" s="31"/>
      <c r="B226" s="32"/>
      <c r="C226" s="184" t="s">
        <v>469</v>
      </c>
      <c r="D226" s="184" t="s">
        <v>164</v>
      </c>
      <c r="E226" s="185" t="s">
        <v>470</v>
      </c>
      <c r="F226" s="186" t="s">
        <v>471</v>
      </c>
      <c r="G226" s="187" t="s">
        <v>269</v>
      </c>
      <c r="H226" s="188">
        <v>2</v>
      </c>
      <c r="I226" s="189"/>
      <c r="J226" s="188">
        <f t="shared" si="30"/>
        <v>0</v>
      </c>
      <c r="K226" s="190"/>
      <c r="L226" s="36"/>
      <c r="M226" s="191" t="s">
        <v>1</v>
      </c>
      <c r="N226" s="192" t="s">
        <v>43</v>
      </c>
      <c r="O226" s="68"/>
      <c r="P226" s="193">
        <f t="shared" si="31"/>
        <v>0</v>
      </c>
      <c r="Q226" s="193">
        <v>0</v>
      </c>
      <c r="R226" s="193">
        <f t="shared" si="32"/>
        <v>0</v>
      </c>
      <c r="S226" s="193">
        <v>1.2199999999999999E-3</v>
      </c>
      <c r="T226" s="194">
        <f t="shared" si="33"/>
        <v>2.4399999999999999E-3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5" t="s">
        <v>226</v>
      </c>
      <c r="AT226" s="195" t="s">
        <v>164</v>
      </c>
      <c r="AU226" s="195" t="s">
        <v>169</v>
      </c>
      <c r="AY226" s="14" t="s">
        <v>161</v>
      </c>
      <c r="BE226" s="196">
        <f t="shared" si="34"/>
        <v>0</v>
      </c>
      <c r="BF226" s="196">
        <f t="shared" si="35"/>
        <v>0</v>
      </c>
      <c r="BG226" s="196">
        <f t="shared" si="36"/>
        <v>0</v>
      </c>
      <c r="BH226" s="196">
        <f t="shared" si="37"/>
        <v>0</v>
      </c>
      <c r="BI226" s="196">
        <f t="shared" si="38"/>
        <v>0</v>
      </c>
      <c r="BJ226" s="14" t="s">
        <v>169</v>
      </c>
      <c r="BK226" s="197">
        <f t="shared" si="39"/>
        <v>0</v>
      </c>
      <c r="BL226" s="14" t="s">
        <v>226</v>
      </c>
      <c r="BM226" s="195" t="s">
        <v>472</v>
      </c>
    </row>
    <row r="227" spans="1:65" s="2" customFormat="1" ht="21.75" customHeight="1">
      <c r="A227" s="31"/>
      <c r="B227" s="32"/>
      <c r="C227" s="184" t="s">
        <v>473</v>
      </c>
      <c r="D227" s="184" t="s">
        <v>164</v>
      </c>
      <c r="E227" s="185" t="s">
        <v>474</v>
      </c>
      <c r="F227" s="186" t="s">
        <v>475</v>
      </c>
      <c r="G227" s="187" t="s">
        <v>412</v>
      </c>
      <c r="H227" s="189"/>
      <c r="I227" s="189"/>
      <c r="J227" s="188">
        <f t="shared" si="30"/>
        <v>0</v>
      </c>
      <c r="K227" s="190"/>
      <c r="L227" s="36"/>
      <c r="M227" s="191" t="s">
        <v>1</v>
      </c>
      <c r="N227" s="192" t="s">
        <v>43</v>
      </c>
      <c r="O227" s="68"/>
      <c r="P227" s="193">
        <f t="shared" si="31"/>
        <v>0</v>
      </c>
      <c r="Q227" s="193">
        <v>0</v>
      </c>
      <c r="R227" s="193">
        <f t="shared" si="32"/>
        <v>0</v>
      </c>
      <c r="S227" s="193">
        <v>0</v>
      </c>
      <c r="T227" s="194">
        <f t="shared" si="3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5" t="s">
        <v>226</v>
      </c>
      <c r="AT227" s="195" t="s">
        <v>164</v>
      </c>
      <c r="AU227" s="195" t="s">
        <v>169</v>
      </c>
      <c r="AY227" s="14" t="s">
        <v>161</v>
      </c>
      <c r="BE227" s="196">
        <f t="shared" si="34"/>
        <v>0</v>
      </c>
      <c r="BF227" s="196">
        <f t="shared" si="35"/>
        <v>0</v>
      </c>
      <c r="BG227" s="196">
        <f t="shared" si="36"/>
        <v>0</v>
      </c>
      <c r="BH227" s="196">
        <f t="shared" si="37"/>
        <v>0</v>
      </c>
      <c r="BI227" s="196">
        <f t="shared" si="38"/>
        <v>0</v>
      </c>
      <c r="BJ227" s="14" t="s">
        <v>169</v>
      </c>
      <c r="BK227" s="197">
        <f t="shared" si="39"/>
        <v>0</v>
      </c>
      <c r="BL227" s="14" t="s">
        <v>226</v>
      </c>
      <c r="BM227" s="195" t="s">
        <v>476</v>
      </c>
    </row>
    <row r="228" spans="1:65" s="12" customFormat="1" ht="22.95" customHeight="1">
      <c r="B228" s="168"/>
      <c r="C228" s="169"/>
      <c r="D228" s="170" t="s">
        <v>76</v>
      </c>
      <c r="E228" s="182" t="s">
        <v>477</v>
      </c>
      <c r="F228" s="182" t="s">
        <v>478</v>
      </c>
      <c r="G228" s="169"/>
      <c r="H228" s="169"/>
      <c r="I228" s="172"/>
      <c r="J228" s="183">
        <f>BK228</f>
        <v>0</v>
      </c>
      <c r="K228" s="169"/>
      <c r="L228" s="174"/>
      <c r="M228" s="175"/>
      <c r="N228" s="176"/>
      <c r="O228" s="176"/>
      <c r="P228" s="177">
        <f>SUM(P229:P234)</f>
        <v>0</v>
      </c>
      <c r="Q228" s="176"/>
      <c r="R228" s="177">
        <f>SUM(R229:R234)</f>
        <v>6.2E-4</v>
      </c>
      <c r="S228" s="176"/>
      <c r="T228" s="178">
        <f>SUM(T229:T234)</f>
        <v>1.5712600000000001</v>
      </c>
      <c r="AR228" s="179" t="s">
        <v>169</v>
      </c>
      <c r="AT228" s="180" t="s">
        <v>76</v>
      </c>
      <c r="AU228" s="180" t="s">
        <v>85</v>
      </c>
      <c r="AY228" s="179" t="s">
        <v>161</v>
      </c>
      <c r="BK228" s="181">
        <f>SUM(BK229:BK234)</f>
        <v>0</v>
      </c>
    </row>
    <row r="229" spans="1:65" s="2" customFormat="1" ht="16.5" customHeight="1">
      <c r="A229" s="31"/>
      <c r="B229" s="32"/>
      <c r="C229" s="184" t="s">
        <v>479</v>
      </c>
      <c r="D229" s="184" t="s">
        <v>164</v>
      </c>
      <c r="E229" s="185" t="s">
        <v>477</v>
      </c>
      <c r="F229" s="186" t="s">
        <v>480</v>
      </c>
      <c r="G229" s="187" t="s">
        <v>418</v>
      </c>
      <c r="H229" s="188">
        <v>1</v>
      </c>
      <c r="I229" s="189"/>
      <c r="J229" s="188">
        <f t="shared" ref="J229:J234" si="40">ROUND(I229*H229,3)</f>
        <v>0</v>
      </c>
      <c r="K229" s="190"/>
      <c r="L229" s="36"/>
      <c r="M229" s="191" t="s">
        <v>1</v>
      </c>
      <c r="N229" s="192" t="s">
        <v>43</v>
      </c>
      <c r="O229" s="68"/>
      <c r="P229" s="193">
        <f t="shared" ref="P229:P234" si="41">O229*H229</f>
        <v>0</v>
      </c>
      <c r="Q229" s="193">
        <v>0</v>
      </c>
      <c r="R229" s="193">
        <f t="shared" ref="R229:R234" si="42">Q229*H229</f>
        <v>0</v>
      </c>
      <c r="S229" s="193">
        <v>0</v>
      </c>
      <c r="T229" s="194">
        <f t="shared" ref="T229:T234" si="43">S229*H229</f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5" t="s">
        <v>226</v>
      </c>
      <c r="AT229" s="195" t="s">
        <v>164</v>
      </c>
      <c r="AU229" s="195" t="s">
        <v>169</v>
      </c>
      <c r="AY229" s="14" t="s">
        <v>161</v>
      </c>
      <c r="BE229" s="196">
        <f t="shared" ref="BE229:BE234" si="44">IF(N229="základná",J229,0)</f>
        <v>0</v>
      </c>
      <c r="BF229" s="196">
        <f t="shared" ref="BF229:BF234" si="45">IF(N229="znížená",J229,0)</f>
        <v>0</v>
      </c>
      <c r="BG229" s="196">
        <f t="shared" ref="BG229:BG234" si="46">IF(N229="zákl. prenesená",J229,0)</f>
        <v>0</v>
      </c>
      <c r="BH229" s="196">
        <f t="shared" ref="BH229:BH234" si="47">IF(N229="zníž. prenesená",J229,0)</f>
        <v>0</v>
      </c>
      <c r="BI229" s="196">
        <f t="shared" ref="BI229:BI234" si="48">IF(N229="nulová",J229,0)</f>
        <v>0</v>
      </c>
      <c r="BJ229" s="14" t="s">
        <v>169</v>
      </c>
      <c r="BK229" s="197">
        <f t="shared" ref="BK229:BK234" si="49">ROUND(I229*H229,3)</f>
        <v>0</v>
      </c>
      <c r="BL229" s="14" t="s">
        <v>226</v>
      </c>
      <c r="BM229" s="195" t="s">
        <v>481</v>
      </c>
    </row>
    <row r="230" spans="1:65" s="2" customFormat="1" ht="33" customHeight="1">
      <c r="A230" s="31"/>
      <c r="B230" s="32"/>
      <c r="C230" s="184" t="s">
        <v>482</v>
      </c>
      <c r="D230" s="184" t="s">
        <v>164</v>
      </c>
      <c r="E230" s="185" t="s">
        <v>483</v>
      </c>
      <c r="F230" s="186" t="s">
        <v>484</v>
      </c>
      <c r="G230" s="187" t="s">
        <v>269</v>
      </c>
      <c r="H230" s="188">
        <v>2</v>
      </c>
      <c r="I230" s="189"/>
      <c r="J230" s="188">
        <f t="shared" si="40"/>
        <v>0</v>
      </c>
      <c r="K230" s="190"/>
      <c r="L230" s="36"/>
      <c r="M230" s="191" t="s">
        <v>1</v>
      </c>
      <c r="N230" s="192" t="s">
        <v>43</v>
      </c>
      <c r="O230" s="68"/>
      <c r="P230" s="193">
        <f t="shared" si="41"/>
        <v>0</v>
      </c>
      <c r="Q230" s="193">
        <v>1.7000000000000001E-4</v>
      </c>
      <c r="R230" s="193">
        <f t="shared" si="42"/>
        <v>3.4000000000000002E-4</v>
      </c>
      <c r="S230" s="193">
        <v>0.47225</v>
      </c>
      <c r="T230" s="194">
        <f t="shared" si="43"/>
        <v>0.94450000000000001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5" t="s">
        <v>226</v>
      </c>
      <c r="AT230" s="195" t="s">
        <v>164</v>
      </c>
      <c r="AU230" s="195" t="s">
        <v>169</v>
      </c>
      <c r="AY230" s="14" t="s">
        <v>161</v>
      </c>
      <c r="BE230" s="196">
        <f t="shared" si="44"/>
        <v>0</v>
      </c>
      <c r="BF230" s="196">
        <f t="shared" si="45"/>
        <v>0</v>
      </c>
      <c r="BG230" s="196">
        <f t="shared" si="46"/>
        <v>0</v>
      </c>
      <c r="BH230" s="196">
        <f t="shared" si="47"/>
        <v>0</v>
      </c>
      <c r="BI230" s="196">
        <f t="shared" si="48"/>
        <v>0</v>
      </c>
      <c r="BJ230" s="14" t="s">
        <v>169</v>
      </c>
      <c r="BK230" s="197">
        <f t="shared" si="49"/>
        <v>0</v>
      </c>
      <c r="BL230" s="14" t="s">
        <v>226</v>
      </c>
      <c r="BM230" s="195" t="s">
        <v>485</v>
      </c>
    </row>
    <row r="231" spans="1:65" s="2" customFormat="1" ht="33" customHeight="1">
      <c r="A231" s="31"/>
      <c r="B231" s="32"/>
      <c r="C231" s="184" t="s">
        <v>486</v>
      </c>
      <c r="D231" s="184" t="s">
        <v>164</v>
      </c>
      <c r="E231" s="185" t="s">
        <v>487</v>
      </c>
      <c r="F231" s="186" t="s">
        <v>488</v>
      </c>
      <c r="G231" s="187" t="s">
        <v>269</v>
      </c>
      <c r="H231" s="188">
        <v>2</v>
      </c>
      <c r="I231" s="189"/>
      <c r="J231" s="188">
        <f t="shared" si="40"/>
        <v>0</v>
      </c>
      <c r="K231" s="190"/>
      <c r="L231" s="36"/>
      <c r="M231" s="191" t="s">
        <v>1</v>
      </c>
      <c r="N231" s="192" t="s">
        <v>43</v>
      </c>
      <c r="O231" s="68"/>
      <c r="P231" s="193">
        <f t="shared" si="41"/>
        <v>0</v>
      </c>
      <c r="Q231" s="193">
        <v>1.3999999999999999E-4</v>
      </c>
      <c r="R231" s="193">
        <f t="shared" si="42"/>
        <v>2.7999999999999998E-4</v>
      </c>
      <c r="S231" s="193">
        <v>0.31337999999999999</v>
      </c>
      <c r="T231" s="194">
        <f t="shared" si="43"/>
        <v>0.62675999999999998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5" t="s">
        <v>226</v>
      </c>
      <c r="AT231" s="195" t="s">
        <v>164</v>
      </c>
      <c r="AU231" s="195" t="s">
        <v>169</v>
      </c>
      <c r="AY231" s="14" t="s">
        <v>161</v>
      </c>
      <c r="BE231" s="196">
        <f t="shared" si="44"/>
        <v>0</v>
      </c>
      <c r="BF231" s="196">
        <f t="shared" si="45"/>
        <v>0</v>
      </c>
      <c r="BG231" s="196">
        <f t="shared" si="46"/>
        <v>0</v>
      </c>
      <c r="BH231" s="196">
        <f t="shared" si="47"/>
        <v>0</v>
      </c>
      <c r="BI231" s="196">
        <f t="shared" si="48"/>
        <v>0</v>
      </c>
      <c r="BJ231" s="14" t="s">
        <v>169</v>
      </c>
      <c r="BK231" s="197">
        <f t="shared" si="49"/>
        <v>0</v>
      </c>
      <c r="BL231" s="14" t="s">
        <v>226</v>
      </c>
      <c r="BM231" s="195" t="s">
        <v>489</v>
      </c>
    </row>
    <row r="232" spans="1:65" s="2" customFormat="1" ht="21.75" customHeight="1">
      <c r="A232" s="31"/>
      <c r="B232" s="32"/>
      <c r="C232" s="184" t="s">
        <v>490</v>
      </c>
      <c r="D232" s="184" t="s">
        <v>164</v>
      </c>
      <c r="E232" s="185" t="s">
        <v>491</v>
      </c>
      <c r="F232" s="186" t="s">
        <v>492</v>
      </c>
      <c r="G232" s="187" t="s">
        <v>269</v>
      </c>
      <c r="H232" s="188">
        <v>2</v>
      </c>
      <c r="I232" s="189"/>
      <c r="J232" s="188">
        <f t="shared" si="40"/>
        <v>0</v>
      </c>
      <c r="K232" s="190"/>
      <c r="L232" s="36"/>
      <c r="M232" s="191" t="s">
        <v>1</v>
      </c>
      <c r="N232" s="192" t="s">
        <v>43</v>
      </c>
      <c r="O232" s="68"/>
      <c r="P232" s="193">
        <f t="shared" si="41"/>
        <v>0</v>
      </c>
      <c r="Q232" s="193">
        <v>0</v>
      </c>
      <c r="R232" s="193">
        <f t="shared" si="42"/>
        <v>0</v>
      </c>
      <c r="S232" s="193">
        <v>0</v>
      </c>
      <c r="T232" s="194">
        <f t="shared" si="4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5" t="s">
        <v>226</v>
      </c>
      <c r="AT232" s="195" t="s">
        <v>164</v>
      </c>
      <c r="AU232" s="195" t="s">
        <v>169</v>
      </c>
      <c r="AY232" s="14" t="s">
        <v>161</v>
      </c>
      <c r="BE232" s="196">
        <f t="shared" si="44"/>
        <v>0</v>
      </c>
      <c r="BF232" s="196">
        <f t="shared" si="45"/>
        <v>0</v>
      </c>
      <c r="BG232" s="196">
        <f t="shared" si="46"/>
        <v>0</v>
      </c>
      <c r="BH232" s="196">
        <f t="shared" si="47"/>
        <v>0</v>
      </c>
      <c r="BI232" s="196">
        <f t="shared" si="48"/>
        <v>0</v>
      </c>
      <c r="BJ232" s="14" t="s">
        <v>169</v>
      </c>
      <c r="BK232" s="197">
        <f t="shared" si="49"/>
        <v>0</v>
      </c>
      <c r="BL232" s="14" t="s">
        <v>226</v>
      </c>
      <c r="BM232" s="195" t="s">
        <v>493</v>
      </c>
    </row>
    <row r="233" spans="1:65" s="2" customFormat="1" ht="21.75" customHeight="1">
      <c r="A233" s="31"/>
      <c r="B233" s="32"/>
      <c r="C233" s="184" t="s">
        <v>494</v>
      </c>
      <c r="D233" s="184" t="s">
        <v>164</v>
      </c>
      <c r="E233" s="185" t="s">
        <v>495</v>
      </c>
      <c r="F233" s="186" t="s">
        <v>496</v>
      </c>
      <c r="G233" s="187" t="s">
        <v>352</v>
      </c>
      <c r="H233" s="188">
        <v>1</v>
      </c>
      <c r="I233" s="189"/>
      <c r="J233" s="188">
        <f t="shared" si="40"/>
        <v>0</v>
      </c>
      <c r="K233" s="190"/>
      <c r="L233" s="36"/>
      <c r="M233" s="191" t="s">
        <v>1</v>
      </c>
      <c r="N233" s="192" t="s">
        <v>43</v>
      </c>
      <c r="O233" s="68"/>
      <c r="P233" s="193">
        <f t="shared" si="41"/>
        <v>0</v>
      </c>
      <c r="Q233" s="193">
        <v>0</v>
      </c>
      <c r="R233" s="193">
        <f t="shared" si="42"/>
        <v>0</v>
      </c>
      <c r="S233" s="193">
        <v>0</v>
      </c>
      <c r="T233" s="194">
        <f t="shared" si="4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5" t="s">
        <v>226</v>
      </c>
      <c r="AT233" s="195" t="s">
        <v>164</v>
      </c>
      <c r="AU233" s="195" t="s">
        <v>169</v>
      </c>
      <c r="AY233" s="14" t="s">
        <v>161</v>
      </c>
      <c r="BE233" s="196">
        <f t="shared" si="44"/>
        <v>0</v>
      </c>
      <c r="BF233" s="196">
        <f t="shared" si="45"/>
        <v>0</v>
      </c>
      <c r="BG233" s="196">
        <f t="shared" si="46"/>
        <v>0</v>
      </c>
      <c r="BH233" s="196">
        <f t="shared" si="47"/>
        <v>0</v>
      </c>
      <c r="BI233" s="196">
        <f t="shared" si="48"/>
        <v>0</v>
      </c>
      <c r="BJ233" s="14" t="s">
        <v>169</v>
      </c>
      <c r="BK233" s="197">
        <f t="shared" si="49"/>
        <v>0</v>
      </c>
      <c r="BL233" s="14" t="s">
        <v>226</v>
      </c>
      <c r="BM233" s="195" t="s">
        <v>497</v>
      </c>
    </row>
    <row r="234" spans="1:65" s="2" customFormat="1" ht="21.75" customHeight="1">
      <c r="A234" s="31"/>
      <c r="B234" s="32"/>
      <c r="C234" s="184" t="s">
        <v>498</v>
      </c>
      <c r="D234" s="184" t="s">
        <v>164</v>
      </c>
      <c r="E234" s="185" t="s">
        <v>499</v>
      </c>
      <c r="F234" s="186" t="s">
        <v>500</v>
      </c>
      <c r="G234" s="187" t="s">
        <v>418</v>
      </c>
      <c r="H234" s="188">
        <v>1</v>
      </c>
      <c r="I234" s="189"/>
      <c r="J234" s="188">
        <f t="shared" si="40"/>
        <v>0</v>
      </c>
      <c r="K234" s="190"/>
      <c r="L234" s="36"/>
      <c r="M234" s="191" t="s">
        <v>1</v>
      </c>
      <c r="N234" s="192" t="s">
        <v>43</v>
      </c>
      <c r="O234" s="68"/>
      <c r="P234" s="193">
        <f t="shared" si="41"/>
        <v>0</v>
      </c>
      <c r="Q234" s="193">
        <v>0</v>
      </c>
      <c r="R234" s="193">
        <f t="shared" si="42"/>
        <v>0</v>
      </c>
      <c r="S234" s="193">
        <v>0</v>
      </c>
      <c r="T234" s="194">
        <f t="shared" si="4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5" t="s">
        <v>226</v>
      </c>
      <c r="AT234" s="195" t="s">
        <v>164</v>
      </c>
      <c r="AU234" s="195" t="s">
        <v>169</v>
      </c>
      <c r="AY234" s="14" t="s">
        <v>161</v>
      </c>
      <c r="BE234" s="196">
        <f t="shared" si="44"/>
        <v>0</v>
      </c>
      <c r="BF234" s="196">
        <f t="shared" si="45"/>
        <v>0</v>
      </c>
      <c r="BG234" s="196">
        <f t="shared" si="46"/>
        <v>0</v>
      </c>
      <c r="BH234" s="196">
        <f t="shared" si="47"/>
        <v>0</v>
      </c>
      <c r="BI234" s="196">
        <f t="shared" si="48"/>
        <v>0</v>
      </c>
      <c r="BJ234" s="14" t="s">
        <v>169</v>
      </c>
      <c r="BK234" s="197">
        <f t="shared" si="49"/>
        <v>0</v>
      </c>
      <c r="BL234" s="14" t="s">
        <v>226</v>
      </c>
      <c r="BM234" s="195" t="s">
        <v>501</v>
      </c>
    </row>
    <row r="235" spans="1:65" s="12" customFormat="1" ht="22.95" customHeight="1">
      <c r="B235" s="168"/>
      <c r="C235" s="169"/>
      <c r="D235" s="170" t="s">
        <v>76</v>
      </c>
      <c r="E235" s="182" t="s">
        <v>502</v>
      </c>
      <c r="F235" s="182" t="s">
        <v>503</v>
      </c>
      <c r="G235" s="169"/>
      <c r="H235" s="169"/>
      <c r="I235" s="172"/>
      <c r="J235" s="183">
        <f>BK235</f>
        <v>0</v>
      </c>
      <c r="K235" s="169"/>
      <c r="L235" s="174"/>
      <c r="M235" s="175"/>
      <c r="N235" s="176"/>
      <c r="O235" s="176"/>
      <c r="P235" s="177">
        <f>SUM(P236:P239)</f>
        <v>0</v>
      </c>
      <c r="Q235" s="176"/>
      <c r="R235" s="177">
        <f>SUM(R236:R239)</f>
        <v>0</v>
      </c>
      <c r="S235" s="176"/>
      <c r="T235" s="178">
        <f>SUM(T236:T239)</f>
        <v>1.0079</v>
      </c>
      <c r="AR235" s="179" t="s">
        <v>169</v>
      </c>
      <c r="AT235" s="180" t="s">
        <v>76</v>
      </c>
      <c r="AU235" s="180" t="s">
        <v>85</v>
      </c>
      <c r="AY235" s="179" t="s">
        <v>161</v>
      </c>
      <c r="BK235" s="181">
        <f>SUM(BK236:BK239)</f>
        <v>0</v>
      </c>
    </row>
    <row r="236" spans="1:65" s="2" customFormat="1" ht="16.5" customHeight="1">
      <c r="A236" s="31"/>
      <c r="B236" s="32"/>
      <c r="C236" s="184" t="s">
        <v>504</v>
      </c>
      <c r="D236" s="184" t="s">
        <v>164</v>
      </c>
      <c r="E236" s="185" t="s">
        <v>502</v>
      </c>
      <c r="F236" s="186" t="s">
        <v>505</v>
      </c>
      <c r="G236" s="187" t="s">
        <v>418</v>
      </c>
      <c r="H236" s="188">
        <v>1</v>
      </c>
      <c r="I236" s="189"/>
      <c r="J236" s="188">
        <f>ROUND(I236*H236,3)</f>
        <v>0</v>
      </c>
      <c r="K236" s="190"/>
      <c r="L236" s="36"/>
      <c r="M236" s="191" t="s">
        <v>1</v>
      </c>
      <c r="N236" s="192" t="s">
        <v>43</v>
      </c>
      <c r="O236" s="68"/>
      <c r="P236" s="193">
        <f>O236*H236</f>
        <v>0</v>
      </c>
      <c r="Q236" s="193">
        <v>0</v>
      </c>
      <c r="R236" s="193">
        <f>Q236*H236</f>
        <v>0</v>
      </c>
      <c r="S236" s="193">
        <v>0</v>
      </c>
      <c r="T236" s="194">
        <f>S236*H236</f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5" t="s">
        <v>226</v>
      </c>
      <c r="AT236" s="195" t="s">
        <v>164</v>
      </c>
      <c r="AU236" s="195" t="s">
        <v>169</v>
      </c>
      <c r="AY236" s="14" t="s">
        <v>161</v>
      </c>
      <c r="BE236" s="196">
        <f>IF(N236="základná",J236,0)</f>
        <v>0</v>
      </c>
      <c r="BF236" s="196">
        <f>IF(N236="znížená",J236,0)</f>
        <v>0</v>
      </c>
      <c r="BG236" s="196">
        <f>IF(N236="zákl. prenesená",J236,0)</f>
        <v>0</v>
      </c>
      <c r="BH236" s="196">
        <f>IF(N236="zníž. prenesená",J236,0)</f>
        <v>0</v>
      </c>
      <c r="BI236" s="196">
        <f>IF(N236="nulová",J236,0)</f>
        <v>0</v>
      </c>
      <c r="BJ236" s="14" t="s">
        <v>169</v>
      </c>
      <c r="BK236" s="197">
        <f>ROUND(I236*H236,3)</f>
        <v>0</v>
      </c>
      <c r="BL236" s="14" t="s">
        <v>226</v>
      </c>
      <c r="BM236" s="195" t="s">
        <v>506</v>
      </c>
    </row>
    <row r="237" spans="1:65" s="2" customFormat="1" ht="21.75" customHeight="1">
      <c r="A237" s="31"/>
      <c r="B237" s="32"/>
      <c r="C237" s="184" t="s">
        <v>507</v>
      </c>
      <c r="D237" s="184" t="s">
        <v>164</v>
      </c>
      <c r="E237" s="185" t="s">
        <v>508</v>
      </c>
      <c r="F237" s="186" t="s">
        <v>509</v>
      </c>
      <c r="G237" s="187" t="s">
        <v>269</v>
      </c>
      <c r="H237" s="188">
        <v>1</v>
      </c>
      <c r="I237" s="189"/>
      <c r="J237" s="188">
        <f>ROUND(I237*H237,3)</f>
        <v>0</v>
      </c>
      <c r="K237" s="190"/>
      <c r="L237" s="36"/>
      <c r="M237" s="191" t="s">
        <v>1</v>
      </c>
      <c r="N237" s="192" t="s">
        <v>43</v>
      </c>
      <c r="O237" s="68"/>
      <c r="P237" s="193">
        <f>O237*H237</f>
        <v>0</v>
      </c>
      <c r="Q237" s="193">
        <v>0</v>
      </c>
      <c r="R237" s="193">
        <f>Q237*H237</f>
        <v>0</v>
      </c>
      <c r="S237" s="193">
        <v>1.0079</v>
      </c>
      <c r="T237" s="194">
        <f>S237*H237</f>
        <v>1.0079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5" t="s">
        <v>226</v>
      </c>
      <c r="AT237" s="195" t="s">
        <v>164</v>
      </c>
      <c r="AU237" s="195" t="s">
        <v>169</v>
      </c>
      <c r="AY237" s="14" t="s">
        <v>161</v>
      </c>
      <c r="BE237" s="196">
        <f>IF(N237="základná",J237,0)</f>
        <v>0</v>
      </c>
      <c r="BF237" s="196">
        <f>IF(N237="znížená",J237,0)</f>
        <v>0</v>
      </c>
      <c r="BG237" s="196">
        <f>IF(N237="zákl. prenesená",J237,0)</f>
        <v>0</v>
      </c>
      <c r="BH237" s="196">
        <f>IF(N237="zníž. prenesená",J237,0)</f>
        <v>0</v>
      </c>
      <c r="BI237" s="196">
        <f>IF(N237="nulová",J237,0)</f>
        <v>0</v>
      </c>
      <c r="BJ237" s="14" t="s">
        <v>169</v>
      </c>
      <c r="BK237" s="197">
        <f>ROUND(I237*H237,3)</f>
        <v>0</v>
      </c>
      <c r="BL237" s="14" t="s">
        <v>226</v>
      </c>
      <c r="BM237" s="195" t="s">
        <v>510</v>
      </c>
    </row>
    <row r="238" spans="1:65" s="2" customFormat="1" ht="21.75" customHeight="1">
      <c r="A238" s="31"/>
      <c r="B238" s="32"/>
      <c r="C238" s="184" t="s">
        <v>511</v>
      </c>
      <c r="D238" s="184" t="s">
        <v>164</v>
      </c>
      <c r="E238" s="185" t="s">
        <v>512</v>
      </c>
      <c r="F238" s="186" t="s">
        <v>513</v>
      </c>
      <c r="G238" s="187" t="s">
        <v>269</v>
      </c>
      <c r="H238" s="188">
        <v>1</v>
      </c>
      <c r="I238" s="189"/>
      <c r="J238" s="188">
        <f>ROUND(I238*H238,3)</f>
        <v>0</v>
      </c>
      <c r="K238" s="190"/>
      <c r="L238" s="36"/>
      <c r="M238" s="191" t="s">
        <v>1</v>
      </c>
      <c r="N238" s="192" t="s">
        <v>43</v>
      </c>
      <c r="O238" s="68"/>
      <c r="P238" s="193">
        <f>O238*H238</f>
        <v>0</v>
      </c>
      <c r="Q238" s="193">
        <v>0</v>
      </c>
      <c r="R238" s="193">
        <f>Q238*H238</f>
        <v>0</v>
      </c>
      <c r="S238" s="193">
        <v>0</v>
      </c>
      <c r="T238" s="194">
        <f>S238*H238</f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5" t="s">
        <v>226</v>
      </c>
      <c r="AT238" s="195" t="s">
        <v>164</v>
      </c>
      <c r="AU238" s="195" t="s">
        <v>169</v>
      </c>
      <c r="AY238" s="14" t="s">
        <v>161</v>
      </c>
      <c r="BE238" s="196">
        <f>IF(N238="základná",J238,0)</f>
        <v>0</v>
      </c>
      <c r="BF238" s="196">
        <f>IF(N238="znížená",J238,0)</f>
        <v>0</v>
      </c>
      <c r="BG238" s="196">
        <f>IF(N238="zákl. prenesená",J238,0)</f>
        <v>0</v>
      </c>
      <c r="BH238" s="196">
        <f>IF(N238="zníž. prenesená",J238,0)</f>
        <v>0</v>
      </c>
      <c r="BI238" s="196">
        <f>IF(N238="nulová",J238,0)</f>
        <v>0</v>
      </c>
      <c r="BJ238" s="14" t="s">
        <v>169</v>
      </c>
      <c r="BK238" s="197">
        <f>ROUND(I238*H238,3)</f>
        <v>0</v>
      </c>
      <c r="BL238" s="14" t="s">
        <v>226</v>
      </c>
      <c r="BM238" s="195" t="s">
        <v>514</v>
      </c>
    </row>
    <row r="239" spans="1:65" s="2" customFormat="1" ht="33" customHeight="1">
      <c r="A239" s="31"/>
      <c r="B239" s="32"/>
      <c r="C239" s="184" t="s">
        <v>515</v>
      </c>
      <c r="D239" s="184" t="s">
        <v>164</v>
      </c>
      <c r="E239" s="185" t="s">
        <v>516</v>
      </c>
      <c r="F239" s="186" t="s">
        <v>517</v>
      </c>
      <c r="G239" s="187" t="s">
        <v>352</v>
      </c>
      <c r="H239" s="188">
        <v>1</v>
      </c>
      <c r="I239" s="189"/>
      <c r="J239" s="188">
        <f>ROUND(I239*H239,3)</f>
        <v>0</v>
      </c>
      <c r="K239" s="190"/>
      <c r="L239" s="36"/>
      <c r="M239" s="191" t="s">
        <v>1</v>
      </c>
      <c r="N239" s="192" t="s">
        <v>43</v>
      </c>
      <c r="O239" s="68"/>
      <c r="P239" s="193">
        <f>O239*H239</f>
        <v>0</v>
      </c>
      <c r="Q239" s="193">
        <v>0</v>
      </c>
      <c r="R239" s="193">
        <f>Q239*H239</f>
        <v>0</v>
      </c>
      <c r="S239" s="193">
        <v>0</v>
      </c>
      <c r="T239" s="194">
        <f>S239*H239</f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5" t="s">
        <v>226</v>
      </c>
      <c r="AT239" s="195" t="s">
        <v>164</v>
      </c>
      <c r="AU239" s="195" t="s">
        <v>169</v>
      </c>
      <c r="AY239" s="14" t="s">
        <v>161</v>
      </c>
      <c r="BE239" s="196">
        <f>IF(N239="základná",J239,0)</f>
        <v>0</v>
      </c>
      <c r="BF239" s="196">
        <f>IF(N239="znížená",J239,0)</f>
        <v>0</v>
      </c>
      <c r="BG239" s="196">
        <f>IF(N239="zákl. prenesená",J239,0)</f>
        <v>0</v>
      </c>
      <c r="BH239" s="196">
        <f>IF(N239="zníž. prenesená",J239,0)</f>
        <v>0</v>
      </c>
      <c r="BI239" s="196">
        <f>IF(N239="nulová",J239,0)</f>
        <v>0</v>
      </c>
      <c r="BJ239" s="14" t="s">
        <v>169</v>
      </c>
      <c r="BK239" s="197">
        <f>ROUND(I239*H239,3)</f>
        <v>0</v>
      </c>
      <c r="BL239" s="14" t="s">
        <v>226</v>
      </c>
      <c r="BM239" s="195" t="s">
        <v>518</v>
      </c>
    </row>
    <row r="240" spans="1:65" s="12" customFormat="1" ht="22.95" customHeight="1">
      <c r="B240" s="168"/>
      <c r="C240" s="169"/>
      <c r="D240" s="170" t="s">
        <v>76</v>
      </c>
      <c r="E240" s="182" t="s">
        <v>519</v>
      </c>
      <c r="F240" s="182" t="s">
        <v>520</v>
      </c>
      <c r="G240" s="169"/>
      <c r="H240" s="169"/>
      <c r="I240" s="172"/>
      <c r="J240" s="183">
        <f>BK240</f>
        <v>0</v>
      </c>
      <c r="K240" s="169"/>
      <c r="L240" s="174"/>
      <c r="M240" s="175"/>
      <c r="N240" s="176"/>
      <c r="O240" s="176"/>
      <c r="P240" s="177">
        <f>P241</f>
        <v>0</v>
      </c>
      <c r="Q240" s="176"/>
      <c r="R240" s="177">
        <f>R241</f>
        <v>0</v>
      </c>
      <c r="S240" s="176"/>
      <c r="T240" s="178">
        <f>T241</f>
        <v>0</v>
      </c>
      <c r="AR240" s="179" t="s">
        <v>169</v>
      </c>
      <c r="AT240" s="180" t="s">
        <v>76</v>
      </c>
      <c r="AU240" s="180" t="s">
        <v>85</v>
      </c>
      <c r="AY240" s="179" t="s">
        <v>161</v>
      </c>
      <c r="BK240" s="181">
        <f>BK241</f>
        <v>0</v>
      </c>
    </row>
    <row r="241" spans="1:65" s="2" customFormat="1" ht="16.5" customHeight="1">
      <c r="A241" s="31"/>
      <c r="B241" s="32"/>
      <c r="C241" s="184" t="s">
        <v>521</v>
      </c>
      <c r="D241" s="184" t="s">
        <v>164</v>
      </c>
      <c r="E241" s="185" t="s">
        <v>519</v>
      </c>
      <c r="F241" s="186" t="s">
        <v>522</v>
      </c>
      <c r="G241" s="187" t="s">
        <v>418</v>
      </c>
      <c r="H241" s="188">
        <v>1</v>
      </c>
      <c r="I241" s="189"/>
      <c r="J241" s="188">
        <f>ROUND(I241*H241,3)</f>
        <v>0</v>
      </c>
      <c r="K241" s="190"/>
      <c r="L241" s="36"/>
      <c r="M241" s="191" t="s">
        <v>1</v>
      </c>
      <c r="N241" s="192" t="s">
        <v>43</v>
      </c>
      <c r="O241" s="68"/>
      <c r="P241" s="193">
        <f>O241*H241</f>
        <v>0</v>
      </c>
      <c r="Q241" s="193">
        <v>0</v>
      </c>
      <c r="R241" s="193">
        <f>Q241*H241</f>
        <v>0</v>
      </c>
      <c r="S241" s="193">
        <v>0</v>
      </c>
      <c r="T241" s="194">
        <f>S241*H241</f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5" t="s">
        <v>226</v>
      </c>
      <c r="AT241" s="195" t="s">
        <v>164</v>
      </c>
      <c r="AU241" s="195" t="s">
        <v>169</v>
      </c>
      <c r="AY241" s="14" t="s">
        <v>161</v>
      </c>
      <c r="BE241" s="196">
        <f>IF(N241="základná",J241,0)</f>
        <v>0</v>
      </c>
      <c r="BF241" s="196">
        <f>IF(N241="znížená",J241,0)</f>
        <v>0</v>
      </c>
      <c r="BG241" s="196">
        <f>IF(N241="zákl. prenesená",J241,0)</f>
        <v>0</v>
      </c>
      <c r="BH241" s="196">
        <f>IF(N241="zníž. prenesená",J241,0)</f>
        <v>0</v>
      </c>
      <c r="BI241" s="196">
        <f>IF(N241="nulová",J241,0)</f>
        <v>0</v>
      </c>
      <c r="BJ241" s="14" t="s">
        <v>169</v>
      </c>
      <c r="BK241" s="197">
        <f>ROUND(I241*H241,3)</f>
        <v>0</v>
      </c>
      <c r="BL241" s="14" t="s">
        <v>226</v>
      </c>
      <c r="BM241" s="195" t="s">
        <v>523</v>
      </c>
    </row>
    <row r="242" spans="1:65" s="12" customFormat="1" ht="22.95" customHeight="1">
      <c r="B242" s="168"/>
      <c r="C242" s="169"/>
      <c r="D242" s="170" t="s">
        <v>76</v>
      </c>
      <c r="E242" s="182" t="s">
        <v>524</v>
      </c>
      <c r="F242" s="182" t="s">
        <v>525</v>
      </c>
      <c r="G242" s="169"/>
      <c r="H242" s="169"/>
      <c r="I242" s="172"/>
      <c r="J242" s="183">
        <f>BK242</f>
        <v>0</v>
      </c>
      <c r="K242" s="169"/>
      <c r="L242" s="174"/>
      <c r="M242" s="175"/>
      <c r="N242" s="176"/>
      <c r="O242" s="176"/>
      <c r="P242" s="177">
        <f>SUM(P243:P251)</f>
        <v>0</v>
      </c>
      <c r="Q242" s="176"/>
      <c r="R242" s="177">
        <f>SUM(R243:R251)</f>
        <v>0.26761214999999999</v>
      </c>
      <c r="S242" s="176"/>
      <c r="T242" s="178">
        <f>SUM(T243:T251)</f>
        <v>0.29879999999999995</v>
      </c>
      <c r="AR242" s="179" t="s">
        <v>169</v>
      </c>
      <c r="AT242" s="180" t="s">
        <v>76</v>
      </c>
      <c r="AU242" s="180" t="s">
        <v>85</v>
      </c>
      <c r="AY242" s="179" t="s">
        <v>161</v>
      </c>
      <c r="BK242" s="181">
        <f>SUM(BK243:BK251)</f>
        <v>0</v>
      </c>
    </row>
    <row r="243" spans="1:65" s="2" customFormat="1" ht="21.75" customHeight="1">
      <c r="A243" s="31"/>
      <c r="B243" s="32"/>
      <c r="C243" s="184" t="s">
        <v>526</v>
      </c>
      <c r="D243" s="184" t="s">
        <v>164</v>
      </c>
      <c r="E243" s="185" t="s">
        <v>527</v>
      </c>
      <c r="F243" s="186" t="s">
        <v>528</v>
      </c>
      <c r="G243" s="187" t="s">
        <v>244</v>
      </c>
      <c r="H243" s="188">
        <v>48.2</v>
      </c>
      <c r="I243" s="189"/>
      <c r="J243" s="188">
        <f t="shared" ref="J243:J251" si="50">ROUND(I243*H243,3)</f>
        <v>0</v>
      </c>
      <c r="K243" s="190"/>
      <c r="L243" s="36"/>
      <c r="M243" s="191" t="s">
        <v>1</v>
      </c>
      <c r="N243" s="192" t="s">
        <v>43</v>
      </c>
      <c r="O243" s="68"/>
      <c r="P243" s="193">
        <f t="shared" ref="P243:P251" si="51">O243*H243</f>
        <v>0</v>
      </c>
      <c r="Q243" s="193">
        <v>2.4499999999999999E-3</v>
      </c>
      <c r="R243" s="193">
        <f t="shared" ref="R243:R251" si="52">Q243*H243</f>
        <v>0.11809</v>
      </c>
      <c r="S243" s="193">
        <v>0</v>
      </c>
      <c r="T243" s="194">
        <f t="shared" ref="T243:T251" si="53">S243*H243</f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5" t="s">
        <v>226</v>
      </c>
      <c r="AT243" s="195" t="s">
        <v>164</v>
      </c>
      <c r="AU243" s="195" t="s">
        <v>169</v>
      </c>
      <c r="AY243" s="14" t="s">
        <v>161</v>
      </c>
      <c r="BE243" s="196">
        <f t="shared" ref="BE243:BE251" si="54">IF(N243="základná",J243,0)</f>
        <v>0</v>
      </c>
      <c r="BF243" s="196">
        <f t="shared" ref="BF243:BF251" si="55">IF(N243="znížená",J243,0)</f>
        <v>0</v>
      </c>
      <c r="BG243" s="196">
        <f t="shared" ref="BG243:BG251" si="56">IF(N243="zákl. prenesená",J243,0)</f>
        <v>0</v>
      </c>
      <c r="BH243" s="196">
        <f t="shared" ref="BH243:BH251" si="57">IF(N243="zníž. prenesená",J243,0)</f>
        <v>0</v>
      </c>
      <c r="BI243" s="196">
        <f t="shared" ref="BI243:BI251" si="58">IF(N243="nulová",J243,0)</f>
        <v>0</v>
      </c>
      <c r="BJ243" s="14" t="s">
        <v>169</v>
      </c>
      <c r="BK243" s="197">
        <f t="shared" ref="BK243:BK251" si="59">ROUND(I243*H243,3)</f>
        <v>0</v>
      </c>
      <c r="BL243" s="14" t="s">
        <v>226</v>
      </c>
      <c r="BM243" s="195" t="s">
        <v>529</v>
      </c>
    </row>
    <row r="244" spans="1:65" s="2" customFormat="1" ht="21.75" customHeight="1">
      <c r="A244" s="31"/>
      <c r="B244" s="32"/>
      <c r="C244" s="184" t="s">
        <v>530</v>
      </c>
      <c r="D244" s="184" t="s">
        <v>164</v>
      </c>
      <c r="E244" s="185" t="s">
        <v>531</v>
      </c>
      <c r="F244" s="186" t="s">
        <v>532</v>
      </c>
      <c r="G244" s="187" t="s">
        <v>244</v>
      </c>
      <c r="H244" s="188">
        <v>44</v>
      </c>
      <c r="I244" s="189"/>
      <c r="J244" s="188">
        <f t="shared" si="50"/>
        <v>0</v>
      </c>
      <c r="K244" s="190"/>
      <c r="L244" s="36"/>
      <c r="M244" s="191" t="s">
        <v>1</v>
      </c>
      <c r="N244" s="192" t="s">
        <v>43</v>
      </c>
      <c r="O244" s="68"/>
      <c r="P244" s="193">
        <f t="shared" si="51"/>
        <v>0</v>
      </c>
      <c r="Q244" s="193">
        <v>0</v>
      </c>
      <c r="R244" s="193">
        <f t="shared" si="52"/>
        <v>0</v>
      </c>
      <c r="S244" s="193">
        <v>3.3E-3</v>
      </c>
      <c r="T244" s="194">
        <f t="shared" si="53"/>
        <v>0.1452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5" t="s">
        <v>226</v>
      </c>
      <c r="AT244" s="195" t="s">
        <v>164</v>
      </c>
      <c r="AU244" s="195" t="s">
        <v>169</v>
      </c>
      <c r="AY244" s="14" t="s">
        <v>161</v>
      </c>
      <c r="BE244" s="196">
        <f t="shared" si="54"/>
        <v>0</v>
      </c>
      <c r="BF244" s="196">
        <f t="shared" si="55"/>
        <v>0</v>
      </c>
      <c r="BG244" s="196">
        <f t="shared" si="56"/>
        <v>0</v>
      </c>
      <c r="BH244" s="196">
        <f t="shared" si="57"/>
        <v>0</v>
      </c>
      <c r="BI244" s="196">
        <f t="shared" si="58"/>
        <v>0</v>
      </c>
      <c r="BJ244" s="14" t="s">
        <v>169</v>
      </c>
      <c r="BK244" s="197">
        <f t="shared" si="59"/>
        <v>0</v>
      </c>
      <c r="BL244" s="14" t="s">
        <v>226</v>
      </c>
      <c r="BM244" s="195" t="s">
        <v>533</v>
      </c>
    </row>
    <row r="245" spans="1:65" s="2" customFormat="1" ht="33" customHeight="1">
      <c r="A245" s="31"/>
      <c r="B245" s="32"/>
      <c r="C245" s="184" t="s">
        <v>534</v>
      </c>
      <c r="D245" s="184" t="s">
        <v>164</v>
      </c>
      <c r="E245" s="185" t="s">
        <v>535</v>
      </c>
      <c r="F245" s="186" t="s">
        <v>536</v>
      </c>
      <c r="G245" s="187" t="s">
        <v>269</v>
      </c>
      <c r="H245" s="188">
        <v>5</v>
      </c>
      <c r="I245" s="189"/>
      <c r="J245" s="188">
        <f t="shared" si="50"/>
        <v>0</v>
      </c>
      <c r="K245" s="190"/>
      <c r="L245" s="36"/>
      <c r="M245" s="191" t="s">
        <v>1</v>
      </c>
      <c r="N245" s="192" t="s">
        <v>43</v>
      </c>
      <c r="O245" s="68"/>
      <c r="P245" s="193">
        <f t="shared" si="51"/>
        <v>0</v>
      </c>
      <c r="Q245" s="193">
        <v>1.5739199999999999E-3</v>
      </c>
      <c r="R245" s="193">
        <f t="shared" si="52"/>
        <v>7.8695999999999992E-3</v>
      </c>
      <c r="S245" s="193">
        <v>0</v>
      </c>
      <c r="T245" s="194">
        <f t="shared" si="5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5" t="s">
        <v>226</v>
      </c>
      <c r="AT245" s="195" t="s">
        <v>164</v>
      </c>
      <c r="AU245" s="195" t="s">
        <v>169</v>
      </c>
      <c r="AY245" s="14" t="s">
        <v>161</v>
      </c>
      <c r="BE245" s="196">
        <f t="shared" si="54"/>
        <v>0</v>
      </c>
      <c r="BF245" s="196">
        <f t="shared" si="55"/>
        <v>0</v>
      </c>
      <c r="BG245" s="196">
        <f t="shared" si="56"/>
        <v>0</v>
      </c>
      <c r="BH245" s="196">
        <f t="shared" si="57"/>
        <v>0</v>
      </c>
      <c r="BI245" s="196">
        <f t="shared" si="58"/>
        <v>0</v>
      </c>
      <c r="BJ245" s="14" t="s">
        <v>169</v>
      </c>
      <c r="BK245" s="197">
        <f t="shared" si="59"/>
        <v>0</v>
      </c>
      <c r="BL245" s="14" t="s">
        <v>226</v>
      </c>
      <c r="BM245" s="195" t="s">
        <v>537</v>
      </c>
    </row>
    <row r="246" spans="1:65" s="2" customFormat="1" ht="21.75" customHeight="1">
      <c r="A246" s="31"/>
      <c r="B246" s="32"/>
      <c r="C246" s="184" t="s">
        <v>538</v>
      </c>
      <c r="D246" s="184" t="s">
        <v>164</v>
      </c>
      <c r="E246" s="185" t="s">
        <v>539</v>
      </c>
      <c r="F246" s="186" t="s">
        <v>540</v>
      </c>
      <c r="G246" s="187" t="s">
        <v>269</v>
      </c>
      <c r="H246" s="188">
        <v>4</v>
      </c>
      <c r="I246" s="189"/>
      <c r="J246" s="188">
        <f t="shared" si="50"/>
        <v>0</v>
      </c>
      <c r="K246" s="190"/>
      <c r="L246" s="36"/>
      <c r="M246" s="191" t="s">
        <v>1</v>
      </c>
      <c r="N246" s="192" t="s">
        <v>43</v>
      </c>
      <c r="O246" s="68"/>
      <c r="P246" s="193">
        <f t="shared" si="51"/>
        <v>0</v>
      </c>
      <c r="Q246" s="193">
        <v>0</v>
      </c>
      <c r="R246" s="193">
        <f t="shared" si="52"/>
        <v>0</v>
      </c>
      <c r="S246" s="193">
        <v>1.1000000000000001E-3</v>
      </c>
      <c r="T246" s="194">
        <f t="shared" si="53"/>
        <v>4.4000000000000003E-3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5" t="s">
        <v>226</v>
      </c>
      <c r="AT246" s="195" t="s">
        <v>164</v>
      </c>
      <c r="AU246" s="195" t="s">
        <v>169</v>
      </c>
      <c r="AY246" s="14" t="s">
        <v>161</v>
      </c>
      <c r="BE246" s="196">
        <f t="shared" si="54"/>
        <v>0</v>
      </c>
      <c r="BF246" s="196">
        <f t="shared" si="55"/>
        <v>0</v>
      </c>
      <c r="BG246" s="196">
        <f t="shared" si="56"/>
        <v>0</v>
      </c>
      <c r="BH246" s="196">
        <f t="shared" si="57"/>
        <v>0</v>
      </c>
      <c r="BI246" s="196">
        <f t="shared" si="58"/>
        <v>0</v>
      </c>
      <c r="BJ246" s="14" t="s">
        <v>169</v>
      </c>
      <c r="BK246" s="197">
        <f t="shared" si="59"/>
        <v>0</v>
      </c>
      <c r="BL246" s="14" t="s">
        <v>226</v>
      </c>
      <c r="BM246" s="195" t="s">
        <v>541</v>
      </c>
    </row>
    <row r="247" spans="1:65" s="2" customFormat="1" ht="21.75" customHeight="1">
      <c r="A247" s="31"/>
      <c r="B247" s="32"/>
      <c r="C247" s="184" t="s">
        <v>542</v>
      </c>
      <c r="D247" s="184" t="s">
        <v>164</v>
      </c>
      <c r="E247" s="185" t="s">
        <v>543</v>
      </c>
      <c r="F247" s="186" t="s">
        <v>544</v>
      </c>
      <c r="G247" s="187" t="s">
        <v>269</v>
      </c>
      <c r="H247" s="188">
        <v>4</v>
      </c>
      <c r="I247" s="189"/>
      <c r="J247" s="188">
        <f t="shared" si="50"/>
        <v>0</v>
      </c>
      <c r="K247" s="190"/>
      <c r="L247" s="36"/>
      <c r="M247" s="191" t="s">
        <v>1</v>
      </c>
      <c r="N247" s="192" t="s">
        <v>43</v>
      </c>
      <c r="O247" s="68"/>
      <c r="P247" s="193">
        <f t="shared" si="51"/>
        <v>0</v>
      </c>
      <c r="Q247" s="193">
        <v>0</v>
      </c>
      <c r="R247" s="193">
        <f t="shared" si="52"/>
        <v>0</v>
      </c>
      <c r="S247" s="193">
        <v>2.8999999999999998E-3</v>
      </c>
      <c r="T247" s="194">
        <f t="shared" si="53"/>
        <v>1.1599999999999999E-2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5" t="s">
        <v>226</v>
      </c>
      <c r="AT247" s="195" t="s">
        <v>164</v>
      </c>
      <c r="AU247" s="195" t="s">
        <v>169</v>
      </c>
      <c r="AY247" s="14" t="s">
        <v>161</v>
      </c>
      <c r="BE247" s="196">
        <f t="shared" si="54"/>
        <v>0</v>
      </c>
      <c r="BF247" s="196">
        <f t="shared" si="55"/>
        <v>0</v>
      </c>
      <c r="BG247" s="196">
        <f t="shared" si="56"/>
        <v>0</v>
      </c>
      <c r="BH247" s="196">
        <f t="shared" si="57"/>
        <v>0</v>
      </c>
      <c r="BI247" s="196">
        <f t="shared" si="58"/>
        <v>0</v>
      </c>
      <c r="BJ247" s="14" t="s">
        <v>169</v>
      </c>
      <c r="BK247" s="197">
        <f t="shared" si="59"/>
        <v>0</v>
      </c>
      <c r="BL247" s="14" t="s">
        <v>226</v>
      </c>
      <c r="BM247" s="195" t="s">
        <v>545</v>
      </c>
    </row>
    <row r="248" spans="1:65" s="2" customFormat="1" ht="21.75" customHeight="1">
      <c r="A248" s="31"/>
      <c r="B248" s="32"/>
      <c r="C248" s="184" t="s">
        <v>546</v>
      </c>
      <c r="D248" s="184" t="s">
        <v>164</v>
      </c>
      <c r="E248" s="185" t="s">
        <v>547</v>
      </c>
      <c r="F248" s="186" t="s">
        <v>548</v>
      </c>
      <c r="G248" s="187" t="s">
        <v>269</v>
      </c>
      <c r="H248" s="188">
        <v>4</v>
      </c>
      <c r="I248" s="189"/>
      <c r="J248" s="188">
        <f t="shared" si="50"/>
        <v>0</v>
      </c>
      <c r="K248" s="190"/>
      <c r="L248" s="36"/>
      <c r="M248" s="191" t="s">
        <v>1</v>
      </c>
      <c r="N248" s="192" t="s">
        <v>43</v>
      </c>
      <c r="O248" s="68"/>
      <c r="P248" s="193">
        <f t="shared" si="51"/>
        <v>0</v>
      </c>
      <c r="Q248" s="193">
        <v>0</v>
      </c>
      <c r="R248" s="193">
        <f t="shared" si="52"/>
        <v>0</v>
      </c>
      <c r="S248" s="193">
        <v>2.0000000000000001E-4</v>
      </c>
      <c r="T248" s="194">
        <f t="shared" si="53"/>
        <v>8.0000000000000004E-4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5" t="s">
        <v>226</v>
      </c>
      <c r="AT248" s="195" t="s">
        <v>164</v>
      </c>
      <c r="AU248" s="195" t="s">
        <v>169</v>
      </c>
      <c r="AY248" s="14" t="s">
        <v>161</v>
      </c>
      <c r="BE248" s="196">
        <f t="shared" si="54"/>
        <v>0</v>
      </c>
      <c r="BF248" s="196">
        <f t="shared" si="55"/>
        <v>0</v>
      </c>
      <c r="BG248" s="196">
        <f t="shared" si="56"/>
        <v>0</v>
      </c>
      <c r="BH248" s="196">
        <f t="shared" si="57"/>
        <v>0</v>
      </c>
      <c r="BI248" s="196">
        <f t="shared" si="58"/>
        <v>0</v>
      </c>
      <c r="BJ248" s="14" t="s">
        <v>169</v>
      </c>
      <c r="BK248" s="197">
        <f t="shared" si="59"/>
        <v>0</v>
      </c>
      <c r="BL248" s="14" t="s">
        <v>226</v>
      </c>
      <c r="BM248" s="195" t="s">
        <v>549</v>
      </c>
    </row>
    <row r="249" spans="1:65" s="2" customFormat="1" ht="21.75" customHeight="1">
      <c r="A249" s="31"/>
      <c r="B249" s="32"/>
      <c r="C249" s="184" t="s">
        <v>550</v>
      </c>
      <c r="D249" s="184" t="s">
        <v>164</v>
      </c>
      <c r="E249" s="185" t="s">
        <v>551</v>
      </c>
      <c r="F249" s="186" t="s">
        <v>552</v>
      </c>
      <c r="G249" s="187" t="s">
        <v>244</v>
      </c>
      <c r="H249" s="188">
        <v>56.9</v>
      </c>
      <c r="I249" s="189"/>
      <c r="J249" s="188">
        <f t="shared" si="50"/>
        <v>0</v>
      </c>
      <c r="K249" s="190"/>
      <c r="L249" s="36"/>
      <c r="M249" s="191" t="s">
        <v>1</v>
      </c>
      <c r="N249" s="192" t="s">
        <v>43</v>
      </c>
      <c r="O249" s="68"/>
      <c r="P249" s="193">
        <f t="shared" si="51"/>
        <v>0</v>
      </c>
      <c r="Q249" s="193">
        <v>2.4895E-3</v>
      </c>
      <c r="R249" s="193">
        <f t="shared" si="52"/>
        <v>0.14165254999999999</v>
      </c>
      <c r="S249" s="193">
        <v>0</v>
      </c>
      <c r="T249" s="194">
        <f t="shared" si="5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5" t="s">
        <v>226</v>
      </c>
      <c r="AT249" s="195" t="s">
        <v>164</v>
      </c>
      <c r="AU249" s="195" t="s">
        <v>169</v>
      </c>
      <c r="AY249" s="14" t="s">
        <v>161</v>
      </c>
      <c r="BE249" s="196">
        <f t="shared" si="54"/>
        <v>0</v>
      </c>
      <c r="BF249" s="196">
        <f t="shared" si="55"/>
        <v>0</v>
      </c>
      <c r="BG249" s="196">
        <f t="shared" si="56"/>
        <v>0</v>
      </c>
      <c r="BH249" s="196">
        <f t="shared" si="57"/>
        <v>0</v>
      </c>
      <c r="BI249" s="196">
        <f t="shared" si="58"/>
        <v>0</v>
      </c>
      <c r="BJ249" s="14" t="s">
        <v>169</v>
      </c>
      <c r="BK249" s="197">
        <f t="shared" si="59"/>
        <v>0</v>
      </c>
      <c r="BL249" s="14" t="s">
        <v>226</v>
      </c>
      <c r="BM249" s="195" t="s">
        <v>553</v>
      </c>
    </row>
    <row r="250" spans="1:65" s="2" customFormat="1" ht="21.75" customHeight="1">
      <c r="A250" s="31"/>
      <c r="B250" s="32"/>
      <c r="C250" s="184" t="s">
        <v>554</v>
      </c>
      <c r="D250" s="184" t="s">
        <v>164</v>
      </c>
      <c r="E250" s="185" t="s">
        <v>555</v>
      </c>
      <c r="F250" s="186" t="s">
        <v>556</v>
      </c>
      <c r="G250" s="187" t="s">
        <v>244</v>
      </c>
      <c r="H250" s="188">
        <v>48</v>
      </c>
      <c r="I250" s="189"/>
      <c r="J250" s="188">
        <f t="shared" si="50"/>
        <v>0</v>
      </c>
      <c r="K250" s="190"/>
      <c r="L250" s="36"/>
      <c r="M250" s="191" t="s">
        <v>1</v>
      </c>
      <c r="N250" s="192" t="s">
        <v>43</v>
      </c>
      <c r="O250" s="68"/>
      <c r="P250" s="193">
        <f t="shared" si="51"/>
        <v>0</v>
      </c>
      <c r="Q250" s="193">
        <v>0</v>
      </c>
      <c r="R250" s="193">
        <f t="shared" si="52"/>
        <v>0</v>
      </c>
      <c r="S250" s="193">
        <v>2.8500000000000001E-3</v>
      </c>
      <c r="T250" s="194">
        <f t="shared" si="53"/>
        <v>0.1368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5" t="s">
        <v>226</v>
      </c>
      <c r="AT250" s="195" t="s">
        <v>164</v>
      </c>
      <c r="AU250" s="195" t="s">
        <v>169</v>
      </c>
      <c r="AY250" s="14" t="s">
        <v>161</v>
      </c>
      <c r="BE250" s="196">
        <f t="shared" si="54"/>
        <v>0</v>
      </c>
      <c r="BF250" s="196">
        <f t="shared" si="55"/>
        <v>0</v>
      </c>
      <c r="BG250" s="196">
        <f t="shared" si="56"/>
        <v>0</v>
      </c>
      <c r="BH250" s="196">
        <f t="shared" si="57"/>
        <v>0</v>
      </c>
      <c r="BI250" s="196">
        <f t="shared" si="58"/>
        <v>0</v>
      </c>
      <c r="BJ250" s="14" t="s">
        <v>169</v>
      </c>
      <c r="BK250" s="197">
        <f t="shared" si="59"/>
        <v>0</v>
      </c>
      <c r="BL250" s="14" t="s">
        <v>226</v>
      </c>
      <c r="BM250" s="195" t="s">
        <v>557</v>
      </c>
    </row>
    <row r="251" spans="1:65" s="2" customFormat="1" ht="21.75" customHeight="1">
      <c r="A251" s="31"/>
      <c r="B251" s="32"/>
      <c r="C251" s="184" t="s">
        <v>558</v>
      </c>
      <c r="D251" s="184" t="s">
        <v>164</v>
      </c>
      <c r="E251" s="185" t="s">
        <v>559</v>
      </c>
      <c r="F251" s="186" t="s">
        <v>560</v>
      </c>
      <c r="G251" s="187" t="s">
        <v>412</v>
      </c>
      <c r="H251" s="189"/>
      <c r="I251" s="189"/>
      <c r="J251" s="188">
        <f t="shared" si="50"/>
        <v>0</v>
      </c>
      <c r="K251" s="190"/>
      <c r="L251" s="36"/>
      <c r="M251" s="191" t="s">
        <v>1</v>
      </c>
      <c r="N251" s="192" t="s">
        <v>43</v>
      </c>
      <c r="O251" s="68"/>
      <c r="P251" s="193">
        <f t="shared" si="51"/>
        <v>0</v>
      </c>
      <c r="Q251" s="193">
        <v>0</v>
      </c>
      <c r="R251" s="193">
        <f t="shared" si="52"/>
        <v>0</v>
      </c>
      <c r="S251" s="193">
        <v>0</v>
      </c>
      <c r="T251" s="194">
        <f t="shared" si="5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5" t="s">
        <v>226</v>
      </c>
      <c r="AT251" s="195" t="s">
        <v>164</v>
      </c>
      <c r="AU251" s="195" t="s">
        <v>169</v>
      </c>
      <c r="AY251" s="14" t="s">
        <v>161</v>
      </c>
      <c r="BE251" s="196">
        <f t="shared" si="54"/>
        <v>0</v>
      </c>
      <c r="BF251" s="196">
        <f t="shared" si="55"/>
        <v>0</v>
      </c>
      <c r="BG251" s="196">
        <f t="shared" si="56"/>
        <v>0</v>
      </c>
      <c r="BH251" s="196">
        <f t="shared" si="57"/>
        <v>0</v>
      </c>
      <c r="BI251" s="196">
        <f t="shared" si="58"/>
        <v>0</v>
      </c>
      <c r="BJ251" s="14" t="s">
        <v>169</v>
      </c>
      <c r="BK251" s="197">
        <f t="shared" si="59"/>
        <v>0</v>
      </c>
      <c r="BL251" s="14" t="s">
        <v>226</v>
      </c>
      <c r="BM251" s="195" t="s">
        <v>561</v>
      </c>
    </row>
    <row r="252" spans="1:65" s="12" customFormat="1" ht="22.95" customHeight="1">
      <c r="B252" s="168"/>
      <c r="C252" s="169"/>
      <c r="D252" s="170" t="s">
        <v>76</v>
      </c>
      <c r="E252" s="182" t="s">
        <v>562</v>
      </c>
      <c r="F252" s="182" t="s">
        <v>563</v>
      </c>
      <c r="G252" s="169"/>
      <c r="H252" s="169"/>
      <c r="I252" s="172"/>
      <c r="J252" s="183">
        <f>BK252</f>
        <v>0</v>
      </c>
      <c r="K252" s="169"/>
      <c r="L252" s="174"/>
      <c r="M252" s="175"/>
      <c r="N252" s="176"/>
      <c r="O252" s="176"/>
      <c r="P252" s="177">
        <f>SUM(P253:P267)</f>
        <v>0</v>
      </c>
      <c r="Q252" s="176"/>
      <c r="R252" s="177">
        <f>SUM(R253:R267)</f>
        <v>2.4146255359999995</v>
      </c>
      <c r="S252" s="176"/>
      <c r="T252" s="178">
        <f>SUM(T253:T267)</f>
        <v>0</v>
      </c>
      <c r="AR252" s="179" t="s">
        <v>169</v>
      </c>
      <c r="AT252" s="180" t="s">
        <v>76</v>
      </c>
      <c r="AU252" s="180" t="s">
        <v>85</v>
      </c>
      <c r="AY252" s="179" t="s">
        <v>161</v>
      </c>
      <c r="BK252" s="181">
        <f>SUM(BK253:BK267)</f>
        <v>0</v>
      </c>
    </row>
    <row r="253" spans="1:65" s="2" customFormat="1" ht="33" customHeight="1">
      <c r="A253" s="31"/>
      <c r="B253" s="32"/>
      <c r="C253" s="184" t="s">
        <v>564</v>
      </c>
      <c r="D253" s="184" t="s">
        <v>164</v>
      </c>
      <c r="E253" s="185" t="s">
        <v>565</v>
      </c>
      <c r="F253" s="186" t="s">
        <v>566</v>
      </c>
      <c r="G253" s="187" t="s">
        <v>269</v>
      </c>
      <c r="H253" s="188">
        <v>79</v>
      </c>
      <c r="I253" s="189"/>
      <c r="J253" s="188">
        <f t="shared" ref="J253:J267" si="60">ROUND(I253*H253,3)</f>
        <v>0</v>
      </c>
      <c r="K253" s="190"/>
      <c r="L253" s="36"/>
      <c r="M253" s="191" t="s">
        <v>1</v>
      </c>
      <c r="N253" s="192" t="s">
        <v>43</v>
      </c>
      <c r="O253" s="68"/>
      <c r="P253" s="193">
        <f t="shared" ref="P253:P267" si="61">O253*H253</f>
        <v>0</v>
      </c>
      <c r="Q253" s="193">
        <v>0</v>
      </c>
      <c r="R253" s="193">
        <f t="shared" ref="R253:R267" si="62">Q253*H253</f>
        <v>0</v>
      </c>
      <c r="S253" s="193">
        <v>0</v>
      </c>
      <c r="T253" s="194">
        <f t="shared" ref="T253:T267" si="63">S253*H253</f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5" t="s">
        <v>226</v>
      </c>
      <c r="AT253" s="195" t="s">
        <v>164</v>
      </c>
      <c r="AU253" s="195" t="s">
        <v>169</v>
      </c>
      <c r="AY253" s="14" t="s">
        <v>161</v>
      </c>
      <c r="BE253" s="196">
        <f t="shared" ref="BE253:BE267" si="64">IF(N253="základná",J253,0)</f>
        <v>0</v>
      </c>
      <c r="BF253" s="196">
        <f t="shared" ref="BF253:BF267" si="65">IF(N253="znížená",J253,0)</f>
        <v>0</v>
      </c>
      <c r="BG253" s="196">
        <f t="shared" ref="BG253:BG267" si="66">IF(N253="zákl. prenesená",J253,0)</f>
        <v>0</v>
      </c>
      <c r="BH253" s="196">
        <f t="shared" ref="BH253:BH267" si="67">IF(N253="zníž. prenesená",J253,0)</f>
        <v>0</v>
      </c>
      <c r="BI253" s="196">
        <f t="shared" ref="BI253:BI267" si="68">IF(N253="nulová",J253,0)</f>
        <v>0</v>
      </c>
      <c r="BJ253" s="14" t="s">
        <v>169</v>
      </c>
      <c r="BK253" s="197">
        <f t="shared" ref="BK253:BK267" si="69">ROUND(I253*H253,3)</f>
        <v>0</v>
      </c>
      <c r="BL253" s="14" t="s">
        <v>226</v>
      </c>
      <c r="BM253" s="195" t="s">
        <v>567</v>
      </c>
    </row>
    <row r="254" spans="1:65" s="2" customFormat="1" ht="16.5" customHeight="1">
      <c r="A254" s="31"/>
      <c r="B254" s="32"/>
      <c r="C254" s="198" t="s">
        <v>568</v>
      </c>
      <c r="D254" s="198" t="s">
        <v>272</v>
      </c>
      <c r="E254" s="199" t="s">
        <v>569</v>
      </c>
      <c r="F254" s="200" t="s">
        <v>570</v>
      </c>
      <c r="G254" s="201" t="s">
        <v>269</v>
      </c>
      <c r="H254" s="202">
        <v>79</v>
      </c>
      <c r="I254" s="203"/>
      <c r="J254" s="202">
        <f t="shared" si="60"/>
        <v>0</v>
      </c>
      <c r="K254" s="204"/>
      <c r="L254" s="205"/>
      <c r="M254" s="206" t="s">
        <v>1</v>
      </c>
      <c r="N254" s="207" t="s">
        <v>43</v>
      </c>
      <c r="O254" s="68"/>
      <c r="P254" s="193">
        <f t="shared" si="61"/>
        <v>0</v>
      </c>
      <c r="Q254" s="193">
        <v>1E-3</v>
      </c>
      <c r="R254" s="193">
        <f t="shared" si="62"/>
        <v>7.9000000000000001E-2</v>
      </c>
      <c r="S254" s="193">
        <v>0</v>
      </c>
      <c r="T254" s="194">
        <f t="shared" si="6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5" t="s">
        <v>293</v>
      </c>
      <c r="AT254" s="195" t="s">
        <v>272</v>
      </c>
      <c r="AU254" s="195" t="s">
        <v>169</v>
      </c>
      <c r="AY254" s="14" t="s">
        <v>161</v>
      </c>
      <c r="BE254" s="196">
        <f t="shared" si="64"/>
        <v>0</v>
      </c>
      <c r="BF254" s="196">
        <f t="shared" si="65"/>
        <v>0</v>
      </c>
      <c r="BG254" s="196">
        <f t="shared" si="66"/>
        <v>0</v>
      </c>
      <c r="BH254" s="196">
        <f t="shared" si="67"/>
        <v>0</v>
      </c>
      <c r="BI254" s="196">
        <f t="shared" si="68"/>
        <v>0</v>
      </c>
      <c r="BJ254" s="14" t="s">
        <v>169</v>
      </c>
      <c r="BK254" s="197">
        <f t="shared" si="69"/>
        <v>0</v>
      </c>
      <c r="BL254" s="14" t="s">
        <v>226</v>
      </c>
      <c r="BM254" s="195" t="s">
        <v>571</v>
      </c>
    </row>
    <row r="255" spans="1:65" s="2" customFormat="1" ht="33" customHeight="1">
      <c r="A255" s="31"/>
      <c r="B255" s="32"/>
      <c r="C255" s="198" t="s">
        <v>572</v>
      </c>
      <c r="D255" s="198" t="s">
        <v>272</v>
      </c>
      <c r="E255" s="199" t="s">
        <v>573</v>
      </c>
      <c r="F255" s="200" t="s">
        <v>574</v>
      </c>
      <c r="G255" s="201" t="s">
        <v>269</v>
      </c>
      <c r="H255" s="202">
        <v>18</v>
      </c>
      <c r="I255" s="203"/>
      <c r="J255" s="202">
        <f t="shared" si="60"/>
        <v>0</v>
      </c>
      <c r="K255" s="204"/>
      <c r="L255" s="205"/>
      <c r="M255" s="206" t="s">
        <v>1</v>
      </c>
      <c r="N255" s="207" t="s">
        <v>43</v>
      </c>
      <c r="O255" s="68"/>
      <c r="P255" s="193">
        <f t="shared" si="61"/>
        <v>0</v>
      </c>
      <c r="Q255" s="193">
        <v>2.5000000000000001E-2</v>
      </c>
      <c r="R255" s="193">
        <f t="shared" si="62"/>
        <v>0.45</v>
      </c>
      <c r="S255" s="193">
        <v>0</v>
      </c>
      <c r="T255" s="194">
        <f t="shared" si="6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5" t="s">
        <v>293</v>
      </c>
      <c r="AT255" s="195" t="s">
        <v>272</v>
      </c>
      <c r="AU255" s="195" t="s">
        <v>169</v>
      </c>
      <c r="AY255" s="14" t="s">
        <v>161</v>
      </c>
      <c r="BE255" s="196">
        <f t="shared" si="64"/>
        <v>0</v>
      </c>
      <c r="BF255" s="196">
        <f t="shared" si="65"/>
        <v>0</v>
      </c>
      <c r="BG255" s="196">
        <f t="shared" si="66"/>
        <v>0</v>
      </c>
      <c r="BH255" s="196">
        <f t="shared" si="67"/>
        <v>0</v>
      </c>
      <c r="BI255" s="196">
        <f t="shared" si="68"/>
        <v>0</v>
      </c>
      <c r="BJ255" s="14" t="s">
        <v>169</v>
      </c>
      <c r="BK255" s="197">
        <f t="shared" si="69"/>
        <v>0</v>
      </c>
      <c r="BL255" s="14" t="s">
        <v>226</v>
      </c>
      <c r="BM255" s="195" t="s">
        <v>575</v>
      </c>
    </row>
    <row r="256" spans="1:65" s="2" customFormat="1" ht="33" customHeight="1">
      <c r="A256" s="31"/>
      <c r="B256" s="32"/>
      <c r="C256" s="198" t="s">
        <v>576</v>
      </c>
      <c r="D256" s="198" t="s">
        <v>272</v>
      </c>
      <c r="E256" s="199" t="s">
        <v>577</v>
      </c>
      <c r="F256" s="200" t="s">
        <v>578</v>
      </c>
      <c r="G256" s="201" t="s">
        <v>269</v>
      </c>
      <c r="H256" s="202">
        <v>60</v>
      </c>
      <c r="I256" s="203"/>
      <c r="J256" s="202">
        <f t="shared" si="60"/>
        <v>0</v>
      </c>
      <c r="K256" s="204"/>
      <c r="L256" s="205"/>
      <c r="M256" s="206" t="s">
        <v>1</v>
      </c>
      <c r="N256" s="207" t="s">
        <v>43</v>
      </c>
      <c r="O256" s="68"/>
      <c r="P256" s="193">
        <f t="shared" si="61"/>
        <v>0</v>
      </c>
      <c r="Q256" s="193">
        <v>2.5000000000000001E-2</v>
      </c>
      <c r="R256" s="193">
        <f t="shared" si="62"/>
        <v>1.5</v>
      </c>
      <c r="S256" s="193">
        <v>0</v>
      </c>
      <c r="T256" s="194">
        <f t="shared" si="6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5" t="s">
        <v>293</v>
      </c>
      <c r="AT256" s="195" t="s">
        <v>272</v>
      </c>
      <c r="AU256" s="195" t="s">
        <v>169</v>
      </c>
      <c r="AY256" s="14" t="s">
        <v>161</v>
      </c>
      <c r="BE256" s="196">
        <f t="shared" si="64"/>
        <v>0</v>
      </c>
      <c r="BF256" s="196">
        <f t="shared" si="65"/>
        <v>0</v>
      </c>
      <c r="BG256" s="196">
        <f t="shared" si="66"/>
        <v>0</v>
      </c>
      <c r="BH256" s="196">
        <f t="shared" si="67"/>
        <v>0</v>
      </c>
      <c r="BI256" s="196">
        <f t="shared" si="68"/>
        <v>0</v>
      </c>
      <c r="BJ256" s="14" t="s">
        <v>169</v>
      </c>
      <c r="BK256" s="197">
        <f t="shared" si="69"/>
        <v>0</v>
      </c>
      <c r="BL256" s="14" t="s">
        <v>226</v>
      </c>
      <c r="BM256" s="195" t="s">
        <v>579</v>
      </c>
    </row>
    <row r="257" spans="1:65" s="2" customFormat="1" ht="33" customHeight="1">
      <c r="A257" s="31"/>
      <c r="B257" s="32"/>
      <c r="C257" s="198" t="s">
        <v>378</v>
      </c>
      <c r="D257" s="198" t="s">
        <v>272</v>
      </c>
      <c r="E257" s="199" t="s">
        <v>580</v>
      </c>
      <c r="F257" s="200" t="s">
        <v>581</v>
      </c>
      <c r="G257" s="201" t="s">
        <v>269</v>
      </c>
      <c r="H257" s="202">
        <v>1</v>
      </c>
      <c r="I257" s="203"/>
      <c r="J257" s="202">
        <f t="shared" si="60"/>
        <v>0</v>
      </c>
      <c r="K257" s="204"/>
      <c r="L257" s="205"/>
      <c r="M257" s="206" t="s">
        <v>1</v>
      </c>
      <c r="N257" s="207" t="s">
        <v>43</v>
      </c>
      <c r="O257" s="68"/>
      <c r="P257" s="193">
        <f t="shared" si="61"/>
        <v>0</v>
      </c>
      <c r="Q257" s="193">
        <v>2.5000000000000001E-2</v>
      </c>
      <c r="R257" s="193">
        <f t="shared" si="62"/>
        <v>2.5000000000000001E-2</v>
      </c>
      <c r="S257" s="193">
        <v>0</v>
      </c>
      <c r="T257" s="194">
        <f t="shared" si="6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5" t="s">
        <v>293</v>
      </c>
      <c r="AT257" s="195" t="s">
        <v>272</v>
      </c>
      <c r="AU257" s="195" t="s">
        <v>169</v>
      </c>
      <c r="AY257" s="14" t="s">
        <v>161</v>
      </c>
      <c r="BE257" s="196">
        <f t="shared" si="64"/>
        <v>0</v>
      </c>
      <c r="BF257" s="196">
        <f t="shared" si="65"/>
        <v>0</v>
      </c>
      <c r="BG257" s="196">
        <f t="shared" si="66"/>
        <v>0</v>
      </c>
      <c r="BH257" s="196">
        <f t="shared" si="67"/>
        <v>0</v>
      </c>
      <c r="BI257" s="196">
        <f t="shared" si="68"/>
        <v>0</v>
      </c>
      <c r="BJ257" s="14" t="s">
        <v>169</v>
      </c>
      <c r="BK257" s="197">
        <f t="shared" si="69"/>
        <v>0</v>
      </c>
      <c r="BL257" s="14" t="s">
        <v>226</v>
      </c>
      <c r="BM257" s="195" t="s">
        <v>582</v>
      </c>
    </row>
    <row r="258" spans="1:65" s="2" customFormat="1" ht="33" customHeight="1">
      <c r="A258" s="31"/>
      <c r="B258" s="32"/>
      <c r="C258" s="184" t="s">
        <v>583</v>
      </c>
      <c r="D258" s="184" t="s">
        <v>164</v>
      </c>
      <c r="E258" s="185" t="s">
        <v>584</v>
      </c>
      <c r="F258" s="186" t="s">
        <v>585</v>
      </c>
      <c r="G258" s="187" t="s">
        <v>269</v>
      </c>
      <c r="H258" s="188">
        <v>5</v>
      </c>
      <c r="I258" s="189"/>
      <c r="J258" s="188">
        <f t="shared" si="60"/>
        <v>0</v>
      </c>
      <c r="K258" s="190"/>
      <c r="L258" s="36"/>
      <c r="M258" s="191" t="s">
        <v>1</v>
      </c>
      <c r="N258" s="192" t="s">
        <v>43</v>
      </c>
      <c r="O258" s="68"/>
      <c r="P258" s="193">
        <f t="shared" si="61"/>
        <v>0</v>
      </c>
      <c r="Q258" s="193">
        <v>0</v>
      </c>
      <c r="R258" s="193">
        <f t="shared" si="62"/>
        <v>0</v>
      </c>
      <c r="S258" s="193">
        <v>0</v>
      </c>
      <c r="T258" s="194">
        <f t="shared" si="6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5" t="s">
        <v>226</v>
      </c>
      <c r="AT258" s="195" t="s">
        <v>164</v>
      </c>
      <c r="AU258" s="195" t="s">
        <v>169</v>
      </c>
      <c r="AY258" s="14" t="s">
        <v>161</v>
      </c>
      <c r="BE258" s="196">
        <f t="shared" si="64"/>
        <v>0</v>
      </c>
      <c r="BF258" s="196">
        <f t="shared" si="65"/>
        <v>0</v>
      </c>
      <c r="BG258" s="196">
        <f t="shared" si="66"/>
        <v>0</v>
      </c>
      <c r="BH258" s="196">
        <f t="shared" si="67"/>
        <v>0</v>
      </c>
      <c r="BI258" s="196">
        <f t="shared" si="68"/>
        <v>0</v>
      </c>
      <c r="BJ258" s="14" t="s">
        <v>169</v>
      </c>
      <c r="BK258" s="197">
        <f t="shared" si="69"/>
        <v>0</v>
      </c>
      <c r="BL258" s="14" t="s">
        <v>226</v>
      </c>
      <c r="BM258" s="195" t="s">
        <v>586</v>
      </c>
    </row>
    <row r="259" spans="1:65" s="2" customFormat="1" ht="16.5" customHeight="1">
      <c r="A259" s="31"/>
      <c r="B259" s="32"/>
      <c r="C259" s="198" t="s">
        <v>587</v>
      </c>
      <c r="D259" s="198" t="s">
        <v>272</v>
      </c>
      <c r="E259" s="199" t="s">
        <v>569</v>
      </c>
      <c r="F259" s="200" t="s">
        <v>570</v>
      </c>
      <c r="G259" s="201" t="s">
        <v>269</v>
      </c>
      <c r="H259" s="202">
        <v>5</v>
      </c>
      <c r="I259" s="203"/>
      <c r="J259" s="202">
        <f t="shared" si="60"/>
        <v>0</v>
      </c>
      <c r="K259" s="204"/>
      <c r="L259" s="205"/>
      <c r="M259" s="206" t="s">
        <v>1</v>
      </c>
      <c r="N259" s="207" t="s">
        <v>43</v>
      </c>
      <c r="O259" s="68"/>
      <c r="P259" s="193">
        <f t="shared" si="61"/>
        <v>0</v>
      </c>
      <c r="Q259" s="193">
        <v>1E-3</v>
      </c>
      <c r="R259" s="193">
        <f t="shared" si="62"/>
        <v>5.0000000000000001E-3</v>
      </c>
      <c r="S259" s="193">
        <v>0</v>
      </c>
      <c r="T259" s="194">
        <f t="shared" si="63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95" t="s">
        <v>293</v>
      </c>
      <c r="AT259" s="195" t="s">
        <v>272</v>
      </c>
      <c r="AU259" s="195" t="s">
        <v>169</v>
      </c>
      <c r="AY259" s="14" t="s">
        <v>161</v>
      </c>
      <c r="BE259" s="196">
        <f t="shared" si="64"/>
        <v>0</v>
      </c>
      <c r="BF259" s="196">
        <f t="shared" si="65"/>
        <v>0</v>
      </c>
      <c r="BG259" s="196">
        <f t="shared" si="66"/>
        <v>0</v>
      </c>
      <c r="BH259" s="196">
        <f t="shared" si="67"/>
        <v>0</v>
      </c>
      <c r="BI259" s="196">
        <f t="shared" si="68"/>
        <v>0</v>
      </c>
      <c r="BJ259" s="14" t="s">
        <v>169</v>
      </c>
      <c r="BK259" s="197">
        <f t="shared" si="69"/>
        <v>0</v>
      </c>
      <c r="BL259" s="14" t="s">
        <v>226</v>
      </c>
      <c r="BM259" s="195" t="s">
        <v>588</v>
      </c>
    </row>
    <row r="260" spans="1:65" s="2" customFormat="1" ht="33" customHeight="1">
      <c r="A260" s="31"/>
      <c r="B260" s="32"/>
      <c r="C260" s="198" t="s">
        <v>589</v>
      </c>
      <c r="D260" s="198" t="s">
        <v>272</v>
      </c>
      <c r="E260" s="199" t="s">
        <v>590</v>
      </c>
      <c r="F260" s="200" t="s">
        <v>591</v>
      </c>
      <c r="G260" s="201" t="s">
        <v>269</v>
      </c>
      <c r="H260" s="202">
        <v>10</v>
      </c>
      <c r="I260" s="203"/>
      <c r="J260" s="202">
        <f t="shared" si="60"/>
        <v>0</v>
      </c>
      <c r="K260" s="204"/>
      <c r="L260" s="205"/>
      <c r="M260" s="206" t="s">
        <v>1</v>
      </c>
      <c r="N260" s="207" t="s">
        <v>43</v>
      </c>
      <c r="O260" s="68"/>
      <c r="P260" s="193">
        <f t="shared" si="61"/>
        <v>0</v>
      </c>
      <c r="Q260" s="193">
        <v>2.5000000000000001E-2</v>
      </c>
      <c r="R260" s="193">
        <f t="shared" si="62"/>
        <v>0.25</v>
      </c>
      <c r="S260" s="193">
        <v>0</v>
      </c>
      <c r="T260" s="194">
        <f t="shared" si="63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95" t="s">
        <v>293</v>
      </c>
      <c r="AT260" s="195" t="s">
        <v>272</v>
      </c>
      <c r="AU260" s="195" t="s">
        <v>169</v>
      </c>
      <c r="AY260" s="14" t="s">
        <v>161</v>
      </c>
      <c r="BE260" s="196">
        <f t="shared" si="64"/>
        <v>0</v>
      </c>
      <c r="BF260" s="196">
        <f t="shared" si="65"/>
        <v>0</v>
      </c>
      <c r="BG260" s="196">
        <f t="shared" si="66"/>
        <v>0</v>
      </c>
      <c r="BH260" s="196">
        <f t="shared" si="67"/>
        <v>0</v>
      </c>
      <c r="BI260" s="196">
        <f t="shared" si="68"/>
        <v>0</v>
      </c>
      <c r="BJ260" s="14" t="s">
        <v>169</v>
      </c>
      <c r="BK260" s="197">
        <f t="shared" si="69"/>
        <v>0</v>
      </c>
      <c r="BL260" s="14" t="s">
        <v>226</v>
      </c>
      <c r="BM260" s="195" t="s">
        <v>592</v>
      </c>
    </row>
    <row r="261" spans="1:65" s="2" customFormat="1" ht="16.5" customHeight="1">
      <c r="A261" s="31"/>
      <c r="B261" s="32"/>
      <c r="C261" s="184" t="s">
        <v>593</v>
      </c>
      <c r="D261" s="184" t="s">
        <v>164</v>
      </c>
      <c r="E261" s="185" t="s">
        <v>594</v>
      </c>
      <c r="F261" s="186" t="s">
        <v>595</v>
      </c>
      <c r="G261" s="187" t="s">
        <v>269</v>
      </c>
      <c r="H261" s="188">
        <v>79</v>
      </c>
      <c r="I261" s="189"/>
      <c r="J261" s="188">
        <f t="shared" si="60"/>
        <v>0</v>
      </c>
      <c r="K261" s="190"/>
      <c r="L261" s="36"/>
      <c r="M261" s="191" t="s">
        <v>1</v>
      </c>
      <c r="N261" s="192" t="s">
        <v>43</v>
      </c>
      <c r="O261" s="68"/>
      <c r="P261" s="193">
        <f t="shared" si="61"/>
        <v>0</v>
      </c>
      <c r="Q261" s="193">
        <v>3.0623999999999997E-5</v>
      </c>
      <c r="R261" s="193">
        <f t="shared" si="62"/>
        <v>2.4192959999999996E-3</v>
      </c>
      <c r="S261" s="193">
        <v>0</v>
      </c>
      <c r="T261" s="194">
        <f t="shared" si="63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5" t="s">
        <v>226</v>
      </c>
      <c r="AT261" s="195" t="s">
        <v>164</v>
      </c>
      <c r="AU261" s="195" t="s">
        <v>169</v>
      </c>
      <c r="AY261" s="14" t="s">
        <v>161</v>
      </c>
      <c r="BE261" s="196">
        <f t="shared" si="64"/>
        <v>0</v>
      </c>
      <c r="BF261" s="196">
        <f t="shared" si="65"/>
        <v>0</v>
      </c>
      <c r="BG261" s="196">
        <f t="shared" si="66"/>
        <v>0</v>
      </c>
      <c r="BH261" s="196">
        <f t="shared" si="67"/>
        <v>0</v>
      </c>
      <c r="BI261" s="196">
        <f t="shared" si="68"/>
        <v>0</v>
      </c>
      <c r="BJ261" s="14" t="s">
        <v>169</v>
      </c>
      <c r="BK261" s="197">
        <f t="shared" si="69"/>
        <v>0</v>
      </c>
      <c r="BL261" s="14" t="s">
        <v>226</v>
      </c>
      <c r="BM261" s="195" t="s">
        <v>596</v>
      </c>
    </row>
    <row r="262" spans="1:65" s="2" customFormat="1" ht="16.5" customHeight="1">
      <c r="A262" s="31"/>
      <c r="B262" s="32"/>
      <c r="C262" s="198" t="s">
        <v>597</v>
      </c>
      <c r="D262" s="198" t="s">
        <v>272</v>
      </c>
      <c r="E262" s="199" t="s">
        <v>598</v>
      </c>
      <c r="F262" s="200" t="s">
        <v>599</v>
      </c>
      <c r="G262" s="201" t="s">
        <v>269</v>
      </c>
      <c r="H262" s="202">
        <v>18</v>
      </c>
      <c r="I262" s="203"/>
      <c r="J262" s="202">
        <f t="shared" si="60"/>
        <v>0</v>
      </c>
      <c r="K262" s="204"/>
      <c r="L262" s="205"/>
      <c r="M262" s="206" t="s">
        <v>1</v>
      </c>
      <c r="N262" s="207" t="s">
        <v>43</v>
      </c>
      <c r="O262" s="68"/>
      <c r="P262" s="193">
        <f t="shared" si="61"/>
        <v>0</v>
      </c>
      <c r="Q262" s="193">
        <v>9.2000000000000003E-4</v>
      </c>
      <c r="R262" s="193">
        <f t="shared" si="62"/>
        <v>1.6560000000000002E-2</v>
      </c>
      <c r="S262" s="193">
        <v>0</v>
      </c>
      <c r="T262" s="194">
        <f t="shared" si="63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95" t="s">
        <v>293</v>
      </c>
      <c r="AT262" s="195" t="s">
        <v>272</v>
      </c>
      <c r="AU262" s="195" t="s">
        <v>169</v>
      </c>
      <c r="AY262" s="14" t="s">
        <v>161</v>
      </c>
      <c r="BE262" s="196">
        <f t="shared" si="64"/>
        <v>0</v>
      </c>
      <c r="BF262" s="196">
        <f t="shared" si="65"/>
        <v>0</v>
      </c>
      <c r="BG262" s="196">
        <f t="shared" si="66"/>
        <v>0</v>
      </c>
      <c r="BH262" s="196">
        <f t="shared" si="67"/>
        <v>0</v>
      </c>
      <c r="BI262" s="196">
        <f t="shared" si="68"/>
        <v>0</v>
      </c>
      <c r="BJ262" s="14" t="s">
        <v>169</v>
      </c>
      <c r="BK262" s="197">
        <f t="shared" si="69"/>
        <v>0</v>
      </c>
      <c r="BL262" s="14" t="s">
        <v>226</v>
      </c>
      <c r="BM262" s="195" t="s">
        <v>600</v>
      </c>
    </row>
    <row r="263" spans="1:65" s="2" customFormat="1" ht="16.5" customHeight="1">
      <c r="A263" s="31"/>
      <c r="B263" s="32"/>
      <c r="C263" s="198" t="s">
        <v>601</v>
      </c>
      <c r="D263" s="198" t="s">
        <v>272</v>
      </c>
      <c r="E263" s="199" t="s">
        <v>602</v>
      </c>
      <c r="F263" s="200" t="s">
        <v>603</v>
      </c>
      <c r="G263" s="201" t="s">
        <v>269</v>
      </c>
      <c r="H263" s="202">
        <v>60</v>
      </c>
      <c r="I263" s="203"/>
      <c r="J263" s="202">
        <f t="shared" si="60"/>
        <v>0</v>
      </c>
      <c r="K263" s="204"/>
      <c r="L263" s="205"/>
      <c r="M263" s="206" t="s">
        <v>1</v>
      </c>
      <c r="N263" s="207" t="s">
        <v>43</v>
      </c>
      <c r="O263" s="68"/>
      <c r="P263" s="193">
        <f t="shared" si="61"/>
        <v>0</v>
      </c>
      <c r="Q263" s="193">
        <v>1.23E-3</v>
      </c>
      <c r="R263" s="193">
        <f t="shared" si="62"/>
        <v>7.3800000000000004E-2</v>
      </c>
      <c r="S263" s="193">
        <v>0</v>
      </c>
      <c r="T263" s="194">
        <f t="shared" si="63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95" t="s">
        <v>293</v>
      </c>
      <c r="AT263" s="195" t="s">
        <v>272</v>
      </c>
      <c r="AU263" s="195" t="s">
        <v>169</v>
      </c>
      <c r="AY263" s="14" t="s">
        <v>161</v>
      </c>
      <c r="BE263" s="196">
        <f t="shared" si="64"/>
        <v>0</v>
      </c>
      <c r="BF263" s="196">
        <f t="shared" si="65"/>
        <v>0</v>
      </c>
      <c r="BG263" s="196">
        <f t="shared" si="66"/>
        <v>0</v>
      </c>
      <c r="BH263" s="196">
        <f t="shared" si="67"/>
        <v>0</v>
      </c>
      <c r="BI263" s="196">
        <f t="shared" si="68"/>
        <v>0</v>
      </c>
      <c r="BJ263" s="14" t="s">
        <v>169</v>
      </c>
      <c r="BK263" s="197">
        <f t="shared" si="69"/>
        <v>0</v>
      </c>
      <c r="BL263" s="14" t="s">
        <v>226</v>
      </c>
      <c r="BM263" s="195" t="s">
        <v>604</v>
      </c>
    </row>
    <row r="264" spans="1:65" s="2" customFormat="1" ht="16.5" customHeight="1">
      <c r="A264" s="31"/>
      <c r="B264" s="32"/>
      <c r="C264" s="198" t="s">
        <v>605</v>
      </c>
      <c r="D264" s="198" t="s">
        <v>272</v>
      </c>
      <c r="E264" s="199" t="s">
        <v>606</v>
      </c>
      <c r="F264" s="200" t="s">
        <v>607</v>
      </c>
      <c r="G264" s="201" t="s">
        <v>269</v>
      </c>
      <c r="H264" s="202">
        <v>1</v>
      </c>
      <c r="I264" s="203"/>
      <c r="J264" s="202">
        <f t="shared" si="60"/>
        <v>0</v>
      </c>
      <c r="K264" s="204"/>
      <c r="L264" s="205"/>
      <c r="M264" s="206" t="s">
        <v>1</v>
      </c>
      <c r="N264" s="207" t="s">
        <v>43</v>
      </c>
      <c r="O264" s="68"/>
      <c r="P264" s="193">
        <f t="shared" si="61"/>
        <v>0</v>
      </c>
      <c r="Q264" s="193">
        <v>1.39E-3</v>
      </c>
      <c r="R264" s="193">
        <f t="shared" si="62"/>
        <v>1.39E-3</v>
      </c>
      <c r="S264" s="193">
        <v>0</v>
      </c>
      <c r="T264" s="194">
        <f t="shared" si="63"/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95" t="s">
        <v>293</v>
      </c>
      <c r="AT264" s="195" t="s">
        <v>272</v>
      </c>
      <c r="AU264" s="195" t="s">
        <v>169</v>
      </c>
      <c r="AY264" s="14" t="s">
        <v>161</v>
      </c>
      <c r="BE264" s="196">
        <f t="shared" si="64"/>
        <v>0</v>
      </c>
      <c r="BF264" s="196">
        <f t="shared" si="65"/>
        <v>0</v>
      </c>
      <c r="BG264" s="196">
        <f t="shared" si="66"/>
        <v>0</v>
      </c>
      <c r="BH264" s="196">
        <f t="shared" si="67"/>
        <v>0</v>
      </c>
      <c r="BI264" s="196">
        <f t="shared" si="68"/>
        <v>0</v>
      </c>
      <c r="BJ264" s="14" t="s">
        <v>169</v>
      </c>
      <c r="BK264" s="197">
        <f t="shared" si="69"/>
        <v>0</v>
      </c>
      <c r="BL264" s="14" t="s">
        <v>226</v>
      </c>
      <c r="BM264" s="195" t="s">
        <v>608</v>
      </c>
    </row>
    <row r="265" spans="1:65" s="2" customFormat="1" ht="16.5" customHeight="1">
      <c r="A265" s="31"/>
      <c r="B265" s="32"/>
      <c r="C265" s="184" t="s">
        <v>609</v>
      </c>
      <c r="D265" s="184" t="s">
        <v>164</v>
      </c>
      <c r="E265" s="185" t="s">
        <v>610</v>
      </c>
      <c r="F265" s="186" t="s">
        <v>611</v>
      </c>
      <c r="G265" s="187" t="s">
        <v>269</v>
      </c>
      <c r="H265" s="188">
        <v>5</v>
      </c>
      <c r="I265" s="189"/>
      <c r="J265" s="188">
        <f t="shared" si="60"/>
        <v>0</v>
      </c>
      <c r="K265" s="190"/>
      <c r="L265" s="36"/>
      <c r="M265" s="191" t="s">
        <v>1</v>
      </c>
      <c r="N265" s="192" t="s">
        <v>43</v>
      </c>
      <c r="O265" s="68"/>
      <c r="P265" s="193">
        <f t="shared" si="61"/>
        <v>0</v>
      </c>
      <c r="Q265" s="193">
        <v>6.1247999999999994E-5</v>
      </c>
      <c r="R265" s="193">
        <f t="shared" si="62"/>
        <v>3.0623999999999994E-4</v>
      </c>
      <c r="S265" s="193">
        <v>0</v>
      </c>
      <c r="T265" s="194">
        <f t="shared" si="63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95" t="s">
        <v>226</v>
      </c>
      <c r="AT265" s="195" t="s">
        <v>164</v>
      </c>
      <c r="AU265" s="195" t="s">
        <v>169</v>
      </c>
      <c r="AY265" s="14" t="s">
        <v>161</v>
      </c>
      <c r="BE265" s="196">
        <f t="shared" si="64"/>
        <v>0</v>
      </c>
      <c r="BF265" s="196">
        <f t="shared" si="65"/>
        <v>0</v>
      </c>
      <c r="BG265" s="196">
        <f t="shared" si="66"/>
        <v>0</v>
      </c>
      <c r="BH265" s="196">
        <f t="shared" si="67"/>
        <v>0</v>
      </c>
      <c r="BI265" s="196">
        <f t="shared" si="68"/>
        <v>0</v>
      </c>
      <c r="BJ265" s="14" t="s">
        <v>169</v>
      </c>
      <c r="BK265" s="197">
        <f t="shared" si="69"/>
        <v>0</v>
      </c>
      <c r="BL265" s="14" t="s">
        <v>226</v>
      </c>
      <c r="BM265" s="195" t="s">
        <v>612</v>
      </c>
    </row>
    <row r="266" spans="1:65" s="2" customFormat="1" ht="16.5" customHeight="1">
      <c r="A266" s="31"/>
      <c r="B266" s="32"/>
      <c r="C266" s="198" t="s">
        <v>613</v>
      </c>
      <c r="D266" s="198" t="s">
        <v>272</v>
      </c>
      <c r="E266" s="199" t="s">
        <v>614</v>
      </c>
      <c r="F266" s="200" t="s">
        <v>615</v>
      </c>
      <c r="G266" s="201" t="s">
        <v>269</v>
      </c>
      <c r="H266" s="202">
        <v>5</v>
      </c>
      <c r="I266" s="203"/>
      <c r="J266" s="202">
        <f t="shared" si="60"/>
        <v>0</v>
      </c>
      <c r="K266" s="204"/>
      <c r="L266" s="205"/>
      <c r="M266" s="206" t="s">
        <v>1</v>
      </c>
      <c r="N266" s="207" t="s">
        <v>43</v>
      </c>
      <c r="O266" s="68"/>
      <c r="P266" s="193">
        <f t="shared" si="61"/>
        <v>0</v>
      </c>
      <c r="Q266" s="193">
        <v>2.2300000000000002E-3</v>
      </c>
      <c r="R266" s="193">
        <f t="shared" si="62"/>
        <v>1.115E-2</v>
      </c>
      <c r="S266" s="193">
        <v>0</v>
      </c>
      <c r="T266" s="194">
        <f t="shared" si="63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95" t="s">
        <v>293</v>
      </c>
      <c r="AT266" s="195" t="s">
        <v>272</v>
      </c>
      <c r="AU266" s="195" t="s">
        <v>169</v>
      </c>
      <c r="AY266" s="14" t="s">
        <v>161</v>
      </c>
      <c r="BE266" s="196">
        <f t="shared" si="64"/>
        <v>0</v>
      </c>
      <c r="BF266" s="196">
        <f t="shared" si="65"/>
        <v>0</v>
      </c>
      <c r="BG266" s="196">
        <f t="shared" si="66"/>
        <v>0</v>
      </c>
      <c r="BH266" s="196">
        <f t="shared" si="67"/>
        <v>0</v>
      </c>
      <c r="BI266" s="196">
        <f t="shared" si="68"/>
        <v>0</v>
      </c>
      <c r="BJ266" s="14" t="s">
        <v>169</v>
      </c>
      <c r="BK266" s="197">
        <f t="shared" si="69"/>
        <v>0</v>
      </c>
      <c r="BL266" s="14" t="s">
        <v>226</v>
      </c>
      <c r="BM266" s="195" t="s">
        <v>616</v>
      </c>
    </row>
    <row r="267" spans="1:65" s="2" customFormat="1" ht="21.75" customHeight="1">
      <c r="A267" s="31"/>
      <c r="B267" s="32"/>
      <c r="C267" s="184" t="s">
        <v>617</v>
      </c>
      <c r="D267" s="184" t="s">
        <v>164</v>
      </c>
      <c r="E267" s="185" t="s">
        <v>618</v>
      </c>
      <c r="F267" s="186" t="s">
        <v>619</v>
      </c>
      <c r="G267" s="187" t="s">
        <v>412</v>
      </c>
      <c r="H267" s="189"/>
      <c r="I267" s="189"/>
      <c r="J267" s="188">
        <f t="shared" si="60"/>
        <v>0</v>
      </c>
      <c r="K267" s="190"/>
      <c r="L267" s="36"/>
      <c r="M267" s="191" t="s">
        <v>1</v>
      </c>
      <c r="N267" s="192" t="s">
        <v>43</v>
      </c>
      <c r="O267" s="68"/>
      <c r="P267" s="193">
        <f t="shared" si="61"/>
        <v>0</v>
      </c>
      <c r="Q267" s="193">
        <v>0</v>
      </c>
      <c r="R267" s="193">
        <f t="shared" si="62"/>
        <v>0</v>
      </c>
      <c r="S267" s="193">
        <v>0</v>
      </c>
      <c r="T267" s="194">
        <f t="shared" si="63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95" t="s">
        <v>226</v>
      </c>
      <c r="AT267" s="195" t="s">
        <v>164</v>
      </c>
      <c r="AU267" s="195" t="s">
        <v>169</v>
      </c>
      <c r="AY267" s="14" t="s">
        <v>161</v>
      </c>
      <c r="BE267" s="196">
        <f t="shared" si="64"/>
        <v>0</v>
      </c>
      <c r="BF267" s="196">
        <f t="shared" si="65"/>
        <v>0</v>
      </c>
      <c r="BG267" s="196">
        <f t="shared" si="66"/>
        <v>0</v>
      </c>
      <c r="BH267" s="196">
        <f t="shared" si="67"/>
        <v>0</v>
      </c>
      <c r="BI267" s="196">
        <f t="shared" si="68"/>
        <v>0</v>
      </c>
      <c r="BJ267" s="14" t="s">
        <v>169</v>
      </c>
      <c r="BK267" s="197">
        <f t="shared" si="69"/>
        <v>0</v>
      </c>
      <c r="BL267" s="14" t="s">
        <v>226</v>
      </c>
      <c r="BM267" s="195" t="s">
        <v>620</v>
      </c>
    </row>
    <row r="268" spans="1:65" s="12" customFormat="1" ht="22.95" customHeight="1">
      <c r="B268" s="168"/>
      <c r="C268" s="169"/>
      <c r="D268" s="170" t="s">
        <v>76</v>
      </c>
      <c r="E268" s="182" t="s">
        <v>621</v>
      </c>
      <c r="F268" s="182" t="s">
        <v>622</v>
      </c>
      <c r="G268" s="169"/>
      <c r="H268" s="169"/>
      <c r="I268" s="172"/>
      <c r="J268" s="183">
        <f>BK268</f>
        <v>0</v>
      </c>
      <c r="K268" s="169"/>
      <c r="L268" s="174"/>
      <c r="M268" s="175"/>
      <c r="N268" s="176"/>
      <c r="O268" s="176"/>
      <c r="P268" s="177">
        <f>SUM(P269:P273)</f>
        <v>0</v>
      </c>
      <c r="Q268" s="176"/>
      <c r="R268" s="177">
        <f>SUM(R269:R273)</f>
        <v>0.10427500000000001</v>
      </c>
      <c r="S268" s="176"/>
      <c r="T268" s="178">
        <f>SUM(T269:T273)</f>
        <v>0</v>
      </c>
      <c r="AR268" s="179" t="s">
        <v>169</v>
      </c>
      <c r="AT268" s="180" t="s">
        <v>76</v>
      </c>
      <c r="AU268" s="180" t="s">
        <v>85</v>
      </c>
      <c r="AY268" s="179" t="s">
        <v>161</v>
      </c>
      <c r="BK268" s="181">
        <f>SUM(BK269:BK273)</f>
        <v>0</v>
      </c>
    </row>
    <row r="269" spans="1:65" s="2" customFormat="1" ht="21.75" customHeight="1">
      <c r="A269" s="31"/>
      <c r="B269" s="32"/>
      <c r="C269" s="184" t="s">
        <v>623</v>
      </c>
      <c r="D269" s="184" t="s">
        <v>164</v>
      </c>
      <c r="E269" s="185" t="s">
        <v>624</v>
      </c>
      <c r="F269" s="186" t="s">
        <v>625</v>
      </c>
      <c r="G269" s="187" t="s">
        <v>269</v>
      </c>
      <c r="H269" s="188">
        <v>1</v>
      </c>
      <c r="I269" s="189"/>
      <c r="J269" s="188">
        <f>ROUND(I269*H269,3)</f>
        <v>0</v>
      </c>
      <c r="K269" s="190"/>
      <c r="L269" s="36"/>
      <c r="M269" s="191" t="s">
        <v>1</v>
      </c>
      <c r="N269" s="192" t="s">
        <v>43</v>
      </c>
      <c r="O269" s="68"/>
      <c r="P269" s="193">
        <f>O269*H269</f>
        <v>0</v>
      </c>
      <c r="Q269" s="193">
        <v>1.1999999999999999E-3</v>
      </c>
      <c r="R269" s="193">
        <f>Q269*H269</f>
        <v>1.1999999999999999E-3</v>
      </c>
      <c r="S269" s="193">
        <v>0</v>
      </c>
      <c r="T269" s="194">
        <f>S269*H269</f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95" t="s">
        <v>226</v>
      </c>
      <c r="AT269" s="195" t="s">
        <v>164</v>
      </c>
      <c r="AU269" s="195" t="s">
        <v>169</v>
      </c>
      <c r="AY269" s="14" t="s">
        <v>161</v>
      </c>
      <c r="BE269" s="196">
        <f>IF(N269="základná",J269,0)</f>
        <v>0</v>
      </c>
      <c r="BF269" s="196">
        <f>IF(N269="znížená",J269,0)</f>
        <v>0</v>
      </c>
      <c r="BG269" s="196">
        <f>IF(N269="zákl. prenesená",J269,0)</f>
        <v>0</v>
      </c>
      <c r="BH269" s="196">
        <f>IF(N269="zníž. prenesená",J269,0)</f>
        <v>0</v>
      </c>
      <c r="BI269" s="196">
        <f>IF(N269="nulová",J269,0)</f>
        <v>0</v>
      </c>
      <c r="BJ269" s="14" t="s">
        <v>169</v>
      </c>
      <c r="BK269" s="197">
        <f>ROUND(I269*H269,3)</f>
        <v>0</v>
      </c>
      <c r="BL269" s="14" t="s">
        <v>226</v>
      </c>
      <c r="BM269" s="195" t="s">
        <v>626</v>
      </c>
    </row>
    <row r="270" spans="1:65" s="2" customFormat="1" ht="21.75" customHeight="1">
      <c r="A270" s="31"/>
      <c r="B270" s="32"/>
      <c r="C270" s="198" t="s">
        <v>627</v>
      </c>
      <c r="D270" s="198" t="s">
        <v>272</v>
      </c>
      <c r="E270" s="199" t="s">
        <v>628</v>
      </c>
      <c r="F270" s="200" t="s">
        <v>629</v>
      </c>
      <c r="G270" s="201" t="s">
        <v>269</v>
      </c>
      <c r="H270" s="202">
        <v>1</v>
      </c>
      <c r="I270" s="203"/>
      <c r="J270" s="202">
        <f>ROUND(I270*H270,3)</f>
        <v>0</v>
      </c>
      <c r="K270" s="204"/>
      <c r="L270" s="205"/>
      <c r="M270" s="206" t="s">
        <v>1</v>
      </c>
      <c r="N270" s="207" t="s">
        <v>43</v>
      </c>
      <c r="O270" s="68"/>
      <c r="P270" s="193">
        <f>O270*H270</f>
        <v>0</v>
      </c>
      <c r="Q270" s="193">
        <v>7.0000000000000007E-2</v>
      </c>
      <c r="R270" s="193">
        <f>Q270*H270</f>
        <v>7.0000000000000007E-2</v>
      </c>
      <c r="S270" s="193">
        <v>0</v>
      </c>
      <c r="T270" s="194">
        <f>S270*H270</f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95" t="s">
        <v>293</v>
      </c>
      <c r="AT270" s="195" t="s">
        <v>272</v>
      </c>
      <c r="AU270" s="195" t="s">
        <v>169</v>
      </c>
      <c r="AY270" s="14" t="s">
        <v>161</v>
      </c>
      <c r="BE270" s="196">
        <f>IF(N270="základná",J270,0)</f>
        <v>0</v>
      </c>
      <c r="BF270" s="196">
        <f>IF(N270="znížená",J270,0)</f>
        <v>0</v>
      </c>
      <c r="BG270" s="196">
        <f>IF(N270="zákl. prenesená",J270,0)</f>
        <v>0</v>
      </c>
      <c r="BH270" s="196">
        <f>IF(N270="zníž. prenesená",J270,0)</f>
        <v>0</v>
      </c>
      <c r="BI270" s="196">
        <f>IF(N270="nulová",J270,0)</f>
        <v>0</v>
      </c>
      <c r="BJ270" s="14" t="s">
        <v>169</v>
      </c>
      <c r="BK270" s="197">
        <f>ROUND(I270*H270,3)</f>
        <v>0</v>
      </c>
      <c r="BL270" s="14" t="s">
        <v>226</v>
      </c>
      <c r="BM270" s="195" t="s">
        <v>630</v>
      </c>
    </row>
    <row r="271" spans="1:65" s="2" customFormat="1" ht="21.75" customHeight="1">
      <c r="A271" s="31"/>
      <c r="B271" s="32"/>
      <c r="C271" s="184" t="s">
        <v>631</v>
      </c>
      <c r="D271" s="184" t="s">
        <v>164</v>
      </c>
      <c r="E271" s="185" t="s">
        <v>632</v>
      </c>
      <c r="F271" s="186" t="s">
        <v>633</v>
      </c>
      <c r="G271" s="187" t="s">
        <v>244</v>
      </c>
      <c r="H271" s="188">
        <v>7.5</v>
      </c>
      <c r="I271" s="189"/>
      <c r="J271" s="188">
        <f>ROUND(I271*H271,3)</f>
        <v>0</v>
      </c>
      <c r="K271" s="190"/>
      <c r="L271" s="36"/>
      <c r="M271" s="191" t="s">
        <v>1</v>
      </c>
      <c r="N271" s="192" t="s">
        <v>43</v>
      </c>
      <c r="O271" s="68"/>
      <c r="P271" s="193">
        <f>O271*H271</f>
        <v>0</v>
      </c>
      <c r="Q271" s="193">
        <v>4.0999999999999999E-4</v>
      </c>
      <c r="R271" s="193">
        <f>Q271*H271</f>
        <v>3.075E-3</v>
      </c>
      <c r="S271" s="193">
        <v>0</v>
      </c>
      <c r="T271" s="194">
        <f>S271*H271</f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95" t="s">
        <v>226</v>
      </c>
      <c r="AT271" s="195" t="s">
        <v>164</v>
      </c>
      <c r="AU271" s="195" t="s">
        <v>169</v>
      </c>
      <c r="AY271" s="14" t="s">
        <v>161</v>
      </c>
      <c r="BE271" s="196">
        <f>IF(N271="základná",J271,0)</f>
        <v>0</v>
      </c>
      <c r="BF271" s="196">
        <f>IF(N271="znížená",J271,0)</f>
        <v>0</v>
      </c>
      <c r="BG271" s="196">
        <f>IF(N271="zákl. prenesená",J271,0)</f>
        <v>0</v>
      </c>
      <c r="BH271" s="196">
        <f>IF(N271="zníž. prenesená",J271,0)</f>
        <v>0</v>
      </c>
      <c r="BI271" s="196">
        <f>IF(N271="nulová",J271,0)</f>
        <v>0</v>
      </c>
      <c r="BJ271" s="14" t="s">
        <v>169</v>
      </c>
      <c r="BK271" s="197">
        <f>ROUND(I271*H271,3)</f>
        <v>0</v>
      </c>
      <c r="BL271" s="14" t="s">
        <v>226</v>
      </c>
      <c r="BM271" s="195" t="s">
        <v>634</v>
      </c>
    </row>
    <row r="272" spans="1:65" s="2" customFormat="1" ht="44.25" customHeight="1">
      <c r="A272" s="31"/>
      <c r="B272" s="32"/>
      <c r="C272" s="198" t="s">
        <v>635</v>
      </c>
      <c r="D272" s="198" t="s">
        <v>272</v>
      </c>
      <c r="E272" s="199" t="s">
        <v>636</v>
      </c>
      <c r="F272" s="200" t="s">
        <v>637</v>
      </c>
      <c r="G272" s="201" t="s">
        <v>269</v>
      </c>
      <c r="H272" s="202">
        <v>1</v>
      </c>
      <c r="I272" s="203"/>
      <c r="J272" s="202">
        <f>ROUND(I272*H272,3)</f>
        <v>0</v>
      </c>
      <c r="K272" s="204"/>
      <c r="L272" s="205"/>
      <c r="M272" s="206" t="s">
        <v>1</v>
      </c>
      <c r="N272" s="207" t="s">
        <v>43</v>
      </c>
      <c r="O272" s="68"/>
      <c r="P272" s="193">
        <f>O272*H272</f>
        <v>0</v>
      </c>
      <c r="Q272" s="193">
        <v>0.03</v>
      </c>
      <c r="R272" s="193">
        <f>Q272*H272</f>
        <v>0.03</v>
      </c>
      <c r="S272" s="193">
        <v>0</v>
      </c>
      <c r="T272" s="194">
        <f>S272*H272</f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95" t="s">
        <v>293</v>
      </c>
      <c r="AT272" s="195" t="s">
        <v>272</v>
      </c>
      <c r="AU272" s="195" t="s">
        <v>169</v>
      </c>
      <c r="AY272" s="14" t="s">
        <v>161</v>
      </c>
      <c r="BE272" s="196">
        <f>IF(N272="základná",J272,0)</f>
        <v>0</v>
      </c>
      <c r="BF272" s="196">
        <f>IF(N272="znížená",J272,0)</f>
        <v>0</v>
      </c>
      <c r="BG272" s="196">
        <f>IF(N272="zákl. prenesená",J272,0)</f>
        <v>0</v>
      </c>
      <c r="BH272" s="196">
        <f>IF(N272="zníž. prenesená",J272,0)</f>
        <v>0</v>
      </c>
      <c r="BI272" s="196">
        <f>IF(N272="nulová",J272,0)</f>
        <v>0</v>
      </c>
      <c r="BJ272" s="14" t="s">
        <v>169</v>
      </c>
      <c r="BK272" s="197">
        <f>ROUND(I272*H272,3)</f>
        <v>0</v>
      </c>
      <c r="BL272" s="14" t="s">
        <v>226</v>
      </c>
      <c r="BM272" s="195" t="s">
        <v>638</v>
      </c>
    </row>
    <row r="273" spans="1:65" s="2" customFormat="1" ht="21.75" customHeight="1">
      <c r="A273" s="31"/>
      <c r="B273" s="32"/>
      <c r="C273" s="184" t="s">
        <v>639</v>
      </c>
      <c r="D273" s="184" t="s">
        <v>164</v>
      </c>
      <c r="E273" s="185" t="s">
        <v>640</v>
      </c>
      <c r="F273" s="186" t="s">
        <v>641</v>
      </c>
      <c r="G273" s="187" t="s">
        <v>412</v>
      </c>
      <c r="H273" s="189"/>
      <c r="I273" s="189"/>
      <c r="J273" s="188">
        <f>ROUND(I273*H273,3)</f>
        <v>0</v>
      </c>
      <c r="K273" s="190"/>
      <c r="L273" s="36"/>
      <c r="M273" s="191" t="s">
        <v>1</v>
      </c>
      <c r="N273" s="192" t="s">
        <v>43</v>
      </c>
      <c r="O273" s="68"/>
      <c r="P273" s="193">
        <f>O273*H273</f>
        <v>0</v>
      </c>
      <c r="Q273" s="193">
        <v>0</v>
      </c>
      <c r="R273" s="193">
        <f>Q273*H273</f>
        <v>0</v>
      </c>
      <c r="S273" s="193">
        <v>0</v>
      </c>
      <c r="T273" s="194">
        <f>S273*H273</f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95" t="s">
        <v>226</v>
      </c>
      <c r="AT273" s="195" t="s">
        <v>164</v>
      </c>
      <c r="AU273" s="195" t="s">
        <v>169</v>
      </c>
      <c r="AY273" s="14" t="s">
        <v>161</v>
      </c>
      <c r="BE273" s="196">
        <f>IF(N273="základná",J273,0)</f>
        <v>0</v>
      </c>
      <c r="BF273" s="196">
        <f>IF(N273="znížená",J273,0)</f>
        <v>0</v>
      </c>
      <c r="BG273" s="196">
        <f>IF(N273="zákl. prenesená",J273,0)</f>
        <v>0</v>
      </c>
      <c r="BH273" s="196">
        <f>IF(N273="zníž. prenesená",J273,0)</f>
        <v>0</v>
      </c>
      <c r="BI273" s="196">
        <f>IF(N273="nulová",J273,0)</f>
        <v>0</v>
      </c>
      <c r="BJ273" s="14" t="s">
        <v>169</v>
      </c>
      <c r="BK273" s="197">
        <f>ROUND(I273*H273,3)</f>
        <v>0</v>
      </c>
      <c r="BL273" s="14" t="s">
        <v>226</v>
      </c>
      <c r="BM273" s="195" t="s">
        <v>642</v>
      </c>
    </row>
    <row r="274" spans="1:65" s="12" customFormat="1" ht="22.95" customHeight="1">
      <c r="B274" s="168"/>
      <c r="C274" s="169"/>
      <c r="D274" s="170" t="s">
        <v>76</v>
      </c>
      <c r="E274" s="182" t="s">
        <v>643</v>
      </c>
      <c r="F274" s="182" t="s">
        <v>644</v>
      </c>
      <c r="G274" s="169"/>
      <c r="H274" s="169"/>
      <c r="I274" s="172"/>
      <c r="J274" s="183">
        <f>BK274</f>
        <v>0</v>
      </c>
      <c r="K274" s="169"/>
      <c r="L274" s="174"/>
      <c r="M274" s="175"/>
      <c r="N274" s="176"/>
      <c r="O274" s="176"/>
      <c r="P274" s="177">
        <f>SUM(P275:P276)</f>
        <v>0</v>
      </c>
      <c r="Q274" s="176"/>
      <c r="R274" s="177">
        <f>SUM(R275:R276)</f>
        <v>0</v>
      </c>
      <c r="S274" s="176"/>
      <c r="T274" s="178">
        <f>SUM(T275:T276)</f>
        <v>0</v>
      </c>
      <c r="AR274" s="179" t="s">
        <v>169</v>
      </c>
      <c r="AT274" s="180" t="s">
        <v>76</v>
      </c>
      <c r="AU274" s="180" t="s">
        <v>85</v>
      </c>
      <c r="AY274" s="179" t="s">
        <v>161</v>
      </c>
      <c r="BK274" s="181">
        <f>SUM(BK275:BK276)</f>
        <v>0</v>
      </c>
    </row>
    <row r="275" spans="1:65" s="2" customFormat="1" ht="16.5" customHeight="1">
      <c r="A275" s="31"/>
      <c r="B275" s="32"/>
      <c r="C275" s="184" t="s">
        <v>645</v>
      </c>
      <c r="D275" s="184" t="s">
        <v>164</v>
      </c>
      <c r="E275" s="185" t="s">
        <v>643</v>
      </c>
      <c r="F275" s="186" t="s">
        <v>646</v>
      </c>
      <c r="G275" s="187" t="s">
        <v>418</v>
      </c>
      <c r="H275" s="188">
        <v>1</v>
      </c>
      <c r="I275" s="189"/>
      <c r="J275" s="188">
        <f>ROUND(I275*H275,3)</f>
        <v>0</v>
      </c>
      <c r="K275" s="190"/>
      <c r="L275" s="36"/>
      <c r="M275" s="191" t="s">
        <v>1</v>
      </c>
      <c r="N275" s="192" t="s">
        <v>43</v>
      </c>
      <c r="O275" s="68"/>
      <c r="P275" s="193">
        <f>O275*H275</f>
        <v>0</v>
      </c>
      <c r="Q275" s="193">
        <v>0</v>
      </c>
      <c r="R275" s="193">
        <f>Q275*H275</f>
        <v>0</v>
      </c>
      <c r="S275" s="193">
        <v>0</v>
      </c>
      <c r="T275" s="194">
        <f>S275*H275</f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95" t="s">
        <v>226</v>
      </c>
      <c r="AT275" s="195" t="s">
        <v>164</v>
      </c>
      <c r="AU275" s="195" t="s">
        <v>169</v>
      </c>
      <c r="AY275" s="14" t="s">
        <v>161</v>
      </c>
      <c r="BE275" s="196">
        <f>IF(N275="základná",J275,0)</f>
        <v>0</v>
      </c>
      <c r="BF275" s="196">
        <f>IF(N275="znížená",J275,0)</f>
        <v>0</v>
      </c>
      <c r="BG275" s="196">
        <f>IF(N275="zákl. prenesená",J275,0)</f>
        <v>0</v>
      </c>
      <c r="BH275" s="196">
        <f>IF(N275="zníž. prenesená",J275,0)</f>
        <v>0</v>
      </c>
      <c r="BI275" s="196">
        <f>IF(N275="nulová",J275,0)</f>
        <v>0</v>
      </c>
      <c r="BJ275" s="14" t="s">
        <v>169</v>
      </c>
      <c r="BK275" s="197">
        <f>ROUND(I275*H275,3)</f>
        <v>0</v>
      </c>
      <c r="BL275" s="14" t="s">
        <v>226</v>
      </c>
      <c r="BM275" s="195" t="s">
        <v>647</v>
      </c>
    </row>
    <row r="276" spans="1:65" s="2" customFormat="1" ht="19.2">
      <c r="A276" s="31"/>
      <c r="B276" s="32"/>
      <c r="C276" s="33"/>
      <c r="D276" s="208" t="s">
        <v>648</v>
      </c>
      <c r="E276" s="33"/>
      <c r="F276" s="209" t="s">
        <v>649</v>
      </c>
      <c r="G276" s="33"/>
      <c r="H276" s="33"/>
      <c r="I276" s="210"/>
      <c r="J276" s="33"/>
      <c r="K276" s="33"/>
      <c r="L276" s="36"/>
      <c r="M276" s="211"/>
      <c r="N276" s="212"/>
      <c r="O276" s="68"/>
      <c r="P276" s="68"/>
      <c r="Q276" s="68"/>
      <c r="R276" s="68"/>
      <c r="S276" s="68"/>
      <c r="T276" s="69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T276" s="14" t="s">
        <v>648</v>
      </c>
      <c r="AU276" s="14" t="s">
        <v>169</v>
      </c>
    </row>
    <row r="277" spans="1:65" s="12" customFormat="1" ht="22.95" customHeight="1">
      <c r="B277" s="168"/>
      <c r="C277" s="169"/>
      <c r="D277" s="170" t="s">
        <v>76</v>
      </c>
      <c r="E277" s="182" t="s">
        <v>650</v>
      </c>
      <c r="F277" s="182" t="s">
        <v>651</v>
      </c>
      <c r="G277" s="169"/>
      <c r="H277" s="169"/>
      <c r="I277" s="172"/>
      <c r="J277" s="183">
        <f>BK277</f>
        <v>0</v>
      </c>
      <c r="K277" s="169"/>
      <c r="L277" s="174"/>
      <c r="M277" s="175"/>
      <c r="N277" s="176"/>
      <c r="O277" s="176"/>
      <c r="P277" s="177">
        <f>SUM(P278:P284)</f>
        <v>0</v>
      </c>
      <c r="Q277" s="176"/>
      <c r="R277" s="177">
        <f>SUM(R278:R284)</f>
        <v>2.3969811600000002</v>
      </c>
      <c r="S277" s="176"/>
      <c r="T277" s="178">
        <f>SUM(T278:T284)</f>
        <v>0</v>
      </c>
      <c r="AR277" s="179" t="s">
        <v>169</v>
      </c>
      <c r="AT277" s="180" t="s">
        <v>76</v>
      </c>
      <c r="AU277" s="180" t="s">
        <v>85</v>
      </c>
      <c r="AY277" s="179" t="s">
        <v>161</v>
      </c>
      <c r="BK277" s="181">
        <f>SUM(BK278:BK284)</f>
        <v>0</v>
      </c>
    </row>
    <row r="278" spans="1:65" s="2" customFormat="1" ht="21.75" customHeight="1">
      <c r="A278" s="31"/>
      <c r="B278" s="32"/>
      <c r="C278" s="184" t="s">
        <v>652</v>
      </c>
      <c r="D278" s="184" t="s">
        <v>164</v>
      </c>
      <c r="E278" s="185" t="s">
        <v>653</v>
      </c>
      <c r="F278" s="186" t="s">
        <v>654</v>
      </c>
      <c r="G278" s="187" t="s">
        <v>244</v>
      </c>
      <c r="H278" s="188">
        <v>87</v>
      </c>
      <c r="I278" s="189"/>
      <c r="J278" s="188">
        <f t="shared" ref="J278:J284" si="70">ROUND(I278*H278,3)</f>
        <v>0</v>
      </c>
      <c r="K278" s="190"/>
      <c r="L278" s="36"/>
      <c r="M278" s="191" t="s">
        <v>1</v>
      </c>
      <c r="N278" s="192" t="s">
        <v>43</v>
      </c>
      <c r="O278" s="68"/>
      <c r="P278" s="193">
        <f t="shared" ref="P278:P284" si="71">O278*H278</f>
        <v>0</v>
      </c>
      <c r="Q278" s="193">
        <v>3.4323999999999999E-3</v>
      </c>
      <c r="R278" s="193">
        <f t="shared" ref="R278:R284" si="72">Q278*H278</f>
        <v>0.29861880000000002</v>
      </c>
      <c r="S278" s="193">
        <v>0</v>
      </c>
      <c r="T278" s="194">
        <f t="shared" ref="T278:T284" si="73"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95" t="s">
        <v>226</v>
      </c>
      <c r="AT278" s="195" t="s">
        <v>164</v>
      </c>
      <c r="AU278" s="195" t="s">
        <v>169</v>
      </c>
      <c r="AY278" s="14" t="s">
        <v>161</v>
      </c>
      <c r="BE278" s="196">
        <f t="shared" ref="BE278:BE284" si="74">IF(N278="základná",J278,0)</f>
        <v>0</v>
      </c>
      <c r="BF278" s="196">
        <f t="shared" ref="BF278:BF284" si="75">IF(N278="znížená",J278,0)</f>
        <v>0</v>
      </c>
      <c r="BG278" s="196">
        <f t="shared" ref="BG278:BG284" si="76">IF(N278="zákl. prenesená",J278,0)</f>
        <v>0</v>
      </c>
      <c r="BH278" s="196">
        <f t="shared" ref="BH278:BH284" si="77">IF(N278="zníž. prenesená",J278,0)</f>
        <v>0</v>
      </c>
      <c r="BI278" s="196">
        <f t="shared" ref="BI278:BI284" si="78">IF(N278="nulová",J278,0)</f>
        <v>0</v>
      </c>
      <c r="BJ278" s="14" t="s">
        <v>169</v>
      </c>
      <c r="BK278" s="197">
        <f t="shared" ref="BK278:BK284" si="79">ROUND(I278*H278,3)</f>
        <v>0</v>
      </c>
      <c r="BL278" s="14" t="s">
        <v>226</v>
      </c>
      <c r="BM278" s="195" t="s">
        <v>655</v>
      </c>
    </row>
    <row r="279" spans="1:65" s="2" customFormat="1" ht="21.75" customHeight="1">
      <c r="A279" s="31"/>
      <c r="B279" s="32"/>
      <c r="C279" s="198" t="s">
        <v>656</v>
      </c>
      <c r="D279" s="198" t="s">
        <v>272</v>
      </c>
      <c r="E279" s="199" t="s">
        <v>657</v>
      </c>
      <c r="F279" s="200" t="s">
        <v>658</v>
      </c>
      <c r="G279" s="201" t="s">
        <v>173</v>
      </c>
      <c r="H279" s="202">
        <v>8.0039999999999996</v>
      </c>
      <c r="I279" s="203"/>
      <c r="J279" s="202">
        <f t="shared" si="70"/>
        <v>0</v>
      </c>
      <c r="K279" s="204"/>
      <c r="L279" s="205"/>
      <c r="M279" s="206" t="s">
        <v>1</v>
      </c>
      <c r="N279" s="207" t="s">
        <v>43</v>
      </c>
      <c r="O279" s="68"/>
      <c r="P279" s="193">
        <f t="shared" si="71"/>
        <v>0</v>
      </c>
      <c r="Q279" s="193">
        <v>1.132E-2</v>
      </c>
      <c r="R279" s="193">
        <f t="shared" si="72"/>
        <v>9.0605279999999996E-2</v>
      </c>
      <c r="S279" s="193">
        <v>0</v>
      </c>
      <c r="T279" s="194">
        <f t="shared" si="73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95" t="s">
        <v>293</v>
      </c>
      <c r="AT279" s="195" t="s">
        <v>272</v>
      </c>
      <c r="AU279" s="195" t="s">
        <v>169</v>
      </c>
      <c r="AY279" s="14" t="s">
        <v>161</v>
      </c>
      <c r="BE279" s="196">
        <f t="shared" si="74"/>
        <v>0</v>
      </c>
      <c r="BF279" s="196">
        <f t="shared" si="75"/>
        <v>0</v>
      </c>
      <c r="BG279" s="196">
        <f t="shared" si="76"/>
        <v>0</v>
      </c>
      <c r="BH279" s="196">
        <f t="shared" si="77"/>
        <v>0</v>
      </c>
      <c r="BI279" s="196">
        <f t="shared" si="78"/>
        <v>0</v>
      </c>
      <c r="BJ279" s="14" t="s">
        <v>169</v>
      </c>
      <c r="BK279" s="197">
        <f t="shared" si="79"/>
        <v>0</v>
      </c>
      <c r="BL279" s="14" t="s">
        <v>226</v>
      </c>
      <c r="BM279" s="195" t="s">
        <v>659</v>
      </c>
    </row>
    <row r="280" spans="1:65" s="2" customFormat="1" ht="33" customHeight="1">
      <c r="A280" s="31"/>
      <c r="B280" s="32"/>
      <c r="C280" s="184" t="s">
        <v>660</v>
      </c>
      <c r="D280" s="184" t="s">
        <v>164</v>
      </c>
      <c r="E280" s="185" t="s">
        <v>661</v>
      </c>
      <c r="F280" s="186" t="s">
        <v>662</v>
      </c>
      <c r="G280" s="187" t="s">
        <v>173</v>
      </c>
      <c r="H280" s="188">
        <v>62.46</v>
      </c>
      <c r="I280" s="189"/>
      <c r="J280" s="188">
        <f t="shared" si="70"/>
        <v>0</v>
      </c>
      <c r="K280" s="190"/>
      <c r="L280" s="36"/>
      <c r="M280" s="191" t="s">
        <v>1</v>
      </c>
      <c r="N280" s="192" t="s">
        <v>43</v>
      </c>
      <c r="O280" s="68"/>
      <c r="P280" s="193">
        <f t="shared" si="71"/>
        <v>0</v>
      </c>
      <c r="Q280" s="193">
        <v>3.1700000000000001E-3</v>
      </c>
      <c r="R280" s="193">
        <f t="shared" si="72"/>
        <v>0.19799820000000001</v>
      </c>
      <c r="S280" s="193">
        <v>0</v>
      </c>
      <c r="T280" s="194">
        <f t="shared" si="73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5" t="s">
        <v>226</v>
      </c>
      <c r="AT280" s="195" t="s">
        <v>164</v>
      </c>
      <c r="AU280" s="195" t="s">
        <v>169</v>
      </c>
      <c r="AY280" s="14" t="s">
        <v>161</v>
      </c>
      <c r="BE280" s="196">
        <f t="shared" si="74"/>
        <v>0</v>
      </c>
      <c r="BF280" s="196">
        <f t="shared" si="75"/>
        <v>0</v>
      </c>
      <c r="BG280" s="196">
        <f t="shared" si="76"/>
        <v>0</v>
      </c>
      <c r="BH280" s="196">
        <f t="shared" si="77"/>
        <v>0</v>
      </c>
      <c r="BI280" s="196">
        <f t="shared" si="78"/>
        <v>0</v>
      </c>
      <c r="BJ280" s="14" t="s">
        <v>169</v>
      </c>
      <c r="BK280" s="197">
        <f t="shared" si="79"/>
        <v>0</v>
      </c>
      <c r="BL280" s="14" t="s">
        <v>226</v>
      </c>
      <c r="BM280" s="195" t="s">
        <v>663</v>
      </c>
    </row>
    <row r="281" spans="1:65" s="2" customFormat="1" ht="21.75" customHeight="1">
      <c r="A281" s="31"/>
      <c r="B281" s="32"/>
      <c r="C281" s="198" t="s">
        <v>664</v>
      </c>
      <c r="D281" s="198" t="s">
        <v>272</v>
      </c>
      <c r="E281" s="199" t="s">
        <v>657</v>
      </c>
      <c r="F281" s="200" t="s">
        <v>658</v>
      </c>
      <c r="G281" s="201" t="s">
        <v>173</v>
      </c>
      <c r="H281" s="202">
        <v>68.706000000000003</v>
      </c>
      <c r="I281" s="203"/>
      <c r="J281" s="202">
        <f t="shared" si="70"/>
        <v>0</v>
      </c>
      <c r="K281" s="204"/>
      <c r="L281" s="205"/>
      <c r="M281" s="206" t="s">
        <v>1</v>
      </c>
      <c r="N281" s="207" t="s">
        <v>43</v>
      </c>
      <c r="O281" s="68"/>
      <c r="P281" s="193">
        <f t="shared" si="71"/>
        <v>0</v>
      </c>
      <c r="Q281" s="193">
        <v>1.132E-2</v>
      </c>
      <c r="R281" s="193">
        <f t="shared" si="72"/>
        <v>0.77775192000000004</v>
      </c>
      <c r="S281" s="193">
        <v>0</v>
      </c>
      <c r="T281" s="194">
        <f t="shared" si="73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95" t="s">
        <v>293</v>
      </c>
      <c r="AT281" s="195" t="s">
        <v>272</v>
      </c>
      <c r="AU281" s="195" t="s">
        <v>169</v>
      </c>
      <c r="AY281" s="14" t="s">
        <v>161</v>
      </c>
      <c r="BE281" s="196">
        <f t="shared" si="74"/>
        <v>0</v>
      </c>
      <c r="BF281" s="196">
        <f t="shared" si="75"/>
        <v>0</v>
      </c>
      <c r="BG281" s="196">
        <f t="shared" si="76"/>
        <v>0</v>
      </c>
      <c r="BH281" s="196">
        <f t="shared" si="77"/>
        <v>0</v>
      </c>
      <c r="BI281" s="196">
        <f t="shared" si="78"/>
        <v>0</v>
      </c>
      <c r="BJ281" s="14" t="s">
        <v>169</v>
      </c>
      <c r="BK281" s="197">
        <f t="shared" si="79"/>
        <v>0</v>
      </c>
      <c r="BL281" s="14" t="s">
        <v>226</v>
      </c>
      <c r="BM281" s="195" t="s">
        <v>665</v>
      </c>
    </row>
    <row r="282" spans="1:65" s="2" customFormat="1" ht="33" customHeight="1">
      <c r="A282" s="31"/>
      <c r="B282" s="32"/>
      <c r="C282" s="184" t="s">
        <v>666</v>
      </c>
      <c r="D282" s="184" t="s">
        <v>164</v>
      </c>
      <c r="E282" s="185" t="s">
        <v>667</v>
      </c>
      <c r="F282" s="186" t="s">
        <v>668</v>
      </c>
      <c r="G282" s="187" t="s">
        <v>173</v>
      </c>
      <c r="H282" s="188">
        <v>66.599999999999994</v>
      </c>
      <c r="I282" s="189"/>
      <c r="J282" s="188">
        <f t="shared" si="70"/>
        <v>0</v>
      </c>
      <c r="K282" s="190"/>
      <c r="L282" s="36"/>
      <c r="M282" s="191" t="s">
        <v>1</v>
      </c>
      <c r="N282" s="192" t="s">
        <v>43</v>
      </c>
      <c r="O282" s="68"/>
      <c r="P282" s="193">
        <f t="shared" si="71"/>
        <v>0</v>
      </c>
      <c r="Q282" s="193">
        <v>3.2699999999999999E-3</v>
      </c>
      <c r="R282" s="193">
        <f t="shared" si="72"/>
        <v>0.21778199999999998</v>
      </c>
      <c r="S282" s="193">
        <v>0</v>
      </c>
      <c r="T282" s="194">
        <f t="shared" si="73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95" t="s">
        <v>226</v>
      </c>
      <c r="AT282" s="195" t="s">
        <v>164</v>
      </c>
      <c r="AU282" s="195" t="s">
        <v>169</v>
      </c>
      <c r="AY282" s="14" t="s">
        <v>161</v>
      </c>
      <c r="BE282" s="196">
        <f t="shared" si="74"/>
        <v>0</v>
      </c>
      <c r="BF282" s="196">
        <f t="shared" si="75"/>
        <v>0</v>
      </c>
      <c r="BG282" s="196">
        <f t="shared" si="76"/>
        <v>0</v>
      </c>
      <c r="BH282" s="196">
        <f t="shared" si="77"/>
        <v>0</v>
      </c>
      <c r="BI282" s="196">
        <f t="shared" si="78"/>
        <v>0</v>
      </c>
      <c r="BJ282" s="14" t="s">
        <v>169</v>
      </c>
      <c r="BK282" s="197">
        <f t="shared" si="79"/>
        <v>0</v>
      </c>
      <c r="BL282" s="14" t="s">
        <v>226</v>
      </c>
      <c r="BM282" s="195" t="s">
        <v>669</v>
      </c>
    </row>
    <row r="283" spans="1:65" s="2" customFormat="1" ht="16.5" customHeight="1">
      <c r="A283" s="31"/>
      <c r="B283" s="32"/>
      <c r="C283" s="198" t="s">
        <v>670</v>
      </c>
      <c r="D283" s="198" t="s">
        <v>272</v>
      </c>
      <c r="E283" s="199" t="s">
        <v>671</v>
      </c>
      <c r="F283" s="200" t="s">
        <v>672</v>
      </c>
      <c r="G283" s="201" t="s">
        <v>173</v>
      </c>
      <c r="H283" s="202">
        <v>71.927999999999997</v>
      </c>
      <c r="I283" s="203"/>
      <c r="J283" s="202">
        <f t="shared" si="70"/>
        <v>0</v>
      </c>
      <c r="K283" s="204"/>
      <c r="L283" s="205"/>
      <c r="M283" s="206" t="s">
        <v>1</v>
      </c>
      <c r="N283" s="207" t="s">
        <v>43</v>
      </c>
      <c r="O283" s="68"/>
      <c r="P283" s="193">
        <f t="shared" si="71"/>
        <v>0</v>
      </c>
      <c r="Q283" s="193">
        <v>1.132E-2</v>
      </c>
      <c r="R283" s="193">
        <f t="shared" si="72"/>
        <v>0.81422496</v>
      </c>
      <c r="S283" s="193">
        <v>0</v>
      </c>
      <c r="T283" s="194">
        <f t="shared" si="73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95" t="s">
        <v>293</v>
      </c>
      <c r="AT283" s="195" t="s">
        <v>272</v>
      </c>
      <c r="AU283" s="195" t="s">
        <v>169</v>
      </c>
      <c r="AY283" s="14" t="s">
        <v>161</v>
      </c>
      <c r="BE283" s="196">
        <f t="shared" si="74"/>
        <v>0</v>
      </c>
      <c r="BF283" s="196">
        <f t="shared" si="75"/>
        <v>0</v>
      </c>
      <c r="BG283" s="196">
        <f t="shared" si="76"/>
        <v>0</v>
      </c>
      <c r="BH283" s="196">
        <f t="shared" si="77"/>
        <v>0</v>
      </c>
      <c r="BI283" s="196">
        <f t="shared" si="78"/>
        <v>0</v>
      </c>
      <c r="BJ283" s="14" t="s">
        <v>169</v>
      </c>
      <c r="BK283" s="197">
        <f t="shared" si="79"/>
        <v>0</v>
      </c>
      <c r="BL283" s="14" t="s">
        <v>226</v>
      </c>
      <c r="BM283" s="195" t="s">
        <v>673</v>
      </c>
    </row>
    <row r="284" spans="1:65" s="2" customFormat="1" ht="21.75" customHeight="1">
      <c r="A284" s="31"/>
      <c r="B284" s="32"/>
      <c r="C284" s="184" t="s">
        <v>674</v>
      </c>
      <c r="D284" s="184" t="s">
        <v>164</v>
      </c>
      <c r="E284" s="185" t="s">
        <v>675</v>
      </c>
      <c r="F284" s="186" t="s">
        <v>676</v>
      </c>
      <c r="G284" s="187" t="s">
        <v>412</v>
      </c>
      <c r="H284" s="189"/>
      <c r="I284" s="189"/>
      <c r="J284" s="188">
        <f t="shared" si="70"/>
        <v>0</v>
      </c>
      <c r="K284" s="190"/>
      <c r="L284" s="36"/>
      <c r="M284" s="191" t="s">
        <v>1</v>
      </c>
      <c r="N284" s="192" t="s">
        <v>43</v>
      </c>
      <c r="O284" s="68"/>
      <c r="P284" s="193">
        <f t="shared" si="71"/>
        <v>0</v>
      </c>
      <c r="Q284" s="193">
        <v>0</v>
      </c>
      <c r="R284" s="193">
        <f t="shared" si="72"/>
        <v>0</v>
      </c>
      <c r="S284" s="193">
        <v>0</v>
      </c>
      <c r="T284" s="194">
        <f t="shared" si="73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95" t="s">
        <v>226</v>
      </c>
      <c r="AT284" s="195" t="s">
        <v>164</v>
      </c>
      <c r="AU284" s="195" t="s">
        <v>169</v>
      </c>
      <c r="AY284" s="14" t="s">
        <v>161</v>
      </c>
      <c r="BE284" s="196">
        <f t="shared" si="74"/>
        <v>0</v>
      </c>
      <c r="BF284" s="196">
        <f t="shared" si="75"/>
        <v>0</v>
      </c>
      <c r="BG284" s="196">
        <f t="shared" si="76"/>
        <v>0</v>
      </c>
      <c r="BH284" s="196">
        <f t="shared" si="77"/>
        <v>0</v>
      </c>
      <c r="BI284" s="196">
        <f t="shared" si="78"/>
        <v>0</v>
      </c>
      <c r="BJ284" s="14" t="s">
        <v>169</v>
      </c>
      <c r="BK284" s="197">
        <f t="shared" si="79"/>
        <v>0</v>
      </c>
      <c r="BL284" s="14" t="s">
        <v>226</v>
      </c>
      <c r="BM284" s="195" t="s">
        <v>677</v>
      </c>
    </row>
    <row r="285" spans="1:65" s="12" customFormat="1" ht="22.95" customHeight="1">
      <c r="B285" s="168"/>
      <c r="C285" s="169"/>
      <c r="D285" s="170" t="s">
        <v>76</v>
      </c>
      <c r="E285" s="182" t="s">
        <v>678</v>
      </c>
      <c r="F285" s="182" t="s">
        <v>679</v>
      </c>
      <c r="G285" s="169"/>
      <c r="H285" s="169"/>
      <c r="I285" s="172"/>
      <c r="J285" s="183">
        <f>BK285</f>
        <v>0</v>
      </c>
      <c r="K285" s="169"/>
      <c r="L285" s="174"/>
      <c r="M285" s="175"/>
      <c r="N285" s="176"/>
      <c r="O285" s="176"/>
      <c r="P285" s="177">
        <f>SUM(P286:P289)</f>
        <v>0</v>
      </c>
      <c r="Q285" s="176"/>
      <c r="R285" s="177">
        <f>SUM(R286:R289)</f>
        <v>1.2581000000000001E-3</v>
      </c>
      <c r="S285" s="176"/>
      <c r="T285" s="178">
        <f>SUM(T286:T289)</f>
        <v>0</v>
      </c>
      <c r="AR285" s="179" t="s">
        <v>169</v>
      </c>
      <c r="AT285" s="180" t="s">
        <v>76</v>
      </c>
      <c r="AU285" s="180" t="s">
        <v>85</v>
      </c>
      <c r="AY285" s="179" t="s">
        <v>161</v>
      </c>
      <c r="BK285" s="181">
        <f>SUM(BK286:BK289)</f>
        <v>0</v>
      </c>
    </row>
    <row r="286" spans="1:65" s="2" customFormat="1" ht="21.75" customHeight="1">
      <c r="A286" s="31"/>
      <c r="B286" s="32"/>
      <c r="C286" s="184" t="s">
        <v>680</v>
      </c>
      <c r="D286" s="184" t="s">
        <v>164</v>
      </c>
      <c r="E286" s="185" t="s">
        <v>681</v>
      </c>
      <c r="F286" s="186" t="s">
        <v>682</v>
      </c>
      <c r="G286" s="187" t="s">
        <v>173</v>
      </c>
      <c r="H286" s="188">
        <v>0.36</v>
      </c>
      <c r="I286" s="189"/>
      <c r="J286" s="188">
        <f>ROUND(I286*H286,3)</f>
        <v>0</v>
      </c>
      <c r="K286" s="190"/>
      <c r="L286" s="36"/>
      <c r="M286" s="191" t="s">
        <v>1</v>
      </c>
      <c r="N286" s="192" t="s">
        <v>43</v>
      </c>
      <c r="O286" s="68"/>
      <c r="P286" s="193">
        <f>O286*H286</f>
        <v>0</v>
      </c>
      <c r="Q286" s="193">
        <v>2.9999999999999997E-4</v>
      </c>
      <c r="R286" s="193">
        <f>Q286*H286</f>
        <v>1.0799999999999998E-4</v>
      </c>
      <c r="S286" s="193">
        <v>0</v>
      </c>
      <c r="T286" s="194">
        <f>S286*H286</f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95" t="s">
        <v>226</v>
      </c>
      <c r="AT286" s="195" t="s">
        <v>164</v>
      </c>
      <c r="AU286" s="195" t="s">
        <v>169</v>
      </c>
      <c r="AY286" s="14" t="s">
        <v>161</v>
      </c>
      <c r="BE286" s="196">
        <f>IF(N286="základná",J286,0)</f>
        <v>0</v>
      </c>
      <c r="BF286" s="196">
        <f>IF(N286="znížená",J286,0)</f>
        <v>0</v>
      </c>
      <c r="BG286" s="196">
        <f>IF(N286="zákl. prenesená",J286,0)</f>
        <v>0</v>
      </c>
      <c r="BH286" s="196">
        <f>IF(N286="zníž. prenesená",J286,0)</f>
        <v>0</v>
      </c>
      <c r="BI286" s="196">
        <f>IF(N286="nulová",J286,0)</f>
        <v>0</v>
      </c>
      <c r="BJ286" s="14" t="s">
        <v>169</v>
      </c>
      <c r="BK286" s="197">
        <f>ROUND(I286*H286,3)</f>
        <v>0</v>
      </c>
      <c r="BL286" s="14" t="s">
        <v>226</v>
      </c>
      <c r="BM286" s="195" t="s">
        <v>683</v>
      </c>
    </row>
    <row r="287" spans="1:65" s="2" customFormat="1" ht="16.5" customHeight="1">
      <c r="A287" s="31"/>
      <c r="B287" s="32"/>
      <c r="C287" s="198" t="s">
        <v>684</v>
      </c>
      <c r="D287" s="198" t="s">
        <v>272</v>
      </c>
      <c r="E287" s="199" t="s">
        <v>685</v>
      </c>
      <c r="F287" s="200" t="s">
        <v>686</v>
      </c>
      <c r="G287" s="201" t="s">
        <v>173</v>
      </c>
      <c r="H287" s="202">
        <v>0.371</v>
      </c>
      <c r="I287" s="203"/>
      <c r="J287" s="202">
        <f>ROUND(I287*H287,3)</f>
        <v>0</v>
      </c>
      <c r="K287" s="204"/>
      <c r="L287" s="205"/>
      <c r="M287" s="206" t="s">
        <v>1</v>
      </c>
      <c r="N287" s="207" t="s">
        <v>43</v>
      </c>
      <c r="O287" s="68"/>
      <c r="P287" s="193">
        <f>O287*H287</f>
        <v>0</v>
      </c>
      <c r="Q287" s="193">
        <v>3.0999999999999999E-3</v>
      </c>
      <c r="R287" s="193">
        <f>Q287*H287</f>
        <v>1.1501E-3</v>
      </c>
      <c r="S287" s="193">
        <v>0</v>
      </c>
      <c r="T287" s="194">
        <f>S287*H287</f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95" t="s">
        <v>293</v>
      </c>
      <c r="AT287" s="195" t="s">
        <v>272</v>
      </c>
      <c r="AU287" s="195" t="s">
        <v>169</v>
      </c>
      <c r="AY287" s="14" t="s">
        <v>161</v>
      </c>
      <c r="BE287" s="196">
        <f>IF(N287="základná",J287,0)</f>
        <v>0</v>
      </c>
      <c r="BF287" s="196">
        <f>IF(N287="znížená",J287,0)</f>
        <v>0</v>
      </c>
      <c r="BG287" s="196">
        <f>IF(N287="zákl. prenesená",J287,0)</f>
        <v>0</v>
      </c>
      <c r="BH287" s="196">
        <f>IF(N287="zníž. prenesená",J287,0)</f>
        <v>0</v>
      </c>
      <c r="BI287" s="196">
        <f>IF(N287="nulová",J287,0)</f>
        <v>0</v>
      </c>
      <c r="BJ287" s="14" t="s">
        <v>169</v>
      </c>
      <c r="BK287" s="197">
        <f>ROUND(I287*H287,3)</f>
        <v>0</v>
      </c>
      <c r="BL287" s="14" t="s">
        <v>226</v>
      </c>
      <c r="BM287" s="195" t="s">
        <v>687</v>
      </c>
    </row>
    <row r="288" spans="1:65" s="2" customFormat="1" ht="19.2">
      <c r="A288" s="31"/>
      <c r="B288" s="32"/>
      <c r="C288" s="33"/>
      <c r="D288" s="208" t="s">
        <v>648</v>
      </c>
      <c r="E288" s="33"/>
      <c r="F288" s="209" t="s">
        <v>688</v>
      </c>
      <c r="G288" s="33"/>
      <c r="H288" s="33"/>
      <c r="I288" s="210"/>
      <c r="J288" s="33"/>
      <c r="K288" s="33"/>
      <c r="L288" s="36"/>
      <c r="M288" s="211"/>
      <c r="N288" s="212"/>
      <c r="O288" s="68"/>
      <c r="P288" s="68"/>
      <c r="Q288" s="68"/>
      <c r="R288" s="68"/>
      <c r="S288" s="68"/>
      <c r="T288" s="69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T288" s="14" t="s">
        <v>648</v>
      </c>
      <c r="AU288" s="14" t="s">
        <v>169</v>
      </c>
    </row>
    <row r="289" spans="1:65" s="2" customFormat="1" ht="21.75" customHeight="1">
      <c r="A289" s="31"/>
      <c r="B289" s="32"/>
      <c r="C289" s="184" t="s">
        <v>689</v>
      </c>
      <c r="D289" s="184" t="s">
        <v>164</v>
      </c>
      <c r="E289" s="185" t="s">
        <v>690</v>
      </c>
      <c r="F289" s="186" t="s">
        <v>691</v>
      </c>
      <c r="G289" s="187" t="s">
        <v>412</v>
      </c>
      <c r="H289" s="189"/>
      <c r="I289" s="189"/>
      <c r="J289" s="188">
        <f>ROUND(I289*H289,3)</f>
        <v>0</v>
      </c>
      <c r="K289" s="190"/>
      <c r="L289" s="36"/>
      <c r="M289" s="191" t="s">
        <v>1</v>
      </c>
      <c r="N289" s="192" t="s">
        <v>43</v>
      </c>
      <c r="O289" s="68"/>
      <c r="P289" s="193">
        <f>O289*H289</f>
        <v>0</v>
      </c>
      <c r="Q289" s="193">
        <v>0</v>
      </c>
      <c r="R289" s="193">
        <f>Q289*H289</f>
        <v>0</v>
      </c>
      <c r="S289" s="193">
        <v>0</v>
      </c>
      <c r="T289" s="194">
        <f>S289*H289</f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95" t="s">
        <v>226</v>
      </c>
      <c r="AT289" s="195" t="s">
        <v>164</v>
      </c>
      <c r="AU289" s="195" t="s">
        <v>169</v>
      </c>
      <c r="AY289" s="14" t="s">
        <v>161</v>
      </c>
      <c r="BE289" s="196">
        <f>IF(N289="základná",J289,0)</f>
        <v>0</v>
      </c>
      <c r="BF289" s="196">
        <f>IF(N289="znížená",J289,0)</f>
        <v>0</v>
      </c>
      <c r="BG289" s="196">
        <f>IF(N289="zákl. prenesená",J289,0)</f>
        <v>0</v>
      </c>
      <c r="BH289" s="196">
        <f>IF(N289="zníž. prenesená",J289,0)</f>
        <v>0</v>
      </c>
      <c r="BI289" s="196">
        <f>IF(N289="nulová",J289,0)</f>
        <v>0</v>
      </c>
      <c r="BJ289" s="14" t="s">
        <v>169</v>
      </c>
      <c r="BK289" s="197">
        <f>ROUND(I289*H289,3)</f>
        <v>0</v>
      </c>
      <c r="BL289" s="14" t="s">
        <v>226</v>
      </c>
      <c r="BM289" s="195" t="s">
        <v>692</v>
      </c>
    </row>
    <row r="290" spans="1:65" s="12" customFormat="1" ht="22.95" customHeight="1">
      <c r="B290" s="168"/>
      <c r="C290" s="169"/>
      <c r="D290" s="170" t="s">
        <v>76</v>
      </c>
      <c r="E290" s="182" t="s">
        <v>693</v>
      </c>
      <c r="F290" s="182" t="s">
        <v>694</v>
      </c>
      <c r="G290" s="169"/>
      <c r="H290" s="169"/>
      <c r="I290" s="172"/>
      <c r="J290" s="183">
        <f>BK290</f>
        <v>0</v>
      </c>
      <c r="K290" s="169"/>
      <c r="L290" s="174"/>
      <c r="M290" s="175"/>
      <c r="N290" s="176"/>
      <c r="O290" s="176"/>
      <c r="P290" s="177">
        <f>SUM(P291:P295)</f>
        <v>0</v>
      </c>
      <c r="Q290" s="176"/>
      <c r="R290" s="177">
        <f>SUM(R291:R295)</f>
        <v>5.1375677</v>
      </c>
      <c r="S290" s="176"/>
      <c r="T290" s="178">
        <f>SUM(T291:T295)</f>
        <v>0</v>
      </c>
      <c r="AR290" s="179" t="s">
        <v>169</v>
      </c>
      <c r="AT290" s="180" t="s">
        <v>76</v>
      </c>
      <c r="AU290" s="180" t="s">
        <v>85</v>
      </c>
      <c r="AY290" s="179" t="s">
        <v>161</v>
      </c>
      <c r="BK290" s="181">
        <f>SUM(BK291:BK295)</f>
        <v>0</v>
      </c>
    </row>
    <row r="291" spans="1:65" s="2" customFormat="1" ht="33" customHeight="1">
      <c r="A291" s="31"/>
      <c r="B291" s="32"/>
      <c r="C291" s="184" t="s">
        <v>695</v>
      </c>
      <c r="D291" s="184" t="s">
        <v>164</v>
      </c>
      <c r="E291" s="185" t="s">
        <v>696</v>
      </c>
      <c r="F291" s="186" t="s">
        <v>697</v>
      </c>
      <c r="G291" s="187" t="s">
        <v>173</v>
      </c>
      <c r="H291" s="188">
        <v>9.36</v>
      </c>
      <c r="I291" s="189"/>
      <c r="J291" s="188">
        <f>ROUND(I291*H291,3)</f>
        <v>0</v>
      </c>
      <c r="K291" s="190"/>
      <c r="L291" s="36"/>
      <c r="M291" s="191" t="s">
        <v>1</v>
      </c>
      <c r="N291" s="192" t="s">
        <v>43</v>
      </c>
      <c r="O291" s="68"/>
      <c r="P291" s="193">
        <f>O291*H291</f>
        <v>0</v>
      </c>
      <c r="Q291" s="193">
        <v>2.65E-3</v>
      </c>
      <c r="R291" s="193">
        <f>Q291*H291</f>
        <v>2.4804E-2</v>
      </c>
      <c r="S291" s="193">
        <v>0</v>
      </c>
      <c r="T291" s="194">
        <f>S291*H291</f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95" t="s">
        <v>226</v>
      </c>
      <c r="AT291" s="195" t="s">
        <v>164</v>
      </c>
      <c r="AU291" s="195" t="s">
        <v>169</v>
      </c>
      <c r="AY291" s="14" t="s">
        <v>161</v>
      </c>
      <c r="BE291" s="196">
        <f>IF(N291="základná",J291,0)</f>
        <v>0</v>
      </c>
      <c r="BF291" s="196">
        <f>IF(N291="znížená",J291,0)</f>
        <v>0</v>
      </c>
      <c r="BG291" s="196">
        <f>IF(N291="zákl. prenesená",J291,0)</f>
        <v>0</v>
      </c>
      <c r="BH291" s="196">
        <f>IF(N291="zníž. prenesená",J291,0)</f>
        <v>0</v>
      </c>
      <c r="BI291" s="196">
        <f>IF(N291="nulová",J291,0)</f>
        <v>0</v>
      </c>
      <c r="BJ291" s="14" t="s">
        <v>169</v>
      </c>
      <c r="BK291" s="197">
        <f>ROUND(I291*H291,3)</f>
        <v>0</v>
      </c>
      <c r="BL291" s="14" t="s">
        <v>226</v>
      </c>
      <c r="BM291" s="195" t="s">
        <v>698</v>
      </c>
    </row>
    <row r="292" spans="1:65" s="2" customFormat="1" ht="21.75" customHeight="1">
      <c r="A292" s="31"/>
      <c r="B292" s="32"/>
      <c r="C292" s="198" t="s">
        <v>699</v>
      </c>
      <c r="D292" s="198" t="s">
        <v>272</v>
      </c>
      <c r="E292" s="199" t="s">
        <v>700</v>
      </c>
      <c r="F292" s="200" t="s">
        <v>701</v>
      </c>
      <c r="G292" s="201" t="s">
        <v>173</v>
      </c>
      <c r="H292" s="202">
        <v>9.5470000000000006</v>
      </c>
      <c r="I292" s="203"/>
      <c r="J292" s="202">
        <f>ROUND(I292*H292,3)</f>
        <v>0</v>
      </c>
      <c r="K292" s="204"/>
      <c r="L292" s="205"/>
      <c r="M292" s="206" t="s">
        <v>1</v>
      </c>
      <c r="N292" s="207" t="s">
        <v>43</v>
      </c>
      <c r="O292" s="68"/>
      <c r="P292" s="193">
        <f>O292*H292</f>
        <v>0</v>
      </c>
      <c r="Q292" s="193">
        <v>1.0500000000000001E-2</v>
      </c>
      <c r="R292" s="193">
        <f>Q292*H292</f>
        <v>0.10024350000000001</v>
      </c>
      <c r="S292" s="193">
        <v>0</v>
      </c>
      <c r="T292" s="194">
        <f>S292*H292</f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95" t="s">
        <v>293</v>
      </c>
      <c r="AT292" s="195" t="s">
        <v>272</v>
      </c>
      <c r="AU292" s="195" t="s">
        <v>169</v>
      </c>
      <c r="AY292" s="14" t="s">
        <v>161</v>
      </c>
      <c r="BE292" s="196">
        <f>IF(N292="základná",J292,0)</f>
        <v>0</v>
      </c>
      <c r="BF292" s="196">
        <f>IF(N292="znížená",J292,0)</f>
        <v>0</v>
      </c>
      <c r="BG292" s="196">
        <f>IF(N292="zákl. prenesená",J292,0)</f>
        <v>0</v>
      </c>
      <c r="BH292" s="196">
        <f>IF(N292="zníž. prenesená",J292,0)</f>
        <v>0</v>
      </c>
      <c r="BI292" s="196">
        <f>IF(N292="nulová",J292,0)</f>
        <v>0</v>
      </c>
      <c r="BJ292" s="14" t="s">
        <v>169</v>
      </c>
      <c r="BK292" s="197">
        <f>ROUND(I292*H292,3)</f>
        <v>0</v>
      </c>
      <c r="BL292" s="14" t="s">
        <v>226</v>
      </c>
      <c r="BM292" s="195" t="s">
        <v>702</v>
      </c>
    </row>
    <row r="293" spans="1:65" s="2" customFormat="1" ht="33" customHeight="1">
      <c r="A293" s="31"/>
      <c r="B293" s="32"/>
      <c r="C293" s="184" t="s">
        <v>703</v>
      </c>
      <c r="D293" s="184" t="s">
        <v>164</v>
      </c>
      <c r="E293" s="185" t="s">
        <v>704</v>
      </c>
      <c r="F293" s="186" t="s">
        <v>705</v>
      </c>
      <c r="G293" s="187" t="s">
        <v>173</v>
      </c>
      <c r="H293" s="188">
        <v>342.98</v>
      </c>
      <c r="I293" s="189"/>
      <c r="J293" s="188">
        <f>ROUND(I293*H293,3)</f>
        <v>0</v>
      </c>
      <c r="K293" s="190"/>
      <c r="L293" s="36"/>
      <c r="M293" s="191" t="s">
        <v>1</v>
      </c>
      <c r="N293" s="192" t="s">
        <v>43</v>
      </c>
      <c r="O293" s="68"/>
      <c r="P293" s="193">
        <f>O293*H293</f>
        <v>0</v>
      </c>
      <c r="Q293" s="193">
        <v>2.65E-3</v>
      </c>
      <c r="R293" s="193">
        <f>Q293*H293</f>
        <v>0.90889700000000007</v>
      </c>
      <c r="S293" s="193">
        <v>0</v>
      </c>
      <c r="T293" s="194">
        <f>S293*H293</f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95" t="s">
        <v>226</v>
      </c>
      <c r="AT293" s="195" t="s">
        <v>164</v>
      </c>
      <c r="AU293" s="195" t="s">
        <v>169</v>
      </c>
      <c r="AY293" s="14" t="s">
        <v>161</v>
      </c>
      <c r="BE293" s="196">
        <f>IF(N293="základná",J293,0)</f>
        <v>0</v>
      </c>
      <c r="BF293" s="196">
        <f>IF(N293="znížená",J293,0)</f>
        <v>0</v>
      </c>
      <c r="BG293" s="196">
        <f>IF(N293="zákl. prenesená",J293,0)</f>
        <v>0</v>
      </c>
      <c r="BH293" s="196">
        <f>IF(N293="zníž. prenesená",J293,0)</f>
        <v>0</v>
      </c>
      <c r="BI293" s="196">
        <f>IF(N293="nulová",J293,0)</f>
        <v>0</v>
      </c>
      <c r="BJ293" s="14" t="s">
        <v>169</v>
      </c>
      <c r="BK293" s="197">
        <f>ROUND(I293*H293,3)</f>
        <v>0</v>
      </c>
      <c r="BL293" s="14" t="s">
        <v>226</v>
      </c>
      <c r="BM293" s="195" t="s">
        <v>706</v>
      </c>
    </row>
    <row r="294" spans="1:65" s="2" customFormat="1" ht="21.75" customHeight="1">
      <c r="A294" s="31"/>
      <c r="B294" s="32"/>
      <c r="C294" s="198" t="s">
        <v>707</v>
      </c>
      <c r="D294" s="198" t="s">
        <v>272</v>
      </c>
      <c r="E294" s="199" t="s">
        <v>708</v>
      </c>
      <c r="F294" s="200" t="s">
        <v>709</v>
      </c>
      <c r="G294" s="201" t="s">
        <v>173</v>
      </c>
      <c r="H294" s="202">
        <v>349.84</v>
      </c>
      <c r="I294" s="203"/>
      <c r="J294" s="202">
        <f>ROUND(I294*H294,3)</f>
        <v>0</v>
      </c>
      <c r="K294" s="204"/>
      <c r="L294" s="205"/>
      <c r="M294" s="206" t="s">
        <v>1</v>
      </c>
      <c r="N294" s="207" t="s">
        <v>43</v>
      </c>
      <c r="O294" s="68"/>
      <c r="P294" s="193">
        <f>O294*H294</f>
        <v>0</v>
      </c>
      <c r="Q294" s="193">
        <v>1.1730000000000001E-2</v>
      </c>
      <c r="R294" s="193">
        <f>Q294*H294</f>
        <v>4.1036232000000004</v>
      </c>
      <c r="S294" s="193">
        <v>0</v>
      </c>
      <c r="T294" s="194">
        <f>S294*H294</f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95" t="s">
        <v>293</v>
      </c>
      <c r="AT294" s="195" t="s">
        <v>272</v>
      </c>
      <c r="AU294" s="195" t="s">
        <v>169</v>
      </c>
      <c r="AY294" s="14" t="s">
        <v>161</v>
      </c>
      <c r="BE294" s="196">
        <f>IF(N294="základná",J294,0)</f>
        <v>0</v>
      </c>
      <c r="BF294" s="196">
        <f>IF(N294="znížená",J294,0)</f>
        <v>0</v>
      </c>
      <c r="BG294" s="196">
        <f>IF(N294="zákl. prenesená",J294,0)</f>
        <v>0</v>
      </c>
      <c r="BH294" s="196">
        <f>IF(N294="zníž. prenesená",J294,0)</f>
        <v>0</v>
      </c>
      <c r="BI294" s="196">
        <f>IF(N294="nulová",J294,0)</f>
        <v>0</v>
      </c>
      <c r="BJ294" s="14" t="s">
        <v>169</v>
      </c>
      <c r="BK294" s="197">
        <f>ROUND(I294*H294,3)</f>
        <v>0</v>
      </c>
      <c r="BL294" s="14" t="s">
        <v>226</v>
      </c>
      <c r="BM294" s="195" t="s">
        <v>710</v>
      </c>
    </row>
    <row r="295" spans="1:65" s="2" customFormat="1" ht="21.75" customHeight="1">
      <c r="A295" s="31"/>
      <c r="B295" s="32"/>
      <c r="C295" s="184" t="s">
        <v>711</v>
      </c>
      <c r="D295" s="184" t="s">
        <v>164</v>
      </c>
      <c r="E295" s="185" t="s">
        <v>712</v>
      </c>
      <c r="F295" s="186" t="s">
        <v>713</v>
      </c>
      <c r="G295" s="187" t="s">
        <v>412</v>
      </c>
      <c r="H295" s="189"/>
      <c r="I295" s="189"/>
      <c r="J295" s="188">
        <f>ROUND(I295*H295,3)</f>
        <v>0</v>
      </c>
      <c r="K295" s="190"/>
      <c r="L295" s="36"/>
      <c r="M295" s="191" t="s">
        <v>1</v>
      </c>
      <c r="N295" s="192" t="s">
        <v>43</v>
      </c>
      <c r="O295" s="68"/>
      <c r="P295" s="193">
        <f>O295*H295</f>
        <v>0</v>
      </c>
      <c r="Q295" s="193">
        <v>0</v>
      </c>
      <c r="R295" s="193">
        <f>Q295*H295</f>
        <v>0</v>
      </c>
      <c r="S295" s="193">
        <v>0</v>
      </c>
      <c r="T295" s="194">
        <f>S295*H295</f>
        <v>0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95" t="s">
        <v>226</v>
      </c>
      <c r="AT295" s="195" t="s">
        <v>164</v>
      </c>
      <c r="AU295" s="195" t="s">
        <v>169</v>
      </c>
      <c r="AY295" s="14" t="s">
        <v>161</v>
      </c>
      <c r="BE295" s="196">
        <f>IF(N295="základná",J295,0)</f>
        <v>0</v>
      </c>
      <c r="BF295" s="196">
        <f>IF(N295="znížená",J295,0)</f>
        <v>0</v>
      </c>
      <c r="BG295" s="196">
        <f>IF(N295="zákl. prenesená",J295,0)</f>
        <v>0</v>
      </c>
      <c r="BH295" s="196">
        <f>IF(N295="zníž. prenesená",J295,0)</f>
        <v>0</v>
      </c>
      <c r="BI295" s="196">
        <f>IF(N295="nulová",J295,0)</f>
        <v>0</v>
      </c>
      <c r="BJ295" s="14" t="s">
        <v>169</v>
      </c>
      <c r="BK295" s="197">
        <f>ROUND(I295*H295,3)</f>
        <v>0</v>
      </c>
      <c r="BL295" s="14" t="s">
        <v>226</v>
      </c>
      <c r="BM295" s="195" t="s">
        <v>714</v>
      </c>
    </row>
    <row r="296" spans="1:65" s="12" customFormat="1" ht="22.95" customHeight="1">
      <c r="B296" s="168"/>
      <c r="C296" s="169"/>
      <c r="D296" s="170" t="s">
        <v>76</v>
      </c>
      <c r="E296" s="182" t="s">
        <v>715</v>
      </c>
      <c r="F296" s="182" t="s">
        <v>716</v>
      </c>
      <c r="G296" s="169"/>
      <c r="H296" s="169"/>
      <c r="I296" s="172"/>
      <c r="J296" s="183">
        <f>BK296</f>
        <v>0</v>
      </c>
      <c r="K296" s="169"/>
      <c r="L296" s="174"/>
      <c r="M296" s="175"/>
      <c r="N296" s="176"/>
      <c r="O296" s="176"/>
      <c r="P296" s="177">
        <f>SUM(P297:P298)</f>
        <v>0</v>
      </c>
      <c r="Q296" s="176"/>
      <c r="R296" s="177">
        <f>SUM(R297:R298)</f>
        <v>2.5378294464</v>
      </c>
      <c r="S296" s="176"/>
      <c r="T296" s="178">
        <f>SUM(T297:T298)</f>
        <v>0</v>
      </c>
      <c r="AR296" s="179" t="s">
        <v>169</v>
      </c>
      <c r="AT296" s="180" t="s">
        <v>76</v>
      </c>
      <c r="AU296" s="180" t="s">
        <v>85</v>
      </c>
      <c r="AY296" s="179" t="s">
        <v>161</v>
      </c>
      <c r="BK296" s="181">
        <f>SUM(BK297:BK298)</f>
        <v>0</v>
      </c>
    </row>
    <row r="297" spans="1:65" s="2" customFormat="1" ht="33" customHeight="1">
      <c r="A297" s="31"/>
      <c r="B297" s="32"/>
      <c r="C297" s="184" t="s">
        <v>717</v>
      </c>
      <c r="D297" s="184" t="s">
        <v>164</v>
      </c>
      <c r="E297" s="185" t="s">
        <v>718</v>
      </c>
      <c r="F297" s="186" t="s">
        <v>719</v>
      </c>
      <c r="G297" s="187" t="s">
        <v>173</v>
      </c>
      <c r="H297" s="188">
        <v>3749.748</v>
      </c>
      <c r="I297" s="189"/>
      <c r="J297" s="188">
        <f>ROUND(I297*H297,3)</f>
        <v>0</v>
      </c>
      <c r="K297" s="190"/>
      <c r="L297" s="36"/>
      <c r="M297" s="191" t="s">
        <v>1</v>
      </c>
      <c r="N297" s="192" t="s">
        <v>43</v>
      </c>
      <c r="O297" s="68"/>
      <c r="P297" s="193">
        <f>O297*H297</f>
        <v>0</v>
      </c>
      <c r="Q297" s="193">
        <v>2.764E-4</v>
      </c>
      <c r="R297" s="193">
        <f>Q297*H297</f>
        <v>1.0364303472</v>
      </c>
      <c r="S297" s="193">
        <v>0</v>
      </c>
      <c r="T297" s="194">
        <f>S297*H297</f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95" t="s">
        <v>226</v>
      </c>
      <c r="AT297" s="195" t="s">
        <v>164</v>
      </c>
      <c r="AU297" s="195" t="s">
        <v>169</v>
      </c>
      <c r="AY297" s="14" t="s">
        <v>161</v>
      </c>
      <c r="BE297" s="196">
        <f>IF(N297="základná",J297,0)</f>
        <v>0</v>
      </c>
      <c r="BF297" s="196">
        <f>IF(N297="znížená",J297,0)</f>
        <v>0</v>
      </c>
      <c r="BG297" s="196">
        <f>IF(N297="zákl. prenesená",J297,0)</f>
        <v>0</v>
      </c>
      <c r="BH297" s="196">
        <f>IF(N297="zníž. prenesená",J297,0)</f>
        <v>0</v>
      </c>
      <c r="BI297" s="196">
        <f>IF(N297="nulová",J297,0)</f>
        <v>0</v>
      </c>
      <c r="BJ297" s="14" t="s">
        <v>169</v>
      </c>
      <c r="BK297" s="197">
        <f>ROUND(I297*H297,3)</f>
        <v>0</v>
      </c>
      <c r="BL297" s="14" t="s">
        <v>226</v>
      </c>
      <c r="BM297" s="195" t="s">
        <v>720</v>
      </c>
    </row>
    <row r="298" spans="1:65" s="2" customFormat="1" ht="33" customHeight="1">
      <c r="A298" s="31"/>
      <c r="B298" s="32"/>
      <c r="C298" s="184" t="s">
        <v>721</v>
      </c>
      <c r="D298" s="184" t="s">
        <v>164</v>
      </c>
      <c r="E298" s="185" t="s">
        <v>722</v>
      </c>
      <c r="F298" s="186" t="s">
        <v>723</v>
      </c>
      <c r="G298" s="187" t="s">
        <v>173</v>
      </c>
      <c r="H298" s="188">
        <v>3749.748</v>
      </c>
      <c r="I298" s="189"/>
      <c r="J298" s="188">
        <f>ROUND(I298*H298,3)</f>
        <v>0</v>
      </c>
      <c r="K298" s="190"/>
      <c r="L298" s="36"/>
      <c r="M298" s="191" t="s">
        <v>1</v>
      </c>
      <c r="N298" s="192" t="s">
        <v>43</v>
      </c>
      <c r="O298" s="68"/>
      <c r="P298" s="193">
        <f>O298*H298</f>
        <v>0</v>
      </c>
      <c r="Q298" s="193">
        <v>4.0039999999999997E-4</v>
      </c>
      <c r="R298" s="193">
        <f>Q298*H298</f>
        <v>1.5013990991999999</v>
      </c>
      <c r="S298" s="193">
        <v>0</v>
      </c>
      <c r="T298" s="194">
        <f>S298*H298</f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95" t="s">
        <v>226</v>
      </c>
      <c r="AT298" s="195" t="s">
        <v>164</v>
      </c>
      <c r="AU298" s="195" t="s">
        <v>169</v>
      </c>
      <c r="AY298" s="14" t="s">
        <v>161</v>
      </c>
      <c r="BE298" s="196">
        <f>IF(N298="základná",J298,0)</f>
        <v>0</v>
      </c>
      <c r="BF298" s="196">
        <f>IF(N298="znížená",J298,0)</f>
        <v>0</v>
      </c>
      <c r="BG298" s="196">
        <f>IF(N298="zákl. prenesená",J298,0)</f>
        <v>0</v>
      </c>
      <c r="BH298" s="196">
        <f>IF(N298="zníž. prenesená",J298,0)</f>
        <v>0</v>
      </c>
      <c r="BI298" s="196">
        <f>IF(N298="nulová",J298,0)</f>
        <v>0</v>
      </c>
      <c r="BJ298" s="14" t="s">
        <v>169</v>
      </c>
      <c r="BK298" s="197">
        <f>ROUND(I298*H298,3)</f>
        <v>0</v>
      </c>
      <c r="BL298" s="14" t="s">
        <v>226</v>
      </c>
      <c r="BM298" s="195" t="s">
        <v>724</v>
      </c>
    </row>
    <row r="299" spans="1:65" s="12" customFormat="1" ht="25.95" customHeight="1">
      <c r="B299" s="168"/>
      <c r="C299" s="169"/>
      <c r="D299" s="170" t="s">
        <v>76</v>
      </c>
      <c r="E299" s="171" t="s">
        <v>725</v>
      </c>
      <c r="F299" s="171" t="s">
        <v>726</v>
      </c>
      <c r="G299" s="169"/>
      <c r="H299" s="169"/>
      <c r="I299" s="172"/>
      <c r="J299" s="173">
        <f>BK299</f>
        <v>0</v>
      </c>
      <c r="K299" s="169"/>
      <c r="L299" s="174"/>
      <c r="M299" s="175"/>
      <c r="N299" s="176"/>
      <c r="O299" s="176"/>
      <c r="P299" s="177">
        <f>P300</f>
        <v>0</v>
      </c>
      <c r="Q299" s="176"/>
      <c r="R299" s="177">
        <f>R300</f>
        <v>0</v>
      </c>
      <c r="S299" s="176"/>
      <c r="T299" s="178">
        <f>T300</f>
        <v>0</v>
      </c>
      <c r="AR299" s="179" t="s">
        <v>183</v>
      </c>
      <c r="AT299" s="180" t="s">
        <v>76</v>
      </c>
      <c r="AU299" s="180" t="s">
        <v>77</v>
      </c>
      <c r="AY299" s="179" t="s">
        <v>161</v>
      </c>
      <c r="BK299" s="181">
        <f>BK300</f>
        <v>0</v>
      </c>
    </row>
    <row r="300" spans="1:65" s="12" customFormat="1" ht="22.95" customHeight="1">
      <c r="B300" s="168"/>
      <c r="C300" s="169"/>
      <c r="D300" s="170" t="s">
        <v>76</v>
      </c>
      <c r="E300" s="182" t="s">
        <v>727</v>
      </c>
      <c r="F300" s="182" t="s">
        <v>728</v>
      </c>
      <c r="G300" s="169"/>
      <c r="H300" s="169"/>
      <c r="I300" s="172"/>
      <c r="J300" s="183">
        <f>BK300</f>
        <v>0</v>
      </c>
      <c r="K300" s="169"/>
      <c r="L300" s="174"/>
      <c r="M300" s="175"/>
      <c r="N300" s="176"/>
      <c r="O300" s="176"/>
      <c r="P300" s="177">
        <f>P301</f>
        <v>0</v>
      </c>
      <c r="Q300" s="176"/>
      <c r="R300" s="177">
        <f>R301</f>
        <v>0</v>
      </c>
      <c r="S300" s="176"/>
      <c r="T300" s="178">
        <f>T301</f>
        <v>0</v>
      </c>
      <c r="AR300" s="179" t="s">
        <v>183</v>
      </c>
      <c r="AT300" s="180" t="s">
        <v>76</v>
      </c>
      <c r="AU300" s="180" t="s">
        <v>85</v>
      </c>
      <c r="AY300" s="179" t="s">
        <v>161</v>
      </c>
      <c r="BK300" s="181">
        <f>BK301</f>
        <v>0</v>
      </c>
    </row>
    <row r="301" spans="1:65" s="2" customFormat="1" ht="21.75" customHeight="1">
      <c r="A301" s="31"/>
      <c r="B301" s="32"/>
      <c r="C301" s="184" t="s">
        <v>729</v>
      </c>
      <c r="D301" s="184" t="s">
        <v>164</v>
      </c>
      <c r="E301" s="185" t="s">
        <v>730</v>
      </c>
      <c r="F301" s="186" t="s">
        <v>731</v>
      </c>
      <c r="G301" s="187" t="s">
        <v>418</v>
      </c>
      <c r="H301" s="188">
        <v>1</v>
      </c>
      <c r="I301" s="189"/>
      <c r="J301" s="188">
        <f>ROUND(I301*H301,3)</f>
        <v>0</v>
      </c>
      <c r="K301" s="190"/>
      <c r="L301" s="36"/>
      <c r="M301" s="213" t="s">
        <v>1</v>
      </c>
      <c r="N301" s="214" t="s">
        <v>43</v>
      </c>
      <c r="O301" s="215"/>
      <c r="P301" s="216">
        <f>O301*H301</f>
        <v>0</v>
      </c>
      <c r="Q301" s="216">
        <v>0</v>
      </c>
      <c r="R301" s="216">
        <f>Q301*H301</f>
        <v>0</v>
      </c>
      <c r="S301" s="216">
        <v>0</v>
      </c>
      <c r="T301" s="217">
        <f>S301*H301</f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95" t="s">
        <v>732</v>
      </c>
      <c r="AT301" s="195" t="s">
        <v>164</v>
      </c>
      <c r="AU301" s="195" t="s">
        <v>169</v>
      </c>
      <c r="AY301" s="14" t="s">
        <v>161</v>
      </c>
      <c r="BE301" s="196">
        <f>IF(N301="základná",J301,0)</f>
        <v>0</v>
      </c>
      <c r="BF301" s="196">
        <f>IF(N301="znížená",J301,0)</f>
        <v>0</v>
      </c>
      <c r="BG301" s="196">
        <f>IF(N301="zákl. prenesená",J301,0)</f>
        <v>0</v>
      </c>
      <c r="BH301" s="196">
        <f>IF(N301="zníž. prenesená",J301,0)</f>
        <v>0</v>
      </c>
      <c r="BI301" s="196">
        <f>IF(N301="nulová",J301,0)</f>
        <v>0</v>
      </c>
      <c r="BJ301" s="14" t="s">
        <v>169</v>
      </c>
      <c r="BK301" s="197">
        <f>ROUND(I301*H301,3)</f>
        <v>0</v>
      </c>
      <c r="BL301" s="14" t="s">
        <v>732</v>
      </c>
      <c r="BM301" s="195" t="s">
        <v>733</v>
      </c>
    </row>
    <row r="302" spans="1:65" s="2" customFormat="1" ht="6.9" customHeight="1">
      <c r="A302" s="31"/>
      <c r="B302" s="51"/>
      <c r="C302" s="52"/>
      <c r="D302" s="52"/>
      <c r="E302" s="52"/>
      <c r="F302" s="52"/>
      <c r="G302" s="52"/>
      <c r="H302" s="52"/>
      <c r="I302" s="52"/>
      <c r="J302" s="52"/>
      <c r="K302" s="52"/>
      <c r="L302" s="36"/>
      <c r="M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</row>
  </sheetData>
  <sheetProtection algorithmName="SHA-512" hashValue="HRFiZC7VCi290e9aiL1iNovZPfEO6P4OPY3EldTK0wmjbGPlbzaP9MeLsBvat4Si9Od/KaQ2DEUbz5Tz3fTc7A==" saltValue="8Nl9oL85eGUGkYCPEh2YWzDOHntZJTwzl2iRE1tsj/47agcfBtyhEaT4Kt5b7x9lwxWFgJfJ059aEJQDKRJIgQ==" spinCount="100000" sheet="1" objects="1" scenarios="1" formatColumns="0" formatRows="0" autoFilter="0"/>
  <autoFilter ref="C140:K301"/>
  <mergeCells count="9">
    <mergeCell ref="E87:H87"/>
    <mergeCell ref="E131:H131"/>
    <mergeCell ref="E133:H13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63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89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30" customHeight="1">
      <c r="A9" s="31"/>
      <c r="B9" s="36"/>
      <c r="C9" s="31"/>
      <c r="D9" s="31"/>
      <c r="E9" s="265" t="s">
        <v>734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ROUND(J149,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ROUND((SUM(BE149:BE632)),  2)</f>
        <v>0</v>
      </c>
      <c r="G33" s="31"/>
      <c r="H33" s="31"/>
      <c r="I33" s="121">
        <v>0.2</v>
      </c>
      <c r="J33" s="120">
        <f>ROUND(((SUM(BE149:BE632))*I33),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ROUND((SUM(BF149:BF632)),  2)</f>
        <v>0</v>
      </c>
      <c r="G34" s="31"/>
      <c r="H34" s="31"/>
      <c r="I34" s="121">
        <v>0.2</v>
      </c>
      <c r="J34" s="120">
        <f>ROUND(((SUM(BF149:BF632))*I34),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ROUND((SUM(BG149:BG632)),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ROUND((SUM(BH149:BH632)),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ROUND((SUM(BI149:BI632)),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30" hidden="1" customHeight="1">
      <c r="A87" s="31"/>
      <c r="B87" s="32"/>
      <c r="C87" s="33"/>
      <c r="D87" s="33"/>
      <c r="E87" s="238" t="str">
        <f>E9</f>
        <v>SO-02 - SO02 MULTIFUNKČNÉ VYSOKOŠPECIALIZOVANÉ PRACOVISKO LIPTOVSKÝ HRÁDOK - NOVOSTAVBA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J149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2:12" s="9" customFormat="1" ht="24.9" hidden="1" customHeight="1">
      <c r="B97" s="144"/>
      <c r="C97" s="145"/>
      <c r="D97" s="146" t="s">
        <v>122</v>
      </c>
      <c r="E97" s="147"/>
      <c r="F97" s="147"/>
      <c r="G97" s="147"/>
      <c r="H97" s="147"/>
      <c r="I97" s="147"/>
      <c r="J97" s="148">
        <f>J150</f>
        <v>0</v>
      </c>
      <c r="K97" s="145"/>
      <c r="L97" s="149"/>
    </row>
    <row r="98" spans="2:12" s="10" customFormat="1" ht="19.95" hidden="1" customHeight="1">
      <c r="B98" s="150"/>
      <c r="C98" s="151"/>
      <c r="D98" s="152" t="s">
        <v>735</v>
      </c>
      <c r="E98" s="153"/>
      <c r="F98" s="153"/>
      <c r="G98" s="153"/>
      <c r="H98" s="153"/>
      <c r="I98" s="153"/>
      <c r="J98" s="154">
        <f>J151</f>
        <v>0</v>
      </c>
      <c r="K98" s="151"/>
      <c r="L98" s="155"/>
    </row>
    <row r="99" spans="2:12" s="10" customFormat="1" ht="19.95" hidden="1" customHeight="1">
      <c r="B99" s="150"/>
      <c r="C99" s="151"/>
      <c r="D99" s="152" t="s">
        <v>736</v>
      </c>
      <c r="E99" s="153"/>
      <c r="F99" s="153"/>
      <c r="G99" s="153"/>
      <c r="H99" s="153"/>
      <c r="I99" s="153"/>
      <c r="J99" s="154">
        <f>J168</f>
        <v>0</v>
      </c>
      <c r="K99" s="151"/>
      <c r="L99" s="155"/>
    </row>
    <row r="100" spans="2:12" s="10" customFormat="1" ht="19.95" hidden="1" customHeight="1">
      <c r="B100" s="150"/>
      <c r="C100" s="151"/>
      <c r="D100" s="152" t="s">
        <v>123</v>
      </c>
      <c r="E100" s="153"/>
      <c r="F100" s="153"/>
      <c r="G100" s="153"/>
      <c r="H100" s="153"/>
      <c r="I100" s="153"/>
      <c r="J100" s="154">
        <f>J183</f>
        <v>0</v>
      </c>
      <c r="K100" s="151"/>
      <c r="L100" s="155"/>
    </row>
    <row r="101" spans="2:12" s="10" customFormat="1" ht="19.95" hidden="1" customHeight="1">
      <c r="B101" s="150"/>
      <c r="C101" s="151"/>
      <c r="D101" s="152" t="s">
        <v>737</v>
      </c>
      <c r="E101" s="153"/>
      <c r="F101" s="153"/>
      <c r="G101" s="153"/>
      <c r="H101" s="153"/>
      <c r="I101" s="153"/>
      <c r="J101" s="154">
        <f>J212</f>
        <v>0</v>
      </c>
      <c r="K101" s="151"/>
      <c r="L101" s="155"/>
    </row>
    <row r="102" spans="2:12" s="10" customFormat="1" ht="19.95" hidden="1" customHeight="1">
      <c r="B102" s="150"/>
      <c r="C102" s="151"/>
      <c r="D102" s="152" t="s">
        <v>124</v>
      </c>
      <c r="E102" s="153"/>
      <c r="F102" s="153"/>
      <c r="G102" s="153"/>
      <c r="H102" s="153"/>
      <c r="I102" s="153"/>
      <c r="J102" s="154">
        <f>J230</f>
        <v>0</v>
      </c>
      <c r="K102" s="151"/>
      <c r="L102" s="155"/>
    </row>
    <row r="103" spans="2:12" s="10" customFormat="1" ht="19.95" hidden="1" customHeight="1">
      <c r="B103" s="150"/>
      <c r="C103" s="151"/>
      <c r="D103" s="152" t="s">
        <v>125</v>
      </c>
      <c r="E103" s="153"/>
      <c r="F103" s="153"/>
      <c r="G103" s="153"/>
      <c r="H103" s="153"/>
      <c r="I103" s="153"/>
      <c r="J103" s="154">
        <f>J277</f>
        <v>0</v>
      </c>
      <c r="K103" s="151"/>
      <c r="L103" s="155"/>
    </row>
    <row r="104" spans="2:12" s="10" customFormat="1" ht="19.95" hidden="1" customHeight="1">
      <c r="B104" s="150"/>
      <c r="C104" s="151"/>
      <c r="D104" s="152" t="s">
        <v>126</v>
      </c>
      <c r="E104" s="153"/>
      <c r="F104" s="153"/>
      <c r="G104" s="153"/>
      <c r="H104" s="153"/>
      <c r="I104" s="153"/>
      <c r="J104" s="154">
        <f>J302</f>
        <v>0</v>
      </c>
      <c r="K104" s="151"/>
      <c r="L104" s="155"/>
    </row>
    <row r="105" spans="2:12" s="9" customFormat="1" ht="24.9" hidden="1" customHeight="1">
      <c r="B105" s="144"/>
      <c r="C105" s="145"/>
      <c r="D105" s="146" t="s">
        <v>127</v>
      </c>
      <c r="E105" s="147"/>
      <c r="F105" s="147"/>
      <c r="G105" s="147"/>
      <c r="H105" s="147"/>
      <c r="I105" s="147"/>
      <c r="J105" s="148">
        <f>J304</f>
        <v>0</v>
      </c>
      <c r="K105" s="145"/>
      <c r="L105" s="149"/>
    </row>
    <row r="106" spans="2:12" s="10" customFormat="1" ht="19.95" hidden="1" customHeight="1">
      <c r="B106" s="150"/>
      <c r="C106" s="151"/>
      <c r="D106" s="152" t="s">
        <v>128</v>
      </c>
      <c r="E106" s="153"/>
      <c r="F106" s="153"/>
      <c r="G106" s="153"/>
      <c r="H106" s="153"/>
      <c r="I106" s="153"/>
      <c r="J106" s="154">
        <f>J305</f>
        <v>0</v>
      </c>
      <c r="K106" s="151"/>
      <c r="L106" s="155"/>
    </row>
    <row r="107" spans="2:12" s="10" customFormat="1" ht="19.95" hidden="1" customHeight="1">
      <c r="B107" s="150"/>
      <c r="C107" s="151"/>
      <c r="D107" s="152" t="s">
        <v>738</v>
      </c>
      <c r="E107" s="153"/>
      <c r="F107" s="153"/>
      <c r="G107" s="153"/>
      <c r="H107" s="153"/>
      <c r="I107" s="153"/>
      <c r="J107" s="154">
        <f>J324</f>
        <v>0</v>
      </c>
      <c r="K107" s="151"/>
      <c r="L107" s="155"/>
    </row>
    <row r="108" spans="2:12" s="10" customFormat="1" ht="19.95" hidden="1" customHeight="1">
      <c r="B108" s="150"/>
      <c r="C108" s="151"/>
      <c r="D108" s="152" t="s">
        <v>129</v>
      </c>
      <c r="E108" s="153"/>
      <c r="F108" s="153"/>
      <c r="G108" s="153"/>
      <c r="H108" s="153"/>
      <c r="I108" s="153"/>
      <c r="J108" s="154">
        <f>J348</f>
        <v>0</v>
      </c>
      <c r="K108" s="151"/>
      <c r="L108" s="155"/>
    </row>
    <row r="109" spans="2:12" s="10" customFormat="1" ht="19.95" hidden="1" customHeight="1">
      <c r="B109" s="150"/>
      <c r="C109" s="151"/>
      <c r="D109" s="152" t="s">
        <v>130</v>
      </c>
      <c r="E109" s="153"/>
      <c r="F109" s="153"/>
      <c r="G109" s="153"/>
      <c r="H109" s="153"/>
      <c r="I109" s="153"/>
      <c r="J109" s="154">
        <f>J366</f>
        <v>0</v>
      </c>
      <c r="K109" s="151"/>
      <c r="L109" s="155"/>
    </row>
    <row r="110" spans="2:12" s="10" customFormat="1" ht="19.95" hidden="1" customHeight="1">
      <c r="B110" s="150"/>
      <c r="C110" s="151"/>
      <c r="D110" s="152" t="s">
        <v>131</v>
      </c>
      <c r="E110" s="153"/>
      <c r="F110" s="153"/>
      <c r="G110" s="153"/>
      <c r="H110" s="153"/>
      <c r="I110" s="153"/>
      <c r="J110" s="154">
        <f>J368</f>
        <v>0</v>
      </c>
      <c r="K110" s="151"/>
      <c r="L110" s="155"/>
    </row>
    <row r="111" spans="2:12" s="10" customFormat="1" ht="19.95" hidden="1" customHeight="1">
      <c r="B111" s="150"/>
      <c r="C111" s="151"/>
      <c r="D111" s="152" t="s">
        <v>133</v>
      </c>
      <c r="E111" s="153"/>
      <c r="F111" s="153"/>
      <c r="G111" s="153"/>
      <c r="H111" s="153"/>
      <c r="I111" s="153"/>
      <c r="J111" s="154">
        <f>J370</f>
        <v>0</v>
      </c>
      <c r="K111" s="151"/>
      <c r="L111" s="155"/>
    </row>
    <row r="112" spans="2:12" s="10" customFormat="1" ht="19.95" hidden="1" customHeight="1">
      <c r="B112" s="150"/>
      <c r="C112" s="151"/>
      <c r="D112" s="152" t="s">
        <v>739</v>
      </c>
      <c r="E112" s="153"/>
      <c r="F112" s="153"/>
      <c r="G112" s="153"/>
      <c r="H112" s="153"/>
      <c r="I112" s="153"/>
      <c r="J112" s="154">
        <f>J372</f>
        <v>0</v>
      </c>
      <c r="K112" s="151"/>
      <c r="L112" s="155"/>
    </row>
    <row r="113" spans="2:12" s="10" customFormat="1" ht="19.95" hidden="1" customHeight="1">
      <c r="B113" s="150"/>
      <c r="C113" s="151"/>
      <c r="D113" s="152" t="s">
        <v>136</v>
      </c>
      <c r="E113" s="153"/>
      <c r="F113" s="153"/>
      <c r="G113" s="153"/>
      <c r="H113" s="153"/>
      <c r="I113" s="153"/>
      <c r="J113" s="154">
        <f>J374</f>
        <v>0</v>
      </c>
      <c r="K113" s="151"/>
      <c r="L113" s="155"/>
    </row>
    <row r="114" spans="2:12" s="10" customFormat="1" ht="19.95" hidden="1" customHeight="1">
      <c r="B114" s="150"/>
      <c r="C114" s="151"/>
      <c r="D114" s="152" t="s">
        <v>740</v>
      </c>
      <c r="E114" s="153"/>
      <c r="F114" s="153"/>
      <c r="G114" s="153"/>
      <c r="H114" s="153"/>
      <c r="I114" s="153"/>
      <c r="J114" s="154">
        <f>J376</f>
        <v>0</v>
      </c>
      <c r="K114" s="151"/>
      <c r="L114" s="155"/>
    </row>
    <row r="115" spans="2:12" s="10" customFormat="1" ht="19.95" hidden="1" customHeight="1">
      <c r="B115" s="150"/>
      <c r="C115" s="151"/>
      <c r="D115" s="152" t="s">
        <v>741</v>
      </c>
      <c r="E115" s="153"/>
      <c r="F115" s="153"/>
      <c r="G115" s="153"/>
      <c r="H115" s="153"/>
      <c r="I115" s="153"/>
      <c r="J115" s="154">
        <f>J378</f>
        <v>0</v>
      </c>
      <c r="K115" s="151"/>
      <c r="L115" s="155"/>
    </row>
    <row r="116" spans="2:12" s="10" customFormat="1" ht="19.95" hidden="1" customHeight="1">
      <c r="B116" s="150"/>
      <c r="C116" s="151"/>
      <c r="D116" s="152" t="s">
        <v>137</v>
      </c>
      <c r="E116" s="153"/>
      <c r="F116" s="153"/>
      <c r="G116" s="153"/>
      <c r="H116" s="153"/>
      <c r="I116" s="153"/>
      <c r="J116" s="154">
        <f>J387</f>
        <v>0</v>
      </c>
      <c r="K116" s="151"/>
      <c r="L116" s="155"/>
    </row>
    <row r="117" spans="2:12" s="10" customFormat="1" ht="19.95" hidden="1" customHeight="1">
      <c r="B117" s="150"/>
      <c r="C117" s="151"/>
      <c r="D117" s="152" t="s">
        <v>138</v>
      </c>
      <c r="E117" s="153"/>
      <c r="F117" s="153"/>
      <c r="G117" s="153"/>
      <c r="H117" s="153"/>
      <c r="I117" s="153"/>
      <c r="J117" s="154">
        <f>J399</f>
        <v>0</v>
      </c>
      <c r="K117" s="151"/>
      <c r="L117" s="155"/>
    </row>
    <row r="118" spans="2:12" s="10" customFormat="1" ht="19.95" hidden="1" customHeight="1">
      <c r="B118" s="150"/>
      <c r="C118" s="151"/>
      <c r="D118" s="152" t="s">
        <v>139</v>
      </c>
      <c r="E118" s="153"/>
      <c r="F118" s="153"/>
      <c r="G118" s="153"/>
      <c r="H118" s="153"/>
      <c r="I118" s="153"/>
      <c r="J118" s="154">
        <f>J450</f>
        <v>0</v>
      </c>
      <c r="K118" s="151"/>
      <c r="L118" s="155"/>
    </row>
    <row r="119" spans="2:12" s="10" customFormat="1" ht="19.95" hidden="1" customHeight="1">
      <c r="B119" s="150"/>
      <c r="C119" s="151"/>
      <c r="D119" s="152" t="s">
        <v>140</v>
      </c>
      <c r="E119" s="153"/>
      <c r="F119" s="153"/>
      <c r="G119" s="153"/>
      <c r="H119" s="153"/>
      <c r="I119" s="153"/>
      <c r="J119" s="154">
        <f>J493</f>
        <v>0</v>
      </c>
      <c r="K119" s="151"/>
      <c r="L119" s="155"/>
    </row>
    <row r="120" spans="2:12" s="10" customFormat="1" ht="19.95" hidden="1" customHeight="1">
      <c r="B120" s="150"/>
      <c r="C120" s="151"/>
      <c r="D120" s="152" t="s">
        <v>141</v>
      </c>
      <c r="E120" s="153"/>
      <c r="F120" s="153"/>
      <c r="G120" s="153"/>
      <c r="H120" s="153"/>
      <c r="I120" s="153"/>
      <c r="J120" s="154">
        <f>J495</f>
        <v>0</v>
      </c>
      <c r="K120" s="151"/>
      <c r="L120" s="155"/>
    </row>
    <row r="121" spans="2:12" s="10" customFormat="1" ht="19.95" hidden="1" customHeight="1">
      <c r="B121" s="150"/>
      <c r="C121" s="151"/>
      <c r="D121" s="152" t="s">
        <v>742</v>
      </c>
      <c r="E121" s="153"/>
      <c r="F121" s="153"/>
      <c r="G121" s="153"/>
      <c r="H121" s="153"/>
      <c r="I121" s="153"/>
      <c r="J121" s="154">
        <f>J509</f>
        <v>0</v>
      </c>
      <c r="K121" s="151"/>
      <c r="L121" s="155"/>
    </row>
    <row r="122" spans="2:12" s="10" customFormat="1" ht="19.95" hidden="1" customHeight="1">
      <c r="B122" s="150"/>
      <c r="C122" s="151"/>
      <c r="D122" s="152" t="s">
        <v>143</v>
      </c>
      <c r="E122" s="153"/>
      <c r="F122" s="153"/>
      <c r="G122" s="153"/>
      <c r="H122" s="153"/>
      <c r="I122" s="153"/>
      <c r="J122" s="154">
        <f>J513</f>
        <v>0</v>
      </c>
      <c r="K122" s="151"/>
      <c r="L122" s="155"/>
    </row>
    <row r="123" spans="2:12" s="10" customFormat="1" ht="19.95" hidden="1" customHeight="1">
      <c r="B123" s="150"/>
      <c r="C123" s="151"/>
      <c r="D123" s="152" t="s">
        <v>743</v>
      </c>
      <c r="E123" s="153"/>
      <c r="F123" s="153"/>
      <c r="G123" s="153"/>
      <c r="H123" s="153"/>
      <c r="I123" s="153"/>
      <c r="J123" s="154">
        <f>J520</f>
        <v>0</v>
      </c>
      <c r="K123" s="151"/>
      <c r="L123" s="155"/>
    </row>
    <row r="124" spans="2:12" s="10" customFormat="1" ht="19.95" hidden="1" customHeight="1">
      <c r="B124" s="150"/>
      <c r="C124" s="151"/>
      <c r="D124" s="152" t="s">
        <v>144</v>
      </c>
      <c r="E124" s="153"/>
      <c r="F124" s="153"/>
      <c r="G124" s="153"/>
      <c r="H124" s="153"/>
      <c r="I124" s="153"/>
      <c r="J124" s="154">
        <f>J525</f>
        <v>0</v>
      </c>
      <c r="K124" s="151"/>
      <c r="L124" s="155"/>
    </row>
    <row r="125" spans="2:12" s="9" customFormat="1" ht="24.9" hidden="1" customHeight="1">
      <c r="B125" s="144"/>
      <c r="C125" s="145"/>
      <c r="D125" s="146" t="s">
        <v>744</v>
      </c>
      <c r="E125" s="147"/>
      <c r="F125" s="147"/>
      <c r="G125" s="147"/>
      <c r="H125" s="147"/>
      <c r="I125" s="147"/>
      <c r="J125" s="148">
        <f>J531</f>
        <v>0</v>
      </c>
      <c r="K125" s="145"/>
      <c r="L125" s="149"/>
    </row>
    <row r="126" spans="2:12" s="10" customFormat="1" ht="19.95" hidden="1" customHeight="1">
      <c r="B126" s="150"/>
      <c r="C126" s="151"/>
      <c r="D126" s="152" t="s">
        <v>745</v>
      </c>
      <c r="E126" s="153"/>
      <c r="F126" s="153"/>
      <c r="G126" s="153"/>
      <c r="H126" s="153"/>
      <c r="I126" s="153"/>
      <c r="J126" s="154">
        <f>J532</f>
        <v>0</v>
      </c>
      <c r="K126" s="151"/>
      <c r="L126" s="155"/>
    </row>
    <row r="127" spans="2:12" s="10" customFormat="1" ht="19.95" hidden="1" customHeight="1">
      <c r="B127" s="150"/>
      <c r="C127" s="151"/>
      <c r="D127" s="152" t="s">
        <v>746</v>
      </c>
      <c r="E127" s="153"/>
      <c r="F127" s="153"/>
      <c r="G127" s="153"/>
      <c r="H127" s="153"/>
      <c r="I127" s="153"/>
      <c r="J127" s="154">
        <f>J627</f>
        <v>0</v>
      </c>
      <c r="K127" s="151"/>
      <c r="L127" s="155"/>
    </row>
    <row r="128" spans="2:12" s="9" customFormat="1" ht="24.9" hidden="1" customHeight="1">
      <c r="B128" s="144"/>
      <c r="C128" s="145"/>
      <c r="D128" s="146" t="s">
        <v>145</v>
      </c>
      <c r="E128" s="147"/>
      <c r="F128" s="147"/>
      <c r="G128" s="147"/>
      <c r="H128" s="147"/>
      <c r="I128" s="147"/>
      <c r="J128" s="148">
        <f>J630</f>
        <v>0</v>
      </c>
      <c r="K128" s="145"/>
      <c r="L128" s="149"/>
    </row>
    <row r="129" spans="1:31" s="10" customFormat="1" ht="19.95" hidden="1" customHeight="1">
      <c r="B129" s="150"/>
      <c r="C129" s="151"/>
      <c r="D129" s="152" t="s">
        <v>146</v>
      </c>
      <c r="E129" s="153"/>
      <c r="F129" s="153"/>
      <c r="G129" s="153"/>
      <c r="H129" s="153"/>
      <c r="I129" s="153"/>
      <c r="J129" s="154">
        <f>J631</f>
        <v>0</v>
      </c>
      <c r="K129" s="151"/>
      <c r="L129" s="155"/>
    </row>
    <row r="130" spans="1:31" s="2" customFormat="1" ht="21.75" hidden="1" customHeight="1">
      <c r="A130" s="31"/>
      <c r="B130" s="32"/>
      <c r="C130" s="33"/>
      <c r="D130" s="33"/>
      <c r="E130" s="33"/>
      <c r="F130" s="33"/>
      <c r="G130" s="33"/>
      <c r="H130" s="33"/>
      <c r="I130" s="33"/>
      <c r="J130" s="33"/>
      <c r="K130" s="33"/>
      <c r="L130" s="48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</row>
    <row r="131" spans="1:31" s="2" customFormat="1" ht="6.9" hidden="1" customHeight="1">
      <c r="A131" s="31"/>
      <c r="B131" s="51"/>
      <c r="C131" s="52"/>
      <c r="D131" s="52"/>
      <c r="E131" s="52"/>
      <c r="F131" s="52"/>
      <c r="G131" s="52"/>
      <c r="H131" s="52"/>
      <c r="I131" s="52"/>
      <c r="J131" s="52"/>
      <c r="K131" s="52"/>
      <c r="L131" s="48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</row>
    <row r="132" spans="1:31" hidden="1"/>
    <row r="133" spans="1:31" hidden="1"/>
    <row r="134" spans="1:31" hidden="1"/>
    <row r="135" spans="1:31" s="2" customFormat="1" ht="6.9" customHeight="1">
      <c r="A135" s="31"/>
      <c r="B135" s="53"/>
      <c r="C135" s="54"/>
      <c r="D135" s="54"/>
      <c r="E135" s="54"/>
      <c r="F135" s="54"/>
      <c r="G135" s="54"/>
      <c r="H135" s="54"/>
      <c r="I135" s="54"/>
      <c r="J135" s="54"/>
      <c r="K135" s="54"/>
      <c r="L135" s="48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</row>
    <row r="136" spans="1:31" s="2" customFormat="1" ht="24.9" customHeight="1">
      <c r="A136" s="31"/>
      <c r="B136" s="32"/>
      <c r="C136" s="20" t="s">
        <v>147</v>
      </c>
      <c r="D136" s="33"/>
      <c r="E136" s="33"/>
      <c r="F136" s="33"/>
      <c r="G136" s="33"/>
      <c r="H136" s="33"/>
      <c r="I136" s="33"/>
      <c r="J136" s="33"/>
      <c r="K136" s="33"/>
      <c r="L136" s="48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</row>
    <row r="137" spans="1:31" s="2" customFormat="1" ht="6.9" customHeight="1">
      <c r="A137" s="31"/>
      <c r="B137" s="32"/>
      <c r="C137" s="33"/>
      <c r="D137" s="33"/>
      <c r="E137" s="33"/>
      <c r="F137" s="33"/>
      <c r="G137" s="33"/>
      <c r="H137" s="33"/>
      <c r="I137" s="33"/>
      <c r="J137" s="33"/>
      <c r="K137" s="33"/>
      <c r="L137" s="48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</row>
    <row r="138" spans="1:31" s="2" customFormat="1" ht="12" customHeight="1">
      <c r="A138" s="31"/>
      <c r="B138" s="32"/>
      <c r="C138" s="26" t="s">
        <v>14</v>
      </c>
      <c r="D138" s="33"/>
      <c r="E138" s="33"/>
      <c r="F138" s="33"/>
      <c r="G138" s="33"/>
      <c r="H138" s="33"/>
      <c r="I138" s="33"/>
      <c r="J138" s="33"/>
      <c r="K138" s="33"/>
      <c r="L138" s="48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</row>
    <row r="139" spans="1:31" s="2" customFormat="1" ht="16.5" customHeight="1">
      <c r="A139" s="31"/>
      <c r="B139" s="32"/>
      <c r="C139" s="33"/>
      <c r="D139" s="33"/>
      <c r="E139" s="261" t="str">
        <f>E7</f>
        <v>Multifunkčné vysokošpecializované pracovisko Liptovský Hrádok</v>
      </c>
      <c r="F139" s="262"/>
      <c r="G139" s="262"/>
      <c r="H139" s="262"/>
      <c r="I139" s="33"/>
      <c r="J139" s="33"/>
      <c r="K139" s="33"/>
      <c r="L139" s="48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</row>
    <row r="140" spans="1:31" s="2" customFormat="1" ht="12" customHeight="1">
      <c r="A140" s="31"/>
      <c r="B140" s="32"/>
      <c r="C140" s="26" t="s">
        <v>115</v>
      </c>
      <c r="D140" s="33"/>
      <c r="E140" s="33"/>
      <c r="F140" s="33"/>
      <c r="G140" s="33"/>
      <c r="H140" s="33"/>
      <c r="I140" s="33"/>
      <c r="J140" s="33"/>
      <c r="K140" s="33"/>
      <c r="L140" s="48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</row>
    <row r="141" spans="1:31" s="2" customFormat="1" ht="30" customHeight="1">
      <c r="A141" s="31"/>
      <c r="B141" s="32"/>
      <c r="C141" s="33"/>
      <c r="D141" s="33"/>
      <c r="E141" s="238" t="str">
        <f>E9</f>
        <v>SO-02 - SO02 MULTIFUNKČNÉ VYSOKOŠPECIALIZOVANÉ PRACOVISKO LIPTOVSKÝ HRÁDOK - NOVOSTAVBA</v>
      </c>
      <c r="F141" s="260"/>
      <c r="G141" s="260"/>
      <c r="H141" s="260"/>
      <c r="I141" s="33"/>
      <c r="J141" s="33"/>
      <c r="K141" s="33"/>
      <c r="L141" s="48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</row>
    <row r="142" spans="1:31" s="2" customFormat="1" ht="6.9" customHeight="1">
      <c r="A142" s="31"/>
      <c r="B142" s="32"/>
      <c r="C142" s="33"/>
      <c r="D142" s="33"/>
      <c r="E142" s="33"/>
      <c r="F142" s="33"/>
      <c r="G142" s="33"/>
      <c r="H142" s="33"/>
      <c r="I142" s="33"/>
      <c r="J142" s="33"/>
      <c r="K142" s="33"/>
      <c r="L142" s="48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  <row r="143" spans="1:31" s="2" customFormat="1" ht="12" customHeight="1">
      <c r="A143" s="31"/>
      <c r="B143" s="32"/>
      <c r="C143" s="26" t="s">
        <v>18</v>
      </c>
      <c r="D143" s="33"/>
      <c r="E143" s="33"/>
      <c r="F143" s="24" t="str">
        <f>F12</f>
        <v>k.ú. Liptovský Hrádok, parcela č. 1039/7</v>
      </c>
      <c r="G143" s="33"/>
      <c r="H143" s="33"/>
      <c r="I143" s="26" t="s">
        <v>20</v>
      </c>
      <c r="J143" s="63">
        <f>IF(J12="","",J12)</f>
        <v>44381</v>
      </c>
      <c r="K143" s="33"/>
      <c r="L143" s="48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  <row r="144" spans="1:31" s="2" customFormat="1" ht="6.9" customHeight="1">
      <c r="A144" s="31"/>
      <c r="B144" s="32"/>
      <c r="C144" s="33"/>
      <c r="D144" s="33"/>
      <c r="E144" s="33"/>
      <c r="F144" s="33"/>
      <c r="G144" s="33"/>
      <c r="H144" s="33"/>
      <c r="I144" s="33"/>
      <c r="J144" s="33"/>
      <c r="K144" s="33"/>
      <c r="L144" s="48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</row>
    <row r="145" spans="1:65" s="2" customFormat="1" ht="15.15" customHeight="1">
      <c r="A145" s="31"/>
      <c r="B145" s="32"/>
      <c r="C145" s="26" t="s">
        <v>21</v>
      </c>
      <c r="D145" s="33"/>
      <c r="E145" s="33"/>
      <c r="F145" s="24" t="str">
        <f>E15</f>
        <v>Horská záchranná služba, Horný Smokovec 52, 062 01</v>
      </c>
      <c r="G145" s="33"/>
      <c r="H145" s="33"/>
      <c r="I145" s="26" t="s">
        <v>27</v>
      </c>
      <c r="J145" s="29" t="str">
        <f>E21</f>
        <v>HLINA s.r.o.</v>
      </c>
      <c r="K145" s="33"/>
      <c r="L145" s="48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</row>
    <row r="146" spans="1:65" s="2" customFormat="1" ht="25.65" customHeight="1">
      <c r="A146" s="31"/>
      <c r="B146" s="32"/>
      <c r="C146" s="26" t="s">
        <v>25</v>
      </c>
      <c r="D146" s="33"/>
      <c r="E146" s="33"/>
      <c r="F146" s="24" t="str">
        <f>IF(E18="","",E18)</f>
        <v>Vyplň údaj</v>
      </c>
      <c r="G146" s="33"/>
      <c r="H146" s="33"/>
      <c r="I146" s="26" t="s">
        <v>33</v>
      </c>
      <c r="J146" s="29" t="str">
        <f>E24</f>
        <v>Ľubomír Kollárik - STAVCEN</v>
      </c>
      <c r="K146" s="33"/>
      <c r="L146" s="48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</row>
    <row r="147" spans="1:65" s="2" customFormat="1" ht="10.35" customHeight="1">
      <c r="A147" s="31"/>
      <c r="B147" s="32"/>
      <c r="C147" s="33"/>
      <c r="D147" s="33"/>
      <c r="E147" s="33"/>
      <c r="F147" s="33"/>
      <c r="G147" s="33"/>
      <c r="H147" s="33"/>
      <c r="I147" s="33"/>
      <c r="J147" s="33"/>
      <c r="K147" s="33"/>
      <c r="L147" s="48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</row>
    <row r="148" spans="1:65" s="11" customFormat="1" ht="29.25" customHeight="1">
      <c r="A148" s="156"/>
      <c r="B148" s="157"/>
      <c r="C148" s="158" t="s">
        <v>148</v>
      </c>
      <c r="D148" s="159" t="s">
        <v>62</v>
      </c>
      <c r="E148" s="159" t="s">
        <v>58</v>
      </c>
      <c r="F148" s="159" t="s">
        <v>59</v>
      </c>
      <c r="G148" s="159" t="s">
        <v>149</v>
      </c>
      <c r="H148" s="159" t="s">
        <v>150</v>
      </c>
      <c r="I148" s="159" t="s">
        <v>151</v>
      </c>
      <c r="J148" s="160" t="s">
        <v>119</v>
      </c>
      <c r="K148" s="161" t="s">
        <v>152</v>
      </c>
      <c r="L148" s="162"/>
      <c r="M148" s="72" t="s">
        <v>1</v>
      </c>
      <c r="N148" s="73" t="s">
        <v>41</v>
      </c>
      <c r="O148" s="73" t="s">
        <v>153</v>
      </c>
      <c r="P148" s="73" t="s">
        <v>154</v>
      </c>
      <c r="Q148" s="73" t="s">
        <v>155</v>
      </c>
      <c r="R148" s="73" t="s">
        <v>156</v>
      </c>
      <c r="S148" s="73" t="s">
        <v>157</v>
      </c>
      <c r="T148" s="74" t="s">
        <v>158</v>
      </c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</row>
    <row r="149" spans="1:65" s="2" customFormat="1" ht="22.95" customHeight="1">
      <c r="A149" s="31"/>
      <c r="B149" s="32"/>
      <c r="C149" s="79" t="s">
        <v>120</v>
      </c>
      <c r="D149" s="33"/>
      <c r="E149" s="33"/>
      <c r="F149" s="33"/>
      <c r="G149" s="33"/>
      <c r="H149" s="33"/>
      <c r="I149" s="33"/>
      <c r="J149" s="163">
        <f>BK149</f>
        <v>0</v>
      </c>
      <c r="K149" s="33"/>
      <c r="L149" s="36"/>
      <c r="M149" s="75"/>
      <c r="N149" s="164"/>
      <c r="O149" s="76"/>
      <c r="P149" s="165">
        <f>P150+P304+P531+P630</f>
        <v>0</v>
      </c>
      <c r="Q149" s="76"/>
      <c r="R149" s="165">
        <f>R150+R304+R531+R630</f>
        <v>7177.8113554697411</v>
      </c>
      <c r="S149" s="76"/>
      <c r="T149" s="166">
        <f>T150+T304+T531+T630</f>
        <v>1056.373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76</v>
      </c>
      <c r="AU149" s="14" t="s">
        <v>121</v>
      </c>
      <c r="BK149" s="167">
        <f>BK150+BK304+BK531+BK630</f>
        <v>0</v>
      </c>
    </row>
    <row r="150" spans="1:65" s="12" customFormat="1" ht="25.95" customHeight="1">
      <c r="B150" s="168"/>
      <c r="C150" s="169"/>
      <c r="D150" s="170" t="s">
        <v>76</v>
      </c>
      <c r="E150" s="171" t="s">
        <v>159</v>
      </c>
      <c r="F150" s="171" t="s">
        <v>160</v>
      </c>
      <c r="G150" s="169"/>
      <c r="H150" s="169"/>
      <c r="I150" s="172"/>
      <c r="J150" s="173">
        <f>BK150</f>
        <v>0</v>
      </c>
      <c r="K150" s="169"/>
      <c r="L150" s="174"/>
      <c r="M150" s="175"/>
      <c r="N150" s="176"/>
      <c r="O150" s="176"/>
      <c r="P150" s="177">
        <f>P151+P168+P183+P212+P230+P277+P302</f>
        <v>0</v>
      </c>
      <c r="Q150" s="176"/>
      <c r="R150" s="177">
        <f>R151+R168+R183+R212+R230+R277+R302</f>
        <v>6859.2298229096987</v>
      </c>
      <c r="S150" s="176"/>
      <c r="T150" s="178">
        <f>T151+T168+T183+T212+T230+T277+T302</f>
        <v>1056.373</v>
      </c>
      <c r="AR150" s="179" t="s">
        <v>85</v>
      </c>
      <c r="AT150" s="180" t="s">
        <v>76</v>
      </c>
      <c r="AU150" s="180" t="s">
        <v>77</v>
      </c>
      <c r="AY150" s="179" t="s">
        <v>161</v>
      </c>
      <c r="BK150" s="181">
        <f>BK151+BK168+BK183+BK212+BK230+BK277+BK302</f>
        <v>0</v>
      </c>
    </row>
    <row r="151" spans="1:65" s="12" customFormat="1" ht="22.95" customHeight="1">
      <c r="B151" s="168"/>
      <c r="C151" s="169"/>
      <c r="D151" s="170" t="s">
        <v>76</v>
      </c>
      <c r="E151" s="182" t="s">
        <v>85</v>
      </c>
      <c r="F151" s="182" t="s">
        <v>747</v>
      </c>
      <c r="G151" s="169"/>
      <c r="H151" s="169"/>
      <c r="I151" s="172"/>
      <c r="J151" s="183">
        <f>BK151</f>
        <v>0</v>
      </c>
      <c r="K151" s="169"/>
      <c r="L151" s="174"/>
      <c r="M151" s="175"/>
      <c r="N151" s="176"/>
      <c r="O151" s="176"/>
      <c r="P151" s="177">
        <f>SUM(P152:P167)</f>
        <v>0</v>
      </c>
      <c r="Q151" s="176"/>
      <c r="R151" s="177">
        <f>SUM(R152:R167)</f>
        <v>0</v>
      </c>
      <c r="S151" s="176"/>
      <c r="T151" s="178">
        <f>SUM(T152:T167)</f>
        <v>554.86900000000014</v>
      </c>
      <c r="AR151" s="179" t="s">
        <v>85</v>
      </c>
      <c r="AT151" s="180" t="s">
        <v>76</v>
      </c>
      <c r="AU151" s="180" t="s">
        <v>85</v>
      </c>
      <c r="AY151" s="179" t="s">
        <v>161</v>
      </c>
      <c r="BK151" s="181">
        <f>SUM(BK152:BK167)</f>
        <v>0</v>
      </c>
    </row>
    <row r="152" spans="1:65" s="2" customFormat="1" ht="33" customHeight="1">
      <c r="A152" s="31"/>
      <c r="B152" s="32"/>
      <c r="C152" s="184" t="s">
        <v>85</v>
      </c>
      <c r="D152" s="184" t="s">
        <v>164</v>
      </c>
      <c r="E152" s="185" t="s">
        <v>748</v>
      </c>
      <c r="F152" s="186" t="s">
        <v>749</v>
      </c>
      <c r="G152" s="187" t="s">
        <v>173</v>
      </c>
      <c r="H152" s="188">
        <v>750.25</v>
      </c>
      <c r="I152" s="189"/>
      <c r="J152" s="188">
        <f t="shared" ref="J152:J167" si="0">ROUND(I152*H152,3)</f>
        <v>0</v>
      </c>
      <c r="K152" s="190"/>
      <c r="L152" s="36"/>
      <c r="M152" s="191" t="s">
        <v>1</v>
      </c>
      <c r="N152" s="192" t="s">
        <v>43</v>
      </c>
      <c r="O152" s="68"/>
      <c r="P152" s="193">
        <f t="shared" ref="P152:P167" si="1">O152*H152</f>
        <v>0</v>
      </c>
      <c r="Q152" s="193">
        <v>0</v>
      </c>
      <c r="R152" s="193">
        <f t="shared" ref="R152:R167" si="2">Q152*H152</f>
        <v>0</v>
      </c>
      <c r="S152" s="193">
        <v>0.4</v>
      </c>
      <c r="T152" s="194">
        <f t="shared" ref="T152:T167" si="3">S152*H152</f>
        <v>300.10000000000002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5" t="s">
        <v>168</v>
      </c>
      <c r="AT152" s="195" t="s">
        <v>164</v>
      </c>
      <c r="AU152" s="195" t="s">
        <v>169</v>
      </c>
      <c r="AY152" s="14" t="s">
        <v>161</v>
      </c>
      <c r="BE152" s="196">
        <f t="shared" ref="BE152:BE167" si="4">IF(N152="základná",J152,0)</f>
        <v>0</v>
      </c>
      <c r="BF152" s="196">
        <f t="shared" ref="BF152:BF167" si="5">IF(N152="znížená",J152,0)</f>
        <v>0</v>
      </c>
      <c r="BG152" s="196">
        <f t="shared" ref="BG152:BG167" si="6">IF(N152="zákl. prenesená",J152,0)</f>
        <v>0</v>
      </c>
      <c r="BH152" s="196">
        <f t="shared" ref="BH152:BH167" si="7">IF(N152="zníž. prenesená",J152,0)</f>
        <v>0</v>
      </c>
      <c r="BI152" s="196">
        <f t="shared" ref="BI152:BI167" si="8">IF(N152="nulová",J152,0)</f>
        <v>0</v>
      </c>
      <c r="BJ152" s="14" t="s">
        <v>169</v>
      </c>
      <c r="BK152" s="197">
        <f t="shared" ref="BK152:BK167" si="9">ROUND(I152*H152,3)</f>
        <v>0</v>
      </c>
      <c r="BL152" s="14" t="s">
        <v>168</v>
      </c>
      <c r="BM152" s="195" t="s">
        <v>750</v>
      </c>
    </row>
    <row r="153" spans="1:65" s="2" customFormat="1" ht="21.75" customHeight="1">
      <c r="A153" s="31"/>
      <c r="B153" s="32"/>
      <c r="C153" s="184" t="s">
        <v>169</v>
      </c>
      <c r="D153" s="184" t="s">
        <v>164</v>
      </c>
      <c r="E153" s="185" t="s">
        <v>751</v>
      </c>
      <c r="F153" s="186" t="s">
        <v>752</v>
      </c>
      <c r="G153" s="187" t="s">
        <v>173</v>
      </c>
      <c r="H153" s="188">
        <v>750.25</v>
      </c>
      <c r="I153" s="189"/>
      <c r="J153" s="188">
        <f t="shared" si="0"/>
        <v>0</v>
      </c>
      <c r="K153" s="190"/>
      <c r="L153" s="36"/>
      <c r="M153" s="191" t="s">
        <v>1</v>
      </c>
      <c r="N153" s="192" t="s">
        <v>43</v>
      </c>
      <c r="O153" s="68"/>
      <c r="P153" s="193">
        <f t="shared" si="1"/>
        <v>0</v>
      </c>
      <c r="Q153" s="193">
        <v>0</v>
      </c>
      <c r="R153" s="193">
        <f t="shared" si="2"/>
        <v>0</v>
      </c>
      <c r="S153" s="193">
        <v>0.316</v>
      </c>
      <c r="T153" s="194">
        <f t="shared" si="3"/>
        <v>237.07900000000001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5" t="s">
        <v>168</v>
      </c>
      <c r="AT153" s="195" t="s">
        <v>164</v>
      </c>
      <c r="AU153" s="195" t="s">
        <v>169</v>
      </c>
      <c r="AY153" s="14" t="s">
        <v>161</v>
      </c>
      <c r="BE153" s="196">
        <f t="shared" si="4"/>
        <v>0</v>
      </c>
      <c r="BF153" s="196">
        <f t="shared" si="5"/>
        <v>0</v>
      </c>
      <c r="BG153" s="196">
        <f t="shared" si="6"/>
        <v>0</v>
      </c>
      <c r="BH153" s="196">
        <f t="shared" si="7"/>
        <v>0</v>
      </c>
      <c r="BI153" s="196">
        <f t="shared" si="8"/>
        <v>0</v>
      </c>
      <c r="BJ153" s="14" t="s">
        <v>169</v>
      </c>
      <c r="BK153" s="197">
        <f t="shared" si="9"/>
        <v>0</v>
      </c>
      <c r="BL153" s="14" t="s">
        <v>168</v>
      </c>
      <c r="BM153" s="195" t="s">
        <v>753</v>
      </c>
    </row>
    <row r="154" spans="1:65" s="2" customFormat="1" ht="21.75" customHeight="1">
      <c r="A154" s="31"/>
      <c r="B154" s="32"/>
      <c r="C154" s="184" t="s">
        <v>162</v>
      </c>
      <c r="D154" s="184" t="s">
        <v>164</v>
      </c>
      <c r="E154" s="185" t="s">
        <v>754</v>
      </c>
      <c r="F154" s="186" t="s">
        <v>755</v>
      </c>
      <c r="G154" s="187" t="s">
        <v>244</v>
      </c>
      <c r="H154" s="188">
        <v>122</v>
      </c>
      <c r="I154" s="189"/>
      <c r="J154" s="188">
        <f t="shared" si="0"/>
        <v>0</v>
      </c>
      <c r="K154" s="190"/>
      <c r="L154" s="36"/>
      <c r="M154" s="191" t="s">
        <v>1</v>
      </c>
      <c r="N154" s="192" t="s">
        <v>43</v>
      </c>
      <c r="O154" s="68"/>
      <c r="P154" s="193">
        <f t="shared" si="1"/>
        <v>0</v>
      </c>
      <c r="Q154" s="193">
        <v>0</v>
      </c>
      <c r="R154" s="193">
        <f t="shared" si="2"/>
        <v>0</v>
      </c>
      <c r="S154" s="193">
        <v>0.14499999999999999</v>
      </c>
      <c r="T154" s="194">
        <f t="shared" si="3"/>
        <v>17.689999999999998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168</v>
      </c>
      <c r="AT154" s="195" t="s">
        <v>164</v>
      </c>
      <c r="AU154" s="195" t="s">
        <v>169</v>
      </c>
      <c r="AY154" s="14" t="s">
        <v>161</v>
      </c>
      <c r="BE154" s="196">
        <f t="shared" si="4"/>
        <v>0</v>
      </c>
      <c r="BF154" s="196">
        <f t="shared" si="5"/>
        <v>0</v>
      </c>
      <c r="BG154" s="196">
        <f t="shared" si="6"/>
        <v>0</v>
      </c>
      <c r="BH154" s="196">
        <f t="shared" si="7"/>
        <v>0</v>
      </c>
      <c r="BI154" s="196">
        <f t="shared" si="8"/>
        <v>0</v>
      </c>
      <c r="BJ154" s="14" t="s">
        <v>169</v>
      </c>
      <c r="BK154" s="197">
        <f t="shared" si="9"/>
        <v>0</v>
      </c>
      <c r="BL154" s="14" t="s">
        <v>168</v>
      </c>
      <c r="BM154" s="195" t="s">
        <v>756</v>
      </c>
    </row>
    <row r="155" spans="1:65" s="2" customFormat="1" ht="21.75" customHeight="1">
      <c r="A155" s="31"/>
      <c r="B155" s="32"/>
      <c r="C155" s="184" t="s">
        <v>168</v>
      </c>
      <c r="D155" s="184" t="s">
        <v>164</v>
      </c>
      <c r="E155" s="185" t="s">
        <v>757</v>
      </c>
      <c r="F155" s="186" t="s">
        <v>758</v>
      </c>
      <c r="G155" s="187" t="s">
        <v>167</v>
      </c>
      <c r="H155" s="188">
        <v>7449.27</v>
      </c>
      <c r="I155" s="189"/>
      <c r="J155" s="188">
        <f t="shared" si="0"/>
        <v>0</v>
      </c>
      <c r="K155" s="190"/>
      <c r="L155" s="36"/>
      <c r="M155" s="191" t="s">
        <v>1</v>
      </c>
      <c r="N155" s="192" t="s">
        <v>43</v>
      </c>
      <c r="O155" s="68"/>
      <c r="P155" s="193">
        <f t="shared" si="1"/>
        <v>0</v>
      </c>
      <c r="Q155" s="193">
        <v>0</v>
      </c>
      <c r="R155" s="193">
        <f t="shared" si="2"/>
        <v>0</v>
      </c>
      <c r="S155" s="193">
        <v>0</v>
      </c>
      <c r="T155" s="194">
        <f t="shared" si="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5" t="s">
        <v>168</v>
      </c>
      <c r="AT155" s="195" t="s">
        <v>164</v>
      </c>
      <c r="AU155" s="195" t="s">
        <v>169</v>
      </c>
      <c r="AY155" s="14" t="s">
        <v>161</v>
      </c>
      <c r="BE155" s="196">
        <f t="shared" si="4"/>
        <v>0</v>
      </c>
      <c r="BF155" s="196">
        <f t="shared" si="5"/>
        <v>0</v>
      </c>
      <c r="BG155" s="196">
        <f t="shared" si="6"/>
        <v>0</v>
      </c>
      <c r="BH155" s="196">
        <f t="shared" si="7"/>
        <v>0</v>
      </c>
      <c r="BI155" s="196">
        <f t="shared" si="8"/>
        <v>0</v>
      </c>
      <c r="BJ155" s="14" t="s">
        <v>169</v>
      </c>
      <c r="BK155" s="197">
        <f t="shared" si="9"/>
        <v>0</v>
      </c>
      <c r="BL155" s="14" t="s">
        <v>168</v>
      </c>
      <c r="BM155" s="195" t="s">
        <v>759</v>
      </c>
    </row>
    <row r="156" spans="1:65" s="2" customFormat="1" ht="21.75" customHeight="1">
      <c r="A156" s="31"/>
      <c r="B156" s="32"/>
      <c r="C156" s="184" t="s">
        <v>183</v>
      </c>
      <c r="D156" s="184" t="s">
        <v>164</v>
      </c>
      <c r="E156" s="185" t="s">
        <v>760</v>
      </c>
      <c r="F156" s="186" t="s">
        <v>761</v>
      </c>
      <c r="G156" s="187" t="s">
        <v>167</v>
      </c>
      <c r="H156" s="188">
        <v>2483.09</v>
      </c>
      <c r="I156" s="189"/>
      <c r="J156" s="188">
        <f t="shared" si="0"/>
        <v>0</v>
      </c>
      <c r="K156" s="190"/>
      <c r="L156" s="36"/>
      <c r="M156" s="191" t="s">
        <v>1</v>
      </c>
      <c r="N156" s="192" t="s">
        <v>43</v>
      </c>
      <c r="O156" s="68"/>
      <c r="P156" s="193">
        <f t="shared" si="1"/>
        <v>0</v>
      </c>
      <c r="Q156" s="193">
        <v>0</v>
      </c>
      <c r="R156" s="193">
        <f t="shared" si="2"/>
        <v>0</v>
      </c>
      <c r="S156" s="193">
        <v>0</v>
      </c>
      <c r="T156" s="194">
        <f t="shared" si="3"/>
        <v>0</v>
      </c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R156" s="195" t="s">
        <v>168</v>
      </c>
      <c r="AT156" s="195" t="s">
        <v>164</v>
      </c>
      <c r="AU156" s="195" t="s">
        <v>169</v>
      </c>
      <c r="AY156" s="14" t="s">
        <v>161</v>
      </c>
      <c r="BE156" s="196">
        <f t="shared" si="4"/>
        <v>0</v>
      </c>
      <c r="BF156" s="196">
        <f t="shared" si="5"/>
        <v>0</v>
      </c>
      <c r="BG156" s="196">
        <f t="shared" si="6"/>
        <v>0</v>
      </c>
      <c r="BH156" s="196">
        <f t="shared" si="7"/>
        <v>0</v>
      </c>
      <c r="BI156" s="196">
        <f t="shared" si="8"/>
        <v>0</v>
      </c>
      <c r="BJ156" s="14" t="s">
        <v>169</v>
      </c>
      <c r="BK156" s="197">
        <f t="shared" si="9"/>
        <v>0</v>
      </c>
      <c r="BL156" s="14" t="s">
        <v>168</v>
      </c>
      <c r="BM156" s="195" t="s">
        <v>762</v>
      </c>
    </row>
    <row r="157" spans="1:65" s="2" customFormat="1" ht="21.75" customHeight="1">
      <c r="A157" s="31"/>
      <c r="B157" s="32"/>
      <c r="C157" s="184" t="s">
        <v>175</v>
      </c>
      <c r="D157" s="184" t="s">
        <v>164</v>
      </c>
      <c r="E157" s="185" t="s">
        <v>763</v>
      </c>
      <c r="F157" s="186" t="s">
        <v>764</v>
      </c>
      <c r="G157" s="187" t="s">
        <v>167</v>
      </c>
      <c r="H157" s="188">
        <v>195.738</v>
      </c>
      <c r="I157" s="189"/>
      <c r="J157" s="188">
        <f t="shared" si="0"/>
        <v>0</v>
      </c>
      <c r="K157" s="190"/>
      <c r="L157" s="36"/>
      <c r="M157" s="191" t="s">
        <v>1</v>
      </c>
      <c r="N157" s="192" t="s">
        <v>43</v>
      </c>
      <c r="O157" s="68"/>
      <c r="P157" s="193">
        <f t="shared" si="1"/>
        <v>0</v>
      </c>
      <c r="Q157" s="193">
        <v>0</v>
      </c>
      <c r="R157" s="193">
        <f t="shared" si="2"/>
        <v>0</v>
      </c>
      <c r="S157" s="193">
        <v>0</v>
      </c>
      <c r="T157" s="194">
        <f t="shared" si="3"/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5" t="s">
        <v>168</v>
      </c>
      <c r="AT157" s="195" t="s">
        <v>164</v>
      </c>
      <c r="AU157" s="195" t="s">
        <v>169</v>
      </c>
      <c r="AY157" s="14" t="s">
        <v>161</v>
      </c>
      <c r="BE157" s="196">
        <f t="shared" si="4"/>
        <v>0</v>
      </c>
      <c r="BF157" s="196">
        <f t="shared" si="5"/>
        <v>0</v>
      </c>
      <c r="BG157" s="196">
        <f t="shared" si="6"/>
        <v>0</v>
      </c>
      <c r="BH157" s="196">
        <f t="shared" si="7"/>
        <v>0</v>
      </c>
      <c r="BI157" s="196">
        <f t="shared" si="8"/>
        <v>0</v>
      </c>
      <c r="BJ157" s="14" t="s">
        <v>169</v>
      </c>
      <c r="BK157" s="197">
        <f t="shared" si="9"/>
        <v>0</v>
      </c>
      <c r="BL157" s="14" t="s">
        <v>168</v>
      </c>
      <c r="BM157" s="195" t="s">
        <v>765</v>
      </c>
    </row>
    <row r="158" spans="1:65" s="2" customFormat="1" ht="33" customHeight="1">
      <c r="A158" s="31"/>
      <c r="B158" s="32"/>
      <c r="C158" s="184" t="s">
        <v>190</v>
      </c>
      <c r="D158" s="184" t="s">
        <v>164</v>
      </c>
      <c r="E158" s="185" t="s">
        <v>766</v>
      </c>
      <c r="F158" s="186" t="s">
        <v>767</v>
      </c>
      <c r="G158" s="187" t="s">
        <v>167</v>
      </c>
      <c r="H158" s="188">
        <v>195.738</v>
      </c>
      <c r="I158" s="189"/>
      <c r="J158" s="188">
        <f t="shared" si="0"/>
        <v>0</v>
      </c>
      <c r="K158" s="190"/>
      <c r="L158" s="36"/>
      <c r="M158" s="191" t="s">
        <v>1</v>
      </c>
      <c r="N158" s="192" t="s">
        <v>43</v>
      </c>
      <c r="O158" s="68"/>
      <c r="P158" s="193">
        <f t="shared" si="1"/>
        <v>0</v>
      </c>
      <c r="Q158" s="193">
        <v>0</v>
      </c>
      <c r="R158" s="193">
        <f t="shared" si="2"/>
        <v>0</v>
      </c>
      <c r="S158" s="193">
        <v>0</v>
      </c>
      <c r="T158" s="194">
        <f t="shared" si="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5" t="s">
        <v>168</v>
      </c>
      <c r="AT158" s="195" t="s">
        <v>164</v>
      </c>
      <c r="AU158" s="195" t="s">
        <v>169</v>
      </c>
      <c r="AY158" s="14" t="s">
        <v>161</v>
      </c>
      <c r="BE158" s="196">
        <f t="shared" si="4"/>
        <v>0</v>
      </c>
      <c r="BF158" s="196">
        <f t="shared" si="5"/>
        <v>0</v>
      </c>
      <c r="BG158" s="196">
        <f t="shared" si="6"/>
        <v>0</v>
      </c>
      <c r="BH158" s="196">
        <f t="shared" si="7"/>
        <v>0</v>
      </c>
      <c r="BI158" s="196">
        <f t="shared" si="8"/>
        <v>0</v>
      </c>
      <c r="BJ158" s="14" t="s">
        <v>169</v>
      </c>
      <c r="BK158" s="197">
        <f t="shared" si="9"/>
        <v>0</v>
      </c>
      <c r="BL158" s="14" t="s">
        <v>168</v>
      </c>
      <c r="BM158" s="195" t="s">
        <v>768</v>
      </c>
    </row>
    <row r="159" spans="1:65" s="2" customFormat="1" ht="21.75" customHeight="1">
      <c r="A159" s="31"/>
      <c r="B159" s="32"/>
      <c r="C159" s="184" t="s">
        <v>194</v>
      </c>
      <c r="D159" s="184" t="s">
        <v>164</v>
      </c>
      <c r="E159" s="185" t="s">
        <v>769</v>
      </c>
      <c r="F159" s="186" t="s">
        <v>770</v>
      </c>
      <c r="G159" s="187" t="s">
        <v>167</v>
      </c>
      <c r="H159" s="188">
        <v>298.83800000000002</v>
      </c>
      <c r="I159" s="189"/>
      <c r="J159" s="188">
        <f t="shared" si="0"/>
        <v>0</v>
      </c>
      <c r="K159" s="190"/>
      <c r="L159" s="36"/>
      <c r="M159" s="191" t="s">
        <v>1</v>
      </c>
      <c r="N159" s="192" t="s">
        <v>43</v>
      </c>
      <c r="O159" s="68"/>
      <c r="P159" s="193">
        <f t="shared" si="1"/>
        <v>0</v>
      </c>
      <c r="Q159" s="193">
        <v>0</v>
      </c>
      <c r="R159" s="193">
        <f t="shared" si="2"/>
        <v>0</v>
      </c>
      <c r="S159" s="193">
        <v>0</v>
      </c>
      <c r="T159" s="194">
        <f t="shared" si="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5" t="s">
        <v>168</v>
      </c>
      <c r="AT159" s="195" t="s">
        <v>164</v>
      </c>
      <c r="AU159" s="195" t="s">
        <v>169</v>
      </c>
      <c r="AY159" s="14" t="s">
        <v>161</v>
      </c>
      <c r="BE159" s="196">
        <f t="shared" si="4"/>
        <v>0</v>
      </c>
      <c r="BF159" s="196">
        <f t="shared" si="5"/>
        <v>0</v>
      </c>
      <c r="BG159" s="196">
        <f t="shared" si="6"/>
        <v>0</v>
      </c>
      <c r="BH159" s="196">
        <f t="shared" si="7"/>
        <v>0</v>
      </c>
      <c r="BI159" s="196">
        <f t="shared" si="8"/>
        <v>0</v>
      </c>
      <c r="BJ159" s="14" t="s">
        <v>169</v>
      </c>
      <c r="BK159" s="197">
        <f t="shared" si="9"/>
        <v>0</v>
      </c>
      <c r="BL159" s="14" t="s">
        <v>168</v>
      </c>
      <c r="BM159" s="195" t="s">
        <v>771</v>
      </c>
    </row>
    <row r="160" spans="1:65" s="2" customFormat="1" ht="33" customHeight="1">
      <c r="A160" s="31"/>
      <c r="B160" s="32"/>
      <c r="C160" s="184" t="s">
        <v>198</v>
      </c>
      <c r="D160" s="184" t="s">
        <v>164</v>
      </c>
      <c r="E160" s="185" t="s">
        <v>772</v>
      </c>
      <c r="F160" s="186" t="s">
        <v>773</v>
      </c>
      <c r="G160" s="187" t="s">
        <v>167</v>
      </c>
      <c r="H160" s="188">
        <v>298.83800000000002</v>
      </c>
      <c r="I160" s="189"/>
      <c r="J160" s="188">
        <f t="shared" si="0"/>
        <v>0</v>
      </c>
      <c r="K160" s="190"/>
      <c r="L160" s="36"/>
      <c r="M160" s="191" t="s">
        <v>1</v>
      </c>
      <c r="N160" s="192" t="s">
        <v>43</v>
      </c>
      <c r="O160" s="68"/>
      <c r="P160" s="193">
        <f t="shared" si="1"/>
        <v>0</v>
      </c>
      <c r="Q160" s="193">
        <v>0</v>
      </c>
      <c r="R160" s="193">
        <f t="shared" si="2"/>
        <v>0</v>
      </c>
      <c r="S160" s="193">
        <v>0</v>
      </c>
      <c r="T160" s="194">
        <f t="shared" si="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5" t="s">
        <v>168</v>
      </c>
      <c r="AT160" s="195" t="s">
        <v>164</v>
      </c>
      <c r="AU160" s="195" t="s">
        <v>169</v>
      </c>
      <c r="AY160" s="14" t="s">
        <v>161</v>
      </c>
      <c r="BE160" s="196">
        <f t="shared" si="4"/>
        <v>0</v>
      </c>
      <c r="BF160" s="196">
        <f t="shared" si="5"/>
        <v>0</v>
      </c>
      <c r="BG160" s="196">
        <f t="shared" si="6"/>
        <v>0</v>
      </c>
      <c r="BH160" s="196">
        <f t="shared" si="7"/>
        <v>0</v>
      </c>
      <c r="BI160" s="196">
        <f t="shared" si="8"/>
        <v>0</v>
      </c>
      <c r="BJ160" s="14" t="s">
        <v>169</v>
      </c>
      <c r="BK160" s="197">
        <f t="shared" si="9"/>
        <v>0</v>
      </c>
      <c r="BL160" s="14" t="s">
        <v>168</v>
      </c>
      <c r="BM160" s="195" t="s">
        <v>774</v>
      </c>
    </row>
    <row r="161" spans="1:65" s="2" customFormat="1" ht="21.75" customHeight="1">
      <c r="A161" s="31"/>
      <c r="B161" s="32"/>
      <c r="C161" s="184" t="s">
        <v>202</v>
      </c>
      <c r="D161" s="184" t="s">
        <v>164</v>
      </c>
      <c r="E161" s="185" t="s">
        <v>775</v>
      </c>
      <c r="F161" s="186" t="s">
        <v>776</v>
      </c>
      <c r="G161" s="187" t="s">
        <v>167</v>
      </c>
      <c r="H161" s="188">
        <v>6494.576</v>
      </c>
      <c r="I161" s="189"/>
      <c r="J161" s="188">
        <f t="shared" si="0"/>
        <v>0</v>
      </c>
      <c r="K161" s="190"/>
      <c r="L161" s="36"/>
      <c r="M161" s="191" t="s">
        <v>1</v>
      </c>
      <c r="N161" s="192" t="s">
        <v>43</v>
      </c>
      <c r="O161" s="68"/>
      <c r="P161" s="193">
        <f t="shared" si="1"/>
        <v>0</v>
      </c>
      <c r="Q161" s="193">
        <v>0</v>
      </c>
      <c r="R161" s="193">
        <f t="shared" si="2"/>
        <v>0</v>
      </c>
      <c r="S161" s="193">
        <v>0</v>
      </c>
      <c r="T161" s="194">
        <f t="shared" si="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5" t="s">
        <v>168</v>
      </c>
      <c r="AT161" s="195" t="s">
        <v>164</v>
      </c>
      <c r="AU161" s="195" t="s">
        <v>169</v>
      </c>
      <c r="AY161" s="14" t="s">
        <v>161</v>
      </c>
      <c r="BE161" s="196">
        <f t="shared" si="4"/>
        <v>0</v>
      </c>
      <c r="BF161" s="196">
        <f t="shared" si="5"/>
        <v>0</v>
      </c>
      <c r="BG161" s="196">
        <f t="shared" si="6"/>
        <v>0</v>
      </c>
      <c r="BH161" s="196">
        <f t="shared" si="7"/>
        <v>0</v>
      </c>
      <c r="BI161" s="196">
        <f t="shared" si="8"/>
        <v>0</v>
      </c>
      <c r="BJ161" s="14" t="s">
        <v>169</v>
      </c>
      <c r="BK161" s="197">
        <f t="shared" si="9"/>
        <v>0</v>
      </c>
      <c r="BL161" s="14" t="s">
        <v>168</v>
      </c>
      <c r="BM161" s="195" t="s">
        <v>777</v>
      </c>
    </row>
    <row r="162" spans="1:65" s="2" customFormat="1" ht="33" customHeight="1">
      <c r="A162" s="31"/>
      <c r="B162" s="32"/>
      <c r="C162" s="184" t="s">
        <v>206</v>
      </c>
      <c r="D162" s="184" t="s">
        <v>164</v>
      </c>
      <c r="E162" s="185" t="s">
        <v>778</v>
      </c>
      <c r="F162" s="186" t="s">
        <v>779</v>
      </c>
      <c r="G162" s="187" t="s">
        <v>167</v>
      </c>
      <c r="H162" s="188">
        <v>4186.7430000000004</v>
      </c>
      <c r="I162" s="189"/>
      <c r="J162" s="188">
        <f t="shared" si="0"/>
        <v>0</v>
      </c>
      <c r="K162" s="190"/>
      <c r="L162" s="36"/>
      <c r="M162" s="191" t="s">
        <v>1</v>
      </c>
      <c r="N162" s="192" t="s">
        <v>43</v>
      </c>
      <c r="O162" s="68"/>
      <c r="P162" s="193">
        <f t="shared" si="1"/>
        <v>0</v>
      </c>
      <c r="Q162" s="193">
        <v>0</v>
      </c>
      <c r="R162" s="193">
        <f t="shared" si="2"/>
        <v>0</v>
      </c>
      <c r="S162" s="193">
        <v>0</v>
      </c>
      <c r="T162" s="194">
        <f t="shared" si="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5" t="s">
        <v>168</v>
      </c>
      <c r="AT162" s="195" t="s">
        <v>164</v>
      </c>
      <c r="AU162" s="195" t="s">
        <v>169</v>
      </c>
      <c r="AY162" s="14" t="s">
        <v>161</v>
      </c>
      <c r="BE162" s="196">
        <f t="shared" si="4"/>
        <v>0</v>
      </c>
      <c r="BF162" s="196">
        <f t="shared" si="5"/>
        <v>0</v>
      </c>
      <c r="BG162" s="196">
        <f t="shared" si="6"/>
        <v>0</v>
      </c>
      <c r="BH162" s="196">
        <f t="shared" si="7"/>
        <v>0</v>
      </c>
      <c r="BI162" s="196">
        <f t="shared" si="8"/>
        <v>0</v>
      </c>
      <c r="BJ162" s="14" t="s">
        <v>169</v>
      </c>
      <c r="BK162" s="197">
        <f t="shared" si="9"/>
        <v>0</v>
      </c>
      <c r="BL162" s="14" t="s">
        <v>168</v>
      </c>
      <c r="BM162" s="195" t="s">
        <v>780</v>
      </c>
    </row>
    <row r="163" spans="1:65" s="2" customFormat="1" ht="44.25" customHeight="1">
      <c r="A163" s="31"/>
      <c r="B163" s="32"/>
      <c r="C163" s="184" t="s">
        <v>210</v>
      </c>
      <c r="D163" s="184" t="s">
        <v>164</v>
      </c>
      <c r="E163" s="185" t="s">
        <v>781</v>
      </c>
      <c r="F163" s="186" t="s">
        <v>782</v>
      </c>
      <c r="G163" s="187" t="s">
        <v>167</v>
      </c>
      <c r="H163" s="188">
        <v>113042.061</v>
      </c>
      <c r="I163" s="189"/>
      <c r="J163" s="188">
        <f t="shared" si="0"/>
        <v>0</v>
      </c>
      <c r="K163" s="190"/>
      <c r="L163" s="36"/>
      <c r="M163" s="191" t="s">
        <v>1</v>
      </c>
      <c r="N163" s="192" t="s">
        <v>43</v>
      </c>
      <c r="O163" s="68"/>
      <c r="P163" s="193">
        <f t="shared" si="1"/>
        <v>0</v>
      </c>
      <c r="Q163" s="193">
        <v>0</v>
      </c>
      <c r="R163" s="193">
        <f t="shared" si="2"/>
        <v>0</v>
      </c>
      <c r="S163" s="193">
        <v>0</v>
      </c>
      <c r="T163" s="194">
        <f t="shared" si="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5" t="s">
        <v>168</v>
      </c>
      <c r="AT163" s="195" t="s">
        <v>164</v>
      </c>
      <c r="AU163" s="195" t="s">
        <v>169</v>
      </c>
      <c r="AY163" s="14" t="s">
        <v>161</v>
      </c>
      <c r="BE163" s="196">
        <f t="shared" si="4"/>
        <v>0</v>
      </c>
      <c r="BF163" s="196">
        <f t="shared" si="5"/>
        <v>0</v>
      </c>
      <c r="BG163" s="196">
        <f t="shared" si="6"/>
        <v>0</v>
      </c>
      <c r="BH163" s="196">
        <f t="shared" si="7"/>
        <v>0</v>
      </c>
      <c r="BI163" s="196">
        <f t="shared" si="8"/>
        <v>0</v>
      </c>
      <c r="BJ163" s="14" t="s">
        <v>169</v>
      </c>
      <c r="BK163" s="197">
        <f t="shared" si="9"/>
        <v>0</v>
      </c>
      <c r="BL163" s="14" t="s">
        <v>168</v>
      </c>
      <c r="BM163" s="195" t="s">
        <v>783</v>
      </c>
    </row>
    <row r="164" spans="1:65" s="2" customFormat="1" ht="21.75" customHeight="1">
      <c r="A164" s="31"/>
      <c r="B164" s="32"/>
      <c r="C164" s="184" t="s">
        <v>214</v>
      </c>
      <c r="D164" s="184" t="s">
        <v>164</v>
      </c>
      <c r="E164" s="185" t="s">
        <v>784</v>
      </c>
      <c r="F164" s="186" t="s">
        <v>785</v>
      </c>
      <c r="G164" s="187" t="s">
        <v>167</v>
      </c>
      <c r="H164" s="188">
        <v>4186.7430000000004</v>
      </c>
      <c r="I164" s="189"/>
      <c r="J164" s="188">
        <f t="shared" si="0"/>
        <v>0</v>
      </c>
      <c r="K164" s="190"/>
      <c r="L164" s="36"/>
      <c r="M164" s="191" t="s">
        <v>1</v>
      </c>
      <c r="N164" s="192" t="s">
        <v>43</v>
      </c>
      <c r="O164" s="68"/>
      <c r="P164" s="193">
        <f t="shared" si="1"/>
        <v>0</v>
      </c>
      <c r="Q164" s="193">
        <v>0</v>
      </c>
      <c r="R164" s="193">
        <f t="shared" si="2"/>
        <v>0</v>
      </c>
      <c r="S164" s="193">
        <v>0</v>
      </c>
      <c r="T164" s="194">
        <f t="shared" si="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5" t="s">
        <v>168</v>
      </c>
      <c r="AT164" s="195" t="s">
        <v>164</v>
      </c>
      <c r="AU164" s="195" t="s">
        <v>169</v>
      </c>
      <c r="AY164" s="14" t="s">
        <v>161</v>
      </c>
      <c r="BE164" s="196">
        <f t="shared" si="4"/>
        <v>0</v>
      </c>
      <c r="BF164" s="196">
        <f t="shared" si="5"/>
        <v>0</v>
      </c>
      <c r="BG164" s="196">
        <f t="shared" si="6"/>
        <v>0</v>
      </c>
      <c r="BH164" s="196">
        <f t="shared" si="7"/>
        <v>0</v>
      </c>
      <c r="BI164" s="196">
        <f t="shared" si="8"/>
        <v>0</v>
      </c>
      <c r="BJ164" s="14" t="s">
        <v>169</v>
      </c>
      <c r="BK164" s="197">
        <f t="shared" si="9"/>
        <v>0</v>
      </c>
      <c r="BL164" s="14" t="s">
        <v>168</v>
      </c>
      <c r="BM164" s="195" t="s">
        <v>786</v>
      </c>
    </row>
    <row r="165" spans="1:65" s="2" customFormat="1" ht="21.75" customHeight="1">
      <c r="A165" s="31"/>
      <c r="B165" s="32"/>
      <c r="C165" s="184" t="s">
        <v>218</v>
      </c>
      <c r="D165" s="184" t="s">
        <v>164</v>
      </c>
      <c r="E165" s="185" t="s">
        <v>787</v>
      </c>
      <c r="F165" s="186" t="s">
        <v>788</v>
      </c>
      <c r="G165" s="187" t="s">
        <v>167</v>
      </c>
      <c r="H165" s="188">
        <v>4186.7430000000004</v>
      </c>
      <c r="I165" s="189"/>
      <c r="J165" s="188">
        <f t="shared" si="0"/>
        <v>0</v>
      </c>
      <c r="K165" s="190"/>
      <c r="L165" s="36"/>
      <c r="M165" s="191" t="s">
        <v>1</v>
      </c>
      <c r="N165" s="192" t="s">
        <v>43</v>
      </c>
      <c r="O165" s="68"/>
      <c r="P165" s="193">
        <f t="shared" si="1"/>
        <v>0</v>
      </c>
      <c r="Q165" s="193">
        <v>0</v>
      </c>
      <c r="R165" s="193">
        <f t="shared" si="2"/>
        <v>0</v>
      </c>
      <c r="S165" s="193">
        <v>0</v>
      </c>
      <c r="T165" s="194">
        <f t="shared" si="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5" t="s">
        <v>168</v>
      </c>
      <c r="AT165" s="195" t="s">
        <v>164</v>
      </c>
      <c r="AU165" s="195" t="s">
        <v>169</v>
      </c>
      <c r="AY165" s="14" t="s">
        <v>161</v>
      </c>
      <c r="BE165" s="196">
        <f t="shared" si="4"/>
        <v>0</v>
      </c>
      <c r="BF165" s="196">
        <f t="shared" si="5"/>
        <v>0</v>
      </c>
      <c r="BG165" s="196">
        <f t="shared" si="6"/>
        <v>0</v>
      </c>
      <c r="BH165" s="196">
        <f t="shared" si="7"/>
        <v>0</v>
      </c>
      <c r="BI165" s="196">
        <f t="shared" si="8"/>
        <v>0</v>
      </c>
      <c r="BJ165" s="14" t="s">
        <v>169</v>
      </c>
      <c r="BK165" s="197">
        <f t="shared" si="9"/>
        <v>0</v>
      </c>
      <c r="BL165" s="14" t="s">
        <v>168</v>
      </c>
      <c r="BM165" s="195" t="s">
        <v>789</v>
      </c>
    </row>
    <row r="166" spans="1:65" s="2" customFormat="1" ht="21.75" customHeight="1">
      <c r="A166" s="31"/>
      <c r="B166" s="32"/>
      <c r="C166" s="184" t="s">
        <v>222</v>
      </c>
      <c r="D166" s="184" t="s">
        <v>164</v>
      </c>
      <c r="E166" s="185" t="s">
        <v>790</v>
      </c>
      <c r="F166" s="186" t="s">
        <v>791</v>
      </c>
      <c r="G166" s="187" t="s">
        <v>352</v>
      </c>
      <c r="H166" s="188">
        <v>6280.1149999999998</v>
      </c>
      <c r="I166" s="189"/>
      <c r="J166" s="188">
        <f t="shared" si="0"/>
        <v>0</v>
      </c>
      <c r="K166" s="190"/>
      <c r="L166" s="36"/>
      <c r="M166" s="191" t="s">
        <v>1</v>
      </c>
      <c r="N166" s="192" t="s">
        <v>43</v>
      </c>
      <c r="O166" s="68"/>
      <c r="P166" s="193">
        <f t="shared" si="1"/>
        <v>0</v>
      </c>
      <c r="Q166" s="193">
        <v>0</v>
      </c>
      <c r="R166" s="193">
        <f t="shared" si="2"/>
        <v>0</v>
      </c>
      <c r="S166" s="193">
        <v>0</v>
      </c>
      <c r="T166" s="194">
        <f t="shared" si="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5" t="s">
        <v>168</v>
      </c>
      <c r="AT166" s="195" t="s">
        <v>164</v>
      </c>
      <c r="AU166" s="195" t="s">
        <v>169</v>
      </c>
      <c r="AY166" s="14" t="s">
        <v>161</v>
      </c>
      <c r="BE166" s="196">
        <f t="shared" si="4"/>
        <v>0</v>
      </c>
      <c r="BF166" s="196">
        <f t="shared" si="5"/>
        <v>0</v>
      </c>
      <c r="BG166" s="196">
        <f t="shared" si="6"/>
        <v>0</v>
      </c>
      <c r="BH166" s="196">
        <f t="shared" si="7"/>
        <v>0</v>
      </c>
      <c r="BI166" s="196">
        <f t="shared" si="8"/>
        <v>0</v>
      </c>
      <c r="BJ166" s="14" t="s">
        <v>169</v>
      </c>
      <c r="BK166" s="197">
        <f t="shared" si="9"/>
        <v>0</v>
      </c>
      <c r="BL166" s="14" t="s">
        <v>168</v>
      </c>
      <c r="BM166" s="195" t="s">
        <v>792</v>
      </c>
    </row>
    <row r="167" spans="1:65" s="2" customFormat="1" ht="33" customHeight="1">
      <c r="A167" s="31"/>
      <c r="B167" s="32"/>
      <c r="C167" s="184" t="s">
        <v>226</v>
      </c>
      <c r="D167" s="184" t="s">
        <v>164</v>
      </c>
      <c r="E167" s="185" t="s">
        <v>793</v>
      </c>
      <c r="F167" s="186" t="s">
        <v>794</v>
      </c>
      <c r="G167" s="187" t="s">
        <v>167</v>
      </c>
      <c r="H167" s="188">
        <v>3262.527</v>
      </c>
      <c r="I167" s="189"/>
      <c r="J167" s="188">
        <f t="shared" si="0"/>
        <v>0</v>
      </c>
      <c r="K167" s="190"/>
      <c r="L167" s="36"/>
      <c r="M167" s="191" t="s">
        <v>1</v>
      </c>
      <c r="N167" s="192" t="s">
        <v>43</v>
      </c>
      <c r="O167" s="68"/>
      <c r="P167" s="193">
        <f t="shared" si="1"/>
        <v>0</v>
      </c>
      <c r="Q167" s="193">
        <v>0</v>
      </c>
      <c r="R167" s="193">
        <f t="shared" si="2"/>
        <v>0</v>
      </c>
      <c r="S167" s="193">
        <v>0</v>
      </c>
      <c r="T167" s="194">
        <f t="shared" si="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5" t="s">
        <v>168</v>
      </c>
      <c r="AT167" s="195" t="s">
        <v>164</v>
      </c>
      <c r="AU167" s="195" t="s">
        <v>169</v>
      </c>
      <c r="AY167" s="14" t="s">
        <v>161</v>
      </c>
      <c r="BE167" s="196">
        <f t="shared" si="4"/>
        <v>0</v>
      </c>
      <c r="BF167" s="196">
        <f t="shared" si="5"/>
        <v>0</v>
      </c>
      <c r="BG167" s="196">
        <f t="shared" si="6"/>
        <v>0</v>
      </c>
      <c r="BH167" s="196">
        <f t="shared" si="7"/>
        <v>0</v>
      </c>
      <c r="BI167" s="196">
        <f t="shared" si="8"/>
        <v>0</v>
      </c>
      <c r="BJ167" s="14" t="s">
        <v>169</v>
      </c>
      <c r="BK167" s="197">
        <f t="shared" si="9"/>
        <v>0</v>
      </c>
      <c r="BL167" s="14" t="s">
        <v>168</v>
      </c>
      <c r="BM167" s="195" t="s">
        <v>795</v>
      </c>
    </row>
    <row r="168" spans="1:65" s="12" customFormat="1" ht="22.95" customHeight="1">
      <c r="B168" s="168"/>
      <c r="C168" s="169"/>
      <c r="D168" s="170" t="s">
        <v>76</v>
      </c>
      <c r="E168" s="182" t="s">
        <v>169</v>
      </c>
      <c r="F168" s="182" t="s">
        <v>796</v>
      </c>
      <c r="G168" s="169"/>
      <c r="H168" s="169"/>
      <c r="I168" s="172"/>
      <c r="J168" s="183">
        <f>BK168</f>
        <v>0</v>
      </c>
      <c r="K168" s="169"/>
      <c r="L168" s="174"/>
      <c r="M168" s="175"/>
      <c r="N168" s="176"/>
      <c r="O168" s="176"/>
      <c r="P168" s="177">
        <f>SUM(P169:P182)</f>
        <v>0</v>
      </c>
      <c r="Q168" s="176"/>
      <c r="R168" s="177">
        <f>SUM(R169:R182)</f>
        <v>2529.540968511109</v>
      </c>
      <c r="S168" s="176"/>
      <c r="T168" s="178">
        <f>SUM(T169:T182)</f>
        <v>0</v>
      </c>
      <c r="AR168" s="179" t="s">
        <v>85</v>
      </c>
      <c r="AT168" s="180" t="s">
        <v>76</v>
      </c>
      <c r="AU168" s="180" t="s">
        <v>85</v>
      </c>
      <c r="AY168" s="179" t="s">
        <v>161</v>
      </c>
      <c r="BK168" s="181">
        <f>SUM(BK169:BK182)</f>
        <v>0</v>
      </c>
    </row>
    <row r="169" spans="1:65" s="2" customFormat="1" ht="33" customHeight="1">
      <c r="A169" s="31"/>
      <c r="B169" s="32"/>
      <c r="C169" s="184" t="s">
        <v>230</v>
      </c>
      <c r="D169" s="184" t="s">
        <v>164</v>
      </c>
      <c r="E169" s="185" t="s">
        <v>797</v>
      </c>
      <c r="F169" s="186" t="s">
        <v>798</v>
      </c>
      <c r="G169" s="187" t="s">
        <v>173</v>
      </c>
      <c r="H169" s="188">
        <v>518.71799999999996</v>
      </c>
      <c r="I169" s="189"/>
      <c r="J169" s="188">
        <f t="shared" ref="J169:J182" si="10">ROUND(I169*H169,3)</f>
        <v>0</v>
      </c>
      <c r="K169" s="190"/>
      <c r="L169" s="36"/>
      <c r="M169" s="191" t="s">
        <v>1</v>
      </c>
      <c r="N169" s="192" t="s">
        <v>43</v>
      </c>
      <c r="O169" s="68"/>
      <c r="P169" s="193">
        <f t="shared" ref="P169:P182" si="11">O169*H169</f>
        <v>0</v>
      </c>
      <c r="Q169" s="193">
        <v>3.5074999999999999E-4</v>
      </c>
      <c r="R169" s="193">
        <f t="shared" ref="R169:R182" si="12">Q169*H169</f>
        <v>0.18194033849999999</v>
      </c>
      <c r="S169" s="193">
        <v>0</v>
      </c>
      <c r="T169" s="194">
        <f t="shared" ref="T169:T182" si="13">S169*H169</f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5" t="s">
        <v>168</v>
      </c>
      <c r="AT169" s="195" t="s">
        <v>164</v>
      </c>
      <c r="AU169" s="195" t="s">
        <v>169</v>
      </c>
      <c r="AY169" s="14" t="s">
        <v>161</v>
      </c>
      <c r="BE169" s="196">
        <f t="shared" ref="BE169:BE182" si="14">IF(N169="základná",J169,0)</f>
        <v>0</v>
      </c>
      <c r="BF169" s="196">
        <f t="shared" ref="BF169:BF182" si="15">IF(N169="znížená",J169,0)</f>
        <v>0</v>
      </c>
      <c r="BG169" s="196">
        <f t="shared" ref="BG169:BG182" si="16">IF(N169="zákl. prenesená",J169,0)</f>
        <v>0</v>
      </c>
      <c r="BH169" s="196">
        <f t="shared" ref="BH169:BH182" si="17">IF(N169="zníž. prenesená",J169,0)</f>
        <v>0</v>
      </c>
      <c r="BI169" s="196">
        <f t="shared" ref="BI169:BI182" si="18">IF(N169="nulová",J169,0)</f>
        <v>0</v>
      </c>
      <c r="BJ169" s="14" t="s">
        <v>169</v>
      </c>
      <c r="BK169" s="197">
        <f t="shared" ref="BK169:BK182" si="19">ROUND(I169*H169,3)</f>
        <v>0</v>
      </c>
      <c r="BL169" s="14" t="s">
        <v>168</v>
      </c>
      <c r="BM169" s="195" t="s">
        <v>799</v>
      </c>
    </row>
    <row r="170" spans="1:65" s="2" customFormat="1" ht="33" customHeight="1">
      <c r="A170" s="31"/>
      <c r="B170" s="32"/>
      <c r="C170" s="198" t="s">
        <v>234</v>
      </c>
      <c r="D170" s="198" t="s">
        <v>272</v>
      </c>
      <c r="E170" s="199" t="s">
        <v>800</v>
      </c>
      <c r="F170" s="200" t="s">
        <v>801</v>
      </c>
      <c r="G170" s="201" t="s">
        <v>173</v>
      </c>
      <c r="H170" s="202">
        <v>544.654</v>
      </c>
      <c r="I170" s="203"/>
      <c r="J170" s="202">
        <f t="shared" si="10"/>
        <v>0</v>
      </c>
      <c r="K170" s="204"/>
      <c r="L170" s="205"/>
      <c r="M170" s="206" t="s">
        <v>1</v>
      </c>
      <c r="N170" s="207" t="s">
        <v>43</v>
      </c>
      <c r="O170" s="68"/>
      <c r="P170" s="193">
        <f t="shared" si="11"/>
        <v>0</v>
      </c>
      <c r="Q170" s="193">
        <v>4.0000000000000002E-4</v>
      </c>
      <c r="R170" s="193">
        <f t="shared" si="12"/>
        <v>0.21786160000000002</v>
      </c>
      <c r="S170" s="193">
        <v>0</v>
      </c>
      <c r="T170" s="194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5" t="s">
        <v>194</v>
      </c>
      <c r="AT170" s="195" t="s">
        <v>272</v>
      </c>
      <c r="AU170" s="195" t="s">
        <v>169</v>
      </c>
      <c r="AY170" s="14" t="s">
        <v>161</v>
      </c>
      <c r="BE170" s="196">
        <f t="shared" si="14"/>
        <v>0</v>
      </c>
      <c r="BF170" s="196">
        <f t="shared" si="15"/>
        <v>0</v>
      </c>
      <c r="BG170" s="196">
        <f t="shared" si="16"/>
        <v>0</v>
      </c>
      <c r="BH170" s="196">
        <f t="shared" si="17"/>
        <v>0</v>
      </c>
      <c r="BI170" s="196">
        <f t="shared" si="18"/>
        <v>0</v>
      </c>
      <c r="BJ170" s="14" t="s">
        <v>169</v>
      </c>
      <c r="BK170" s="197">
        <f t="shared" si="19"/>
        <v>0</v>
      </c>
      <c r="BL170" s="14" t="s">
        <v>168</v>
      </c>
      <c r="BM170" s="195" t="s">
        <v>802</v>
      </c>
    </row>
    <row r="171" spans="1:65" s="2" customFormat="1" ht="21.75" customHeight="1">
      <c r="A171" s="31"/>
      <c r="B171" s="32"/>
      <c r="C171" s="184" t="s">
        <v>238</v>
      </c>
      <c r="D171" s="184" t="s">
        <v>164</v>
      </c>
      <c r="E171" s="185" t="s">
        <v>803</v>
      </c>
      <c r="F171" s="186" t="s">
        <v>804</v>
      </c>
      <c r="G171" s="187" t="s">
        <v>167</v>
      </c>
      <c r="H171" s="188">
        <v>420.851</v>
      </c>
      <c r="I171" s="189"/>
      <c r="J171" s="188">
        <f t="shared" si="10"/>
        <v>0</v>
      </c>
      <c r="K171" s="190"/>
      <c r="L171" s="36"/>
      <c r="M171" s="191" t="s">
        <v>1</v>
      </c>
      <c r="N171" s="192" t="s">
        <v>43</v>
      </c>
      <c r="O171" s="68"/>
      <c r="P171" s="193">
        <f t="shared" si="11"/>
        <v>0</v>
      </c>
      <c r="Q171" s="193">
        <v>1.63</v>
      </c>
      <c r="R171" s="193">
        <f t="shared" si="12"/>
        <v>685.98712999999998</v>
      </c>
      <c r="S171" s="193">
        <v>0</v>
      </c>
      <c r="T171" s="194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5" t="s">
        <v>168</v>
      </c>
      <c r="AT171" s="195" t="s">
        <v>164</v>
      </c>
      <c r="AU171" s="195" t="s">
        <v>169</v>
      </c>
      <c r="AY171" s="14" t="s">
        <v>161</v>
      </c>
      <c r="BE171" s="196">
        <f t="shared" si="14"/>
        <v>0</v>
      </c>
      <c r="BF171" s="196">
        <f t="shared" si="15"/>
        <v>0</v>
      </c>
      <c r="BG171" s="196">
        <f t="shared" si="16"/>
        <v>0</v>
      </c>
      <c r="BH171" s="196">
        <f t="shared" si="17"/>
        <v>0</v>
      </c>
      <c r="BI171" s="196">
        <f t="shared" si="18"/>
        <v>0</v>
      </c>
      <c r="BJ171" s="14" t="s">
        <v>169</v>
      </c>
      <c r="BK171" s="197">
        <f t="shared" si="19"/>
        <v>0</v>
      </c>
      <c r="BL171" s="14" t="s">
        <v>168</v>
      </c>
      <c r="BM171" s="195" t="s">
        <v>805</v>
      </c>
    </row>
    <row r="172" spans="1:65" s="2" customFormat="1" ht="21.75" customHeight="1">
      <c r="A172" s="31"/>
      <c r="B172" s="32"/>
      <c r="C172" s="184" t="s">
        <v>7</v>
      </c>
      <c r="D172" s="184" t="s">
        <v>164</v>
      </c>
      <c r="E172" s="185" t="s">
        <v>806</v>
      </c>
      <c r="F172" s="186" t="s">
        <v>807</v>
      </c>
      <c r="G172" s="187" t="s">
        <v>244</v>
      </c>
      <c r="H172" s="188">
        <v>320</v>
      </c>
      <c r="I172" s="189"/>
      <c r="J172" s="188">
        <f t="shared" si="10"/>
        <v>0</v>
      </c>
      <c r="K172" s="190"/>
      <c r="L172" s="36"/>
      <c r="M172" s="191" t="s">
        <v>1</v>
      </c>
      <c r="N172" s="192" t="s">
        <v>43</v>
      </c>
      <c r="O172" s="68"/>
      <c r="P172" s="193">
        <f t="shared" si="11"/>
        <v>0</v>
      </c>
      <c r="Q172" s="193">
        <v>9.92E-3</v>
      </c>
      <c r="R172" s="193">
        <f t="shared" si="12"/>
        <v>3.1743999999999999</v>
      </c>
      <c r="S172" s="193">
        <v>0</v>
      </c>
      <c r="T172" s="194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5" t="s">
        <v>168</v>
      </c>
      <c r="AT172" s="195" t="s">
        <v>164</v>
      </c>
      <c r="AU172" s="195" t="s">
        <v>169</v>
      </c>
      <c r="AY172" s="14" t="s">
        <v>161</v>
      </c>
      <c r="BE172" s="196">
        <f t="shared" si="14"/>
        <v>0</v>
      </c>
      <c r="BF172" s="196">
        <f t="shared" si="15"/>
        <v>0</v>
      </c>
      <c r="BG172" s="196">
        <f t="shared" si="16"/>
        <v>0</v>
      </c>
      <c r="BH172" s="196">
        <f t="shared" si="17"/>
        <v>0</v>
      </c>
      <c r="BI172" s="196">
        <f t="shared" si="18"/>
        <v>0</v>
      </c>
      <c r="BJ172" s="14" t="s">
        <v>169</v>
      </c>
      <c r="BK172" s="197">
        <f t="shared" si="19"/>
        <v>0</v>
      </c>
      <c r="BL172" s="14" t="s">
        <v>168</v>
      </c>
      <c r="BM172" s="195" t="s">
        <v>808</v>
      </c>
    </row>
    <row r="173" spans="1:65" s="2" customFormat="1" ht="21.75" customHeight="1">
      <c r="A173" s="31"/>
      <c r="B173" s="32"/>
      <c r="C173" s="184" t="s">
        <v>246</v>
      </c>
      <c r="D173" s="184" t="s">
        <v>164</v>
      </c>
      <c r="E173" s="185" t="s">
        <v>809</v>
      </c>
      <c r="F173" s="186" t="s">
        <v>810</v>
      </c>
      <c r="G173" s="187" t="s">
        <v>167</v>
      </c>
      <c r="H173" s="188">
        <v>105.804</v>
      </c>
      <c r="I173" s="189"/>
      <c r="J173" s="188">
        <f t="shared" si="10"/>
        <v>0</v>
      </c>
      <c r="K173" s="190"/>
      <c r="L173" s="36"/>
      <c r="M173" s="191" t="s">
        <v>1</v>
      </c>
      <c r="N173" s="192" t="s">
        <v>43</v>
      </c>
      <c r="O173" s="68"/>
      <c r="P173" s="193">
        <f t="shared" si="11"/>
        <v>0</v>
      </c>
      <c r="Q173" s="193">
        <v>2.0699999999999998</v>
      </c>
      <c r="R173" s="193">
        <f t="shared" si="12"/>
        <v>219.01427999999999</v>
      </c>
      <c r="S173" s="193">
        <v>0</v>
      </c>
      <c r="T173" s="194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5" t="s">
        <v>168</v>
      </c>
      <c r="AT173" s="195" t="s">
        <v>164</v>
      </c>
      <c r="AU173" s="195" t="s">
        <v>169</v>
      </c>
      <c r="AY173" s="14" t="s">
        <v>161</v>
      </c>
      <c r="BE173" s="196">
        <f t="shared" si="14"/>
        <v>0</v>
      </c>
      <c r="BF173" s="196">
        <f t="shared" si="15"/>
        <v>0</v>
      </c>
      <c r="BG173" s="196">
        <f t="shared" si="16"/>
        <v>0</v>
      </c>
      <c r="BH173" s="196">
        <f t="shared" si="17"/>
        <v>0</v>
      </c>
      <c r="BI173" s="196">
        <f t="shared" si="18"/>
        <v>0</v>
      </c>
      <c r="BJ173" s="14" t="s">
        <v>169</v>
      </c>
      <c r="BK173" s="197">
        <f t="shared" si="19"/>
        <v>0</v>
      </c>
      <c r="BL173" s="14" t="s">
        <v>168</v>
      </c>
      <c r="BM173" s="195" t="s">
        <v>811</v>
      </c>
    </row>
    <row r="174" spans="1:65" s="2" customFormat="1" ht="16.5" customHeight="1">
      <c r="A174" s="31"/>
      <c r="B174" s="32"/>
      <c r="C174" s="184" t="s">
        <v>250</v>
      </c>
      <c r="D174" s="184" t="s">
        <v>164</v>
      </c>
      <c r="E174" s="185" t="s">
        <v>812</v>
      </c>
      <c r="F174" s="186" t="s">
        <v>813</v>
      </c>
      <c r="G174" s="187" t="s">
        <v>167</v>
      </c>
      <c r="H174" s="188">
        <v>80.013999999999996</v>
      </c>
      <c r="I174" s="189"/>
      <c r="J174" s="188">
        <f t="shared" si="10"/>
        <v>0</v>
      </c>
      <c r="K174" s="190"/>
      <c r="L174" s="36"/>
      <c r="M174" s="191" t="s">
        <v>1</v>
      </c>
      <c r="N174" s="192" t="s">
        <v>43</v>
      </c>
      <c r="O174" s="68"/>
      <c r="P174" s="193">
        <f t="shared" si="11"/>
        <v>0</v>
      </c>
      <c r="Q174" s="193">
        <v>2.0663999999999998</v>
      </c>
      <c r="R174" s="193">
        <f t="shared" si="12"/>
        <v>165.34092959999998</v>
      </c>
      <c r="S174" s="193">
        <v>0</v>
      </c>
      <c r="T174" s="194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5" t="s">
        <v>168</v>
      </c>
      <c r="AT174" s="195" t="s">
        <v>164</v>
      </c>
      <c r="AU174" s="195" t="s">
        <v>169</v>
      </c>
      <c r="AY174" s="14" t="s">
        <v>161</v>
      </c>
      <c r="BE174" s="196">
        <f t="shared" si="14"/>
        <v>0</v>
      </c>
      <c r="BF174" s="196">
        <f t="shared" si="15"/>
        <v>0</v>
      </c>
      <c r="BG174" s="196">
        <f t="shared" si="16"/>
        <v>0</v>
      </c>
      <c r="BH174" s="196">
        <f t="shared" si="17"/>
        <v>0</v>
      </c>
      <c r="BI174" s="196">
        <f t="shared" si="18"/>
        <v>0</v>
      </c>
      <c r="BJ174" s="14" t="s">
        <v>169</v>
      </c>
      <c r="BK174" s="197">
        <f t="shared" si="19"/>
        <v>0</v>
      </c>
      <c r="BL174" s="14" t="s">
        <v>168</v>
      </c>
      <c r="BM174" s="195" t="s">
        <v>814</v>
      </c>
    </row>
    <row r="175" spans="1:65" s="2" customFormat="1" ht="21.75" customHeight="1">
      <c r="A175" s="31"/>
      <c r="B175" s="32"/>
      <c r="C175" s="184" t="s">
        <v>254</v>
      </c>
      <c r="D175" s="184" t="s">
        <v>164</v>
      </c>
      <c r="E175" s="185" t="s">
        <v>815</v>
      </c>
      <c r="F175" s="186" t="s">
        <v>816</v>
      </c>
      <c r="G175" s="187" t="s">
        <v>167</v>
      </c>
      <c r="H175" s="188">
        <v>182.02699999999999</v>
      </c>
      <c r="I175" s="189"/>
      <c r="J175" s="188">
        <f t="shared" si="10"/>
        <v>0</v>
      </c>
      <c r="K175" s="190"/>
      <c r="L175" s="36"/>
      <c r="M175" s="191" t="s">
        <v>1</v>
      </c>
      <c r="N175" s="192" t="s">
        <v>43</v>
      </c>
      <c r="O175" s="68"/>
      <c r="P175" s="193">
        <f t="shared" si="11"/>
        <v>0</v>
      </c>
      <c r="Q175" s="193">
        <v>2.2151342039999999</v>
      </c>
      <c r="R175" s="193">
        <f t="shared" si="12"/>
        <v>403.21423375150795</v>
      </c>
      <c r="S175" s="193">
        <v>0</v>
      </c>
      <c r="T175" s="194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5" t="s">
        <v>168</v>
      </c>
      <c r="AT175" s="195" t="s">
        <v>164</v>
      </c>
      <c r="AU175" s="195" t="s">
        <v>169</v>
      </c>
      <c r="AY175" s="14" t="s">
        <v>161</v>
      </c>
      <c r="BE175" s="196">
        <f t="shared" si="14"/>
        <v>0</v>
      </c>
      <c r="BF175" s="196">
        <f t="shared" si="15"/>
        <v>0</v>
      </c>
      <c r="BG175" s="196">
        <f t="shared" si="16"/>
        <v>0</v>
      </c>
      <c r="BH175" s="196">
        <f t="shared" si="17"/>
        <v>0</v>
      </c>
      <c r="BI175" s="196">
        <f t="shared" si="18"/>
        <v>0</v>
      </c>
      <c r="BJ175" s="14" t="s">
        <v>169</v>
      </c>
      <c r="BK175" s="197">
        <f t="shared" si="19"/>
        <v>0</v>
      </c>
      <c r="BL175" s="14" t="s">
        <v>168</v>
      </c>
      <c r="BM175" s="195" t="s">
        <v>817</v>
      </c>
    </row>
    <row r="176" spans="1:65" s="2" customFormat="1" ht="21.75" customHeight="1">
      <c r="A176" s="31"/>
      <c r="B176" s="32"/>
      <c r="C176" s="184" t="s">
        <v>258</v>
      </c>
      <c r="D176" s="184" t="s">
        <v>164</v>
      </c>
      <c r="E176" s="185" t="s">
        <v>818</v>
      </c>
      <c r="F176" s="186" t="s">
        <v>819</v>
      </c>
      <c r="G176" s="187" t="s">
        <v>173</v>
      </c>
      <c r="H176" s="188">
        <v>36.274999999999999</v>
      </c>
      <c r="I176" s="189"/>
      <c r="J176" s="188">
        <f t="shared" si="10"/>
        <v>0</v>
      </c>
      <c r="K176" s="190"/>
      <c r="L176" s="36"/>
      <c r="M176" s="191" t="s">
        <v>1</v>
      </c>
      <c r="N176" s="192" t="s">
        <v>43</v>
      </c>
      <c r="O176" s="68"/>
      <c r="P176" s="193">
        <f t="shared" si="11"/>
        <v>0</v>
      </c>
      <c r="Q176" s="193">
        <v>4.0678499999999996E-3</v>
      </c>
      <c r="R176" s="193">
        <f t="shared" si="12"/>
        <v>0.14756125874999998</v>
      </c>
      <c r="S176" s="193">
        <v>0</v>
      </c>
      <c r="T176" s="194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5" t="s">
        <v>168</v>
      </c>
      <c r="AT176" s="195" t="s">
        <v>164</v>
      </c>
      <c r="AU176" s="195" t="s">
        <v>169</v>
      </c>
      <c r="AY176" s="14" t="s">
        <v>161</v>
      </c>
      <c r="BE176" s="196">
        <f t="shared" si="14"/>
        <v>0</v>
      </c>
      <c r="BF176" s="196">
        <f t="shared" si="15"/>
        <v>0</v>
      </c>
      <c r="BG176" s="196">
        <f t="shared" si="16"/>
        <v>0</v>
      </c>
      <c r="BH176" s="196">
        <f t="shared" si="17"/>
        <v>0</v>
      </c>
      <c r="BI176" s="196">
        <f t="shared" si="18"/>
        <v>0</v>
      </c>
      <c r="BJ176" s="14" t="s">
        <v>169</v>
      </c>
      <c r="BK176" s="197">
        <f t="shared" si="19"/>
        <v>0</v>
      </c>
      <c r="BL176" s="14" t="s">
        <v>168</v>
      </c>
      <c r="BM176" s="195" t="s">
        <v>820</v>
      </c>
    </row>
    <row r="177" spans="1:65" s="2" customFormat="1" ht="21.75" customHeight="1">
      <c r="A177" s="31"/>
      <c r="B177" s="32"/>
      <c r="C177" s="184" t="s">
        <v>262</v>
      </c>
      <c r="D177" s="184" t="s">
        <v>164</v>
      </c>
      <c r="E177" s="185" t="s">
        <v>821</v>
      </c>
      <c r="F177" s="186" t="s">
        <v>822</v>
      </c>
      <c r="G177" s="187" t="s">
        <v>173</v>
      </c>
      <c r="H177" s="188">
        <v>36.274999999999999</v>
      </c>
      <c r="I177" s="189"/>
      <c r="J177" s="188">
        <f t="shared" si="10"/>
        <v>0</v>
      </c>
      <c r="K177" s="190"/>
      <c r="L177" s="36"/>
      <c r="M177" s="191" t="s">
        <v>1</v>
      </c>
      <c r="N177" s="192" t="s">
        <v>43</v>
      </c>
      <c r="O177" s="68"/>
      <c r="P177" s="193">
        <f t="shared" si="11"/>
        <v>0</v>
      </c>
      <c r="Q177" s="193">
        <v>0</v>
      </c>
      <c r="R177" s="193">
        <f t="shared" si="12"/>
        <v>0</v>
      </c>
      <c r="S177" s="193">
        <v>0</v>
      </c>
      <c r="T177" s="194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5" t="s">
        <v>168</v>
      </c>
      <c r="AT177" s="195" t="s">
        <v>164</v>
      </c>
      <c r="AU177" s="195" t="s">
        <v>169</v>
      </c>
      <c r="AY177" s="14" t="s">
        <v>161</v>
      </c>
      <c r="BE177" s="196">
        <f t="shared" si="14"/>
        <v>0</v>
      </c>
      <c r="BF177" s="196">
        <f t="shared" si="15"/>
        <v>0</v>
      </c>
      <c r="BG177" s="196">
        <f t="shared" si="16"/>
        <v>0</v>
      </c>
      <c r="BH177" s="196">
        <f t="shared" si="17"/>
        <v>0</v>
      </c>
      <c r="BI177" s="196">
        <f t="shared" si="18"/>
        <v>0</v>
      </c>
      <c r="BJ177" s="14" t="s">
        <v>169</v>
      </c>
      <c r="BK177" s="197">
        <f t="shared" si="19"/>
        <v>0</v>
      </c>
      <c r="BL177" s="14" t="s">
        <v>168</v>
      </c>
      <c r="BM177" s="195" t="s">
        <v>823</v>
      </c>
    </row>
    <row r="178" spans="1:65" s="2" customFormat="1" ht="33" customHeight="1">
      <c r="A178" s="31"/>
      <c r="B178" s="32"/>
      <c r="C178" s="184" t="s">
        <v>266</v>
      </c>
      <c r="D178" s="184" t="s">
        <v>164</v>
      </c>
      <c r="E178" s="185" t="s">
        <v>824</v>
      </c>
      <c r="F178" s="186" t="s">
        <v>825</v>
      </c>
      <c r="G178" s="187" t="s">
        <v>173</v>
      </c>
      <c r="H178" s="188">
        <v>2344.9499999999998</v>
      </c>
      <c r="I178" s="189"/>
      <c r="J178" s="188">
        <f t="shared" si="10"/>
        <v>0</v>
      </c>
      <c r="K178" s="190"/>
      <c r="L178" s="36"/>
      <c r="M178" s="191" t="s">
        <v>1</v>
      </c>
      <c r="N178" s="192" t="s">
        <v>43</v>
      </c>
      <c r="O178" s="68"/>
      <c r="P178" s="193">
        <f t="shared" si="11"/>
        <v>0</v>
      </c>
      <c r="Q178" s="193">
        <v>8.7786099999999992E-3</v>
      </c>
      <c r="R178" s="193">
        <f t="shared" si="12"/>
        <v>20.585401519499996</v>
      </c>
      <c r="S178" s="193">
        <v>0</v>
      </c>
      <c r="T178" s="194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5" t="s">
        <v>168</v>
      </c>
      <c r="AT178" s="195" t="s">
        <v>164</v>
      </c>
      <c r="AU178" s="195" t="s">
        <v>169</v>
      </c>
      <c r="AY178" s="14" t="s">
        <v>161</v>
      </c>
      <c r="BE178" s="196">
        <f t="shared" si="14"/>
        <v>0</v>
      </c>
      <c r="BF178" s="196">
        <f t="shared" si="15"/>
        <v>0</v>
      </c>
      <c r="BG178" s="196">
        <f t="shared" si="16"/>
        <v>0</v>
      </c>
      <c r="BH178" s="196">
        <f t="shared" si="17"/>
        <v>0</v>
      </c>
      <c r="BI178" s="196">
        <f t="shared" si="18"/>
        <v>0</v>
      </c>
      <c r="BJ178" s="14" t="s">
        <v>169</v>
      </c>
      <c r="BK178" s="197">
        <f t="shared" si="19"/>
        <v>0</v>
      </c>
      <c r="BL178" s="14" t="s">
        <v>168</v>
      </c>
      <c r="BM178" s="195" t="s">
        <v>826</v>
      </c>
    </row>
    <row r="179" spans="1:65" s="2" customFormat="1" ht="21.75" customHeight="1">
      <c r="A179" s="31"/>
      <c r="B179" s="32"/>
      <c r="C179" s="184" t="s">
        <v>271</v>
      </c>
      <c r="D179" s="184" t="s">
        <v>164</v>
      </c>
      <c r="E179" s="185" t="s">
        <v>827</v>
      </c>
      <c r="F179" s="186" t="s">
        <v>828</v>
      </c>
      <c r="G179" s="187" t="s">
        <v>167</v>
      </c>
      <c r="H179" s="188">
        <v>458.54199999999997</v>
      </c>
      <c r="I179" s="189"/>
      <c r="J179" s="188">
        <f t="shared" si="10"/>
        <v>0</v>
      </c>
      <c r="K179" s="190"/>
      <c r="L179" s="36"/>
      <c r="M179" s="191" t="s">
        <v>1</v>
      </c>
      <c r="N179" s="192" t="s">
        <v>43</v>
      </c>
      <c r="O179" s="68"/>
      <c r="P179" s="193">
        <f t="shared" si="11"/>
        <v>0</v>
      </c>
      <c r="Q179" s="193">
        <v>2.23543</v>
      </c>
      <c r="R179" s="193">
        <f t="shared" si="12"/>
        <v>1025.0385430599999</v>
      </c>
      <c r="S179" s="193">
        <v>0</v>
      </c>
      <c r="T179" s="194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5" t="s">
        <v>168</v>
      </c>
      <c r="AT179" s="195" t="s">
        <v>164</v>
      </c>
      <c r="AU179" s="195" t="s">
        <v>169</v>
      </c>
      <c r="AY179" s="14" t="s">
        <v>161</v>
      </c>
      <c r="BE179" s="196">
        <f t="shared" si="14"/>
        <v>0</v>
      </c>
      <c r="BF179" s="196">
        <f t="shared" si="15"/>
        <v>0</v>
      </c>
      <c r="BG179" s="196">
        <f t="shared" si="16"/>
        <v>0</v>
      </c>
      <c r="BH179" s="196">
        <f t="shared" si="17"/>
        <v>0</v>
      </c>
      <c r="BI179" s="196">
        <f t="shared" si="18"/>
        <v>0</v>
      </c>
      <c r="BJ179" s="14" t="s">
        <v>169</v>
      </c>
      <c r="BK179" s="197">
        <f t="shared" si="19"/>
        <v>0</v>
      </c>
      <c r="BL179" s="14" t="s">
        <v>168</v>
      </c>
      <c r="BM179" s="195" t="s">
        <v>829</v>
      </c>
    </row>
    <row r="180" spans="1:65" s="2" customFormat="1" ht="16.5" customHeight="1">
      <c r="A180" s="31"/>
      <c r="B180" s="32"/>
      <c r="C180" s="184" t="s">
        <v>277</v>
      </c>
      <c r="D180" s="184" t="s">
        <v>164</v>
      </c>
      <c r="E180" s="185" t="s">
        <v>830</v>
      </c>
      <c r="F180" s="186" t="s">
        <v>831</v>
      </c>
      <c r="G180" s="187" t="s">
        <v>352</v>
      </c>
      <c r="H180" s="188">
        <v>0.25700000000000001</v>
      </c>
      <c r="I180" s="189"/>
      <c r="J180" s="188">
        <f t="shared" si="10"/>
        <v>0</v>
      </c>
      <c r="K180" s="190"/>
      <c r="L180" s="36"/>
      <c r="M180" s="191" t="s">
        <v>1</v>
      </c>
      <c r="N180" s="192" t="s">
        <v>43</v>
      </c>
      <c r="O180" s="68"/>
      <c r="P180" s="193">
        <f t="shared" si="11"/>
        <v>0</v>
      </c>
      <c r="Q180" s="193">
        <v>1.01895</v>
      </c>
      <c r="R180" s="193">
        <f t="shared" si="12"/>
        <v>0.26187015000000002</v>
      </c>
      <c r="S180" s="193">
        <v>0</v>
      </c>
      <c r="T180" s="194">
        <f t="shared" si="1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5" t="s">
        <v>168</v>
      </c>
      <c r="AT180" s="195" t="s">
        <v>164</v>
      </c>
      <c r="AU180" s="195" t="s">
        <v>169</v>
      </c>
      <c r="AY180" s="14" t="s">
        <v>161</v>
      </c>
      <c r="BE180" s="196">
        <f t="shared" si="14"/>
        <v>0</v>
      </c>
      <c r="BF180" s="196">
        <f t="shared" si="15"/>
        <v>0</v>
      </c>
      <c r="BG180" s="196">
        <f t="shared" si="16"/>
        <v>0</v>
      </c>
      <c r="BH180" s="196">
        <f t="shared" si="17"/>
        <v>0</v>
      </c>
      <c r="BI180" s="196">
        <f t="shared" si="18"/>
        <v>0</v>
      </c>
      <c r="BJ180" s="14" t="s">
        <v>169</v>
      </c>
      <c r="BK180" s="197">
        <f t="shared" si="19"/>
        <v>0</v>
      </c>
      <c r="BL180" s="14" t="s">
        <v>168</v>
      </c>
      <c r="BM180" s="195" t="s">
        <v>832</v>
      </c>
    </row>
    <row r="181" spans="1:65" s="2" customFormat="1" ht="16.5" customHeight="1">
      <c r="A181" s="31"/>
      <c r="B181" s="32"/>
      <c r="C181" s="184" t="s">
        <v>281</v>
      </c>
      <c r="D181" s="184" t="s">
        <v>164</v>
      </c>
      <c r="E181" s="185" t="s">
        <v>833</v>
      </c>
      <c r="F181" s="186" t="s">
        <v>834</v>
      </c>
      <c r="G181" s="187" t="s">
        <v>352</v>
      </c>
      <c r="H181" s="188">
        <v>0.88300000000000001</v>
      </c>
      <c r="I181" s="189"/>
      <c r="J181" s="188">
        <f t="shared" si="10"/>
        <v>0</v>
      </c>
      <c r="K181" s="190"/>
      <c r="L181" s="36"/>
      <c r="M181" s="191" t="s">
        <v>1</v>
      </c>
      <c r="N181" s="192" t="s">
        <v>43</v>
      </c>
      <c r="O181" s="68"/>
      <c r="P181" s="193">
        <f t="shared" si="11"/>
        <v>0</v>
      </c>
      <c r="Q181" s="193">
        <v>1.0189584970000001</v>
      </c>
      <c r="R181" s="193">
        <f t="shared" si="12"/>
        <v>0.89974035285100007</v>
      </c>
      <c r="S181" s="193">
        <v>0</v>
      </c>
      <c r="T181" s="194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5" t="s">
        <v>168</v>
      </c>
      <c r="AT181" s="195" t="s">
        <v>164</v>
      </c>
      <c r="AU181" s="195" t="s">
        <v>169</v>
      </c>
      <c r="AY181" s="14" t="s">
        <v>161</v>
      </c>
      <c r="BE181" s="196">
        <f t="shared" si="14"/>
        <v>0</v>
      </c>
      <c r="BF181" s="196">
        <f t="shared" si="15"/>
        <v>0</v>
      </c>
      <c r="BG181" s="196">
        <f t="shared" si="16"/>
        <v>0</v>
      </c>
      <c r="BH181" s="196">
        <f t="shared" si="17"/>
        <v>0</v>
      </c>
      <c r="BI181" s="196">
        <f t="shared" si="18"/>
        <v>0</v>
      </c>
      <c r="BJ181" s="14" t="s">
        <v>169</v>
      </c>
      <c r="BK181" s="197">
        <f t="shared" si="19"/>
        <v>0</v>
      </c>
      <c r="BL181" s="14" t="s">
        <v>168</v>
      </c>
      <c r="BM181" s="195" t="s">
        <v>835</v>
      </c>
    </row>
    <row r="182" spans="1:65" s="2" customFormat="1" ht="16.5" customHeight="1">
      <c r="A182" s="31"/>
      <c r="B182" s="32"/>
      <c r="C182" s="184" t="s">
        <v>285</v>
      </c>
      <c r="D182" s="184" t="s">
        <v>164</v>
      </c>
      <c r="E182" s="185" t="s">
        <v>836</v>
      </c>
      <c r="F182" s="186" t="s">
        <v>837</v>
      </c>
      <c r="G182" s="187" t="s">
        <v>352</v>
      </c>
      <c r="H182" s="188">
        <v>4.5529999999999999</v>
      </c>
      <c r="I182" s="189"/>
      <c r="J182" s="188">
        <f t="shared" si="10"/>
        <v>0</v>
      </c>
      <c r="K182" s="190"/>
      <c r="L182" s="36"/>
      <c r="M182" s="191" t="s">
        <v>1</v>
      </c>
      <c r="N182" s="192" t="s">
        <v>43</v>
      </c>
      <c r="O182" s="68"/>
      <c r="P182" s="193">
        <f t="shared" si="11"/>
        <v>0</v>
      </c>
      <c r="Q182" s="193">
        <v>1.20296</v>
      </c>
      <c r="R182" s="193">
        <f t="shared" si="12"/>
        <v>5.4770768800000003</v>
      </c>
      <c r="S182" s="193">
        <v>0</v>
      </c>
      <c r="T182" s="194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5" t="s">
        <v>168</v>
      </c>
      <c r="AT182" s="195" t="s">
        <v>164</v>
      </c>
      <c r="AU182" s="195" t="s">
        <v>169</v>
      </c>
      <c r="AY182" s="14" t="s">
        <v>161</v>
      </c>
      <c r="BE182" s="196">
        <f t="shared" si="14"/>
        <v>0</v>
      </c>
      <c r="BF182" s="196">
        <f t="shared" si="15"/>
        <v>0</v>
      </c>
      <c r="BG182" s="196">
        <f t="shared" si="16"/>
        <v>0</v>
      </c>
      <c r="BH182" s="196">
        <f t="shared" si="17"/>
        <v>0</v>
      </c>
      <c r="BI182" s="196">
        <f t="shared" si="18"/>
        <v>0</v>
      </c>
      <c r="BJ182" s="14" t="s">
        <v>169</v>
      </c>
      <c r="BK182" s="197">
        <f t="shared" si="19"/>
        <v>0</v>
      </c>
      <c r="BL182" s="14" t="s">
        <v>168</v>
      </c>
      <c r="BM182" s="195" t="s">
        <v>838</v>
      </c>
    </row>
    <row r="183" spans="1:65" s="12" customFormat="1" ht="22.95" customHeight="1">
      <c r="B183" s="168"/>
      <c r="C183" s="169"/>
      <c r="D183" s="170" t="s">
        <v>76</v>
      </c>
      <c r="E183" s="182" t="s">
        <v>162</v>
      </c>
      <c r="F183" s="182" t="s">
        <v>163</v>
      </c>
      <c r="G183" s="169"/>
      <c r="H183" s="169"/>
      <c r="I183" s="172"/>
      <c r="J183" s="183">
        <f>BK183</f>
        <v>0</v>
      </c>
      <c r="K183" s="169"/>
      <c r="L183" s="174"/>
      <c r="M183" s="175"/>
      <c r="N183" s="176"/>
      <c r="O183" s="176"/>
      <c r="P183" s="177">
        <f>SUM(P184:P211)</f>
        <v>0</v>
      </c>
      <c r="Q183" s="176"/>
      <c r="R183" s="177">
        <f>SUM(R184:R211)</f>
        <v>1838.8927652076363</v>
      </c>
      <c r="S183" s="176"/>
      <c r="T183" s="178">
        <f>SUM(T184:T211)</f>
        <v>0</v>
      </c>
      <c r="AR183" s="179" t="s">
        <v>85</v>
      </c>
      <c r="AT183" s="180" t="s">
        <v>76</v>
      </c>
      <c r="AU183" s="180" t="s">
        <v>85</v>
      </c>
      <c r="AY183" s="179" t="s">
        <v>161</v>
      </c>
      <c r="BK183" s="181">
        <f>SUM(BK184:BK211)</f>
        <v>0</v>
      </c>
    </row>
    <row r="184" spans="1:65" s="2" customFormat="1" ht="33" customHeight="1">
      <c r="A184" s="31"/>
      <c r="B184" s="32"/>
      <c r="C184" s="184" t="s">
        <v>289</v>
      </c>
      <c r="D184" s="184" t="s">
        <v>164</v>
      </c>
      <c r="E184" s="185" t="s">
        <v>839</v>
      </c>
      <c r="F184" s="186" t="s">
        <v>840</v>
      </c>
      <c r="G184" s="187" t="s">
        <v>167</v>
      </c>
      <c r="H184" s="188">
        <v>3.875</v>
      </c>
      <c r="I184" s="189"/>
      <c r="J184" s="188">
        <f t="shared" ref="J184:J211" si="20">ROUND(I184*H184,3)</f>
        <v>0</v>
      </c>
      <c r="K184" s="190"/>
      <c r="L184" s="36"/>
      <c r="M184" s="191" t="s">
        <v>1</v>
      </c>
      <c r="N184" s="192" t="s">
        <v>43</v>
      </c>
      <c r="O184" s="68"/>
      <c r="P184" s="193">
        <f t="shared" ref="P184:P211" si="21">O184*H184</f>
        <v>0</v>
      </c>
      <c r="Q184" s="193">
        <v>0.78510999999999997</v>
      </c>
      <c r="R184" s="193">
        <f t="shared" ref="R184:R211" si="22">Q184*H184</f>
        <v>3.04230125</v>
      </c>
      <c r="S184" s="193">
        <v>0</v>
      </c>
      <c r="T184" s="194">
        <f t="shared" ref="T184:T211" si="23">S184*H184</f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5" t="s">
        <v>168</v>
      </c>
      <c r="AT184" s="195" t="s">
        <v>164</v>
      </c>
      <c r="AU184" s="195" t="s">
        <v>169</v>
      </c>
      <c r="AY184" s="14" t="s">
        <v>161</v>
      </c>
      <c r="BE184" s="196">
        <f t="shared" ref="BE184:BE211" si="24">IF(N184="základná",J184,0)</f>
        <v>0</v>
      </c>
      <c r="BF184" s="196">
        <f t="shared" ref="BF184:BF211" si="25">IF(N184="znížená",J184,0)</f>
        <v>0</v>
      </c>
      <c r="BG184" s="196">
        <f t="shared" ref="BG184:BG211" si="26">IF(N184="zákl. prenesená",J184,0)</f>
        <v>0</v>
      </c>
      <c r="BH184" s="196">
        <f t="shared" ref="BH184:BH211" si="27">IF(N184="zníž. prenesená",J184,0)</f>
        <v>0</v>
      </c>
      <c r="BI184" s="196">
        <f t="shared" ref="BI184:BI211" si="28">IF(N184="nulová",J184,0)</f>
        <v>0</v>
      </c>
      <c r="BJ184" s="14" t="s">
        <v>169</v>
      </c>
      <c r="BK184" s="197">
        <f t="shared" ref="BK184:BK211" si="29">ROUND(I184*H184,3)</f>
        <v>0</v>
      </c>
      <c r="BL184" s="14" t="s">
        <v>168</v>
      </c>
      <c r="BM184" s="195" t="s">
        <v>841</v>
      </c>
    </row>
    <row r="185" spans="1:65" s="2" customFormat="1" ht="21.75" customHeight="1">
      <c r="A185" s="31"/>
      <c r="B185" s="32"/>
      <c r="C185" s="184" t="s">
        <v>293</v>
      </c>
      <c r="D185" s="184" t="s">
        <v>164</v>
      </c>
      <c r="E185" s="185" t="s">
        <v>842</v>
      </c>
      <c r="F185" s="186" t="s">
        <v>843</v>
      </c>
      <c r="G185" s="187" t="s">
        <v>269</v>
      </c>
      <c r="H185" s="188">
        <v>5</v>
      </c>
      <c r="I185" s="189"/>
      <c r="J185" s="188">
        <f t="shared" si="20"/>
        <v>0</v>
      </c>
      <c r="K185" s="190"/>
      <c r="L185" s="36"/>
      <c r="M185" s="191" t="s">
        <v>1</v>
      </c>
      <c r="N185" s="192" t="s">
        <v>43</v>
      </c>
      <c r="O185" s="68"/>
      <c r="P185" s="193">
        <f t="shared" si="21"/>
        <v>0</v>
      </c>
      <c r="Q185" s="193">
        <v>2.0651800000000001E-2</v>
      </c>
      <c r="R185" s="193">
        <f t="shared" si="22"/>
        <v>0.103259</v>
      </c>
      <c r="S185" s="193">
        <v>0</v>
      </c>
      <c r="T185" s="194">
        <f t="shared" si="2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5" t="s">
        <v>168</v>
      </c>
      <c r="AT185" s="195" t="s">
        <v>164</v>
      </c>
      <c r="AU185" s="195" t="s">
        <v>169</v>
      </c>
      <c r="AY185" s="14" t="s">
        <v>161</v>
      </c>
      <c r="BE185" s="196">
        <f t="shared" si="24"/>
        <v>0</v>
      </c>
      <c r="BF185" s="196">
        <f t="shared" si="25"/>
        <v>0</v>
      </c>
      <c r="BG185" s="196">
        <f t="shared" si="26"/>
        <v>0</v>
      </c>
      <c r="BH185" s="196">
        <f t="shared" si="27"/>
        <v>0</v>
      </c>
      <c r="BI185" s="196">
        <f t="shared" si="28"/>
        <v>0</v>
      </c>
      <c r="BJ185" s="14" t="s">
        <v>169</v>
      </c>
      <c r="BK185" s="197">
        <f t="shared" si="29"/>
        <v>0</v>
      </c>
      <c r="BL185" s="14" t="s">
        <v>168</v>
      </c>
      <c r="BM185" s="195" t="s">
        <v>844</v>
      </c>
    </row>
    <row r="186" spans="1:65" s="2" customFormat="1" ht="21.75" customHeight="1">
      <c r="A186" s="31"/>
      <c r="B186" s="32"/>
      <c r="C186" s="184" t="s">
        <v>297</v>
      </c>
      <c r="D186" s="184" t="s">
        <v>164</v>
      </c>
      <c r="E186" s="185" t="s">
        <v>845</v>
      </c>
      <c r="F186" s="186" t="s">
        <v>846</v>
      </c>
      <c r="G186" s="187" t="s">
        <v>269</v>
      </c>
      <c r="H186" s="188">
        <v>4</v>
      </c>
      <c r="I186" s="189"/>
      <c r="J186" s="188">
        <f t="shared" si="20"/>
        <v>0</v>
      </c>
      <c r="K186" s="190"/>
      <c r="L186" s="36"/>
      <c r="M186" s="191" t="s">
        <v>1</v>
      </c>
      <c r="N186" s="192" t="s">
        <v>43</v>
      </c>
      <c r="O186" s="68"/>
      <c r="P186" s="193">
        <f t="shared" si="21"/>
        <v>0</v>
      </c>
      <c r="Q186" s="193">
        <v>3.7198000000000002E-2</v>
      </c>
      <c r="R186" s="193">
        <f t="shared" si="22"/>
        <v>0.14879200000000001</v>
      </c>
      <c r="S186" s="193">
        <v>0</v>
      </c>
      <c r="T186" s="194">
        <f t="shared" si="2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5" t="s">
        <v>168</v>
      </c>
      <c r="AT186" s="195" t="s">
        <v>164</v>
      </c>
      <c r="AU186" s="195" t="s">
        <v>169</v>
      </c>
      <c r="AY186" s="14" t="s">
        <v>161</v>
      </c>
      <c r="BE186" s="196">
        <f t="shared" si="24"/>
        <v>0</v>
      </c>
      <c r="BF186" s="196">
        <f t="shared" si="25"/>
        <v>0</v>
      </c>
      <c r="BG186" s="196">
        <f t="shared" si="26"/>
        <v>0</v>
      </c>
      <c r="BH186" s="196">
        <f t="shared" si="27"/>
        <v>0</v>
      </c>
      <c r="BI186" s="196">
        <f t="shared" si="28"/>
        <v>0</v>
      </c>
      <c r="BJ186" s="14" t="s">
        <v>169</v>
      </c>
      <c r="BK186" s="197">
        <f t="shared" si="29"/>
        <v>0</v>
      </c>
      <c r="BL186" s="14" t="s">
        <v>168</v>
      </c>
      <c r="BM186" s="195" t="s">
        <v>847</v>
      </c>
    </row>
    <row r="187" spans="1:65" s="2" customFormat="1" ht="21.75" customHeight="1">
      <c r="A187" s="31"/>
      <c r="B187" s="32"/>
      <c r="C187" s="184" t="s">
        <v>301</v>
      </c>
      <c r="D187" s="184" t="s">
        <v>164</v>
      </c>
      <c r="E187" s="185" t="s">
        <v>848</v>
      </c>
      <c r="F187" s="186" t="s">
        <v>849</v>
      </c>
      <c r="G187" s="187" t="s">
        <v>167</v>
      </c>
      <c r="H187" s="188">
        <v>9.3000000000000007</v>
      </c>
      <c r="I187" s="189"/>
      <c r="J187" s="188">
        <f t="shared" si="20"/>
        <v>0</v>
      </c>
      <c r="K187" s="190"/>
      <c r="L187" s="36"/>
      <c r="M187" s="191" t="s">
        <v>1</v>
      </c>
      <c r="N187" s="192" t="s">
        <v>43</v>
      </c>
      <c r="O187" s="68"/>
      <c r="P187" s="193">
        <f t="shared" si="21"/>
        <v>0</v>
      </c>
      <c r="Q187" s="193">
        <v>2.21191</v>
      </c>
      <c r="R187" s="193">
        <f t="shared" si="22"/>
        <v>20.570763000000003</v>
      </c>
      <c r="S187" s="193">
        <v>0</v>
      </c>
      <c r="T187" s="194">
        <f t="shared" si="2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5" t="s">
        <v>168</v>
      </c>
      <c r="AT187" s="195" t="s">
        <v>164</v>
      </c>
      <c r="AU187" s="195" t="s">
        <v>169</v>
      </c>
      <c r="AY187" s="14" t="s">
        <v>161</v>
      </c>
      <c r="BE187" s="196">
        <f t="shared" si="24"/>
        <v>0</v>
      </c>
      <c r="BF187" s="196">
        <f t="shared" si="25"/>
        <v>0</v>
      </c>
      <c r="BG187" s="196">
        <f t="shared" si="26"/>
        <v>0</v>
      </c>
      <c r="BH187" s="196">
        <f t="shared" si="27"/>
        <v>0</v>
      </c>
      <c r="BI187" s="196">
        <f t="shared" si="28"/>
        <v>0</v>
      </c>
      <c r="BJ187" s="14" t="s">
        <v>169</v>
      </c>
      <c r="BK187" s="197">
        <f t="shared" si="29"/>
        <v>0</v>
      </c>
      <c r="BL187" s="14" t="s">
        <v>168</v>
      </c>
      <c r="BM187" s="195" t="s">
        <v>850</v>
      </c>
    </row>
    <row r="188" spans="1:65" s="2" customFormat="1" ht="21.75" customHeight="1">
      <c r="A188" s="31"/>
      <c r="B188" s="32"/>
      <c r="C188" s="184" t="s">
        <v>305</v>
      </c>
      <c r="D188" s="184" t="s">
        <v>164</v>
      </c>
      <c r="E188" s="185" t="s">
        <v>851</v>
      </c>
      <c r="F188" s="186" t="s">
        <v>852</v>
      </c>
      <c r="G188" s="187" t="s">
        <v>173</v>
      </c>
      <c r="H188" s="188">
        <v>115.139</v>
      </c>
      <c r="I188" s="189"/>
      <c r="J188" s="188">
        <f t="shared" si="20"/>
        <v>0</v>
      </c>
      <c r="K188" s="190"/>
      <c r="L188" s="36"/>
      <c r="M188" s="191" t="s">
        <v>1</v>
      </c>
      <c r="N188" s="192" t="s">
        <v>43</v>
      </c>
      <c r="O188" s="68"/>
      <c r="P188" s="193">
        <f t="shared" si="21"/>
        <v>0</v>
      </c>
      <c r="Q188" s="193">
        <v>7.2500000000000004E-3</v>
      </c>
      <c r="R188" s="193">
        <f t="shared" si="22"/>
        <v>0.83475774999999997</v>
      </c>
      <c r="S188" s="193">
        <v>0</v>
      </c>
      <c r="T188" s="194">
        <f t="shared" si="2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5" t="s">
        <v>168</v>
      </c>
      <c r="AT188" s="195" t="s">
        <v>164</v>
      </c>
      <c r="AU188" s="195" t="s">
        <v>169</v>
      </c>
      <c r="AY188" s="14" t="s">
        <v>161</v>
      </c>
      <c r="BE188" s="196">
        <f t="shared" si="24"/>
        <v>0</v>
      </c>
      <c r="BF188" s="196">
        <f t="shared" si="25"/>
        <v>0</v>
      </c>
      <c r="BG188" s="196">
        <f t="shared" si="26"/>
        <v>0</v>
      </c>
      <c r="BH188" s="196">
        <f t="shared" si="27"/>
        <v>0</v>
      </c>
      <c r="BI188" s="196">
        <f t="shared" si="28"/>
        <v>0</v>
      </c>
      <c r="BJ188" s="14" t="s">
        <v>169</v>
      </c>
      <c r="BK188" s="197">
        <f t="shared" si="29"/>
        <v>0</v>
      </c>
      <c r="BL188" s="14" t="s">
        <v>168</v>
      </c>
      <c r="BM188" s="195" t="s">
        <v>853</v>
      </c>
    </row>
    <row r="189" spans="1:65" s="2" customFormat="1" ht="21.75" customHeight="1">
      <c r="A189" s="31"/>
      <c r="B189" s="32"/>
      <c r="C189" s="184" t="s">
        <v>309</v>
      </c>
      <c r="D189" s="184" t="s">
        <v>164</v>
      </c>
      <c r="E189" s="185" t="s">
        <v>854</v>
      </c>
      <c r="F189" s="186" t="s">
        <v>855</v>
      </c>
      <c r="G189" s="187" t="s">
        <v>173</v>
      </c>
      <c r="H189" s="188">
        <v>115.139</v>
      </c>
      <c r="I189" s="189"/>
      <c r="J189" s="188">
        <f t="shared" si="20"/>
        <v>0</v>
      </c>
      <c r="K189" s="190"/>
      <c r="L189" s="36"/>
      <c r="M189" s="191" t="s">
        <v>1</v>
      </c>
      <c r="N189" s="192" t="s">
        <v>43</v>
      </c>
      <c r="O189" s="68"/>
      <c r="P189" s="193">
        <f t="shared" si="21"/>
        <v>0</v>
      </c>
      <c r="Q189" s="193">
        <v>0</v>
      </c>
      <c r="R189" s="193">
        <f t="shared" si="22"/>
        <v>0</v>
      </c>
      <c r="S189" s="193">
        <v>0</v>
      </c>
      <c r="T189" s="194">
        <f t="shared" si="2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5" t="s">
        <v>168</v>
      </c>
      <c r="AT189" s="195" t="s">
        <v>164</v>
      </c>
      <c r="AU189" s="195" t="s">
        <v>169</v>
      </c>
      <c r="AY189" s="14" t="s">
        <v>161</v>
      </c>
      <c r="BE189" s="196">
        <f t="shared" si="24"/>
        <v>0</v>
      </c>
      <c r="BF189" s="196">
        <f t="shared" si="25"/>
        <v>0</v>
      </c>
      <c r="BG189" s="196">
        <f t="shared" si="26"/>
        <v>0</v>
      </c>
      <c r="BH189" s="196">
        <f t="shared" si="27"/>
        <v>0</v>
      </c>
      <c r="BI189" s="196">
        <f t="shared" si="28"/>
        <v>0</v>
      </c>
      <c r="BJ189" s="14" t="s">
        <v>169</v>
      </c>
      <c r="BK189" s="197">
        <f t="shared" si="29"/>
        <v>0</v>
      </c>
      <c r="BL189" s="14" t="s">
        <v>168</v>
      </c>
      <c r="BM189" s="195" t="s">
        <v>856</v>
      </c>
    </row>
    <row r="190" spans="1:65" s="2" customFormat="1" ht="16.5" customHeight="1">
      <c r="A190" s="31"/>
      <c r="B190" s="32"/>
      <c r="C190" s="184" t="s">
        <v>313</v>
      </c>
      <c r="D190" s="184" t="s">
        <v>164</v>
      </c>
      <c r="E190" s="185" t="s">
        <v>857</v>
      </c>
      <c r="F190" s="186" t="s">
        <v>858</v>
      </c>
      <c r="G190" s="187" t="s">
        <v>352</v>
      </c>
      <c r="H190" s="188">
        <v>1.8759999999999999</v>
      </c>
      <c r="I190" s="189"/>
      <c r="J190" s="188">
        <f t="shared" si="20"/>
        <v>0</v>
      </c>
      <c r="K190" s="190"/>
      <c r="L190" s="36"/>
      <c r="M190" s="191" t="s">
        <v>1</v>
      </c>
      <c r="N190" s="192" t="s">
        <v>43</v>
      </c>
      <c r="O190" s="68"/>
      <c r="P190" s="193">
        <f t="shared" si="21"/>
        <v>0</v>
      </c>
      <c r="Q190" s="193">
        <v>1.01145</v>
      </c>
      <c r="R190" s="193">
        <f t="shared" si="22"/>
        <v>1.8974801999999997</v>
      </c>
      <c r="S190" s="193">
        <v>0</v>
      </c>
      <c r="T190" s="194">
        <f t="shared" si="2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5" t="s">
        <v>168</v>
      </c>
      <c r="AT190" s="195" t="s">
        <v>164</v>
      </c>
      <c r="AU190" s="195" t="s">
        <v>169</v>
      </c>
      <c r="AY190" s="14" t="s">
        <v>161</v>
      </c>
      <c r="BE190" s="196">
        <f t="shared" si="24"/>
        <v>0</v>
      </c>
      <c r="BF190" s="196">
        <f t="shared" si="25"/>
        <v>0</v>
      </c>
      <c r="BG190" s="196">
        <f t="shared" si="26"/>
        <v>0</v>
      </c>
      <c r="BH190" s="196">
        <f t="shared" si="27"/>
        <v>0</v>
      </c>
      <c r="BI190" s="196">
        <f t="shared" si="28"/>
        <v>0</v>
      </c>
      <c r="BJ190" s="14" t="s">
        <v>169</v>
      </c>
      <c r="BK190" s="197">
        <f t="shared" si="29"/>
        <v>0</v>
      </c>
      <c r="BL190" s="14" t="s">
        <v>168</v>
      </c>
      <c r="BM190" s="195" t="s">
        <v>859</v>
      </c>
    </row>
    <row r="191" spans="1:65" s="2" customFormat="1" ht="33" customHeight="1">
      <c r="A191" s="31"/>
      <c r="B191" s="32"/>
      <c r="C191" s="184" t="s">
        <v>317</v>
      </c>
      <c r="D191" s="184" t="s">
        <v>164</v>
      </c>
      <c r="E191" s="185" t="s">
        <v>860</v>
      </c>
      <c r="F191" s="186" t="s">
        <v>861</v>
      </c>
      <c r="G191" s="187" t="s">
        <v>167</v>
      </c>
      <c r="H191" s="188">
        <v>22.773</v>
      </c>
      <c r="I191" s="189"/>
      <c r="J191" s="188">
        <f t="shared" si="20"/>
        <v>0</v>
      </c>
      <c r="K191" s="190"/>
      <c r="L191" s="36"/>
      <c r="M191" s="191" t="s">
        <v>1</v>
      </c>
      <c r="N191" s="192" t="s">
        <v>43</v>
      </c>
      <c r="O191" s="68"/>
      <c r="P191" s="193">
        <f t="shared" si="21"/>
        <v>0</v>
      </c>
      <c r="Q191" s="193">
        <v>2.2968799999999998</v>
      </c>
      <c r="R191" s="193">
        <f t="shared" si="22"/>
        <v>52.306848239999994</v>
      </c>
      <c r="S191" s="193">
        <v>0</v>
      </c>
      <c r="T191" s="194">
        <f t="shared" si="2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5" t="s">
        <v>168</v>
      </c>
      <c r="AT191" s="195" t="s">
        <v>164</v>
      </c>
      <c r="AU191" s="195" t="s">
        <v>169</v>
      </c>
      <c r="AY191" s="14" t="s">
        <v>161</v>
      </c>
      <c r="BE191" s="196">
        <f t="shared" si="24"/>
        <v>0</v>
      </c>
      <c r="BF191" s="196">
        <f t="shared" si="25"/>
        <v>0</v>
      </c>
      <c r="BG191" s="196">
        <f t="shared" si="26"/>
        <v>0</v>
      </c>
      <c r="BH191" s="196">
        <f t="shared" si="27"/>
        <v>0</v>
      </c>
      <c r="BI191" s="196">
        <f t="shared" si="28"/>
        <v>0</v>
      </c>
      <c r="BJ191" s="14" t="s">
        <v>169</v>
      </c>
      <c r="BK191" s="197">
        <f t="shared" si="29"/>
        <v>0</v>
      </c>
      <c r="BL191" s="14" t="s">
        <v>168</v>
      </c>
      <c r="BM191" s="195" t="s">
        <v>862</v>
      </c>
    </row>
    <row r="192" spans="1:65" s="2" customFormat="1" ht="21.75" customHeight="1">
      <c r="A192" s="31"/>
      <c r="B192" s="32"/>
      <c r="C192" s="184" t="s">
        <v>321</v>
      </c>
      <c r="D192" s="184" t="s">
        <v>164</v>
      </c>
      <c r="E192" s="185" t="s">
        <v>863</v>
      </c>
      <c r="F192" s="186" t="s">
        <v>864</v>
      </c>
      <c r="G192" s="187" t="s">
        <v>173</v>
      </c>
      <c r="H192" s="188">
        <v>137.48400000000001</v>
      </c>
      <c r="I192" s="189"/>
      <c r="J192" s="188">
        <f t="shared" si="20"/>
        <v>0</v>
      </c>
      <c r="K192" s="190"/>
      <c r="L192" s="36"/>
      <c r="M192" s="191" t="s">
        <v>1</v>
      </c>
      <c r="N192" s="192" t="s">
        <v>43</v>
      </c>
      <c r="O192" s="68"/>
      <c r="P192" s="193">
        <f t="shared" si="21"/>
        <v>0</v>
      </c>
      <c r="Q192" s="193">
        <v>1.019195E-2</v>
      </c>
      <c r="R192" s="193">
        <f t="shared" si="22"/>
        <v>1.4012300538</v>
      </c>
      <c r="S192" s="193">
        <v>0</v>
      </c>
      <c r="T192" s="194">
        <f t="shared" si="2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5" t="s">
        <v>168</v>
      </c>
      <c r="AT192" s="195" t="s">
        <v>164</v>
      </c>
      <c r="AU192" s="195" t="s">
        <v>169</v>
      </c>
      <c r="AY192" s="14" t="s">
        <v>161</v>
      </c>
      <c r="BE192" s="196">
        <f t="shared" si="24"/>
        <v>0</v>
      </c>
      <c r="BF192" s="196">
        <f t="shared" si="25"/>
        <v>0</v>
      </c>
      <c r="BG192" s="196">
        <f t="shared" si="26"/>
        <v>0</v>
      </c>
      <c r="BH192" s="196">
        <f t="shared" si="27"/>
        <v>0</v>
      </c>
      <c r="BI192" s="196">
        <f t="shared" si="28"/>
        <v>0</v>
      </c>
      <c r="BJ192" s="14" t="s">
        <v>169</v>
      </c>
      <c r="BK192" s="197">
        <f t="shared" si="29"/>
        <v>0</v>
      </c>
      <c r="BL192" s="14" t="s">
        <v>168</v>
      </c>
      <c r="BM192" s="195" t="s">
        <v>865</v>
      </c>
    </row>
    <row r="193" spans="1:65" s="2" customFormat="1" ht="21.75" customHeight="1">
      <c r="A193" s="31"/>
      <c r="B193" s="32"/>
      <c r="C193" s="184" t="s">
        <v>325</v>
      </c>
      <c r="D193" s="184" t="s">
        <v>164</v>
      </c>
      <c r="E193" s="185" t="s">
        <v>866</v>
      </c>
      <c r="F193" s="186" t="s">
        <v>867</v>
      </c>
      <c r="G193" s="187" t="s">
        <v>173</v>
      </c>
      <c r="H193" s="188">
        <v>137.48400000000001</v>
      </c>
      <c r="I193" s="189"/>
      <c r="J193" s="188">
        <f t="shared" si="20"/>
        <v>0</v>
      </c>
      <c r="K193" s="190"/>
      <c r="L193" s="36"/>
      <c r="M193" s="191" t="s">
        <v>1</v>
      </c>
      <c r="N193" s="192" t="s">
        <v>43</v>
      </c>
      <c r="O193" s="68"/>
      <c r="P193" s="193">
        <f t="shared" si="21"/>
        <v>0</v>
      </c>
      <c r="Q193" s="193">
        <v>0</v>
      </c>
      <c r="R193" s="193">
        <f t="shared" si="22"/>
        <v>0</v>
      </c>
      <c r="S193" s="193">
        <v>0</v>
      </c>
      <c r="T193" s="194">
        <f t="shared" si="2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5" t="s">
        <v>168</v>
      </c>
      <c r="AT193" s="195" t="s">
        <v>164</v>
      </c>
      <c r="AU193" s="195" t="s">
        <v>169</v>
      </c>
      <c r="AY193" s="14" t="s">
        <v>161</v>
      </c>
      <c r="BE193" s="196">
        <f t="shared" si="24"/>
        <v>0</v>
      </c>
      <c r="BF193" s="196">
        <f t="shared" si="25"/>
        <v>0</v>
      </c>
      <c r="BG193" s="196">
        <f t="shared" si="26"/>
        <v>0</v>
      </c>
      <c r="BH193" s="196">
        <f t="shared" si="27"/>
        <v>0</v>
      </c>
      <c r="BI193" s="196">
        <f t="shared" si="28"/>
        <v>0</v>
      </c>
      <c r="BJ193" s="14" t="s">
        <v>169</v>
      </c>
      <c r="BK193" s="197">
        <f t="shared" si="29"/>
        <v>0</v>
      </c>
      <c r="BL193" s="14" t="s">
        <v>168</v>
      </c>
      <c r="BM193" s="195" t="s">
        <v>868</v>
      </c>
    </row>
    <row r="194" spans="1:65" s="2" customFormat="1" ht="21.75" customHeight="1">
      <c r="A194" s="31"/>
      <c r="B194" s="32"/>
      <c r="C194" s="184" t="s">
        <v>329</v>
      </c>
      <c r="D194" s="184" t="s">
        <v>164</v>
      </c>
      <c r="E194" s="185" t="s">
        <v>869</v>
      </c>
      <c r="F194" s="186" t="s">
        <v>870</v>
      </c>
      <c r="G194" s="187" t="s">
        <v>352</v>
      </c>
      <c r="H194" s="188">
        <v>0.317</v>
      </c>
      <c r="I194" s="189"/>
      <c r="J194" s="188">
        <f t="shared" si="20"/>
        <v>0</v>
      </c>
      <c r="K194" s="190"/>
      <c r="L194" s="36"/>
      <c r="M194" s="191" t="s">
        <v>1</v>
      </c>
      <c r="N194" s="192" t="s">
        <v>43</v>
      </c>
      <c r="O194" s="68"/>
      <c r="P194" s="193">
        <f t="shared" si="21"/>
        <v>0</v>
      </c>
      <c r="Q194" s="193">
        <v>1.01953</v>
      </c>
      <c r="R194" s="193">
        <f t="shared" si="22"/>
        <v>0.32319101</v>
      </c>
      <c r="S194" s="193">
        <v>0</v>
      </c>
      <c r="T194" s="194">
        <f t="shared" si="23"/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5" t="s">
        <v>168</v>
      </c>
      <c r="AT194" s="195" t="s">
        <v>164</v>
      </c>
      <c r="AU194" s="195" t="s">
        <v>169</v>
      </c>
      <c r="AY194" s="14" t="s">
        <v>161</v>
      </c>
      <c r="BE194" s="196">
        <f t="shared" si="24"/>
        <v>0</v>
      </c>
      <c r="BF194" s="196">
        <f t="shared" si="25"/>
        <v>0</v>
      </c>
      <c r="BG194" s="196">
        <f t="shared" si="26"/>
        <v>0</v>
      </c>
      <c r="BH194" s="196">
        <f t="shared" si="27"/>
        <v>0</v>
      </c>
      <c r="BI194" s="196">
        <f t="shared" si="28"/>
        <v>0</v>
      </c>
      <c r="BJ194" s="14" t="s">
        <v>169</v>
      </c>
      <c r="BK194" s="197">
        <f t="shared" si="29"/>
        <v>0</v>
      </c>
      <c r="BL194" s="14" t="s">
        <v>168</v>
      </c>
      <c r="BM194" s="195" t="s">
        <v>871</v>
      </c>
    </row>
    <row r="195" spans="1:65" s="2" customFormat="1" ht="21.75" customHeight="1">
      <c r="A195" s="31"/>
      <c r="B195" s="32"/>
      <c r="C195" s="184" t="s">
        <v>333</v>
      </c>
      <c r="D195" s="184" t="s">
        <v>164</v>
      </c>
      <c r="E195" s="185" t="s">
        <v>872</v>
      </c>
      <c r="F195" s="186" t="s">
        <v>873</v>
      </c>
      <c r="G195" s="187" t="s">
        <v>352</v>
      </c>
      <c r="H195" s="188">
        <v>3.0329999999999999</v>
      </c>
      <c r="I195" s="189"/>
      <c r="J195" s="188">
        <f t="shared" si="20"/>
        <v>0</v>
      </c>
      <c r="K195" s="190"/>
      <c r="L195" s="36"/>
      <c r="M195" s="191" t="s">
        <v>1</v>
      </c>
      <c r="N195" s="192" t="s">
        <v>43</v>
      </c>
      <c r="O195" s="68"/>
      <c r="P195" s="193">
        <f t="shared" si="21"/>
        <v>0</v>
      </c>
      <c r="Q195" s="193">
        <v>1.0195295</v>
      </c>
      <c r="R195" s="193">
        <f t="shared" si="22"/>
        <v>3.0922329734999998</v>
      </c>
      <c r="S195" s="193">
        <v>0</v>
      </c>
      <c r="T195" s="194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5" t="s">
        <v>168</v>
      </c>
      <c r="AT195" s="195" t="s">
        <v>164</v>
      </c>
      <c r="AU195" s="195" t="s">
        <v>169</v>
      </c>
      <c r="AY195" s="14" t="s">
        <v>161</v>
      </c>
      <c r="BE195" s="196">
        <f t="shared" si="24"/>
        <v>0</v>
      </c>
      <c r="BF195" s="196">
        <f t="shared" si="25"/>
        <v>0</v>
      </c>
      <c r="BG195" s="196">
        <f t="shared" si="26"/>
        <v>0</v>
      </c>
      <c r="BH195" s="196">
        <f t="shared" si="27"/>
        <v>0</v>
      </c>
      <c r="BI195" s="196">
        <f t="shared" si="28"/>
        <v>0</v>
      </c>
      <c r="BJ195" s="14" t="s">
        <v>169</v>
      </c>
      <c r="BK195" s="197">
        <f t="shared" si="29"/>
        <v>0</v>
      </c>
      <c r="BL195" s="14" t="s">
        <v>168</v>
      </c>
      <c r="BM195" s="195" t="s">
        <v>874</v>
      </c>
    </row>
    <row r="196" spans="1:65" s="2" customFormat="1" ht="21.75" customHeight="1">
      <c r="A196" s="31"/>
      <c r="B196" s="32"/>
      <c r="C196" s="184" t="s">
        <v>337</v>
      </c>
      <c r="D196" s="184" t="s">
        <v>164</v>
      </c>
      <c r="E196" s="185" t="s">
        <v>875</v>
      </c>
      <c r="F196" s="186" t="s">
        <v>876</v>
      </c>
      <c r="G196" s="187" t="s">
        <v>167</v>
      </c>
      <c r="H196" s="188">
        <v>672.173</v>
      </c>
      <c r="I196" s="189"/>
      <c r="J196" s="188">
        <f t="shared" si="20"/>
        <v>0</v>
      </c>
      <c r="K196" s="190"/>
      <c r="L196" s="36"/>
      <c r="M196" s="191" t="s">
        <v>1</v>
      </c>
      <c r="N196" s="192" t="s">
        <v>43</v>
      </c>
      <c r="O196" s="68"/>
      <c r="P196" s="193">
        <f t="shared" si="21"/>
        <v>0</v>
      </c>
      <c r="Q196" s="193">
        <v>2.2968899999999999</v>
      </c>
      <c r="R196" s="193">
        <f t="shared" si="22"/>
        <v>1543.9074419699998</v>
      </c>
      <c r="S196" s="193">
        <v>0</v>
      </c>
      <c r="T196" s="194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5" t="s">
        <v>168</v>
      </c>
      <c r="AT196" s="195" t="s">
        <v>164</v>
      </c>
      <c r="AU196" s="195" t="s">
        <v>169</v>
      </c>
      <c r="AY196" s="14" t="s">
        <v>161</v>
      </c>
      <c r="BE196" s="196">
        <f t="shared" si="24"/>
        <v>0</v>
      </c>
      <c r="BF196" s="196">
        <f t="shared" si="25"/>
        <v>0</v>
      </c>
      <c r="BG196" s="196">
        <f t="shared" si="26"/>
        <v>0</v>
      </c>
      <c r="BH196" s="196">
        <f t="shared" si="27"/>
        <v>0</v>
      </c>
      <c r="BI196" s="196">
        <f t="shared" si="28"/>
        <v>0</v>
      </c>
      <c r="BJ196" s="14" t="s">
        <v>169</v>
      </c>
      <c r="BK196" s="197">
        <f t="shared" si="29"/>
        <v>0</v>
      </c>
      <c r="BL196" s="14" t="s">
        <v>168</v>
      </c>
      <c r="BM196" s="195" t="s">
        <v>877</v>
      </c>
    </row>
    <row r="197" spans="1:65" s="2" customFormat="1" ht="21.75" customHeight="1">
      <c r="A197" s="31"/>
      <c r="B197" s="32"/>
      <c r="C197" s="184" t="s">
        <v>341</v>
      </c>
      <c r="D197" s="184" t="s">
        <v>164</v>
      </c>
      <c r="E197" s="185" t="s">
        <v>878</v>
      </c>
      <c r="F197" s="186" t="s">
        <v>879</v>
      </c>
      <c r="G197" s="187" t="s">
        <v>173</v>
      </c>
      <c r="H197" s="188">
        <v>7867.6289999999999</v>
      </c>
      <c r="I197" s="189"/>
      <c r="J197" s="188">
        <f t="shared" si="20"/>
        <v>0</v>
      </c>
      <c r="K197" s="190"/>
      <c r="L197" s="36"/>
      <c r="M197" s="191" t="s">
        <v>1</v>
      </c>
      <c r="N197" s="192" t="s">
        <v>43</v>
      </c>
      <c r="O197" s="68"/>
      <c r="P197" s="193">
        <f t="shared" si="21"/>
        <v>0</v>
      </c>
      <c r="Q197" s="193">
        <v>1.5559803000000001E-3</v>
      </c>
      <c r="R197" s="193">
        <f t="shared" si="22"/>
        <v>12.241875731708701</v>
      </c>
      <c r="S197" s="193">
        <v>0</v>
      </c>
      <c r="T197" s="194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5" t="s">
        <v>168</v>
      </c>
      <c r="AT197" s="195" t="s">
        <v>164</v>
      </c>
      <c r="AU197" s="195" t="s">
        <v>169</v>
      </c>
      <c r="AY197" s="14" t="s">
        <v>161</v>
      </c>
      <c r="BE197" s="196">
        <f t="shared" si="24"/>
        <v>0</v>
      </c>
      <c r="BF197" s="196">
        <f t="shared" si="25"/>
        <v>0</v>
      </c>
      <c r="BG197" s="196">
        <f t="shared" si="26"/>
        <v>0</v>
      </c>
      <c r="BH197" s="196">
        <f t="shared" si="27"/>
        <v>0</v>
      </c>
      <c r="BI197" s="196">
        <f t="shared" si="28"/>
        <v>0</v>
      </c>
      <c r="BJ197" s="14" t="s">
        <v>169</v>
      </c>
      <c r="BK197" s="197">
        <f t="shared" si="29"/>
        <v>0</v>
      </c>
      <c r="BL197" s="14" t="s">
        <v>168</v>
      </c>
      <c r="BM197" s="195" t="s">
        <v>880</v>
      </c>
    </row>
    <row r="198" spans="1:65" s="2" customFormat="1" ht="21.75" customHeight="1">
      <c r="A198" s="31"/>
      <c r="B198" s="32"/>
      <c r="C198" s="184" t="s">
        <v>345</v>
      </c>
      <c r="D198" s="184" t="s">
        <v>164</v>
      </c>
      <c r="E198" s="185" t="s">
        <v>881</v>
      </c>
      <c r="F198" s="186" t="s">
        <v>882</v>
      </c>
      <c r="G198" s="187" t="s">
        <v>173</v>
      </c>
      <c r="H198" s="188">
        <v>7867.6289999999999</v>
      </c>
      <c r="I198" s="189"/>
      <c r="J198" s="188">
        <f t="shared" si="20"/>
        <v>0</v>
      </c>
      <c r="K198" s="190"/>
      <c r="L198" s="36"/>
      <c r="M198" s="191" t="s">
        <v>1</v>
      </c>
      <c r="N198" s="192" t="s">
        <v>43</v>
      </c>
      <c r="O198" s="68"/>
      <c r="P198" s="193">
        <f t="shared" si="21"/>
        <v>0</v>
      </c>
      <c r="Q198" s="193">
        <v>0</v>
      </c>
      <c r="R198" s="193">
        <f t="shared" si="22"/>
        <v>0</v>
      </c>
      <c r="S198" s="193">
        <v>0</v>
      </c>
      <c r="T198" s="194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5" t="s">
        <v>168</v>
      </c>
      <c r="AT198" s="195" t="s">
        <v>164</v>
      </c>
      <c r="AU198" s="195" t="s">
        <v>169</v>
      </c>
      <c r="AY198" s="14" t="s">
        <v>161</v>
      </c>
      <c r="BE198" s="196">
        <f t="shared" si="24"/>
        <v>0</v>
      </c>
      <c r="BF198" s="196">
        <f t="shared" si="25"/>
        <v>0</v>
      </c>
      <c r="BG198" s="196">
        <f t="shared" si="26"/>
        <v>0</v>
      </c>
      <c r="BH198" s="196">
        <f t="shared" si="27"/>
        <v>0</v>
      </c>
      <c r="BI198" s="196">
        <f t="shared" si="28"/>
        <v>0</v>
      </c>
      <c r="BJ198" s="14" t="s">
        <v>169</v>
      </c>
      <c r="BK198" s="197">
        <f t="shared" si="29"/>
        <v>0</v>
      </c>
      <c r="BL198" s="14" t="s">
        <v>168</v>
      </c>
      <c r="BM198" s="195" t="s">
        <v>883</v>
      </c>
    </row>
    <row r="199" spans="1:65" s="2" customFormat="1" ht="16.5" customHeight="1">
      <c r="A199" s="31"/>
      <c r="B199" s="32"/>
      <c r="C199" s="184" t="s">
        <v>349</v>
      </c>
      <c r="D199" s="184" t="s">
        <v>164</v>
      </c>
      <c r="E199" s="185" t="s">
        <v>884</v>
      </c>
      <c r="F199" s="186" t="s">
        <v>885</v>
      </c>
      <c r="G199" s="187" t="s">
        <v>352</v>
      </c>
      <c r="H199" s="188">
        <v>2.0230000000000001</v>
      </c>
      <c r="I199" s="189"/>
      <c r="J199" s="188">
        <f t="shared" si="20"/>
        <v>0</v>
      </c>
      <c r="K199" s="190"/>
      <c r="L199" s="36"/>
      <c r="M199" s="191" t="s">
        <v>1</v>
      </c>
      <c r="N199" s="192" t="s">
        <v>43</v>
      </c>
      <c r="O199" s="68"/>
      <c r="P199" s="193">
        <f t="shared" si="21"/>
        <v>0</v>
      </c>
      <c r="Q199" s="193">
        <v>1.0140899999999999</v>
      </c>
      <c r="R199" s="193">
        <f t="shared" si="22"/>
        <v>2.05150407</v>
      </c>
      <c r="S199" s="193">
        <v>0</v>
      </c>
      <c r="T199" s="194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5" t="s">
        <v>168</v>
      </c>
      <c r="AT199" s="195" t="s">
        <v>164</v>
      </c>
      <c r="AU199" s="195" t="s">
        <v>169</v>
      </c>
      <c r="AY199" s="14" t="s">
        <v>161</v>
      </c>
      <c r="BE199" s="196">
        <f t="shared" si="24"/>
        <v>0</v>
      </c>
      <c r="BF199" s="196">
        <f t="shared" si="25"/>
        <v>0</v>
      </c>
      <c r="BG199" s="196">
        <f t="shared" si="26"/>
        <v>0</v>
      </c>
      <c r="BH199" s="196">
        <f t="shared" si="27"/>
        <v>0</v>
      </c>
      <c r="BI199" s="196">
        <f t="shared" si="28"/>
        <v>0</v>
      </c>
      <c r="BJ199" s="14" t="s">
        <v>169</v>
      </c>
      <c r="BK199" s="197">
        <f t="shared" si="29"/>
        <v>0</v>
      </c>
      <c r="BL199" s="14" t="s">
        <v>168</v>
      </c>
      <c r="BM199" s="195" t="s">
        <v>886</v>
      </c>
    </row>
    <row r="200" spans="1:65" s="2" customFormat="1" ht="16.5" customHeight="1">
      <c r="A200" s="31"/>
      <c r="B200" s="32"/>
      <c r="C200" s="184" t="s">
        <v>354</v>
      </c>
      <c r="D200" s="184" t="s">
        <v>164</v>
      </c>
      <c r="E200" s="185" t="s">
        <v>887</v>
      </c>
      <c r="F200" s="186" t="s">
        <v>888</v>
      </c>
      <c r="G200" s="187" t="s">
        <v>352</v>
      </c>
      <c r="H200" s="188">
        <v>8.093</v>
      </c>
      <c r="I200" s="189"/>
      <c r="J200" s="188">
        <f t="shared" si="20"/>
        <v>0</v>
      </c>
      <c r="K200" s="190"/>
      <c r="L200" s="36"/>
      <c r="M200" s="191" t="s">
        <v>1</v>
      </c>
      <c r="N200" s="192" t="s">
        <v>43</v>
      </c>
      <c r="O200" s="68"/>
      <c r="P200" s="193">
        <f t="shared" si="21"/>
        <v>0</v>
      </c>
      <c r="Q200" s="193">
        <v>1.01555</v>
      </c>
      <c r="R200" s="193">
        <f t="shared" si="22"/>
        <v>8.2188461499999992</v>
      </c>
      <c r="S200" s="193">
        <v>0</v>
      </c>
      <c r="T200" s="194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5" t="s">
        <v>168</v>
      </c>
      <c r="AT200" s="195" t="s">
        <v>164</v>
      </c>
      <c r="AU200" s="195" t="s">
        <v>169</v>
      </c>
      <c r="AY200" s="14" t="s">
        <v>161</v>
      </c>
      <c r="BE200" s="196">
        <f t="shared" si="24"/>
        <v>0</v>
      </c>
      <c r="BF200" s="196">
        <f t="shared" si="25"/>
        <v>0</v>
      </c>
      <c r="BG200" s="196">
        <f t="shared" si="26"/>
        <v>0</v>
      </c>
      <c r="BH200" s="196">
        <f t="shared" si="27"/>
        <v>0</v>
      </c>
      <c r="BI200" s="196">
        <f t="shared" si="28"/>
        <v>0</v>
      </c>
      <c r="BJ200" s="14" t="s">
        <v>169</v>
      </c>
      <c r="BK200" s="197">
        <f t="shared" si="29"/>
        <v>0</v>
      </c>
      <c r="BL200" s="14" t="s">
        <v>168</v>
      </c>
      <c r="BM200" s="195" t="s">
        <v>889</v>
      </c>
    </row>
    <row r="201" spans="1:65" s="2" customFormat="1" ht="16.5" customHeight="1">
      <c r="A201" s="31"/>
      <c r="B201" s="32"/>
      <c r="C201" s="184" t="s">
        <v>358</v>
      </c>
      <c r="D201" s="184" t="s">
        <v>164</v>
      </c>
      <c r="E201" s="185" t="s">
        <v>890</v>
      </c>
      <c r="F201" s="186" t="s">
        <v>891</v>
      </c>
      <c r="G201" s="187" t="s">
        <v>352</v>
      </c>
      <c r="H201" s="188">
        <v>36.69</v>
      </c>
      <c r="I201" s="189"/>
      <c r="J201" s="188">
        <f t="shared" si="20"/>
        <v>0</v>
      </c>
      <c r="K201" s="190"/>
      <c r="L201" s="36"/>
      <c r="M201" s="191" t="s">
        <v>1</v>
      </c>
      <c r="N201" s="192" t="s">
        <v>43</v>
      </c>
      <c r="O201" s="68"/>
      <c r="P201" s="193">
        <f t="shared" si="21"/>
        <v>0</v>
      </c>
      <c r="Q201" s="193">
        <v>1.20296</v>
      </c>
      <c r="R201" s="193">
        <f t="shared" si="22"/>
        <v>44.136602400000001</v>
      </c>
      <c r="S201" s="193">
        <v>0</v>
      </c>
      <c r="T201" s="194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5" t="s">
        <v>168</v>
      </c>
      <c r="AT201" s="195" t="s">
        <v>164</v>
      </c>
      <c r="AU201" s="195" t="s">
        <v>169</v>
      </c>
      <c r="AY201" s="14" t="s">
        <v>161</v>
      </c>
      <c r="BE201" s="196">
        <f t="shared" si="24"/>
        <v>0</v>
      </c>
      <c r="BF201" s="196">
        <f t="shared" si="25"/>
        <v>0</v>
      </c>
      <c r="BG201" s="196">
        <f t="shared" si="26"/>
        <v>0</v>
      </c>
      <c r="BH201" s="196">
        <f t="shared" si="27"/>
        <v>0</v>
      </c>
      <c r="BI201" s="196">
        <f t="shared" si="28"/>
        <v>0</v>
      </c>
      <c r="BJ201" s="14" t="s">
        <v>169</v>
      </c>
      <c r="BK201" s="197">
        <f t="shared" si="29"/>
        <v>0</v>
      </c>
      <c r="BL201" s="14" t="s">
        <v>168</v>
      </c>
      <c r="BM201" s="195" t="s">
        <v>892</v>
      </c>
    </row>
    <row r="202" spans="1:65" s="2" customFormat="1" ht="33" customHeight="1">
      <c r="A202" s="31"/>
      <c r="B202" s="32"/>
      <c r="C202" s="184" t="s">
        <v>362</v>
      </c>
      <c r="D202" s="184" t="s">
        <v>164</v>
      </c>
      <c r="E202" s="185" t="s">
        <v>893</v>
      </c>
      <c r="F202" s="186" t="s">
        <v>894</v>
      </c>
      <c r="G202" s="187" t="s">
        <v>173</v>
      </c>
      <c r="H202" s="188">
        <v>41.292000000000002</v>
      </c>
      <c r="I202" s="189"/>
      <c r="J202" s="188">
        <f t="shared" si="20"/>
        <v>0</v>
      </c>
      <c r="K202" s="190"/>
      <c r="L202" s="36"/>
      <c r="M202" s="191" t="s">
        <v>1</v>
      </c>
      <c r="N202" s="192" t="s">
        <v>43</v>
      </c>
      <c r="O202" s="68"/>
      <c r="P202" s="193">
        <f t="shared" si="21"/>
        <v>0</v>
      </c>
      <c r="Q202" s="193">
        <v>3.721E-2</v>
      </c>
      <c r="R202" s="193">
        <f t="shared" si="22"/>
        <v>1.5364753200000001</v>
      </c>
      <c r="S202" s="193">
        <v>0</v>
      </c>
      <c r="T202" s="194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5" t="s">
        <v>168</v>
      </c>
      <c r="AT202" s="195" t="s">
        <v>164</v>
      </c>
      <c r="AU202" s="195" t="s">
        <v>169</v>
      </c>
      <c r="AY202" s="14" t="s">
        <v>161</v>
      </c>
      <c r="BE202" s="196">
        <f t="shared" si="24"/>
        <v>0</v>
      </c>
      <c r="BF202" s="196">
        <f t="shared" si="25"/>
        <v>0</v>
      </c>
      <c r="BG202" s="196">
        <f t="shared" si="26"/>
        <v>0</v>
      </c>
      <c r="BH202" s="196">
        <f t="shared" si="27"/>
        <v>0</v>
      </c>
      <c r="BI202" s="196">
        <f t="shared" si="28"/>
        <v>0</v>
      </c>
      <c r="BJ202" s="14" t="s">
        <v>169</v>
      </c>
      <c r="BK202" s="197">
        <f t="shared" si="29"/>
        <v>0</v>
      </c>
      <c r="BL202" s="14" t="s">
        <v>168</v>
      </c>
      <c r="BM202" s="195" t="s">
        <v>895</v>
      </c>
    </row>
    <row r="203" spans="1:65" s="2" customFormat="1" ht="33" customHeight="1">
      <c r="A203" s="31"/>
      <c r="B203" s="32"/>
      <c r="C203" s="184" t="s">
        <v>366</v>
      </c>
      <c r="D203" s="184" t="s">
        <v>164</v>
      </c>
      <c r="E203" s="185" t="s">
        <v>896</v>
      </c>
      <c r="F203" s="186" t="s">
        <v>897</v>
      </c>
      <c r="G203" s="187" t="s">
        <v>173</v>
      </c>
      <c r="H203" s="188">
        <v>138.51499999999999</v>
      </c>
      <c r="I203" s="189"/>
      <c r="J203" s="188">
        <f t="shared" si="20"/>
        <v>0</v>
      </c>
      <c r="K203" s="190"/>
      <c r="L203" s="36"/>
      <c r="M203" s="191" t="s">
        <v>1</v>
      </c>
      <c r="N203" s="192" t="s">
        <v>43</v>
      </c>
      <c r="O203" s="68"/>
      <c r="P203" s="193">
        <f t="shared" si="21"/>
        <v>0</v>
      </c>
      <c r="Q203" s="193">
        <v>7.424E-2</v>
      </c>
      <c r="R203" s="193">
        <f t="shared" si="22"/>
        <v>10.2833536</v>
      </c>
      <c r="S203" s="193">
        <v>0</v>
      </c>
      <c r="T203" s="194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5" t="s">
        <v>168</v>
      </c>
      <c r="AT203" s="195" t="s">
        <v>164</v>
      </c>
      <c r="AU203" s="195" t="s">
        <v>169</v>
      </c>
      <c r="AY203" s="14" t="s">
        <v>161</v>
      </c>
      <c r="BE203" s="196">
        <f t="shared" si="24"/>
        <v>0</v>
      </c>
      <c r="BF203" s="196">
        <f t="shared" si="25"/>
        <v>0</v>
      </c>
      <c r="BG203" s="196">
        <f t="shared" si="26"/>
        <v>0</v>
      </c>
      <c r="BH203" s="196">
        <f t="shared" si="27"/>
        <v>0</v>
      </c>
      <c r="BI203" s="196">
        <f t="shared" si="28"/>
        <v>0</v>
      </c>
      <c r="BJ203" s="14" t="s">
        <v>169</v>
      </c>
      <c r="BK203" s="197">
        <f t="shared" si="29"/>
        <v>0</v>
      </c>
      <c r="BL203" s="14" t="s">
        <v>168</v>
      </c>
      <c r="BM203" s="195" t="s">
        <v>898</v>
      </c>
    </row>
    <row r="204" spans="1:65" s="2" customFormat="1" ht="21.75" customHeight="1">
      <c r="A204" s="31"/>
      <c r="B204" s="32"/>
      <c r="C204" s="184" t="s">
        <v>370</v>
      </c>
      <c r="D204" s="184" t="s">
        <v>164</v>
      </c>
      <c r="E204" s="185" t="s">
        <v>899</v>
      </c>
      <c r="F204" s="186" t="s">
        <v>900</v>
      </c>
      <c r="G204" s="187" t="s">
        <v>173</v>
      </c>
      <c r="H204" s="188">
        <v>33.673999999999999</v>
      </c>
      <c r="I204" s="189"/>
      <c r="J204" s="188">
        <f t="shared" si="20"/>
        <v>0</v>
      </c>
      <c r="K204" s="190"/>
      <c r="L204" s="36"/>
      <c r="M204" s="191" t="s">
        <v>1</v>
      </c>
      <c r="N204" s="192" t="s">
        <v>43</v>
      </c>
      <c r="O204" s="68"/>
      <c r="P204" s="193">
        <f t="shared" si="21"/>
        <v>0</v>
      </c>
      <c r="Q204" s="193">
        <v>7.1937000000000001E-2</v>
      </c>
      <c r="R204" s="193">
        <f t="shared" si="22"/>
        <v>2.4224065380000002</v>
      </c>
      <c r="S204" s="193">
        <v>0</v>
      </c>
      <c r="T204" s="194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5" t="s">
        <v>168</v>
      </c>
      <c r="AT204" s="195" t="s">
        <v>164</v>
      </c>
      <c r="AU204" s="195" t="s">
        <v>169</v>
      </c>
      <c r="AY204" s="14" t="s">
        <v>161</v>
      </c>
      <c r="BE204" s="196">
        <f t="shared" si="24"/>
        <v>0</v>
      </c>
      <c r="BF204" s="196">
        <f t="shared" si="25"/>
        <v>0</v>
      </c>
      <c r="BG204" s="196">
        <f t="shared" si="26"/>
        <v>0</v>
      </c>
      <c r="BH204" s="196">
        <f t="shared" si="27"/>
        <v>0</v>
      </c>
      <c r="BI204" s="196">
        <f t="shared" si="28"/>
        <v>0</v>
      </c>
      <c r="BJ204" s="14" t="s">
        <v>169</v>
      </c>
      <c r="BK204" s="197">
        <f t="shared" si="29"/>
        <v>0</v>
      </c>
      <c r="BL204" s="14" t="s">
        <v>168</v>
      </c>
      <c r="BM204" s="195" t="s">
        <v>901</v>
      </c>
    </row>
    <row r="205" spans="1:65" s="2" customFormat="1" ht="21.75" customHeight="1">
      <c r="A205" s="31"/>
      <c r="B205" s="32"/>
      <c r="C205" s="184" t="s">
        <v>374</v>
      </c>
      <c r="D205" s="184" t="s">
        <v>164</v>
      </c>
      <c r="E205" s="185" t="s">
        <v>902</v>
      </c>
      <c r="F205" s="186" t="s">
        <v>903</v>
      </c>
      <c r="G205" s="187" t="s">
        <v>173</v>
      </c>
      <c r="H205" s="188">
        <v>417.46</v>
      </c>
      <c r="I205" s="189"/>
      <c r="J205" s="188">
        <f t="shared" si="20"/>
        <v>0</v>
      </c>
      <c r="K205" s="190"/>
      <c r="L205" s="36"/>
      <c r="M205" s="191" t="s">
        <v>1</v>
      </c>
      <c r="N205" s="192" t="s">
        <v>43</v>
      </c>
      <c r="O205" s="68"/>
      <c r="P205" s="193">
        <f t="shared" si="21"/>
        <v>0</v>
      </c>
      <c r="Q205" s="193">
        <v>0.1077805</v>
      </c>
      <c r="R205" s="193">
        <f t="shared" si="22"/>
        <v>44.994047529999996</v>
      </c>
      <c r="S205" s="193">
        <v>0</v>
      </c>
      <c r="T205" s="194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5" t="s">
        <v>168</v>
      </c>
      <c r="AT205" s="195" t="s">
        <v>164</v>
      </c>
      <c r="AU205" s="195" t="s">
        <v>169</v>
      </c>
      <c r="AY205" s="14" t="s">
        <v>161</v>
      </c>
      <c r="BE205" s="196">
        <f t="shared" si="24"/>
        <v>0</v>
      </c>
      <c r="BF205" s="196">
        <f t="shared" si="25"/>
        <v>0</v>
      </c>
      <c r="BG205" s="196">
        <f t="shared" si="26"/>
        <v>0</v>
      </c>
      <c r="BH205" s="196">
        <f t="shared" si="27"/>
        <v>0</v>
      </c>
      <c r="BI205" s="196">
        <f t="shared" si="28"/>
        <v>0</v>
      </c>
      <c r="BJ205" s="14" t="s">
        <v>169</v>
      </c>
      <c r="BK205" s="197">
        <f t="shared" si="29"/>
        <v>0</v>
      </c>
      <c r="BL205" s="14" t="s">
        <v>168</v>
      </c>
      <c r="BM205" s="195" t="s">
        <v>904</v>
      </c>
    </row>
    <row r="206" spans="1:65" s="2" customFormat="1" ht="21.75" customHeight="1">
      <c r="A206" s="31"/>
      <c r="B206" s="32"/>
      <c r="C206" s="184" t="s">
        <v>380</v>
      </c>
      <c r="D206" s="184" t="s">
        <v>164</v>
      </c>
      <c r="E206" s="185" t="s">
        <v>905</v>
      </c>
      <c r="F206" s="186" t="s">
        <v>906</v>
      </c>
      <c r="G206" s="187" t="s">
        <v>167</v>
      </c>
      <c r="H206" s="188">
        <v>31.039000000000001</v>
      </c>
      <c r="I206" s="189"/>
      <c r="J206" s="188">
        <f t="shared" si="20"/>
        <v>0</v>
      </c>
      <c r="K206" s="190"/>
      <c r="L206" s="36"/>
      <c r="M206" s="191" t="s">
        <v>1</v>
      </c>
      <c r="N206" s="192" t="s">
        <v>43</v>
      </c>
      <c r="O206" s="68"/>
      <c r="P206" s="193">
        <f t="shared" si="21"/>
        <v>0</v>
      </c>
      <c r="Q206" s="193">
        <v>2.2969024</v>
      </c>
      <c r="R206" s="193">
        <f t="shared" si="22"/>
        <v>71.293553593600009</v>
      </c>
      <c r="S206" s="193">
        <v>0</v>
      </c>
      <c r="T206" s="194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5" t="s">
        <v>168</v>
      </c>
      <c r="AT206" s="195" t="s">
        <v>164</v>
      </c>
      <c r="AU206" s="195" t="s">
        <v>169</v>
      </c>
      <c r="AY206" s="14" t="s">
        <v>161</v>
      </c>
      <c r="BE206" s="196">
        <f t="shared" si="24"/>
        <v>0</v>
      </c>
      <c r="BF206" s="196">
        <f t="shared" si="25"/>
        <v>0</v>
      </c>
      <c r="BG206" s="196">
        <f t="shared" si="26"/>
        <v>0</v>
      </c>
      <c r="BH206" s="196">
        <f t="shared" si="27"/>
        <v>0</v>
      </c>
      <c r="BI206" s="196">
        <f t="shared" si="28"/>
        <v>0</v>
      </c>
      <c r="BJ206" s="14" t="s">
        <v>169</v>
      </c>
      <c r="BK206" s="197">
        <f t="shared" si="29"/>
        <v>0</v>
      </c>
      <c r="BL206" s="14" t="s">
        <v>168</v>
      </c>
      <c r="BM206" s="195" t="s">
        <v>907</v>
      </c>
    </row>
    <row r="207" spans="1:65" s="2" customFormat="1" ht="21.75" customHeight="1">
      <c r="A207" s="31"/>
      <c r="B207" s="32"/>
      <c r="C207" s="184" t="s">
        <v>388</v>
      </c>
      <c r="D207" s="184" t="s">
        <v>164</v>
      </c>
      <c r="E207" s="185" t="s">
        <v>908</v>
      </c>
      <c r="F207" s="186" t="s">
        <v>909</v>
      </c>
      <c r="G207" s="187" t="s">
        <v>173</v>
      </c>
      <c r="H207" s="188">
        <v>310.39299999999997</v>
      </c>
      <c r="I207" s="189"/>
      <c r="J207" s="188">
        <f t="shared" si="20"/>
        <v>0</v>
      </c>
      <c r="K207" s="190"/>
      <c r="L207" s="36"/>
      <c r="M207" s="191" t="s">
        <v>1</v>
      </c>
      <c r="N207" s="192" t="s">
        <v>43</v>
      </c>
      <c r="O207" s="68"/>
      <c r="P207" s="193">
        <f t="shared" si="21"/>
        <v>0</v>
      </c>
      <c r="Q207" s="193">
        <v>3.8276150000000002E-2</v>
      </c>
      <c r="R207" s="193">
        <f t="shared" si="22"/>
        <v>11.88064902695</v>
      </c>
      <c r="S207" s="193">
        <v>0</v>
      </c>
      <c r="T207" s="194">
        <f t="shared" si="2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5" t="s">
        <v>168</v>
      </c>
      <c r="AT207" s="195" t="s">
        <v>164</v>
      </c>
      <c r="AU207" s="195" t="s">
        <v>169</v>
      </c>
      <c r="AY207" s="14" t="s">
        <v>161</v>
      </c>
      <c r="BE207" s="196">
        <f t="shared" si="24"/>
        <v>0</v>
      </c>
      <c r="BF207" s="196">
        <f t="shared" si="25"/>
        <v>0</v>
      </c>
      <c r="BG207" s="196">
        <f t="shared" si="26"/>
        <v>0</v>
      </c>
      <c r="BH207" s="196">
        <f t="shared" si="27"/>
        <v>0</v>
      </c>
      <c r="BI207" s="196">
        <f t="shared" si="28"/>
        <v>0</v>
      </c>
      <c r="BJ207" s="14" t="s">
        <v>169</v>
      </c>
      <c r="BK207" s="197">
        <f t="shared" si="29"/>
        <v>0</v>
      </c>
      <c r="BL207" s="14" t="s">
        <v>168</v>
      </c>
      <c r="BM207" s="195" t="s">
        <v>910</v>
      </c>
    </row>
    <row r="208" spans="1:65" s="2" customFormat="1" ht="21.75" customHeight="1">
      <c r="A208" s="31"/>
      <c r="B208" s="32"/>
      <c r="C208" s="184" t="s">
        <v>392</v>
      </c>
      <c r="D208" s="184" t="s">
        <v>164</v>
      </c>
      <c r="E208" s="185" t="s">
        <v>911</v>
      </c>
      <c r="F208" s="186" t="s">
        <v>912</v>
      </c>
      <c r="G208" s="187" t="s">
        <v>173</v>
      </c>
      <c r="H208" s="188">
        <v>310.39299999999997</v>
      </c>
      <c r="I208" s="189"/>
      <c r="J208" s="188">
        <f t="shared" si="20"/>
        <v>0</v>
      </c>
      <c r="K208" s="190"/>
      <c r="L208" s="36"/>
      <c r="M208" s="191" t="s">
        <v>1</v>
      </c>
      <c r="N208" s="192" t="s">
        <v>43</v>
      </c>
      <c r="O208" s="68"/>
      <c r="P208" s="193">
        <f t="shared" si="21"/>
        <v>0</v>
      </c>
      <c r="Q208" s="193">
        <v>0</v>
      </c>
      <c r="R208" s="193">
        <f t="shared" si="22"/>
        <v>0</v>
      </c>
      <c r="S208" s="193">
        <v>0</v>
      </c>
      <c r="T208" s="194">
        <f t="shared" si="2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5" t="s">
        <v>168</v>
      </c>
      <c r="AT208" s="195" t="s">
        <v>164</v>
      </c>
      <c r="AU208" s="195" t="s">
        <v>169</v>
      </c>
      <c r="AY208" s="14" t="s">
        <v>161</v>
      </c>
      <c r="BE208" s="196">
        <f t="shared" si="24"/>
        <v>0</v>
      </c>
      <c r="BF208" s="196">
        <f t="shared" si="25"/>
        <v>0</v>
      </c>
      <c r="BG208" s="196">
        <f t="shared" si="26"/>
        <v>0</v>
      </c>
      <c r="BH208" s="196">
        <f t="shared" si="27"/>
        <v>0</v>
      </c>
      <c r="BI208" s="196">
        <f t="shared" si="28"/>
        <v>0</v>
      </c>
      <c r="BJ208" s="14" t="s">
        <v>169</v>
      </c>
      <c r="BK208" s="197">
        <f t="shared" si="29"/>
        <v>0</v>
      </c>
      <c r="BL208" s="14" t="s">
        <v>168</v>
      </c>
      <c r="BM208" s="195" t="s">
        <v>913</v>
      </c>
    </row>
    <row r="209" spans="1:65" s="2" customFormat="1" ht="21.75" customHeight="1">
      <c r="A209" s="31"/>
      <c r="B209" s="32"/>
      <c r="C209" s="184" t="s">
        <v>397</v>
      </c>
      <c r="D209" s="184" t="s">
        <v>164</v>
      </c>
      <c r="E209" s="185" t="s">
        <v>914</v>
      </c>
      <c r="F209" s="186" t="s">
        <v>915</v>
      </c>
      <c r="G209" s="187" t="s">
        <v>352</v>
      </c>
      <c r="H209" s="188">
        <v>0.08</v>
      </c>
      <c r="I209" s="189"/>
      <c r="J209" s="188">
        <f t="shared" si="20"/>
        <v>0</v>
      </c>
      <c r="K209" s="190"/>
      <c r="L209" s="36"/>
      <c r="M209" s="191" t="s">
        <v>1</v>
      </c>
      <c r="N209" s="192" t="s">
        <v>43</v>
      </c>
      <c r="O209" s="68"/>
      <c r="P209" s="193">
        <f t="shared" si="21"/>
        <v>0</v>
      </c>
      <c r="Q209" s="193">
        <v>1.02105</v>
      </c>
      <c r="R209" s="193">
        <f t="shared" si="22"/>
        <v>8.1684000000000007E-2</v>
      </c>
      <c r="S209" s="193">
        <v>0</v>
      </c>
      <c r="T209" s="194">
        <f t="shared" si="2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5" t="s">
        <v>168</v>
      </c>
      <c r="AT209" s="195" t="s">
        <v>164</v>
      </c>
      <c r="AU209" s="195" t="s">
        <v>169</v>
      </c>
      <c r="AY209" s="14" t="s">
        <v>161</v>
      </c>
      <c r="BE209" s="196">
        <f t="shared" si="24"/>
        <v>0</v>
      </c>
      <c r="BF209" s="196">
        <f t="shared" si="25"/>
        <v>0</v>
      </c>
      <c r="BG209" s="196">
        <f t="shared" si="26"/>
        <v>0</v>
      </c>
      <c r="BH209" s="196">
        <f t="shared" si="27"/>
        <v>0</v>
      </c>
      <c r="BI209" s="196">
        <f t="shared" si="28"/>
        <v>0</v>
      </c>
      <c r="BJ209" s="14" t="s">
        <v>169</v>
      </c>
      <c r="BK209" s="197">
        <f t="shared" si="29"/>
        <v>0</v>
      </c>
      <c r="BL209" s="14" t="s">
        <v>168</v>
      </c>
      <c r="BM209" s="195" t="s">
        <v>916</v>
      </c>
    </row>
    <row r="210" spans="1:65" s="2" customFormat="1" ht="21.75" customHeight="1">
      <c r="A210" s="31"/>
      <c r="B210" s="32"/>
      <c r="C210" s="184" t="s">
        <v>401</v>
      </c>
      <c r="D210" s="184" t="s">
        <v>164</v>
      </c>
      <c r="E210" s="185" t="s">
        <v>917</v>
      </c>
      <c r="F210" s="186" t="s">
        <v>918</v>
      </c>
      <c r="G210" s="187" t="s">
        <v>352</v>
      </c>
      <c r="H210" s="188">
        <v>0.69299999999999995</v>
      </c>
      <c r="I210" s="189"/>
      <c r="J210" s="188">
        <f t="shared" si="20"/>
        <v>0</v>
      </c>
      <c r="K210" s="190"/>
      <c r="L210" s="36"/>
      <c r="M210" s="191" t="s">
        <v>1</v>
      </c>
      <c r="N210" s="192" t="s">
        <v>43</v>
      </c>
      <c r="O210" s="68"/>
      <c r="P210" s="193">
        <f t="shared" si="21"/>
        <v>0</v>
      </c>
      <c r="Q210" s="193">
        <v>1.0210474460000001</v>
      </c>
      <c r="R210" s="193">
        <f t="shared" si="22"/>
        <v>0.70758588007800005</v>
      </c>
      <c r="S210" s="193">
        <v>0</v>
      </c>
      <c r="T210" s="194">
        <f t="shared" si="2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5" t="s">
        <v>168</v>
      </c>
      <c r="AT210" s="195" t="s">
        <v>164</v>
      </c>
      <c r="AU210" s="195" t="s">
        <v>169</v>
      </c>
      <c r="AY210" s="14" t="s">
        <v>161</v>
      </c>
      <c r="BE210" s="196">
        <f t="shared" si="24"/>
        <v>0</v>
      </c>
      <c r="BF210" s="196">
        <f t="shared" si="25"/>
        <v>0</v>
      </c>
      <c r="BG210" s="196">
        <f t="shared" si="26"/>
        <v>0</v>
      </c>
      <c r="BH210" s="196">
        <f t="shared" si="27"/>
        <v>0</v>
      </c>
      <c r="BI210" s="196">
        <f t="shared" si="28"/>
        <v>0</v>
      </c>
      <c r="BJ210" s="14" t="s">
        <v>169</v>
      </c>
      <c r="BK210" s="197">
        <f t="shared" si="29"/>
        <v>0</v>
      </c>
      <c r="BL210" s="14" t="s">
        <v>168</v>
      </c>
      <c r="BM210" s="195" t="s">
        <v>919</v>
      </c>
    </row>
    <row r="211" spans="1:65" s="2" customFormat="1" ht="21.75" customHeight="1">
      <c r="A211" s="31"/>
      <c r="B211" s="32"/>
      <c r="C211" s="184" t="s">
        <v>405</v>
      </c>
      <c r="D211" s="184" t="s">
        <v>164</v>
      </c>
      <c r="E211" s="185" t="s">
        <v>920</v>
      </c>
      <c r="F211" s="186" t="s">
        <v>921</v>
      </c>
      <c r="G211" s="187" t="s">
        <v>352</v>
      </c>
      <c r="H211" s="188">
        <v>1.177</v>
      </c>
      <c r="I211" s="189"/>
      <c r="J211" s="188">
        <f t="shared" si="20"/>
        <v>0</v>
      </c>
      <c r="K211" s="190"/>
      <c r="L211" s="36"/>
      <c r="M211" s="191" t="s">
        <v>1</v>
      </c>
      <c r="N211" s="192" t="s">
        <v>43</v>
      </c>
      <c r="O211" s="68"/>
      <c r="P211" s="193">
        <f t="shared" si="21"/>
        <v>0</v>
      </c>
      <c r="Q211" s="193">
        <v>1.20296</v>
      </c>
      <c r="R211" s="193">
        <f t="shared" si="22"/>
        <v>1.4158839200000002</v>
      </c>
      <c r="S211" s="193">
        <v>0</v>
      </c>
      <c r="T211" s="194">
        <f t="shared" si="2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5" t="s">
        <v>168</v>
      </c>
      <c r="AT211" s="195" t="s">
        <v>164</v>
      </c>
      <c r="AU211" s="195" t="s">
        <v>169</v>
      </c>
      <c r="AY211" s="14" t="s">
        <v>161</v>
      </c>
      <c r="BE211" s="196">
        <f t="shared" si="24"/>
        <v>0</v>
      </c>
      <c r="BF211" s="196">
        <f t="shared" si="25"/>
        <v>0</v>
      </c>
      <c r="BG211" s="196">
        <f t="shared" si="26"/>
        <v>0</v>
      </c>
      <c r="BH211" s="196">
        <f t="shared" si="27"/>
        <v>0</v>
      </c>
      <c r="BI211" s="196">
        <f t="shared" si="28"/>
        <v>0</v>
      </c>
      <c r="BJ211" s="14" t="s">
        <v>169</v>
      </c>
      <c r="BK211" s="197">
        <f t="shared" si="29"/>
        <v>0</v>
      </c>
      <c r="BL211" s="14" t="s">
        <v>168</v>
      </c>
      <c r="BM211" s="195" t="s">
        <v>922</v>
      </c>
    </row>
    <row r="212" spans="1:65" s="12" customFormat="1" ht="22.95" customHeight="1">
      <c r="B212" s="168"/>
      <c r="C212" s="169"/>
      <c r="D212" s="170" t="s">
        <v>76</v>
      </c>
      <c r="E212" s="182" t="s">
        <v>168</v>
      </c>
      <c r="F212" s="182" t="s">
        <v>923</v>
      </c>
      <c r="G212" s="169"/>
      <c r="H212" s="169"/>
      <c r="I212" s="172"/>
      <c r="J212" s="183">
        <f>BK212</f>
        <v>0</v>
      </c>
      <c r="K212" s="169"/>
      <c r="L212" s="174"/>
      <c r="M212" s="175"/>
      <c r="N212" s="176"/>
      <c r="O212" s="176"/>
      <c r="P212" s="177">
        <f>SUM(P213:P229)</f>
        <v>0</v>
      </c>
      <c r="Q212" s="176"/>
      <c r="R212" s="177">
        <f>SUM(R213:R229)</f>
        <v>1453.4759798362941</v>
      </c>
      <c r="S212" s="176"/>
      <c r="T212" s="178">
        <f>SUM(T213:T229)</f>
        <v>0</v>
      </c>
      <c r="AR212" s="179" t="s">
        <v>85</v>
      </c>
      <c r="AT212" s="180" t="s">
        <v>76</v>
      </c>
      <c r="AU212" s="180" t="s">
        <v>85</v>
      </c>
      <c r="AY212" s="179" t="s">
        <v>161</v>
      </c>
      <c r="BK212" s="181">
        <f>SUM(BK213:BK229)</f>
        <v>0</v>
      </c>
    </row>
    <row r="213" spans="1:65" s="2" customFormat="1" ht="21.75" customHeight="1">
      <c r="A213" s="31"/>
      <c r="B213" s="32"/>
      <c r="C213" s="184" t="s">
        <v>407</v>
      </c>
      <c r="D213" s="184" t="s">
        <v>164</v>
      </c>
      <c r="E213" s="185" t="s">
        <v>924</v>
      </c>
      <c r="F213" s="186" t="s">
        <v>925</v>
      </c>
      <c r="G213" s="187" t="s">
        <v>167</v>
      </c>
      <c r="H213" s="188">
        <v>469.053</v>
      </c>
      <c r="I213" s="189"/>
      <c r="J213" s="188">
        <f t="shared" ref="J213:J229" si="30">ROUND(I213*H213,3)</f>
        <v>0</v>
      </c>
      <c r="K213" s="190"/>
      <c r="L213" s="36"/>
      <c r="M213" s="191" t="s">
        <v>1</v>
      </c>
      <c r="N213" s="192" t="s">
        <v>43</v>
      </c>
      <c r="O213" s="68"/>
      <c r="P213" s="193">
        <f t="shared" ref="P213:P229" si="31">O213*H213</f>
        <v>0</v>
      </c>
      <c r="Q213" s="193">
        <v>2.4018963000000002</v>
      </c>
      <c r="R213" s="193">
        <f t="shared" ref="R213:R229" si="32">Q213*H213</f>
        <v>1126.6166652039001</v>
      </c>
      <c r="S213" s="193">
        <v>0</v>
      </c>
      <c r="T213" s="194">
        <f t="shared" ref="T213:T229" si="33">S213*H213</f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5" t="s">
        <v>168</v>
      </c>
      <c r="AT213" s="195" t="s">
        <v>164</v>
      </c>
      <c r="AU213" s="195" t="s">
        <v>169</v>
      </c>
      <c r="AY213" s="14" t="s">
        <v>161</v>
      </c>
      <c r="BE213" s="196">
        <f t="shared" ref="BE213:BE229" si="34">IF(N213="základná",J213,0)</f>
        <v>0</v>
      </c>
      <c r="BF213" s="196">
        <f t="shared" ref="BF213:BF229" si="35">IF(N213="znížená",J213,0)</f>
        <v>0</v>
      </c>
      <c r="BG213" s="196">
        <f t="shared" ref="BG213:BG229" si="36">IF(N213="zákl. prenesená",J213,0)</f>
        <v>0</v>
      </c>
      <c r="BH213" s="196">
        <f t="shared" ref="BH213:BH229" si="37">IF(N213="zníž. prenesená",J213,0)</f>
        <v>0</v>
      </c>
      <c r="BI213" s="196">
        <f t="shared" ref="BI213:BI229" si="38">IF(N213="nulová",J213,0)</f>
        <v>0</v>
      </c>
      <c r="BJ213" s="14" t="s">
        <v>169</v>
      </c>
      <c r="BK213" s="197">
        <f t="shared" ref="BK213:BK229" si="39">ROUND(I213*H213,3)</f>
        <v>0</v>
      </c>
      <c r="BL213" s="14" t="s">
        <v>168</v>
      </c>
      <c r="BM213" s="195" t="s">
        <v>926</v>
      </c>
    </row>
    <row r="214" spans="1:65" s="2" customFormat="1" ht="16.5" customHeight="1">
      <c r="A214" s="31"/>
      <c r="B214" s="32"/>
      <c r="C214" s="184" t="s">
        <v>409</v>
      </c>
      <c r="D214" s="184" t="s">
        <v>164</v>
      </c>
      <c r="E214" s="185" t="s">
        <v>927</v>
      </c>
      <c r="F214" s="186" t="s">
        <v>928</v>
      </c>
      <c r="G214" s="187" t="s">
        <v>173</v>
      </c>
      <c r="H214" s="188">
        <v>2658.9409999999998</v>
      </c>
      <c r="I214" s="189"/>
      <c r="J214" s="188">
        <f t="shared" si="30"/>
        <v>0</v>
      </c>
      <c r="K214" s="190"/>
      <c r="L214" s="36"/>
      <c r="M214" s="191" t="s">
        <v>1</v>
      </c>
      <c r="N214" s="192" t="s">
        <v>43</v>
      </c>
      <c r="O214" s="68"/>
      <c r="P214" s="193">
        <f t="shared" si="31"/>
        <v>0</v>
      </c>
      <c r="Q214" s="193">
        <v>6.9556000000000002E-3</v>
      </c>
      <c r="R214" s="193">
        <f t="shared" si="32"/>
        <v>18.494530019599999</v>
      </c>
      <c r="S214" s="193">
        <v>0</v>
      </c>
      <c r="T214" s="194">
        <f t="shared" si="3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5" t="s">
        <v>168</v>
      </c>
      <c r="AT214" s="195" t="s">
        <v>164</v>
      </c>
      <c r="AU214" s="195" t="s">
        <v>169</v>
      </c>
      <c r="AY214" s="14" t="s">
        <v>161</v>
      </c>
      <c r="BE214" s="196">
        <f t="shared" si="34"/>
        <v>0</v>
      </c>
      <c r="BF214" s="196">
        <f t="shared" si="35"/>
        <v>0</v>
      </c>
      <c r="BG214" s="196">
        <f t="shared" si="36"/>
        <v>0</v>
      </c>
      <c r="BH214" s="196">
        <f t="shared" si="37"/>
        <v>0</v>
      </c>
      <c r="BI214" s="196">
        <f t="shared" si="38"/>
        <v>0</v>
      </c>
      <c r="BJ214" s="14" t="s">
        <v>169</v>
      </c>
      <c r="BK214" s="197">
        <f t="shared" si="39"/>
        <v>0</v>
      </c>
      <c r="BL214" s="14" t="s">
        <v>168</v>
      </c>
      <c r="BM214" s="195" t="s">
        <v>929</v>
      </c>
    </row>
    <row r="215" spans="1:65" s="2" customFormat="1" ht="16.5" customHeight="1">
      <c r="A215" s="31"/>
      <c r="B215" s="32"/>
      <c r="C215" s="184" t="s">
        <v>416</v>
      </c>
      <c r="D215" s="184" t="s">
        <v>164</v>
      </c>
      <c r="E215" s="185" t="s">
        <v>930</v>
      </c>
      <c r="F215" s="186" t="s">
        <v>931</v>
      </c>
      <c r="G215" s="187" t="s">
        <v>173</v>
      </c>
      <c r="H215" s="188">
        <v>2658.9409999999998</v>
      </c>
      <c r="I215" s="189"/>
      <c r="J215" s="188">
        <f t="shared" si="30"/>
        <v>0</v>
      </c>
      <c r="K215" s="190"/>
      <c r="L215" s="36"/>
      <c r="M215" s="191" t="s">
        <v>1</v>
      </c>
      <c r="N215" s="192" t="s">
        <v>43</v>
      </c>
      <c r="O215" s="68"/>
      <c r="P215" s="193">
        <f t="shared" si="31"/>
        <v>0</v>
      </c>
      <c r="Q215" s="193">
        <v>0</v>
      </c>
      <c r="R215" s="193">
        <f t="shared" si="32"/>
        <v>0</v>
      </c>
      <c r="S215" s="193">
        <v>0</v>
      </c>
      <c r="T215" s="194">
        <f t="shared" si="3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5" t="s">
        <v>168</v>
      </c>
      <c r="AT215" s="195" t="s">
        <v>164</v>
      </c>
      <c r="AU215" s="195" t="s">
        <v>169</v>
      </c>
      <c r="AY215" s="14" t="s">
        <v>161</v>
      </c>
      <c r="BE215" s="196">
        <f t="shared" si="34"/>
        <v>0</v>
      </c>
      <c r="BF215" s="196">
        <f t="shared" si="35"/>
        <v>0</v>
      </c>
      <c r="BG215" s="196">
        <f t="shared" si="36"/>
        <v>0</v>
      </c>
      <c r="BH215" s="196">
        <f t="shared" si="37"/>
        <v>0</v>
      </c>
      <c r="BI215" s="196">
        <f t="shared" si="38"/>
        <v>0</v>
      </c>
      <c r="BJ215" s="14" t="s">
        <v>169</v>
      </c>
      <c r="BK215" s="197">
        <f t="shared" si="39"/>
        <v>0</v>
      </c>
      <c r="BL215" s="14" t="s">
        <v>168</v>
      </c>
      <c r="BM215" s="195" t="s">
        <v>932</v>
      </c>
    </row>
    <row r="216" spans="1:65" s="2" customFormat="1" ht="21.75" customHeight="1">
      <c r="A216" s="31"/>
      <c r="B216" s="32"/>
      <c r="C216" s="184" t="s">
        <v>422</v>
      </c>
      <c r="D216" s="184" t="s">
        <v>164</v>
      </c>
      <c r="E216" s="185" t="s">
        <v>933</v>
      </c>
      <c r="F216" s="186" t="s">
        <v>934</v>
      </c>
      <c r="G216" s="187" t="s">
        <v>173</v>
      </c>
      <c r="H216" s="188">
        <v>2522.6909999999998</v>
      </c>
      <c r="I216" s="189"/>
      <c r="J216" s="188">
        <f t="shared" si="30"/>
        <v>0</v>
      </c>
      <c r="K216" s="190"/>
      <c r="L216" s="36"/>
      <c r="M216" s="191" t="s">
        <v>1</v>
      </c>
      <c r="N216" s="192" t="s">
        <v>43</v>
      </c>
      <c r="O216" s="68"/>
      <c r="P216" s="193">
        <f t="shared" si="31"/>
        <v>0</v>
      </c>
      <c r="Q216" s="193">
        <v>8.2360000000000003E-2</v>
      </c>
      <c r="R216" s="193">
        <f t="shared" si="32"/>
        <v>207.76883075999999</v>
      </c>
      <c r="S216" s="193">
        <v>0</v>
      </c>
      <c r="T216" s="194">
        <f t="shared" si="3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5" t="s">
        <v>168</v>
      </c>
      <c r="AT216" s="195" t="s">
        <v>164</v>
      </c>
      <c r="AU216" s="195" t="s">
        <v>169</v>
      </c>
      <c r="AY216" s="14" t="s">
        <v>161</v>
      </c>
      <c r="BE216" s="196">
        <f t="shared" si="34"/>
        <v>0</v>
      </c>
      <c r="BF216" s="196">
        <f t="shared" si="35"/>
        <v>0</v>
      </c>
      <c r="BG216" s="196">
        <f t="shared" si="36"/>
        <v>0</v>
      </c>
      <c r="BH216" s="196">
        <f t="shared" si="37"/>
        <v>0</v>
      </c>
      <c r="BI216" s="196">
        <f t="shared" si="38"/>
        <v>0</v>
      </c>
      <c r="BJ216" s="14" t="s">
        <v>169</v>
      </c>
      <c r="BK216" s="197">
        <f t="shared" si="39"/>
        <v>0</v>
      </c>
      <c r="BL216" s="14" t="s">
        <v>168</v>
      </c>
      <c r="BM216" s="195" t="s">
        <v>935</v>
      </c>
    </row>
    <row r="217" spans="1:65" s="2" customFormat="1" ht="21.75" customHeight="1">
      <c r="A217" s="31"/>
      <c r="B217" s="32"/>
      <c r="C217" s="184" t="s">
        <v>427</v>
      </c>
      <c r="D217" s="184" t="s">
        <v>164</v>
      </c>
      <c r="E217" s="185" t="s">
        <v>936</v>
      </c>
      <c r="F217" s="186" t="s">
        <v>937</v>
      </c>
      <c r="G217" s="187" t="s">
        <v>173</v>
      </c>
      <c r="H217" s="188">
        <v>2518.2179999999998</v>
      </c>
      <c r="I217" s="189"/>
      <c r="J217" s="188">
        <f t="shared" si="30"/>
        <v>0</v>
      </c>
      <c r="K217" s="190"/>
      <c r="L217" s="36"/>
      <c r="M217" s="191" t="s">
        <v>1</v>
      </c>
      <c r="N217" s="192" t="s">
        <v>43</v>
      </c>
      <c r="O217" s="68"/>
      <c r="P217" s="193">
        <f t="shared" si="31"/>
        <v>0</v>
      </c>
      <c r="Q217" s="193">
        <v>0</v>
      </c>
      <c r="R217" s="193">
        <f t="shared" si="32"/>
        <v>0</v>
      </c>
      <c r="S217" s="193">
        <v>0</v>
      </c>
      <c r="T217" s="194">
        <f t="shared" si="3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5" t="s">
        <v>168</v>
      </c>
      <c r="AT217" s="195" t="s">
        <v>164</v>
      </c>
      <c r="AU217" s="195" t="s">
        <v>169</v>
      </c>
      <c r="AY217" s="14" t="s">
        <v>161</v>
      </c>
      <c r="BE217" s="196">
        <f t="shared" si="34"/>
        <v>0</v>
      </c>
      <c r="BF217" s="196">
        <f t="shared" si="35"/>
        <v>0</v>
      </c>
      <c r="BG217" s="196">
        <f t="shared" si="36"/>
        <v>0</v>
      </c>
      <c r="BH217" s="196">
        <f t="shared" si="37"/>
        <v>0</v>
      </c>
      <c r="BI217" s="196">
        <f t="shared" si="38"/>
        <v>0</v>
      </c>
      <c r="BJ217" s="14" t="s">
        <v>169</v>
      </c>
      <c r="BK217" s="197">
        <f t="shared" si="39"/>
        <v>0</v>
      </c>
      <c r="BL217" s="14" t="s">
        <v>168</v>
      </c>
      <c r="BM217" s="195" t="s">
        <v>938</v>
      </c>
    </row>
    <row r="218" spans="1:65" s="2" customFormat="1" ht="33" customHeight="1">
      <c r="A218" s="31"/>
      <c r="B218" s="32"/>
      <c r="C218" s="184" t="s">
        <v>432</v>
      </c>
      <c r="D218" s="184" t="s">
        <v>164</v>
      </c>
      <c r="E218" s="185" t="s">
        <v>939</v>
      </c>
      <c r="F218" s="186" t="s">
        <v>940</v>
      </c>
      <c r="G218" s="187" t="s">
        <v>173</v>
      </c>
      <c r="H218" s="188">
        <v>34.953000000000003</v>
      </c>
      <c r="I218" s="189"/>
      <c r="J218" s="188">
        <f t="shared" si="30"/>
        <v>0</v>
      </c>
      <c r="K218" s="190"/>
      <c r="L218" s="36"/>
      <c r="M218" s="191" t="s">
        <v>1</v>
      </c>
      <c r="N218" s="192" t="s">
        <v>43</v>
      </c>
      <c r="O218" s="68"/>
      <c r="P218" s="193">
        <f t="shared" si="31"/>
        <v>0</v>
      </c>
      <c r="Q218" s="193">
        <v>3.2904999999999997E-2</v>
      </c>
      <c r="R218" s="193">
        <f t="shared" si="32"/>
        <v>1.1501284649999999</v>
      </c>
      <c r="S218" s="193">
        <v>0</v>
      </c>
      <c r="T218" s="194">
        <f t="shared" si="33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5" t="s">
        <v>168</v>
      </c>
      <c r="AT218" s="195" t="s">
        <v>164</v>
      </c>
      <c r="AU218" s="195" t="s">
        <v>169</v>
      </c>
      <c r="AY218" s="14" t="s">
        <v>161</v>
      </c>
      <c r="BE218" s="196">
        <f t="shared" si="34"/>
        <v>0</v>
      </c>
      <c r="BF218" s="196">
        <f t="shared" si="35"/>
        <v>0</v>
      </c>
      <c r="BG218" s="196">
        <f t="shared" si="36"/>
        <v>0</v>
      </c>
      <c r="BH218" s="196">
        <f t="shared" si="37"/>
        <v>0</v>
      </c>
      <c r="BI218" s="196">
        <f t="shared" si="38"/>
        <v>0</v>
      </c>
      <c r="BJ218" s="14" t="s">
        <v>169</v>
      </c>
      <c r="BK218" s="197">
        <f t="shared" si="39"/>
        <v>0</v>
      </c>
      <c r="BL218" s="14" t="s">
        <v>168</v>
      </c>
      <c r="BM218" s="195" t="s">
        <v>941</v>
      </c>
    </row>
    <row r="219" spans="1:65" s="2" customFormat="1" ht="33" customHeight="1">
      <c r="A219" s="31"/>
      <c r="B219" s="32"/>
      <c r="C219" s="184" t="s">
        <v>437</v>
      </c>
      <c r="D219" s="184" t="s">
        <v>164</v>
      </c>
      <c r="E219" s="185" t="s">
        <v>942</v>
      </c>
      <c r="F219" s="186" t="s">
        <v>943</v>
      </c>
      <c r="G219" s="187" t="s">
        <v>173</v>
      </c>
      <c r="H219" s="188">
        <v>34.953000000000003</v>
      </c>
      <c r="I219" s="189"/>
      <c r="J219" s="188">
        <f t="shared" si="30"/>
        <v>0</v>
      </c>
      <c r="K219" s="190"/>
      <c r="L219" s="36"/>
      <c r="M219" s="191" t="s">
        <v>1</v>
      </c>
      <c r="N219" s="192" t="s">
        <v>43</v>
      </c>
      <c r="O219" s="68"/>
      <c r="P219" s="193">
        <f t="shared" si="31"/>
        <v>0</v>
      </c>
      <c r="Q219" s="193">
        <v>0</v>
      </c>
      <c r="R219" s="193">
        <f t="shared" si="32"/>
        <v>0</v>
      </c>
      <c r="S219" s="193">
        <v>0</v>
      </c>
      <c r="T219" s="194">
        <f t="shared" si="3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5" t="s">
        <v>168</v>
      </c>
      <c r="AT219" s="195" t="s">
        <v>164</v>
      </c>
      <c r="AU219" s="195" t="s">
        <v>169</v>
      </c>
      <c r="AY219" s="14" t="s">
        <v>161</v>
      </c>
      <c r="BE219" s="196">
        <f t="shared" si="34"/>
        <v>0</v>
      </c>
      <c r="BF219" s="196">
        <f t="shared" si="35"/>
        <v>0</v>
      </c>
      <c r="BG219" s="196">
        <f t="shared" si="36"/>
        <v>0</v>
      </c>
      <c r="BH219" s="196">
        <f t="shared" si="37"/>
        <v>0</v>
      </c>
      <c r="BI219" s="196">
        <f t="shared" si="38"/>
        <v>0</v>
      </c>
      <c r="BJ219" s="14" t="s">
        <v>169</v>
      </c>
      <c r="BK219" s="197">
        <f t="shared" si="39"/>
        <v>0</v>
      </c>
      <c r="BL219" s="14" t="s">
        <v>168</v>
      </c>
      <c r="BM219" s="195" t="s">
        <v>944</v>
      </c>
    </row>
    <row r="220" spans="1:65" s="2" customFormat="1" ht="21.75" customHeight="1">
      <c r="A220" s="31"/>
      <c r="B220" s="32"/>
      <c r="C220" s="184" t="s">
        <v>440</v>
      </c>
      <c r="D220" s="184" t="s">
        <v>164</v>
      </c>
      <c r="E220" s="185" t="s">
        <v>945</v>
      </c>
      <c r="F220" s="186" t="s">
        <v>946</v>
      </c>
      <c r="G220" s="187" t="s">
        <v>352</v>
      </c>
      <c r="H220" s="188">
        <v>1E-3</v>
      </c>
      <c r="I220" s="189"/>
      <c r="J220" s="188">
        <f t="shared" si="30"/>
        <v>0</v>
      </c>
      <c r="K220" s="190"/>
      <c r="L220" s="36"/>
      <c r="M220" s="191" t="s">
        <v>1</v>
      </c>
      <c r="N220" s="192" t="s">
        <v>43</v>
      </c>
      <c r="O220" s="68"/>
      <c r="P220" s="193">
        <f t="shared" si="31"/>
        <v>0</v>
      </c>
      <c r="Q220" s="193">
        <v>1.0172000000000001</v>
      </c>
      <c r="R220" s="193">
        <f t="shared" si="32"/>
        <v>1.0172000000000002E-3</v>
      </c>
      <c r="S220" s="193">
        <v>0</v>
      </c>
      <c r="T220" s="194">
        <f t="shared" si="3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5" t="s">
        <v>168</v>
      </c>
      <c r="AT220" s="195" t="s">
        <v>164</v>
      </c>
      <c r="AU220" s="195" t="s">
        <v>169</v>
      </c>
      <c r="AY220" s="14" t="s">
        <v>161</v>
      </c>
      <c r="BE220" s="196">
        <f t="shared" si="34"/>
        <v>0</v>
      </c>
      <c r="BF220" s="196">
        <f t="shared" si="35"/>
        <v>0</v>
      </c>
      <c r="BG220" s="196">
        <f t="shared" si="36"/>
        <v>0</v>
      </c>
      <c r="BH220" s="196">
        <f t="shared" si="37"/>
        <v>0</v>
      </c>
      <c r="BI220" s="196">
        <f t="shared" si="38"/>
        <v>0</v>
      </c>
      <c r="BJ220" s="14" t="s">
        <v>169</v>
      </c>
      <c r="BK220" s="197">
        <f t="shared" si="39"/>
        <v>0</v>
      </c>
      <c r="BL220" s="14" t="s">
        <v>168</v>
      </c>
      <c r="BM220" s="195" t="s">
        <v>947</v>
      </c>
    </row>
    <row r="221" spans="1:65" s="2" customFormat="1" ht="21.75" customHeight="1">
      <c r="A221" s="31"/>
      <c r="B221" s="32"/>
      <c r="C221" s="184" t="s">
        <v>445</v>
      </c>
      <c r="D221" s="184" t="s">
        <v>164</v>
      </c>
      <c r="E221" s="185" t="s">
        <v>948</v>
      </c>
      <c r="F221" s="186" t="s">
        <v>949</v>
      </c>
      <c r="G221" s="187" t="s">
        <v>352</v>
      </c>
      <c r="H221" s="188">
        <v>60.351999999999997</v>
      </c>
      <c r="I221" s="189"/>
      <c r="J221" s="188">
        <f t="shared" si="30"/>
        <v>0</v>
      </c>
      <c r="K221" s="190"/>
      <c r="L221" s="36"/>
      <c r="M221" s="191" t="s">
        <v>1</v>
      </c>
      <c r="N221" s="192" t="s">
        <v>43</v>
      </c>
      <c r="O221" s="68"/>
      <c r="P221" s="193">
        <f t="shared" si="31"/>
        <v>0</v>
      </c>
      <c r="Q221" s="193">
        <v>1.016283432</v>
      </c>
      <c r="R221" s="193">
        <f t="shared" si="32"/>
        <v>61.334737688064003</v>
      </c>
      <c r="S221" s="193">
        <v>0</v>
      </c>
      <c r="T221" s="194">
        <f t="shared" si="3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5" t="s">
        <v>168</v>
      </c>
      <c r="AT221" s="195" t="s">
        <v>164</v>
      </c>
      <c r="AU221" s="195" t="s">
        <v>169</v>
      </c>
      <c r="AY221" s="14" t="s">
        <v>161</v>
      </c>
      <c r="BE221" s="196">
        <f t="shared" si="34"/>
        <v>0</v>
      </c>
      <c r="BF221" s="196">
        <f t="shared" si="35"/>
        <v>0</v>
      </c>
      <c r="BG221" s="196">
        <f t="shared" si="36"/>
        <v>0</v>
      </c>
      <c r="BH221" s="196">
        <f t="shared" si="37"/>
        <v>0</v>
      </c>
      <c r="BI221" s="196">
        <f t="shared" si="38"/>
        <v>0</v>
      </c>
      <c r="BJ221" s="14" t="s">
        <v>169</v>
      </c>
      <c r="BK221" s="197">
        <f t="shared" si="39"/>
        <v>0</v>
      </c>
      <c r="BL221" s="14" t="s">
        <v>168</v>
      </c>
      <c r="BM221" s="195" t="s">
        <v>950</v>
      </c>
    </row>
    <row r="222" spans="1:65" s="2" customFormat="1" ht="33" customHeight="1">
      <c r="A222" s="31"/>
      <c r="B222" s="32"/>
      <c r="C222" s="184" t="s">
        <v>449</v>
      </c>
      <c r="D222" s="184" t="s">
        <v>164</v>
      </c>
      <c r="E222" s="185" t="s">
        <v>951</v>
      </c>
      <c r="F222" s="186" t="s">
        <v>952</v>
      </c>
      <c r="G222" s="187" t="s">
        <v>352</v>
      </c>
      <c r="H222" s="188">
        <v>1.7999999999999999E-2</v>
      </c>
      <c r="I222" s="189"/>
      <c r="J222" s="188">
        <f t="shared" si="30"/>
        <v>0</v>
      </c>
      <c r="K222" s="190"/>
      <c r="L222" s="36"/>
      <c r="M222" s="191" t="s">
        <v>1</v>
      </c>
      <c r="N222" s="192" t="s">
        <v>43</v>
      </c>
      <c r="O222" s="68"/>
      <c r="P222" s="193">
        <f t="shared" si="31"/>
        <v>0</v>
      </c>
      <c r="Q222" s="193">
        <v>1.20296</v>
      </c>
      <c r="R222" s="193">
        <f t="shared" si="32"/>
        <v>2.165328E-2</v>
      </c>
      <c r="S222" s="193">
        <v>0</v>
      </c>
      <c r="T222" s="194">
        <f t="shared" si="3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5" t="s">
        <v>168</v>
      </c>
      <c r="AT222" s="195" t="s">
        <v>164</v>
      </c>
      <c r="AU222" s="195" t="s">
        <v>169</v>
      </c>
      <c r="AY222" s="14" t="s">
        <v>161</v>
      </c>
      <c r="BE222" s="196">
        <f t="shared" si="34"/>
        <v>0</v>
      </c>
      <c r="BF222" s="196">
        <f t="shared" si="35"/>
        <v>0</v>
      </c>
      <c r="BG222" s="196">
        <f t="shared" si="36"/>
        <v>0</v>
      </c>
      <c r="BH222" s="196">
        <f t="shared" si="37"/>
        <v>0</v>
      </c>
      <c r="BI222" s="196">
        <f t="shared" si="38"/>
        <v>0</v>
      </c>
      <c r="BJ222" s="14" t="s">
        <v>169</v>
      </c>
      <c r="BK222" s="197">
        <f t="shared" si="39"/>
        <v>0</v>
      </c>
      <c r="BL222" s="14" t="s">
        <v>168</v>
      </c>
      <c r="BM222" s="195" t="s">
        <v>953</v>
      </c>
    </row>
    <row r="223" spans="1:65" s="2" customFormat="1" ht="21.75" customHeight="1">
      <c r="A223" s="31"/>
      <c r="B223" s="32"/>
      <c r="C223" s="184" t="s">
        <v>453</v>
      </c>
      <c r="D223" s="184" t="s">
        <v>164</v>
      </c>
      <c r="E223" s="185" t="s">
        <v>954</v>
      </c>
      <c r="F223" s="186" t="s">
        <v>955</v>
      </c>
      <c r="G223" s="187" t="s">
        <v>167</v>
      </c>
      <c r="H223" s="188">
        <v>13.944000000000001</v>
      </c>
      <c r="I223" s="189"/>
      <c r="J223" s="188">
        <f t="shared" si="30"/>
        <v>0</v>
      </c>
      <c r="K223" s="190"/>
      <c r="L223" s="36"/>
      <c r="M223" s="191" t="s">
        <v>1</v>
      </c>
      <c r="N223" s="192" t="s">
        <v>43</v>
      </c>
      <c r="O223" s="68"/>
      <c r="P223" s="193">
        <f t="shared" si="31"/>
        <v>0</v>
      </c>
      <c r="Q223" s="193">
        <v>2.2405599999999999</v>
      </c>
      <c r="R223" s="193">
        <f t="shared" si="32"/>
        <v>31.242368639999999</v>
      </c>
      <c r="S223" s="193">
        <v>0</v>
      </c>
      <c r="T223" s="194">
        <f t="shared" si="3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5" t="s">
        <v>168</v>
      </c>
      <c r="AT223" s="195" t="s">
        <v>164</v>
      </c>
      <c r="AU223" s="195" t="s">
        <v>169</v>
      </c>
      <c r="AY223" s="14" t="s">
        <v>161</v>
      </c>
      <c r="BE223" s="196">
        <f t="shared" si="34"/>
        <v>0</v>
      </c>
      <c r="BF223" s="196">
        <f t="shared" si="35"/>
        <v>0</v>
      </c>
      <c r="BG223" s="196">
        <f t="shared" si="36"/>
        <v>0</v>
      </c>
      <c r="BH223" s="196">
        <f t="shared" si="37"/>
        <v>0</v>
      </c>
      <c r="BI223" s="196">
        <f t="shared" si="38"/>
        <v>0</v>
      </c>
      <c r="BJ223" s="14" t="s">
        <v>169</v>
      </c>
      <c r="BK223" s="197">
        <f t="shared" si="39"/>
        <v>0</v>
      </c>
      <c r="BL223" s="14" t="s">
        <v>168</v>
      </c>
      <c r="BM223" s="195" t="s">
        <v>956</v>
      </c>
    </row>
    <row r="224" spans="1:65" s="2" customFormat="1" ht="21.75" customHeight="1">
      <c r="A224" s="31"/>
      <c r="B224" s="32"/>
      <c r="C224" s="184" t="s">
        <v>457</v>
      </c>
      <c r="D224" s="184" t="s">
        <v>164</v>
      </c>
      <c r="E224" s="185" t="s">
        <v>957</v>
      </c>
      <c r="F224" s="186" t="s">
        <v>958</v>
      </c>
      <c r="G224" s="187" t="s">
        <v>352</v>
      </c>
      <c r="H224" s="188">
        <v>0.26200000000000001</v>
      </c>
      <c r="I224" s="189"/>
      <c r="J224" s="188">
        <f t="shared" si="30"/>
        <v>0</v>
      </c>
      <c r="K224" s="190"/>
      <c r="L224" s="36"/>
      <c r="M224" s="191" t="s">
        <v>1</v>
      </c>
      <c r="N224" s="192" t="s">
        <v>43</v>
      </c>
      <c r="O224" s="68"/>
      <c r="P224" s="193">
        <f t="shared" si="31"/>
        <v>0</v>
      </c>
      <c r="Q224" s="193">
        <v>1.0165500000000001</v>
      </c>
      <c r="R224" s="193">
        <f t="shared" si="32"/>
        <v>0.26633610000000002</v>
      </c>
      <c r="S224" s="193">
        <v>0</v>
      </c>
      <c r="T224" s="194">
        <f t="shared" si="3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5" t="s">
        <v>168</v>
      </c>
      <c r="AT224" s="195" t="s">
        <v>164</v>
      </c>
      <c r="AU224" s="195" t="s">
        <v>169</v>
      </c>
      <c r="AY224" s="14" t="s">
        <v>161</v>
      </c>
      <c r="BE224" s="196">
        <f t="shared" si="34"/>
        <v>0</v>
      </c>
      <c r="BF224" s="196">
        <f t="shared" si="35"/>
        <v>0</v>
      </c>
      <c r="BG224" s="196">
        <f t="shared" si="36"/>
        <v>0</v>
      </c>
      <c r="BH224" s="196">
        <f t="shared" si="37"/>
        <v>0</v>
      </c>
      <c r="BI224" s="196">
        <f t="shared" si="38"/>
        <v>0</v>
      </c>
      <c r="BJ224" s="14" t="s">
        <v>169</v>
      </c>
      <c r="BK224" s="197">
        <f t="shared" si="39"/>
        <v>0</v>
      </c>
      <c r="BL224" s="14" t="s">
        <v>168</v>
      </c>
      <c r="BM224" s="195" t="s">
        <v>959</v>
      </c>
    </row>
    <row r="225" spans="1:65" s="2" customFormat="1" ht="21.75" customHeight="1">
      <c r="A225" s="31"/>
      <c r="B225" s="32"/>
      <c r="C225" s="184" t="s">
        <v>461</v>
      </c>
      <c r="D225" s="184" t="s">
        <v>164</v>
      </c>
      <c r="E225" s="185" t="s">
        <v>960</v>
      </c>
      <c r="F225" s="186" t="s">
        <v>961</v>
      </c>
      <c r="G225" s="187" t="s">
        <v>352</v>
      </c>
      <c r="H225" s="188">
        <v>0.88900000000000001</v>
      </c>
      <c r="I225" s="189"/>
      <c r="J225" s="188">
        <f t="shared" si="30"/>
        <v>0</v>
      </c>
      <c r="K225" s="190"/>
      <c r="L225" s="36"/>
      <c r="M225" s="191" t="s">
        <v>1</v>
      </c>
      <c r="N225" s="192" t="s">
        <v>43</v>
      </c>
      <c r="O225" s="68"/>
      <c r="P225" s="193">
        <f t="shared" si="31"/>
        <v>0</v>
      </c>
      <c r="Q225" s="193">
        <v>1.0165683299999999</v>
      </c>
      <c r="R225" s="193">
        <f t="shared" si="32"/>
        <v>0.90372924536999988</v>
      </c>
      <c r="S225" s="193">
        <v>0</v>
      </c>
      <c r="T225" s="194">
        <f t="shared" si="33"/>
        <v>0</v>
      </c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R225" s="195" t="s">
        <v>168</v>
      </c>
      <c r="AT225" s="195" t="s">
        <v>164</v>
      </c>
      <c r="AU225" s="195" t="s">
        <v>169</v>
      </c>
      <c r="AY225" s="14" t="s">
        <v>161</v>
      </c>
      <c r="BE225" s="196">
        <f t="shared" si="34"/>
        <v>0</v>
      </c>
      <c r="BF225" s="196">
        <f t="shared" si="35"/>
        <v>0</v>
      </c>
      <c r="BG225" s="196">
        <f t="shared" si="36"/>
        <v>0</v>
      </c>
      <c r="BH225" s="196">
        <f t="shared" si="37"/>
        <v>0</v>
      </c>
      <c r="BI225" s="196">
        <f t="shared" si="38"/>
        <v>0</v>
      </c>
      <c r="BJ225" s="14" t="s">
        <v>169</v>
      </c>
      <c r="BK225" s="197">
        <f t="shared" si="39"/>
        <v>0</v>
      </c>
      <c r="BL225" s="14" t="s">
        <v>168</v>
      </c>
      <c r="BM225" s="195" t="s">
        <v>962</v>
      </c>
    </row>
    <row r="226" spans="1:65" s="2" customFormat="1" ht="33" customHeight="1">
      <c r="A226" s="31"/>
      <c r="B226" s="32"/>
      <c r="C226" s="184" t="s">
        <v>465</v>
      </c>
      <c r="D226" s="184" t="s">
        <v>164</v>
      </c>
      <c r="E226" s="185" t="s">
        <v>963</v>
      </c>
      <c r="F226" s="186" t="s">
        <v>964</v>
      </c>
      <c r="G226" s="187" t="s">
        <v>173</v>
      </c>
      <c r="H226" s="188">
        <v>79.867999999999995</v>
      </c>
      <c r="I226" s="189"/>
      <c r="J226" s="188">
        <f t="shared" si="30"/>
        <v>0</v>
      </c>
      <c r="K226" s="190"/>
      <c r="L226" s="36"/>
      <c r="M226" s="191" t="s">
        <v>1</v>
      </c>
      <c r="N226" s="192" t="s">
        <v>43</v>
      </c>
      <c r="O226" s="68"/>
      <c r="P226" s="193">
        <f t="shared" si="31"/>
        <v>0</v>
      </c>
      <c r="Q226" s="193">
        <v>6.6252770000000002E-2</v>
      </c>
      <c r="R226" s="193">
        <f t="shared" si="32"/>
        <v>5.2914762343600001</v>
      </c>
      <c r="S226" s="193">
        <v>0</v>
      </c>
      <c r="T226" s="194">
        <f t="shared" si="33"/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5" t="s">
        <v>168</v>
      </c>
      <c r="AT226" s="195" t="s">
        <v>164</v>
      </c>
      <c r="AU226" s="195" t="s">
        <v>169</v>
      </c>
      <c r="AY226" s="14" t="s">
        <v>161</v>
      </c>
      <c r="BE226" s="196">
        <f t="shared" si="34"/>
        <v>0</v>
      </c>
      <c r="BF226" s="196">
        <f t="shared" si="35"/>
        <v>0</v>
      </c>
      <c r="BG226" s="196">
        <f t="shared" si="36"/>
        <v>0</v>
      </c>
      <c r="BH226" s="196">
        <f t="shared" si="37"/>
        <v>0</v>
      </c>
      <c r="BI226" s="196">
        <f t="shared" si="38"/>
        <v>0</v>
      </c>
      <c r="BJ226" s="14" t="s">
        <v>169</v>
      </c>
      <c r="BK226" s="197">
        <f t="shared" si="39"/>
        <v>0</v>
      </c>
      <c r="BL226" s="14" t="s">
        <v>168</v>
      </c>
      <c r="BM226" s="195" t="s">
        <v>965</v>
      </c>
    </row>
    <row r="227" spans="1:65" s="2" customFormat="1" ht="33" customHeight="1">
      <c r="A227" s="31"/>
      <c r="B227" s="32"/>
      <c r="C227" s="184" t="s">
        <v>469</v>
      </c>
      <c r="D227" s="184" t="s">
        <v>164</v>
      </c>
      <c r="E227" s="185" t="s">
        <v>966</v>
      </c>
      <c r="F227" s="186" t="s">
        <v>967</v>
      </c>
      <c r="G227" s="187" t="s">
        <v>173</v>
      </c>
      <c r="H227" s="188">
        <v>79.867999999999995</v>
      </c>
      <c r="I227" s="189"/>
      <c r="J227" s="188">
        <f t="shared" si="30"/>
        <v>0</v>
      </c>
      <c r="K227" s="190"/>
      <c r="L227" s="36"/>
      <c r="M227" s="191" t="s">
        <v>1</v>
      </c>
      <c r="N227" s="192" t="s">
        <v>43</v>
      </c>
      <c r="O227" s="68"/>
      <c r="P227" s="193">
        <f t="shared" si="31"/>
        <v>0</v>
      </c>
      <c r="Q227" s="193">
        <v>0</v>
      </c>
      <c r="R227" s="193">
        <f t="shared" si="32"/>
        <v>0</v>
      </c>
      <c r="S227" s="193">
        <v>0</v>
      </c>
      <c r="T227" s="194">
        <f t="shared" si="3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5" t="s">
        <v>168</v>
      </c>
      <c r="AT227" s="195" t="s">
        <v>164</v>
      </c>
      <c r="AU227" s="195" t="s">
        <v>169</v>
      </c>
      <c r="AY227" s="14" t="s">
        <v>161</v>
      </c>
      <c r="BE227" s="196">
        <f t="shared" si="34"/>
        <v>0</v>
      </c>
      <c r="BF227" s="196">
        <f t="shared" si="35"/>
        <v>0</v>
      </c>
      <c r="BG227" s="196">
        <f t="shared" si="36"/>
        <v>0</v>
      </c>
      <c r="BH227" s="196">
        <f t="shared" si="37"/>
        <v>0</v>
      </c>
      <c r="BI227" s="196">
        <f t="shared" si="38"/>
        <v>0</v>
      </c>
      <c r="BJ227" s="14" t="s">
        <v>169</v>
      </c>
      <c r="BK227" s="197">
        <f t="shared" si="39"/>
        <v>0</v>
      </c>
      <c r="BL227" s="14" t="s">
        <v>168</v>
      </c>
      <c r="BM227" s="195" t="s">
        <v>968</v>
      </c>
    </row>
    <row r="228" spans="1:65" s="2" customFormat="1" ht="21.75" customHeight="1">
      <c r="A228" s="31"/>
      <c r="B228" s="32"/>
      <c r="C228" s="184" t="s">
        <v>473</v>
      </c>
      <c r="D228" s="184" t="s">
        <v>164</v>
      </c>
      <c r="E228" s="185" t="s">
        <v>969</v>
      </c>
      <c r="F228" s="186" t="s">
        <v>970</v>
      </c>
      <c r="G228" s="187" t="s">
        <v>173</v>
      </c>
      <c r="H228" s="188">
        <v>63.45</v>
      </c>
      <c r="I228" s="189"/>
      <c r="J228" s="188">
        <f t="shared" si="30"/>
        <v>0</v>
      </c>
      <c r="K228" s="190"/>
      <c r="L228" s="36"/>
      <c r="M228" s="191" t="s">
        <v>1</v>
      </c>
      <c r="N228" s="192" t="s">
        <v>43</v>
      </c>
      <c r="O228" s="68"/>
      <c r="P228" s="193">
        <f t="shared" si="31"/>
        <v>0</v>
      </c>
      <c r="Q228" s="193">
        <v>6.0600000000000003E-3</v>
      </c>
      <c r="R228" s="193">
        <f t="shared" si="32"/>
        <v>0.38450700000000004</v>
      </c>
      <c r="S228" s="193">
        <v>0</v>
      </c>
      <c r="T228" s="194">
        <f t="shared" si="3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5" t="s">
        <v>168</v>
      </c>
      <c r="AT228" s="195" t="s">
        <v>164</v>
      </c>
      <c r="AU228" s="195" t="s">
        <v>169</v>
      </c>
      <c r="AY228" s="14" t="s">
        <v>161</v>
      </c>
      <c r="BE228" s="196">
        <f t="shared" si="34"/>
        <v>0</v>
      </c>
      <c r="BF228" s="196">
        <f t="shared" si="35"/>
        <v>0</v>
      </c>
      <c r="BG228" s="196">
        <f t="shared" si="36"/>
        <v>0</v>
      </c>
      <c r="BH228" s="196">
        <f t="shared" si="37"/>
        <v>0</v>
      </c>
      <c r="BI228" s="196">
        <f t="shared" si="38"/>
        <v>0</v>
      </c>
      <c r="BJ228" s="14" t="s">
        <v>169</v>
      </c>
      <c r="BK228" s="197">
        <f t="shared" si="39"/>
        <v>0</v>
      </c>
      <c r="BL228" s="14" t="s">
        <v>168</v>
      </c>
      <c r="BM228" s="195" t="s">
        <v>971</v>
      </c>
    </row>
    <row r="229" spans="1:65" s="2" customFormat="1" ht="21.75" customHeight="1">
      <c r="A229" s="31"/>
      <c r="B229" s="32"/>
      <c r="C229" s="184" t="s">
        <v>479</v>
      </c>
      <c r="D229" s="184" t="s">
        <v>164</v>
      </c>
      <c r="E229" s="185" t="s">
        <v>972</v>
      </c>
      <c r="F229" s="186" t="s">
        <v>973</v>
      </c>
      <c r="G229" s="187" t="s">
        <v>173</v>
      </c>
      <c r="H229" s="188">
        <v>63.45</v>
      </c>
      <c r="I229" s="189"/>
      <c r="J229" s="188">
        <f t="shared" si="30"/>
        <v>0</v>
      </c>
      <c r="K229" s="190"/>
      <c r="L229" s="36"/>
      <c r="M229" s="191" t="s">
        <v>1</v>
      </c>
      <c r="N229" s="192" t="s">
        <v>43</v>
      </c>
      <c r="O229" s="68"/>
      <c r="P229" s="193">
        <f t="shared" si="31"/>
        <v>0</v>
      </c>
      <c r="Q229" s="193">
        <v>0</v>
      </c>
      <c r="R229" s="193">
        <f t="shared" si="32"/>
        <v>0</v>
      </c>
      <c r="S229" s="193">
        <v>0</v>
      </c>
      <c r="T229" s="194">
        <f t="shared" si="3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5" t="s">
        <v>168</v>
      </c>
      <c r="AT229" s="195" t="s">
        <v>164</v>
      </c>
      <c r="AU229" s="195" t="s">
        <v>169</v>
      </c>
      <c r="AY229" s="14" t="s">
        <v>161</v>
      </c>
      <c r="BE229" s="196">
        <f t="shared" si="34"/>
        <v>0</v>
      </c>
      <c r="BF229" s="196">
        <f t="shared" si="35"/>
        <v>0</v>
      </c>
      <c r="BG229" s="196">
        <f t="shared" si="36"/>
        <v>0</v>
      </c>
      <c r="BH229" s="196">
        <f t="shared" si="37"/>
        <v>0</v>
      </c>
      <c r="BI229" s="196">
        <f t="shared" si="38"/>
        <v>0</v>
      </c>
      <c r="BJ229" s="14" t="s">
        <v>169</v>
      </c>
      <c r="BK229" s="197">
        <f t="shared" si="39"/>
        <v>0</v>
      </c>
      <c r="BL229" s="14" t="s">
        <v>168</v>
      </c>
      <c r="BM229" s="195" t="s">
        <v>974</v>
      </c>
    </row>
    <row r="230" spans="1:65" s="12" customFormat="1" ht="22.95" customHeight="1">
      <c r="B230" s="168"/>
      <c r="C230" s="169"/>
      <c r="D230" s="170" t="s">
        <v>76</v>
      </c>
      <c r="E230" s="182" t="s">
        <v>175</v>
      </c>
      <c r="F230" s="182" t="s">
        <v>176</v>
      </c>
      <c r="G230" s="169"/>
      <c r="H230" s="169"/>
      <c r="I230" s="172"/>
      <c r="J230" s="183">
        <f>BK230</f>
        <v>0</v>
      </c>
      <c r="K230" s="169"/>
      <c r="L230" s="174"/>
      <c r="M230" s="175"/>
      <c r="N230" s="176"/>
      <c r="O230" s="176"/>
      <c r="P230" s="177">
        <f>SUM(P231:P276)</f>
        <v>0</v>
      </c>
      <c r="Q230" s="176"/>
      <c r="R230" s="177">
        <f>SUM(R231:R276)</f>
        <v>725.83680300329979</v>
      </c>
      <c r="S230" s="176"/>
      <c r="T230" s="178">
        <f>SUM(T231:T276)</f>
        <v>0</v>
      </c>
      <c r="AR230" s="179" t="s">
        <v>85</v>
      </c>
      <c r="AT230" s="180" t="s">
        <v>76</v>
      </c>
      <c r="AU230" s="180" t="s">
        <v>85</v>
      </c>
      <c r="AY230" s="179" t="s">
        <v>161</v>
      </c>
      <c r="BK230" s="181">
        <f>SUM(BK231:BK276)</f>
        <v>0</v>
      </c>
    </row>
    <row r="231" spans="1:65" s="2" customFormat="1" ht="21.75" customHeight="1">
      <c r="A231" s="31"/>
      <c r="B231" s="32"/>
      <c r="C231" s="184" t="s">
        <v>482</v>
      </c>
      <c r="D231" s="184" t="s">
        <v>164</v>
      </c>
      <c r="E231" s="185" t="s">
        <v>177</v>
      </c>
      <c r="F231" s="186" t="s">
        <v>178</v>
      </c>
      <c r="G231" s="187" t="s">
        <v>173</v>
      </c>
      <c r="H231" s="188">
        <v>499.48</v>
      </c>
      <c r="I231" s="189"/>
      <c r="J231" s="188">
        <f t="shared" ref="J231:J276" si="40">ROUND(I231*H231,3)</f>
        <v>0</v>
      </c>
      <c r="K231" s="190"/>
      <c r="L231" s="36"/>
      <c r="M231" s="191" t="s">
        <v>1</v>
      </c>
      <c r="N231" s="192" t="s">
        <v>43</v>
      </c>
      <c r="O231" s="68"/>
      <c r="P231" s="193">
        <f t="shared" ref="P231:P276" si="41">O231*H231</f>
        <v>0</v>
      </c>
      <c r="Q231" s="193">
        <v>1.9136000000000001E-4</v>
      </c>
      <c r="R231" s="193">
        <f t="shared" ref="R231:R276" si="42">Q231*H231</f>
        <v>9.5580492800000014E-2</v>
      </c>
      <c r="S231" s="193">
        <v>0</v>
      </c>
      <c r="T231" s="194">
        <f t="shared" ref="T231:T276" si="43">S231*H231</f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5" t="s">
        <v>168</v>
      </c>
      <c r="AT231" s="195" t="s">
        <v>164</v>
      </c>
      <c r="AU231" s="195" t="s">
        <v>169</v>
      </c>
      <c r="AY231" s="14" t="s">
        <v>161</v>
      </c>
      <c r="BE231" s="196">
        <f t="shared" ref="BE231:BE276" si="44">IF(N231="základná",J231,0)</f>
        <v>0</v>
      </c>
      <c r="BF231" s="196">
        <f t="shared" ref="BF231:BF276" si="45">IF(N231="znížená",J231,0)</f>
        <v>0</v>
      </c>
      <c r="BG231" s="196">
        <f t="shared" ref="BG231:BG276" si="46">IF(N231="zákl. prenesená",J231,0)</f>
        <v>0</v>
      </c>
      <c r="BH231" s="196">
        <f t="shared" ref="BH231:BH276" si="47">IF(N231="zníž. prenesená",J231,0)</f>
        <v>0</v>
      </c>
      <c r="BI231" s="196">
        <f t="shared" ref="BI231:BI276" si="48">IF(N231="nulová",J231,0)</f>
        <v>0</v>
      </c>
      <c r="BJ231" s="14" t="s">
        <v>169</v>
      </c>
      <c r="BK231" s="197">
        <f t="shared" ref="BK231:BK276" si="49">ROUND(I231*H231,3)</f>
        <v>0</v>
      </c>
      <c r="BL231" s="14" t="s">
        <v>168</v>
      </c>
      <c r="BM231" s="195" t="s">
        <v>975</v>
      </c>
    </row>
    <row r="232" spans="1:65" s="2" customFormat="1" ht="21.75" customHeight="1">
      <c r="A232" s="31"/>
      <c r="B232" s="32"/>
      <c r="C232" s="184" t="s">
        <v>486</v>
      </c>
      <c r="D232" s="184" t="s">
        <v>164</v>
      </c>
      <c r="E232" s="185" t="s">
        <v>976</v>
      </c>
      <c r="F232" s="186" t="s">
        <v>977</v>
      </c>
      <c r="G232" s="187" t="s">
        <v>173</v>
      </c>
      <c r="H232" s="188">
        <v>627.09299999999996</v>
      </c>
      <c r="I232" s="189"/>
      <c r="J232" s="188">
        <f t="shared" si="40"/>
        <v>0</v>
      </c>
      <c r="K232" s="190"/>
      <c r="L232" s="36"/>
      <c r="M232" s="191" t="s">
        <v>1</v>
      </c>
      <c r="N232" s="192" t="s">
        <v>43</v>
      </c>
      <c r="O232" s="68"/>
      <c r="P232" s="193">
        <f t="shared" si="41"/>
        <v>0</v>
      </c>
      <c r="Q232" s="193">
        <v>1.375E-2</v>
      </c>
      <c r="R232" s="193">
        <f t="shared" si="42"/>
        <v>8.622528749999999</v>
      </c>
      <c r="S232" s="193">
        <v>0</v>
      </c>
      <c r="T232" s="194">
        <f t="shared" si="4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5" t="s">
        <v>168</v>
      </c>
      <c r="AT232" s="195" t="s">
        <v>164</v>
      </c>
      <c r="AU232" s="195" t="s">
        <v>169</v>
      </c>
      <c r="AY232" s="14" t="s">
        <v>161</v>
      </c>
      <c r="BE232" s="196">
        <f t="shared" si="44"/>
        <v>0</v>
      </c>
      <c r="BF232" s="196">
        <f t="shared" si="45"/>
        <v>0</v>
      </c>
      <c r="BG232" s="196">
        <f t="shared" si="46"/>
        <v>0</v>
      </c>
      <c r="BH232" s="196">
        <f t="shared" si="47"/>
        <v>0</v>
      </c>
      <c r="BI232" s="196">
        <f t="shared" si="48"/>
        <v>0</v>
      </c>
      <c r="BJ232" s="14" t="s">
        <v>169</v>
      </c>
      <c r="BK232" s="197">
        <f t="shared" si="49"/>
        <v>0</v>
      </c>
      <c r="BL232" s="14" t="s">
        <v>168</v>
      </c>
      <c r="BM232" s="195" t="s">
        <v>978</v>
      </c>
    </row>
    <row r="233" spans="1:65" s="2" customFormat="1" ht="21.75" customHeight="1">
      <c r="A233" s="31"/>
      <c r="B233" s="32"/>
      <c r="C233" s="184" t="s">
        <v>490</v>
      </c>
      <c r="D233" s="184" t="s">
        <v>164</v>
      </c>
      <c r="E233" s="185" t="s">
        <v>207</v>
      </c>
      <c r="F233" s="186" t="s">
        <v>208</v>
      </c>
      <c r="G233" s="187" t="s">
        <v>173</v>
      </c>
      <c r="H233" s="188">
        <v>23.283999999999999</v>
      </c>
      <c r="I233" s="189"/>
      <c r="J233" s="188">
        <f t="shared" si="40"/>
        <v>0</v>
      </c>
      <c r="K233" s="190"/>
      <c r="L233" s="36"/>
      <c r="M233" s="191" t="s">
        <v>1</v>
      </c>
      <c r="N233" s="192" t="s">
        <v>43</v>
      </c>
      <c r="O233" s="68"/>
      <c r="P233" s="193">
        <f t="shared" si="41"/>
        <v>0</v>
      </c>
      <c r="Q233" s="193">
        <v>3.7555999999999999E-2</v>
      </c>
      <c r="R233" s="193">
        <f t="shared" si="42"/>
        <v>0.87445390399999989</v>
      </c>
      <c r="S233" s="193">
        <v>0</v>
      </c>
      <c r="T233" s="194">
        <f t="shared" si="4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5" t="s">
        <v>168</v>
      </c>
      <c r="AT233" s="195" t="s">
        <v>164</v>
      </c>
      <c r="AU233" s="195" t="s">
        <v>169</v>
      </c>
      <c r="AY233" s="14" t="s">
        <v>161</v>
      </c>
      <c r="BE233" s="196">
        <f t="shared" si="44"/>
        <v>0</v>
      </c>
      <c r="BF233" s="196">
        <f t="shared" si="45"/>
        <v>0</v>
      </c>
      <c r="BG233" s="196">
        <f t="shared" si="46"/>
        <v>0</v>
      </c>
      <c r="BH233" s="196">
        <f t="shared" si="47"/>
        <v>0</v>
      </c>
      <c r="BI233" s="196">
        <f t="shared" si="48"/>
        <v>0</v>
      </c>
      <c r="BJ233" s="14" t="s">
        <v>169</v>
      </c>
      <c r="BK233" s="197">
        <f t="shared" si="49"/>
        <v>0</v>
      </c>
      <c r="BL233" s="14" t="s">
        <v>168</v>
      </c>
      <c r="BM233" s="195" t="s">
        <v>979</v>
      </c>
    </row>
    <row r="234" spans="1:65" s="2" customFormat="1" ht="33" customHeight="1">
      <c r="A234" s="31"/>
      <c r="B234" s="32"/>
      <c r="C234" s="184" t="s">
        <v>494</v>
      </c>
      <c r="D234" s="184" t="s">
        <v>164</v>
      </c>
      <c r="E234" s="185" t="s">
        <v>980</v>
      </c>
      <c r="F234" s="186" t="s">
        <v>981</v>
      </c>
      <c r="G234" s="187" t="s">
        <v>173</v>
      </c>
      <c r="H234" s="188">
        <v>311.52600000000001</v>
      </c>
      <c r="I234" s="189"/>
      <c r="J234" s="188">
        <f t="shared" si="40"/>
        <v>0</v>
      </c>
      <c r="K234" s="190"/>
      <c r="L234" s="36"/>
      <c r="M234" s="191" t="s">
        <v>1</v>
      </c>
      <c r="N234" s="192" t="s">
        <v>43</v>
      </c>
      <c r="O234" s="68"/>
      <c r="P234" s="193">
        <f t="shared" si="41"/>
        <v>0</v>
      </c>
      <c r="Q234" s="193">
        <v>1.4999999999999999E-4</v>
      </c>
      <c r="R234" s="193">
        <f t="shared" si="42"/>
        <v>4.6728899999999997E-2</v>
      </c>
      <c r="S234" s="193">
        <v>0</v>
      </c>
      <c r="T234" s="194">
        <f t="shared" si="4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5" t="s">
        <v>168</v>
      </c>
      <c r="AT234" s="195" t="s">
        <v>164</v>
      </c>
      <c r="AU234" s="195" t="s">
        <v>169</v>
      </c>
      <c r="AY234" s="14" t="s">
        <v>161</v>
      </c>
      <c r="BE234" s="196">
        <f t="shared" si="44"/>
        <v>0</v>
      </c>
      <c r="BF234" s="196">
        <f t="shared" si="45"/>
        <v>0</v>
      </c>
      <c r="BG234" s="196">
        <f t="shared" si="46"/>
        <v>0</v>
      </c>
      <c r="BH234" s="196">
        <f t="shared" si="47"/>
        <v>0</v>
      </c>
      <c r="BI234" s="196">
        <f t="shared" si="48"/>
        <v>0</v>
      </c>
      <c r="BJ234" s="14" t="s">
        <v>169</v>
      </c>
      <c r="BK234" s="197">
        <f t="shared" si="49"/>
        <v>0</v>
      </c>
      <c r="BL234" s="14" t="s">
        <v>168</v>
      </c>
      <c r="BM234" s="195" t="s">
        <v>982</v>
      </c>
    </row>
    <row r="235" spans="1:65" s="2" customFormat="1" ht="21.75" customHeight="1">
      <c r="A235" s="31"/>
      <c r="B235" s="32"/>
      <c r="C235" s="184" t="s">
        <v>498</v>
      </c>
      <c r="D235" s="184" t="s">
        <v>164</v>
      </c>
      <c r="E235" s="185" t="s">
        <v>983</v>
      </c>
      <c r="F235" s="186" t="s">
        <v>984</v>
      </c>
      <c r="G235" s="187" t="s">
        <v>173</v>
      </c>
      <c r="H235" s="188">
        <v>286.024</v>
      </c>
      <c r="I235" s="189"/>
      <c r="J235" s="188">
        <f t="shared" si="40"/>
        <v>0</v>
      </c>
      <c r="K235" s="190"/>
      <c r="L235" s="36"/>
      <c r="M235" s="191" t="s">
        <v>1</v>
      </c>
      <c r="N235" s="192" t="s">
        <v>43</v>
      </c>
      <c r="O235" s="68"/>
      <c r="P235" s="193">
        <f t="shared" si="41"/>
        <v>0</v>
      </c>
      <c r="Q235" s="193">
        <v>4.2000000000000002E-4</v>
      </c>
      <c r="R235" s="193">
        <f t="shared" si="42"/>
        <v>0.12013008</v>
      </c>
      <c r="S235" s="193">
        <v>0</v>
      </c>
      <c r="T235" s="194">
        <f t="shared" si="4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5" t="s">
        <v>168</v>
      </c>
      <c r="AT235" s="195" t="s">
        <v>164</v>
      </c>
      <c r="AU235" s="195" t="s">
        <v>169</v>
      </c>
      <c r="AY235" s="14" t="s">
        <v>161</v>
      </c>
      <c r="BE235" s="196">
        <f t="shared" si="44"/>
        <v>0</v>
      </c>
      <c r="BF235" s="196">
        <f t="shared" si="45"/>
        <v>0</v>
      </c>
      <c r="BG235" s="196">
        <f t="shared" si="46"/>
        <v>0</v>
      </c>
      <c r="BH235" s="196">
        <f t="shared" si="47"/>
        <v>0</v>
      </c>
      <c r="BI235" s="196">
        <f t="shared" si="48"/>
        <v>0</v>
      </c>
      <c r="BJ235" s="14" t="s">
        <v>169</v>
      </c>
      <c r="BK235" s="197">
        <f t="shared" si="49"/>
        <v>0</v>
      </c>
      <c r="BL235" s="14" t="s">
        <v>168</v>
      </c>
      <c r="BM235" s="195" t="s">
        <v>985</v>
      </c>
    </row>
    <row r="236" spans="1:65" s="2" customFormat="1" ht="21.75" customHeight="1">
      <c r="A236" s="31"/>
      <c r="B236" s="32"/>
      <c r="C236" s="184" t="s">
        <v>504</v>
      </c>
      <c r="D236" s="184" t="s">
        <v>164</v>
      </c>
      <c r="E236" s="185" t="s">
        <v>986</v>
      </c>
      <c r="F236" s="186" t="s">
        <v>987</v>
      </c>
      <c r="G236" s="187" t="s">
        <v>173</v>
      </c>
      <c r="H236" s="188">
        <v>5160.7860000000001</v>
      </c>
      <c r="I236" s="189"/>
      <c r="J236" s="188">
        <f t="shared" si="40"/>
        <v>0</v>
      </c>
      <c r="K236" s="190"/>
      <c r="L236" s="36"/>
      <c r="M236" s="191" t="s">
        <v>1</v>
      </c>
      <c r="N236" s="192" t="s">
        <v>43</v>
      </c>
      <c r="O236" s="68"/>
      <c r="P236" s="193">
        <f t="shared" si="41"/>
        <v>0</v>
      </c>
      <c r="Q236" s="193">
        <v>1.312E-2</v>
      </c>
      <c r="R236" s="193">
        <f t="shared" si="42"/>
        <v>67.709512320000002</v>
      </c>
      <c r="S236" s="193">
        <v>0</v>
      </c>
      <c r="T236" s="194">
        <f t="shared" si="43"/>
        <v>0</v>
      </c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R236" s="195" t="s">
        <v>168</v>
      </c>
      <c r="AT236" s="195" t="s">
        <v>164</v>
      </c>
      <c r="AU236" s="195" t="s">
        <v>169</v>
      </c>
      <c r="AY236" s="14" t="s">
        <v>161</v>
      </c>
      <c r="BE236" s="196">
        <f t="shared" si="44"/>
        <v>0</v>
      </c>
      <c r="BF236" s="196">
        <f t="shared" si="45"/>
        <v>0</v>
      </c>
      <c r="BG236" s="196">
        <f t="shared" si="46"/>
        <v>0</v>
      </c>
      <c r="BH236" s="196">
        <f t="shared" si="47"/>
        <v>0</v>
      </c>
      <c r="BI236" s="196">
        <f t="shared" si="48"/>
        <v>0</v>
      </c>
      <c r="BJ236" s="14" t="s">
        <v>169</v>
      </c>
      <c r="BK236" s="197">
        <f t="shared" si="49"/>
        <v>0</v>
      </c>
      <c r="BL236" s="14" t="s">
        <v>168</v>
      </c>
      <c r="BM236" s="195" t="s">
        <v>988</v>
      </c>
    </row>
    <row r="237" spans="1:65" s="2" customFormat="1" ht="21.75" customHeight="1">
      <c r="A237" s="31"/>
      <c r="B237" s="32"/>
      <c r="C237" s="184" t="s">
        <v>507</v>
      </c>
      <c r="D237" s="184" t="s">
        <v>164</v>
      </c>
      <c r="E237" s="185" t="s">
        <v>989</v>
      </c>
      <c r="F237" s="186" t="s">
        <v>228</v>
      </c>
      <c r="G237" s="187" t="s">
        <v>173</v>
      </c>
      <c r="H237" s="188">
        <v>597.54999999999995</v>
      </c>
      <c r="I237" s="189"/>
      <c r="J237" s="188">
        <f t="shared" si="40"/>
        <v>0</v>
      </c>
      <c r="K237" s="190"/>
      <c r="L237" s="36"/>
      <c r="M237" s="191" t="s">
        <v>1</v>
      </c>
      <c r="N237" s="192" t="s">
        <v>43</v>
      </c>
      <c r="O237" s="68"/>
      <c r="P237" s="193">
        <f t="shared" si="41"/>
        <v>0</v>
      </c>
      <c r="Q237" s="193">
        <v>4.15E-3</v>
      </c>
      <c r="R237" s="193">
        <f t="shared" si="42"/>
        <v>2.4798324999999997</v>
      </c>
      <c r="S237" s="193">
        <v>0</v>
      </c>
      <c r="T237" s="194">
        <f t="shared" si="43"/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5" t="s">
        <v>168</v>
      </c>
      <c r="AT237" s="195" t="s">
        <v>164</v>
      </c>
      <c r="AU237" s="195" t="s">
        <v>169</v>
      </c>
      <c r="AY237" s="14" t="s">
        <v>161</v>
      </c>
      <c r="BE237" s="196">
        <f t="shared" si="44"/>
        <v>0</v>
      </c>
      <c r="BF237" s="196">
        <f t="shared" si="45"/>
        <v>0</v>
      </c>
      <c r="BG237" s="196">
        <f t="shared" si="46"/>
        <v>0</v>
      </c>
      <c r="BH237" s="196">
        <f t="shared" si="47"/>
        <v>0</v>
      </c>
      <c r="BI237" s="196">
        <f t="shared" si="48"/>
        <v>0</v>
      </c>
      <c r="BJ237" s="14" t="s">
        <v>169</v>
      </c>
      <c r="BK237" s="197">
        <f t="shared" si="49"/>
        <v>0</v>
      </c>
      <c r="BL237" s="14" t="s">
        <v>168</v>
      </c>
      <c r="BM237" s="195" t="s">
        <v>990</v>
      </c>
    </row>
    <row r="238" spans="1:65" s="2" customFormat="1" ht="33" customHeight="1">
      <c r="A238" s="31"/>
      <c r="B238" s="32"/>
      <c r="C238" s="184" t="s">
        <v>511</v>
      </c>
      <c r="D238" s="184" t="s">
        <v>164</v>
      </c>
      <c r="E238" s="185" t="s">
        <v>231</v>
      </c>
      <c r="F238" s="186" t="s">
        <v>232</v>
      </c>
      <c r="G238" s="187" t="s">
        <v>173</v>
      </c>
      <c r="H238" s="188">
        <v>174.6</v>
      </c>
      <c r="I238" s="189"/>
      <c r="J238" s="188">
        <f t="shared" si="40"/>
        <v>0</v>
      </c>
      <c r="K238" s="190"/>
      <c r="L238" s="36"/>
      <c r="M238" s="191" t="s">
        <v>1</v>
      </c>
      <c r="N238" s="192" t="s">
        <v>43</v>
      </c>
      <c r="O238" s="68"/>
      <c r="P238" s="193">
        <f t="shared" si="41"/>
        <v>0</v>
      </c>
      <c r="Q238" s="193">
        <v>1.9236000000000001E-4</v>
      </c>
      <c r="R238" s="193">
        <f t="shared" si="42"/>
        <v>3.3586056000000003E-2</v>
      </c>
      <c r="S238" s="193">
        <v>0</v>
      </c>
      <c r="T238" s="194">
        <f t="shared" si="43"/>
        <v>0</v>
      </c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R238" s="195" t="s">
        <v>168</v>
      </c>
      <c r="AT238" s="195" t="s">
        <v>164</v>
      </c>
      <c r="AU238" s="195" t="s">
        <v>169</v>
      </c>
      <c r="AY238" s="14" t="s">
        <v>161</v>
      </c>
      <c r="BE238" s="196">
        <f t="shared" si="44"/>
        <v>0</v>
      </c>
      <c r="BF238" s="196">
        <f t="shared" si="45"/>
        <v>0</v>
      </c>
      <c r="BG238" s="196">
        <f t="shared" si="46"/>
        <v>0</v>
      </c>
      <c r="BH238" s="196">
        <f t="shared" si="47"/>
        <v>0</v>
      </c>
      <c r="BI238" s="196">
        <f t="shared" si="48"/>
        <v>0</v>
      </c>
      <c r="BJ238" s="14" t="s">
        <v>169</v>
      </c>
      <c r="BK238" s="197">
        <f t="shared" si="49"/>
        <v>0</v>
      </c>
      <c r="BL238" s="14" t="s">
        <v>168</v>
      </c>
      <c r="BM238" s="195" t="s">
        <v>991</v>
      </c>
    </row>
    <row r="239" spans="1:65" s="2" customFormat="1" ht="21.75" customHeight="1">
      <c r="A239" s="31"/>
      <c r="B239" s="32"/>
      <c r="C239" s="184" t="s">
        <v>515</v>
      </c>
      <c r="D239" s="184" t="s">
        <v>164</v>
      </c>
      <c r="E239" s="185" t="s">
        <v>992</v>
      </c>
      <c r="F239" s="186" t="s">
        <v>993</v>
      </c>
      <c r="G239" s="187" t="s">
        <v>173</v>
      </c>
      <c r="H239" s="188">
        <v>174.196</v>
      </c>
      <c r="I239" s="189"/>
      <c r="J239" s="188">
        <f t="shared" si="40"/>
        <v>0</v>
      </c>
      <c r="K239" s="190"/>
      <c r="L239" s="36"/>
      <c r="M239" s="191" t="s">
        <v>1</v>
      </c>
      <c r="N239" s="192" t="s">
        <v>43</v>
      </c>
      <c r="O239" s="68"/>
      <c r="P239" s="193">
        <f t="shared" si="41"/>
        <v>0</v>
      </c>
      <c r="Q239" s="193">
        <v>1.8000000000000001E-4</v>
      </c>
      <c r="R239" s="193">
        <f t="shared" si="42"/>
        <v>3.1355279999999999E-2</v>
      </c>
      <c r="S239" s="193">
        <v>0</v>
      </c>
      <c r="T239" s="194">
        <f t="shared" si="43"/>
        <v>0</v>
      </c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R239" s="195" t="s">
        <v>168</v>
      </c>
      <c r="AT239" s="195" t="s">
        <v>164</v>
      </c>
      <c r="AU239" s="195" t="s">
        <v>169</v>
      </c>
      <c r="AY239" s="14" t="s">
        <v>161</v>
      </c>
      <c r="BE239" s="196">
        <f t="shared" si="44"/>
        <v>0</v>
      </c>
      <c r="BF239" s="196">
        <f t="shared" si="45"/>
        <v>0</v>
      </c>
      <c r="BG239" s="196">
        <f t="shared" si="46"/>
        <v>0</v>
      </c>
      <c r="BH239" s="196">
        <f t="shared" si="47"/>
        <v>0</v>
      </c>
      <c r="BI239" s="196">
        <f t="shared" si="48"/>
        <v>0</v>
      </c>
      <c r="BJ239" s="14" t="s">
        <v>169</v>
      </c>
      <c r="BK239" s="197">
        <f t="shared" si="49"/>
        <v>0</v>
      </c>
      <c r="BL239" s="14" t="s">
        <v>168</v>
      </c>
      <c r="BM239" s="195" t="s">
        <v>994</v>
      </c>
    </row>
    <row r="240" spans="1:65" s="2" customFormat="1" ht="33" customHeight="1">
      <c r="A240" s="31"/>
      <c r="B240" s="32"/>
      <c r="C240" s="184" t="s">
        <v>521</v>
      </c>
      <c r="D240" s="184" t="s">
        <v>164</v>
      </c>
      <c r="E240" s="185" t="s">
        <v>995</v>
      </c>
      <c r="F240" s="186" t="s">
        <v>996</v>
      </c>
      <c r="G240" s="187" t="s">
        <v>173</v>
      </c>
      <c r="H240" s="188">
        <v>174.196</v>
      </c>
      <c r="I240" s="189"/>
      <c r="J240" s="188">
        <f t="shared" si="40"/>
        <v>0</v>
      </c>
      <c r="K240" s="190"/>
      <c r="L240" s="36"/>
      <c r="M240" s="191" t="s">
        <v>1</v>
      </c>
      <c r="N240" s="192" t="s">
        <v>43</v>
      </c>
      <c r="O240" s="68"/>
      <c r="P240" s="193">
        <f t="shared" si="41"/>
        <v>0</v>
      </c>
      <c r="Q240" s="193">
        <v>2.6800000000000001E-3</v>
      </c>
      <c r="R240" s="193">
        <f t="shared" si="42"/>
        <v>0.46684528000000003</v>
      </c>
      <c r="S240" s="193">
        <v>0</v>
      </c>
      <c r="T240" s="194">
        <f t="shared" si="43"/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5" t="s">
        <v>168</v>
      </c>
      <c r="AT240" s="195" t="s">
        <v>164</v>
      </c>
      <c r="AU240" s="195" t="s">
        <v>169</v>
      </c>
      <c r="AY240" s="14" t="s">
        <v>161</v>
      </c>
      <c r="BE240" s="196">
        <f t="shared" si="44"/>
        <v>0</v>
      </c>
      <c r="BF240" s="196">
        <f t="shared" si="45"/>
        <v>0</v>
      </c>
      <c r="BG240" s="196">
        <f t="shared" si="46"/>
        <v>0</v>
      </c>
      <c r="BH240" s="196">
        <f t="shared" si="47"/>
        <v>0</v>
      </c>
      <c r="BI240" s="196">
        <f t="shared" si="48"/>
        <v>0</v>
      </c>
      <c r="BJ240" s="14" t="s">
        <v>169</v>
      </c>
      <c r="BK240" s="197">
        <f t="shared" si="49"/>
        <v>0</v>
      </c>
      <c r="BL240" s="14" t="s">
        <v>168</v>
      </c>
      <c r="BM240" s="195" t="s">
        <v>997</v>
      </c>
    </row>
    <row r="241" spans="1:65" s="2" customFormat="1" ht="21.75" customHeight="1">
      <c r="A241" s="31"/>
      <c r="B241" s="32"/>
      <c r="C241" s="184" t="s">
        <v>526</v>
      </c>
      <c r="D241" s="184" t="s">
        <v>164</v>
      </c>
      <c r="E241" s="185" t="s">
        <v>998</v>
      </c>
      <c r="F241" s="186" t="s">
        <v>999</v>
      </c>
      <c r="G241" s="187" t="s">
        <v>173</v>
      </c>
      <c r="H241" s="188">
        <v>174.196</v>
      </c>
      <c r="I241" s="189"/>
      <c r="J241" s="188">
        <f t="shared" si="40"/>
        <v>0</v>
      </c>
      <c r="K241" s="190"/>
      <c r="L241" s="36"/>
      <c r="M241" s="191" t="s">
        <v>1</v>
      </c>
      <c r="N241" s="192" t="s">
        <v>43</v>
      </c>
      <c r="O241" s="68"/>
      <c r="P241" s="193">
        <f t="shared" si="41"/>
        <v>0</v>
      </c>
      <c r="Q241" s="193">
        <v>4.15E-3</v>
      </c>
      <c r="R241" s="193">
        <f t="shared" si="42"/>
        <v>0.72291340000000004</v>
      </c>
      <c r="S241" s="193">
        <v>0</v>
      </c>
      <c r="T241" s="194">
        <f t="shared" si="43"/>
        <v>0</v>
      </c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R241" s="195" t="s">
        <v>168</v>
      </c>
      <c r="AT241" s="195" t="s">
        <v>164</v>
      </c>
      <c r="AU241" s="195" t="s">
        <v>169</v>
      </c>
      <c r="AY241" s="14" t="s">
        <v>161</v>
      </c>
      <c r="BE241" s="196">
        <f t="shared" si="44"/>
        <v>0</v>
      </c>
      <c r="BF241" s="196">
        <f t="shared" si="45"/>
        <v>0</v>
      </c>
      <c r="BG241" s="196">
        <f t="shared" si="46"/>
        <v>0</v>
      </c>
      <c r="BH241" s="196">
        <f t="shared" si="47"/>
        <v>0</v>
      </c>
      <c r="BI241" s="196">
        <f t="shared" si="48"/>
        <v>0</v>
      </c>
      <c r="BJ241" s="14" t="s">
        <v>169</v>
      </c>
      <c r="BK241" s="197">
        <f t="shared" si="49"/>
        <v>0</v>
      </c>
      <c r="BL241" s="14" t="s">
        <v>168</v>
      </c>
      <c r="BM241" s="195" t="s">
        <v>1000</v>
      </c>
    </row>
    <row r="242" spans="1:65" s="2" customFormat="1" ht="21.75" customHeight="1">
      <c r="A242" s="31"/>
      <c r="B242" s="32"/>
      <c r="C242" s="184" t="s">
        <v>530</v>
      </c>
      <c r="D242" s="184" t="s">
        <v>164</v>
      </c>
      <c r="E242" s="185" t="s">
        <v>1001</v>
      </c>
      <c r="F242" s="186" t="s">
        <v>1002</v>
      </c>
      <c r="G242" s="187" t="s">
        <v>173</v>
      </c>
      <c r="H242" s="188">
        <v>912.16899999999998</v>
      </c>
      <c r="I242" s="189"/>
      <c r="J242" s="188">
        <f t="shared" si="40"/>
        <v>0</v>
      </c>
      <c r="K242" s="190"/>
      <c r="L242" s="36"/>
      <c r="M242" s="191" t="s">
        <v>1</v>
      </c>
      <c r="N242" s="192" t="s">
        <v>43</v>
      </c>
      <c r="O242" s="68"/>
      <c r="P242" s="193">
        <f t="shared" si="41"/>
        <v>0</v>
      </c>
      <c r="Q242" s="193">
        <v>1.8000000000000001E-4</v>
      </c>
      <c r="R242" s="193">
        <f t="shared" si="42"/>
        <v>0.16419042</v>
      </c>
      <c r="S242" s="193">
        <v>0</v>
      </c>
      <c r="T242" s="194">
        <f t="shared" si="43"/>
        <v>0</v>
      </c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R242" s="195" t="s">
        <v>168</v>
      </c>
      <c r="AT242" s="195" t="s">
        <v>164</v>
      </c>
      <c r="AU242" s="195" t="s">
        <v>169</v>
      </c>
      <c r="AY242" s="14" t="s">
        <v>161</v>
      </c>
      <c r="BE242" s="196">
        <f t="shared" si="44"/>
        <v>0</v>
      </c>
      <c r="BF242" s="196">
        <f t="shared" si="45"/>
        <v>0</v>
      </c>
      <c r="BG242" s="196">
        <f t="shared" si="46"/>
        <v>0</v>
      </c>
      <c r="BH242" s="196">
        <f t="shared" si="47"/>
        <v>0</v>
      </c>
      <c r="BI242" s="196">
        <f t="shared" si="48"/>
        <v>0</v>
      </c>
      <c r="BJ242" s="14" t="s">
        <v>169</v>
      </c>
      <c r="BK242" s="197">
        <f t="shared" si="49"/>
        <v>0</v>
      </c>
      <c r="BL242" s="14" t="s">
        <v>168</v>
      </c>
      <c r="BM242" s="195" t="s">
        <v>1003</v>
      </c>
    </row>
    <row r="243" spans="1:65" s="2" customFormat="1" ht="21.75" customHeight="1">
      <c r="A243" s="31"/>
      <c r="B243" s="32"/>
      <c r="C243" s="184" t="s">
        <v>534</v>
      </c>
      <c r="D243" s="184" t="s">
        <v>164</v>
      </c>
      <c r="E243" s="185" t="s">
        <v>1004</v>
      </c>
      <c r="F243" s="186" t="s">
        <v>1005</v>
      </c>
      <c r="G243" s="187" t="s">
        <v>173</v>
      </c>
      <c r="H243" s="188">
        <v>893.947</v>
      </c>
      <c r="I243" s="189"/>
      <c r="J243" s="188">
        <f t="shared" si="40"/>
        <v>0</v>
      </c>
      <c r="K243" s="190"/>
      <c r="L243" s="36"/>
      <c r="M243" s="191" t="s">
        <v>1</v>
      </c>
      <c r="N243" s="192" t="s">
        <v>43</v>
      </c>
      <c r="O243" s="68"/>
      <c r="P243" s="193">
        <f t="shared" si="41"/>
        <v>0</v>
      </c>
      <c r="Q243" s="193">
        <v>2.6800000000000001E-3</v>
      </c>
      <c r="R243" s="193">
        <f t="shared" si="42"/>
        <v>2.3957779600000002</v>
      </c>
      <c r="S243" s="193">
        <v>0</v>
      </c>
      <c r="T243" s="194">
        <f t="shared" si="43"/>
        <v>0</v>
      </c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R243" s="195" t="s">
        <v>168</v>
      </c>
      <c r="AT243" s="195" t="s">
        <v>164</v>
      </c>
      <c r="AU243" s="195" t="s">
        <v>169</v>
      </c>
      <c r="AY243" s="14" t="s">
        <v>161</v>
      </c>
      <c r="BE243" s="196">
        <f t="shared" si="44"/>
        <v>0</v>
      </c>
      <c r="BF243" s="196">
        <f t="shared" si="45"/>
        <v>0</v>
      </c>
      <c r="BG243" s="196">
        <f t="shared" si="46"/>
        <v>0</v>
      </c>
      <c r="BH243" s="196">
        <f t="shared" si="47"/>
        <v>0</v>
      </c>
      <c r="BI243" s="196">
        <f t="shared" si="48"/>
        <v>0</v>
      </c>
      <c r="BJ243" s="14" t="s">
        <v>169</v>
      </c>
      <c r="BK243" s="197">
        <f t="shared" si="49"/>
        <v>0</v>
      </c>
      <c r="BL243" s="14" t="s">
        <v>168</v>
      </c>
      <c r="BM243" s="195" t="s">
        <v>1006</v>
      </c>
    </row>
    <row r="244" spans="1:65" s="2" customFormat="1" ht="21.75" customHeight="1">
      <c r="A244" s="31"/>
      <c r="B244" s="32"/>
      <c r="C244" s="184" t="s">
        <v>538</v>
      </c>
      <c r="D244" s="184" t="s">
        <v>164</v>
      </c>
      <c r="E244" s="185" t="s">
        <v>1007</v>
      </c>
      <c r="F244" s="186" t="s">
        <v>1008</v>
      </c>
      <c r="G244" s="187" t="s">
        <v>173</v>
      </c>
      <c r="H244" s="188">
        <v>18.222000000000001</v>
      </c>
      <c r="I244" s="189"/>
      <c r="J244" s="188">
        <f t="shared" si="40"/>
        <v>0</v>
      </c>
      <c r="K244" s="190"/>
      <c r="L244" s="36"/>
      <c r="M244" s="191" t="s">
        <v>1</v>
      </c>
      <c r="N244" s="192" t="s">
        <v>43</v>
      </c>
      <c r="O244" s="68"/>
      <c r="P244" s="193">
        <f t="shared" si="41"/>
        <v>0</v>
      </c>
      <c r="Q244" s="193">
        <v>6.1799999999999997E-3</v>
      </c>
      <c r="R244" s="193">
        <f t="shared" si="42"/>
        <v>0.11261196</v>
      </c>
      <c r="S244" s="193">
        <v>0</v>
      </c>
      <c r="T244" s="194">
        <f t="shared" si="43"/>
        <v>0</v>
      </c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R244" s="195" t="s">
        <v>168</v>
      </c>
      <c r="AT244" s="195" t="s">
        <v>164</v>
      </c>
      <c r="AU244" s="195" t="s">
        <v>169</v>
      </c>
      <c r="AY244" s="14" t="s">
        <v>161</v>
      </c>
      <c r="BE244" s="196">
        <f t="shared" si="44"/>
        <v>0</v>
      </c>
      <c r="BF244" s="196">
        <f t="shared" si="45"/>
        <v>0</v>
      </c>
      <c r="BG244" s="196">
        <f t="shared" si="46"/>
        <v>0</v>
      </c>
      <c r="BH244" s="196">
        <f t="shared" si="47"/>
        <v>0</v>
      </c>
      <c r="BI244" s="196">
        <f t="shared" si="48"/>
        <v>0</v>
      </c>
      <c r="BJ244" s="14" t="s">
        <v>169</v>
      </c>
      <c r="BK244" s="197">
        <f t="shared" si="49"/>
        <v>0</v>
      </c>
      <c r="BL244" s="14" t="s">
        <v>168</v>
      </c>
      <c r="BM244" s="195" t="s">
        <v>1009</v>
      </c>
    </row>
    <row r="245" spans="1:65" s="2" customFormat="1" ht="21.75" customHeight="1">
      <c r="A245" s="31"/>
      <c r="B245" s="32"/>
      <c r="C245" s="184" t="s">
        <v>542</v>
      </c>
      <c r="D245" s="184" t="s">
        <v>164</v>
      </c>
      <c r="E245" s="185" t="s">
        <v>235</v>
      </c>
      <c r="F245" s="186" t="s">
        <v>1010</v>
      </c>
      <c r="G245" s="187" t="s">
        <v>173</v>
      </c>
      <c r="H245" s="188">
        <v>156.62100000000001</v>
      </c>
      <c r="I245" s="189"/>
      <c r="J245" s="188">
        <f t="shared" si="40"/>
        <v>0</v>
      </c>
      <c r="K245" s="190"/>
      <c r="L245" s="36"/>
      <c r="M245" s="191" t="s">
        <v>1</v>
      </c>
      <c r="N245" s="192" t="s">
        <v>43</v>
      </c>
      <c r="O245" s="68"/>
      <c r="P245" s="193">
        <f t="shared" si="41"/>
        <v>0</v>
      </c>
      <c r="Q245" s="193">
        <v>1.8020499999999998E-2</v>
      </c>
      <c r="R245" s="193">
        <f t="shared" si="42"/>
        <v>2.8223887304999997</v>
      </c>
      <c r="S245" s="193">
        <v>0</v>
      </c>
      <c r="T245" s="194">
        <f t="shared" si="43"/>
        <v>0</v>
      </c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R245" s="195" t="s">
        <v>168</v>
      </c>
      <c r="AT245" s="195" t="s">
        <v>164</v>
      </c>
      <c r="AU245" s="195" t="s">
        <v>169</v>
      </c>
      <c r="AY245" s="14" t="s">
        <v>161</v>
      </c>
      <c r="BE245" s="196">
        <f t="shared" si="44"/>
        <v>0</v>
      </c>
      <c r="BF245" s="196">
        <f t="shared" si="45"/>
        <v>0</v>
      </c>
      <c r="BG245" s="196">
        <f t="shared" si="46"/>
        <v>0</v>
      </c>
      <c r="BH245" s="196">
        <f t="shared" si="47"/>
        <v>0</v>
      </c>
      <c r="BI245" s="196">
        <f t="shared" si="48"/>
        <v>0</v>
      </c>
      <c r="BJ245" s="14" t="s">
        <v>169</v>
      </c>
      <c r="BK245" s="197">
        <f t="shared" si="49"/>
        <v>0</v>
      </c>
      <c r="BL245" s="14" t="s">
        <v>168</v>
      </c>
      <c r="BM245" s="195" t="s">
        <v>1011</v>
      </c>
    </row>
    <row r="246" spans="1:65" s="2" customFormat="1" ht="16.5" customHeight="1">
      <c r="A246" s="31"/>
      <c r="B246" s="32"/>
      <c r="C246" s="184" t="s">
        <v>546</v>
      </c>
      <c r="D246" s="184" t="s">
        <v>164</v>
      </c>
      <c r="E246" s="185" t="s">
        <v>239</v>
      </c>
      <c r="F246" s="186" t="s">
        <v>1012</v>
      </c>
      <c r="G246" s="187" t="s">
        <v>173</v>
      </c>
      <c r="H246" s="188">
        <v>156.62100000000001</v>
      </c>
      <c r="I246" s="189"/>
      <c r="J246" s="188">
        <f t="shared" si="40"/>
        <v>0</v>
      </c>
      <c r="K246" s="190"/>
      <c r="L246" s="36"/>
      <c r="M246" s="191" t="s">
        <v>1</v>
      </c>
      <c r="N246" s="192" t="s">
        <v>43</v>
      </c>
      <c r="O246" s="68"/>
      <c r="P246" s="193">
        <f t="shared" si="41"/>
        <v>0</v>
      </c>
      <c r="Q246" s="193">
        <v>4.15E-3</v>
      </c>
      <c r="R246" s="193">
        <f t="shared" si="42"/>
        <v>0.64997715</v>
      </c>
      <c r="S246" s="193">
        <v>0</v>
      </c>
      <c r="T246" s="194">
        <f t="shared" si="43"/>
        <v>0</v>
      </c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R246" s="195" t="s">
        <v>168</v>
      </c>
      <c r="AT246" s="195" t="s">
        <v>164</v>
      </c>
      <c r="AU246" s="195" t="s">
        <v>169</v>
      </c>
      <c r="AY246" s="14" t="s">
        <v>161</v>
      </c>
      <c r="BE246" s="196">
        <f t="shared" si="44"/>
        <v>0</v>
      </c>
      <c r="BF246" s="196">
        <f t="shared" si="45"/>
        <v>0</v>
      </c>
      <c r="BG246" s="196">
        <f t="shared" si="46"/>
        <v>0</v>
      </c>
      <c r="BH246" s="196">
        <f t="shared" si="47"/>
        <v>0</v>
      </c>
      <c r="BI246" s="196">
        <f t="shared" si="48"/>
        <v>0</v>
      </c>
      <c r="BJ246" s="14" t="s">
        <v>169</v>
      </c>
      <c r="BK246" s="197">
        <f t="shared" si="49"/>
        <v>0</v>
      </c>
      <c r="BL246" s="14" t="s">
        <v>168</v>
      </c>
      <c r="BM246" s="195" t="s">
        <v>1013</v>
      </c>
    </row>
    <row r="247" spans="1:65" s="2" customFormat="1" ht="16.5" customHeight="1">
      <c r="A247" s="31"/>
      <c r="B247" s="32"/>
      <c r="C247" s="184" t="s">
        <v>550</v>
      </c>
      <c r="D247" s="184" t="s">
        <v>164</v>
      </c>
      <c r="E247" s="185" t="s">
        <v>242</v>
      </c>
      <c r="F247" s="186" t="s">
        <v>1014</v>
      </c>
      <c r="G247" s="187" t="s">
        <v>244</v>
      </c>
      <c r="H247" s="188">
        <v>97.64</v>
      </c>
      <c r="I247" s="189"/>
      <c r="J247" s="188">
        <f t="shared" si="40"/>
        <v>0</v>
      </c>
      <c r="K247" s="190"/>
      <c r="L247" s="36"/>
      <c r="M247" s="191" t="s">
        <v>1</v>
      </c>
      <c r="N247" s="192" t="s">
        <v>43</v>
      </c>
      <c r="O247" s="68"/>
      <c r="P247" s="193">
        <f t="shared" si="41"/>
        <v>0</v>
      </c>
      <c r="Q247" s="193">
        <v>7.7000000000000001E-5</v>
      </c>
      <c r="R247" s="193">
        <f t="shared" si="42"/>
        <v>7.5182800000000004E-3</v>
      </c>
      <c r="S247" s="193">
        <v>0</v>
      </c>
      <c r="T247" s="194">
        <f t="shared" si="43"/>
        <v>0</v>
      </c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R247" s="195" t="s">
        <v>168</v>
      </c>
      <c r="AT247" s="195" t="s">
        <v>164</v>
      </c>
      <c r="AU247" s="195" t="s">
        <v>169</v>
      </c>
      <c r="AY247" s="14" t="s">
        <v>161</v>
      </c>
      <c r="BE247" s="196">
        <f t="shared" si="44"/>
        <v>0</v>
      </c>
      <c r="BF247" s="196">
        <f t="shared" si="45"/>
        <v>0</v>
      </c>
      <c r="BG247" s="196">
        <f t="shared" si="46"/>
        <v>0</v>
      </c>
      <c r="BH247" s="196">
        <f t="shared" si="47"/>
        <v>0</v>
      </c>
      <c r="BI247" s="196">
        <f t="shared" si="48"/>
        <v>0</v>
      </c>
      <c r="BJ247" s="14" t="s">
        <v>169</v>
      </c>
      <c r="BK247" s="197">
        <f t="shared" si="49"/>
        <v>0</v>
      </c>
      <c r="BL247" s="14" t="s">
        <v>168</v>
      </c>
      <c r="BM247" s="195" t="s">
        <v>1015</v>
      </c>
    </row>
    <row r="248" spans="1:65" s="2" customFormat="1" ht="21.75" customHeight="1">
      <c r="A248" s="31"/>
      <c r="B248" s="32"/>
      <c r="C248" s="184" t="s">
        <v>554</v>
      </c>
      <c r="D248" s="184" t="s">
        <v>164</v>
      </c>
      <c r="E248" s="185" t="s">
        <v>1016</v>
      </c>
      <c r="F248" s="186" t="s">
        <v>1017</v>
      </c>
      <c r="G248" s="187" t="s">
        <v>173</v>
      </c>
      <c r="H248" s="188">
        <v>60.537999999999997</v>
      </c>
      <c r="I248" s="189"/>
      <c r="J248" s="188">
        <f t="shared" si="40"/>
        <v>0</v>
      </c>
      <c r="K248" s="190"/>
      <c r="L248" s="36"/>
      <c r="M248" s="191" t="s">
        <v>1</v>
      </c>
      <c r="N248" s="192" t="s">
        <v>43</v>
      </c>
      <c r="O248" s="68"/>
      <c r="P248" s="193">
        <f t="shared" si="41"/>
        <v>0</v>
      </c>
      <c r="Q248" s="193">
        <v>1.8679999999999999E-2</v>
      </c>
      <c r="R248" s="193">
        <f t="shared" si="42"/>
        <v>1.1308498399999998</v>
      </c>
      <c r="S248" s="193">
        <v>0</v>
      </c>
      <c r="T248" s="194">
        <f t="shared" si="43"/>
        <v>0</v>
      </c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R248" s="195" t="s">
        <v>168</v>
      </c>
      <c r="AT248" s="195" t="s">
        <v>164</v>
      </c>
      <c r="AU248" s="195" t="s">
        <v>169</v>
      </c>
      <c r="AY248" s="14" t="s">
        <v>161</v>
      </c>
      <c r="BE248" s="196">
        <f t="shared" si="44"/>
        <v>0</v>
      </c>
      <c r="BF248" s="196">
        <f t="shared" si="45"/>
        <v>0</v>
      </c>
      <c r="BG248" s="196">
        <f t="shared" si="46"/>
        <v>0</v>
      </c>
      <c r="BH248" s="196">
        <f t="shared" si="47"/>
        <v>0</v>
      </c>
      <c r="BI248" s="196">
        <f t="shared" si="48"/>
        <v>0</v>
      </c>
      <c r="BJ248" s="14" t="s">
        <v>169</v>
      </c>
      <c r="BK248" s="197">
        <f t="shared" si="49"/>
        <v>0</v>
      </c>
      <c r="BL248" s="14" t="s">
        <v>168</v>
      </c>
      <c r="BM248" s="195" t="s">
        <v>1018</v>
      </c>
    </row>
    <row r="249" spans="1:65" s="2" customFormat="1" ht="21.75" customHeight="1">
      <c r="A249" s="31"/>
      <c r="B249" s="32"/>
      <c r="C249" s="184" t="s">
        <v>558</v>
      </c>
      <c r="D249" s="184" t="s">
        <v>164</v>
      </c>
      <c r="E249" s="185" t="s">
        <v>1019</v>
      </c>
      <c r="F249" s="186" t="s">
        <v>1020</v>
      </c>
      <c r="G249" s="187" t="s">
        <v>173</v>
      </c>
      <c r="H249" s="188">
        <v>362.096</v>
      </c>
      <c r="I249" s="189"/>
      <c r="J249" s="188">
        <f t="shared" si="40"/>
        <v>0</v>
      </c>
      <c r="K249" s="190"/>
      <c r="L249" s="36"/>
      <c r="M249" s="191" t="s">
        <v>1</v>
      </c>
      <c r="N249" s="192" t="s">
        <v>43</v>
      </c>
      <c r="O249" s="68"/>
      <c r="P249" s="193">
        <f t="shared" si="41"/>
        <v>0</v>
      </c>
      <c r="Q249" s="193">
        <v>1.0758999999999999E-2</v>
      </c>
      <c r="R249" s="193">
        <f t="shared" si="42"/>
        <v>3.8957908639999999</v>
      </c>
      <c r="S249" s="193">
        <v>0</v>
      </c>
      <c r="T249" s="194">
        <f t="shared" si="43"/>
        <v>0</v>
      </c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R249" s="195" t="s">
        <v>168</v>
      </c>
      <c r="AT249" s="195" t="s">
        <v>164</v>
      </c>
      <c r="AU249" s="195" t="s">
        <v>169</v>
      </c>
      <c r="AY249" s="14" t="s">
        <v>161</v>
      </c>
      <c r="BE249" s="196">
        <f t="shared" si="44"/>
        <v>0</v>
      </c>
      <c r="BF249" s="196">
        <f t="shared" si="45"/>
        <v>0</v>
      </c>
      <c r="BG249" s="196">
        <f t="shared" si="46"/>
        <v>0</v>
      </c>
      <c r="BH249" s="196">
        <f t="shared" si="47"/>
        <v>0</v>
      </c>
      <c r="BI249" s="196">
        <f t="shared" si="48"/>
        <v>0</v>
      </c>
      <c r="BJ249" s="14" t="s">
        <v>169</v>
      </c>
      <c r="BK249" s="197">
        <f t="shared" si="49"/>
        <v>0</v>
      </c>
      <c r="BL249" s="14" t="s">
        <v>168</v>
      </c>
      <c r="BM249" s="195" t="s">
        <v>1021</v>
      </c>
    </row>
    <row r="250" spans="1:65" s="2" customFormat="1" ht="21.75" customHeight="1">
      <c r="A250" s="31"/>
      <c r="B250" s="32"/>
      <c r="C250" s="184" t="s">
        <v>564</v>
      </c>
      <c r="D250" s="184" t="s">
        <v>164</v>
      </c>
      <c r="E250" s="185" t="s">
        <v>1022</v>
      </c>
      <c r="F250" s="186" t="s">
        <v>1023</v>
      </c>
      <c r="G250" s="187" t="s">
        <v>173</v>
      </c>
      <c r="H250" s="188">
        <v>52.258000000000003</v>
      </c>
      <c r="I250" s="189"/>
      <c r="J250" s="188">
        <f t="shared" si="40"/>
        <v>0</v>
      </c>
      <c r="K250" s="190"/>
      <c r="L250" s="36"/>
      <c r="M250" s="191" t="s">
        <v>1</v>
      </c>
      <c r="N250" s="192" t="s">
        <v>43</v>
      </c>
      <c r="O250" s="68"/>
      <c r="P250" s="193">
        <f t="shared" si="41"/>
        <v>0</v>
      </c>
      <c r="Q250" s="193">
        <v>1.2584E-2</v>
      </c>
      <c r="R250" s="193">
        <f t="shared" si="42"/>
        <v>0.65761467200000001</v>
      </c>
      <c r="S250" s="193">
        <v>0</v>
      </c>
      <c r="T250" s="194">
        <f t="shared" si="43"/>
        <v>0</v>
      </c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R250" s="195" t="s">
        <v>168</v>
      </c>
      <c r="AT250" s="195" t="s">
        <v>164</v>
      </c>
      <c r="AU250" s="195" t="s">
        <v>169</v>
      </c>
      <c r="AY250" s="14" t="s">
        <v>161</v>
      </c>
      <c r="BE250" s="196">
        <f t="shared" si="44"/>
        <v>0</v>
      </c>
      <c r="BF250" s="196">
        <f t="shared" si="45"/>
        <v>0</v>
      </c>
      <c r="BG250" s="196">
        <f t="shared" si="46"/>
        <v>0</v>
      </c>
      <c r="BH250" s="196">
        <f t="shared" si="47"/>
        <v>0</v>
      </c>
      <c r="BI250" s="196">
        <f t="shared" si="48"/>
        <v>0</v>
      </c>
      <c r="BJ250" s="14" t="s">
        <v>169</v>
      </c>
      <c r="BK250" s="197">
        <f t="shared" si="49"/>
        <v>0</v>
      </c>
      <c r="BL250" s="14" t="s">
        <v>168</v>
      </c>
      <c r="BM250" s="195" t="s">
        <v>1024</v>
      </c>
    </row>
    <row r="251" spans="1:65" s="2" customFormat="1" ht="21.75" customHeight="1">
      <c r="A251" s="31"/>
      <c r="B251" s="32"/>
      <c r="C251" s="184" t="s">
        <v>568</v>
      </c>
      <c r="D251" s="184" t="s">
        <v>164</v>
      </c>
      <c r="E251" s="185" t="s">
        <v>1025</v>
      </c>
      <c r="F251" s="186" t="s">
        <v>1026</v>
      </c>
      <c r="G251" s="187" t="s">
        <v>173</v>
      </c>
      <c r="H251" s="188">
        <v>277.58100000000002</v>
      </c>
      <c r="I251" s="189"/>
      <c r="J251" s="188">
        <f t="shared" si="40"/>
        <v>0</v>
      </c>
      <c r="K251" s="190"/>
      <c r="L251" s="36"/>
      <c r="M251" s="191" t="s">
        <v>1</v>
      </c>
      <c r="N251" s="192" t="s">
        <v>43</v>
      </c>
      <c r="O251" s="68"/>
      <c r="P251" s="193">
        <f t="shared" si="41"/>
        <v>0</v>
      </c>
      <c r="Q251" s="193">
        <v>1.4114E-2</v>
      </c>
      <c r="R251" s="193">
        <f t="shared" si="42"/>
        <v>3.917778234</v>
      </c>
      <c r="S251" s="193">
        <v>0</v>
      </c>
      <c r="T251" s="194">
        <f t="shared" si="43"/>
        <v>0</v>
      </c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R251" s="195" t="s">
        <v>168</v>
      </c>
      <c r="AT251" s="195" t="s">
        <v>164</v>
      </c>
      <c r="AU251" s="195" t="s">
        <v>169</v>
      </c>
      <c r="AY251" s="14" t="s">
        <v>161</v>
      </c>
      <c r="BE251" s="196">
        <f t="shared" si="44"/>
        <v>0</v>
      </c>
      <c r="BF251" s="196">
        <f t="shared" si="45"/>
        <v>0</v>
      </c>
      <c r="BG251" s="196">
        <f t="shared" si="46"/>
        <v>0</v>
      </c>
      <c r="BH251" s="196">
        <f t="shared" si="47"/>
        <v>0</v>
      </c>
      <c r="BI251" s="196">
        <f t="shared" si="48"/>
        <v>0</v>
      </c>
      <c r="BJ251" s="14" t="s">
        <v>169</v>
      </c>
      <c r="BK251" s="197">
        <f t="shared" si="49"/>
        <v>0</v>
      </c>
      <c r="BL251" s="14" t="s">
        <v>168</v>
      </c>
      <c r="BM251" s="195" t="s">
        <v>1027</v>
      </c>
    </row>
    <row r="252" spans="1:65" s="2" customFormat="1" ht="21.75" customHeight="1">
      <c r="A252" s="31"/>
      <c r="B252" s="32"/>
      <c r="C252" s="184" t="s">
        <v>572</v>
      </c>
      <c r="D252" s="184" t="s">
        <v>164</v>
      </c>
      <c r="E252" s="185" t="s">
        <v>1028</v>
      </c>
      <c r="F252" s="186" t="s">
        <v>1029</v>
      </c>
      <c r="G252" s="187" t="s">
        <v>173</v>
      </c>
      <c r="H252" s="188">
        <v>174.196</v>
      </c>
      <c r="I252" s="189"/>
      <c r="J252" s="188">
        <f t="shared" si="40"/>
        <v>0</v>
      </c>
      <c r="K252" s="190"/>
      <c r="L252" s="36"/>
      <c r="M252" s="191" t="s">
        <v>1</v>
      </c>
      <c r="N252" s="192" t="s">
        <v>43</v>
      </c>
      <c r="O252" s="68"/>
      <c r="P252" s="193">
        <f t="shared" si="41"/>
        <v>0</v>
      </c>
      <c r="Q252" s="193">
        <v>1.6114E-2</v>
      </c>
      <c r="R252" s="193">
        <f t="shared" si="42"/>
        <v>2.806994344</v>
      </c>
      <c r="S252" s="193">
        <v>0</v>
      </c>
      <c r="T252" s="194">
        <f t="shared" si="43"/>
        <v>0</v>
      </c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R252" s="195" t="s">
        <v>168</v>
      </c>
      <c r="AT252" s="195" t="s">
        <v>164</v>
      </c>
      <c r="AU252" s="195" t="s">
        <v>169</v>
      </c>
      <c r="AY252" s="14" t="s">
        <v>161</v>
      </c>
      <c r="BE252" s="196">
        <f t="shared" si="44"/>
        <v>0</v>
      </c>
      <c r="BF252" s="196">
        <f t="shared" si="45"/>
        <v>0</v>
      </c>
      <c r="BG252" s="196">
        <f t="shared" si="46"/>
        <v>0</v>
      </c>
      <c r="BH252" s="196">
        <f t="shared" si="47"/>
        <v>0</v>
      </c>
      <c r="BI252" s="196">
        <f t="shared" si="48"/>
        <v>0</v>
      </c>
      <c r="BJ252" s="14" t="s">
        <v>169</v>
      </c>
      <c r="BK252" s="197">
        <f t="shared" si="49"/>
        <v>0</v>
      </c>
      <c r="BL252" s="14" t="s">
        <v>168</v>
      </c>
      <c r="BM252" s="195" t="s">
        <v>1030</v>
      </c>
    </row>
    <row r="253" spans="1:65" s="2" customFormat="1" ht="21.75" customHeight="1">
      <c r="A253" s="31"/>
      <c r="B253" s="32"/>
      <c r="C253" s="184" t="s">
        <v>576</v>
      </c>
      <c r="D253" s="184" t="s">
        <v>164</v>
      </c>
      <c r="E253" s="185" t="s">
        <v>1031</v>
      </c>
      <c r="F253" s="186" t="s">
        <v>1032</v>
      </c>
      <c r="G253" s="187" t="s">
        <v>173</v>
      </c>
      <c r="H253" s="188">
        <v>524.95299999999997</v>
      </c>
      <c r="I253" s="189"/>
      <c r="J253" s="188">
        <f t="shared" si="40"/>
        <v>0</v>
      </c>
      <c r="K253" s="190"/>
      <c r="L253" s="36"/>
      <c r="M253" s="191" t="s">
        <v>1</v>
      </c>
      <c r="N253" s="192" t="s">
        <v>43</v>
      </c>
      <c r="O253" s="68"/>
      <c r="P253" s="193">
        <f t="shared" si="41"/>
        <v>0</v>
      </c>
      <c r="Q253" s="193">
        <v>2.0794E-2</v>
      </c>
      <c r="R253" s="193">
        <f t="shared" si="42"/>
        <v>10.915872682</v>
      </c>
      <c r="S253" s="193">
        <v>0</v>
      </c>
      <c r="T253" s="194">
        <f t="shared" si="43"/>
        <v>0</v>
      </c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R253" s="195" t="s">
        <v>168</v>
      </c>
      <c r="AT253" s="195" t="s">
        <v>164</v>
      </c>
      <c r="AU253" s="195" t="s">
        <v>169</v>
      </c>
      <c r="AY253" s="14" t="s">
        <v>161</v>
      </c>
      <c r="BE253" s="196">
        <f t="shared" si="44"/>
        <v>0</v>
      </c>
      <c r="BF253" s="196">
        <f t="shared" si="45"/>
        <v>0</v>
      </c>
      <c r="BG253" s="196">
        <f t="shared" si="46"/>
        <v>0</v>
      </c>
      <c r="BH253" s="196">
        <f t="shared" si="47"/>
        <v>0</v>
      </c>
      <c r="BI253" s="196">
        <f t="shared" si="48"/>
        <v>0</v>
      </c>
      <c r="BJ253" s="14" t="s">
        <v>169</v>
      </c>
      <c r="BK253" s="197">
        <f t="shared" si="49"/>
        <v>0</v>
      </c>
      <c r="BL253" s="14" t="s">
        <v>168</v>
      </c>
      <c r="BM253" s="195" t="s">
        <v>1033</v>
      </c>
    </row>
    <row r="254" spans="1:65" s="2" customFormat="1" ht="21.75" customHeight="1">
      <c r="A254" s="31"/>
      <c r="B254" s="32"/>
      <c r="C254" s="184" t="s">
        <v>378</v>
      </c>
      <c r="D254" s="184" t="s">
        <v>164</v>
      </c>
      <c r="E254" s="185" t="s">
        <v>1034</v>
      </c>
      <c r="F254" s="186" t="s">
        <v>1035</v>
      </c>
      <c r="G254" s="187" t="s">
        <v>173</v>
      </c>
      <c r="H254" s="188">
        <v>804.43499999999995</v>
      </c>
      <c r="I254" s="189"/>
      <c r="J254" s="188">
        <f t="shared" si="40"/>
        <v>0</v>
      </c>
      <c r="K254" s="190"/>
      <c r="L254" s="36"/>
      <c r="M254" s="191" t="s">
        <v>1</v>
      </c>
      <c r="N254" s="192" t="s">
        <v>43</v>
      </c>
      <c r="O254" s="68"/>
      <c r="P254" s="193">
        <f t="shared" si="41"/>
        <v>0</v>
      </c>
      <c r="Q254" s="193">
        <v>2.6457999999999999E-2</v>
      </c>
      <c r="R254" s="193">
        <f t="shared" si="42"/>
        <v>21.283741229999997</v>
      </c>
      <c r="S254" s="193">
        <v>0</v>
      </c>
      <c r="T254" s="194">
        <f t="shared" si="43"/>
        <v>0</v>
      </c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R254" s="195" t="s">
        <v>168</v>
      </c>
      <c r="AT254" s="195" t="s">
        <v>164</v>
      </c>
      <c r="AU254" s="195" t="s">
        <v>169</v>
      </c>
      <c r="AY254" s="14" t="s">
        <v>161</v>
      </c>
      <c r="BE254" s="196">
        <f t="shared" si="44"/>
        <v>0</v>
      </c>
      <c r="BF254" s="196">
        <f t="shared" si="45"/>
        <v>0</v>
      </c>
      <c r="BG254" s="196">
        <f t="shared" si="46"/>
        <v>0</v>
      </c>
      <c r="BH254" s="196">
        <f t="shared" si="47"/>
        <v>0</v>
      </c>
      <c r="BI254" s="196">
        <f t="shared" si="48"/>
        <v>0</v>
      </c>
      <c r="BJ254" s="14" t="s">
        <v>169</v>
      </c>
      <c r="BK254" s="197">
        <f t="shared" si="49"/>
        <v>0</v>
      </c>
      <c r="BL254" s="14" t="s">
        <v>168</v>
      </c>
      <c r="BM254" s="195" t="s">
        <v>1036</v>
      </c>
    </row>
    <row r="255" spans="1:65" s="2" customFormat="1" ht="21.75" customHeight="1">
      <c r="A255" s="31"/>
      <c r="B255" s="32"/>
      <c r="C255" s="184" t="s">
        <v>583</v>
      </c>
      <c r="D255" s="184" t="s">
        <v>164</v>
      </c>
      <c r="E255" s="185" t="s">
        <v>1037</v>
      </c>
      <c r="F255" s="186" t="s">
        <v>1038</v>
      </c>
      <c r="G255" s="187" t="s">
        <v>167</v>
      </c>
      <c r="H255" s="188">
        <v>134.76400000000001</v>
      </c>
      <c r="I255" s="189"/>
      <c r="J255" s="188">
        <f t="shared" si="40"/>
        <v>0</v>
      </c>
      <c r="K255" s="190"/>
      <c r="L255" s="36"/>
      <c r="M255" s="191" t="s">
        <v>1</v>
      </c>
      <c r="N255" s="192" t="s">
        <v>43</v>
      </c>
      <c r="O255" s="68"/>
      <c r="P255" s="193">
        <f t="shared" si="41"/>
        <v>0</v>
      </c>
      <c r="Q255" s="193">
        <v>2.2404829999999998</v>
      </c>
      <c r="R255" s="193">
        <f t="shared" si="42"/>
        <v>301.93645101200002</v>
      </c>
      <c r="S255" s="193">
        <v>0</v>
      </c>
      <c r="T255" s="194">
        <f t="shared" si="43"/>
        <v>0</v>
      </c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R255" s="195" t="s">
        <v>168</v>
      </c>
      <c r="AT255" s="195" t="s">
        <v>164</v>
      </c>
      <c r="AU255" s="195" t="s">
        <v>169</v>
      </c>
      <c r="AY255" s="14" t="s">
        <v>161</v>
      </c>
      <c r="BE255" s="196">
        <f t="shared" si="44"/>
        <v>0</v>
      </c>
      <c r="BF255" s="196">
        <f t="shared" si="45"/>
        <v>0</v>
      </c>
      <c r="BG255" s="196">
        <f t="shared" si="46"/>
        <v>0</v>
      </c>
      <c r="BH255" s="196">
        <f t="shared" si="47"/>
        <v>0</v>
      </c>
      <c r="BI255" s="196">
        <f t="shared" si="48"/>
        <v>0</v>
      </c>
      <c r="BJ255" s="14" t="s">
        <v>169</v>
      </c>
      <c r="BK255" s="197">
        <f t="shared" si="49"/>
        <v>0</v>
      </c>
      <c r="BL255" s="14" t="s">
        <v>168</v>
      </c>
      <c r="BM255" s="195" t="s">
        <v>1039</v>
      </c>
    </row>
    <row r="256" spans="1:65" s="2" customFormat="1" ht="21.75" customHeight="1">
      <c r="A256" s="31"/>
      <c r="B256" s="32"/>
      <c r="C256" s="184" t="s">
        <v>587</v>
      </c>
      <c r="D256" s="184" t="s">
        <v>164</v>
      </c>
      <c r="E256" s="185" t="s">
        <v>1040</v>
      </c>
      <c r="F256" s="186" t="s">
        <v>1041</v>
      </c>
      <c r="G256" s="187" t="s">
        <v>167</v>
      </c>
      <c r="H256" s="188">
        <v>53.475000000000001</v>
      </c>
      <c r="I256" s="189"/>
      <c r="J256" s="188">
        <f t="shared" si="40"/>
        <v>0</v>
      </c>
      <c r="K256" s="190"/>
      <c r="L256" s="36"/>
      <c r="M256" s="191" t="s">
        <v>1</v>
      </c>
      <c r="N256" s="192" t="s">
        <v>43</v>
      </c>
      <c r="O256" s="68"/>
      <c r="P256" s="193">
        <f t="shared" si="41"/>
        <v>0</v>
      </c>
      <c r="Q256" s="193">
        <v>2.2412399999999999</v>
      </c>
      <c r="R256" s="193">
        <f t="shared" si="42"/>
        <v>119.850309</v>
      </c>
      <c r="S256" s="193">
        <v>0</v>
      </c>
      <c r="T256" s="194">
        <f t="shared" si="43"/>
        <v>0</v>
      </c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R256" s="195" t="s">
        <v>168</v>
      </c>
      <c r="AT256" s="195" t="s">
        <v>164</v>
      </c>
      <c r="AU256" s="195" t="s">
        <v>169</v>
      </c>
      <c r="AY256" s="14" t="s">
        <v>161</v>
      </c>
      <c r="BE256" s="196">
        <f t="shared" si="44"/>
        <v>0</v>
      </c>
      <c r="BF256" s="196">
        <f t="shared" si="45"/>
        <v>0</v>
      </c>
      <c r="BG256" s="196">
        <f t="shared" si="46"/>
        <v>0</v>
      </c>
      <c r="BH256" s="196">
        <f t="shared" si="47"/>
        <v>0</v>
      </c>
      <c r="BI256" s="196">
        <f t="shared" si="48"/>
        <v>0</v>
      </c>
      <c r="BJ256" s="14" t="s">
        <v>169</v>
      </c>
      <c r="BK256" s="197">
        <f t="shared" si="49"/>
        <v>0</v>
      </c>
      <c r="BL256" s="14" t="s">
        <v>168</v>
      </c>
      <c r="BM256" s="195" t="s">
        <v>1042</v>
      </c>
    </row>
    <row r="257" spans="1:65" s="2" customFormat="1" ht="21.75" customHeight="1">
      <c r="A257" s="31"/>
      <c r="B257" s="32"/>
      <c r="C257" s="184" t="s">
        <v>589</v>
      </c>
      <c r="D257" s="184" t="s">
        <v>164</v>
      </c>
      <c r="E257" s="185" t="s">
        <v>1043</v>
      </c>
      <c r="F257" s="186" t="s">
        <v>1044</v>
      </c>
      <c r="G257" s="187" t="s">
        <v>167</v>
      </c>
      <c r="H257" s="188">
        <v>39.768000000000001</v>
      </c>
      <c r="I257" s="189"/>
      <c r="J257" s="188">
        <f t="shared" si="40"/>
        <v>0</v>
      </c>
      <c r="K257" s="190"/>
      <c r="L257" s="36"/>
      <c r="M257" s="191" t="s">
        <v>1</v>
      </c>
      <c r="N257" s="192" t="s">
        <v>43</v>
      </c>
      <c r="O257" s="68"/>
      <c r="P257" s="193">
        <f t="shared" si="41"/>
        <v>0</v>
      </c>
      <c r="Q257" s="193">
        <v>0.78997150000000005</v>
      </c>
      <c r="R257" s="193">
        <f t="shared" si="42"/>
        <v>31.415586612000002</v>
      </c>
      <c r="S257" s="193">
        <v>0</v>
      </c>
      <c r="T257" s="194">
        <f t="shared" si="43"/>
        <v>0</v>
      </c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R257" s="195" t="s">
        <v>168</v>
      </c>
      <c r="AT257" s="195" t="s">
        <v>164</v>
      </c>
      <c r="AU257" s="195" t="s">
        <v>169</v>
      </c>
      <c r="AY257" s="14" t="s">
        <v>161</v>
      </c>
      <c r="BE257" s="196">
        <f t="shared" si="44"/>
        <v>0</v>
      </c>
      <c r="BF257" s="196">
        <f t="shared" si="45"/>
        <v>0</v>
      </c>
      <c r="BG257" s="196">
        <f t="shared" si="46"/>
        <v>0</v>
      </c>
      <c r="BH257" s="196">
        <f t="shared" si="47"/>
        <v>0</v>
      </c>
      <c r="BI257" s="196">
        <f t="shared" si="48"/>
        <v>0</v>
      </c>
      <c r="BJ257" s="14" t="s">
        <v>169</v>
      </c>
      <c r="BK257" s="197">
        <f t="shared" si="49"/>
        <v>0</v>
      </c>
      <c r="BL257" s="14" t="s">
        <v>168</v>
      </c>
      <c r="BM257" s="195" t="s">
        <v>1045</v>
      </c>
    </row>
    <row r="258" spans="1:65" s="2" customFormat="1" ht="21.75" customHeight="1">
      <c r="A258" s="31"/>
      <c r="B258" s="32"/>
      <c r="C258" s="184" t="s">
        <v>593</v>
      </c>
      <c r="D258" s="184" t="s">
        <v>164</v>
      </c>
      <c r="E258" s="185" t="s">
        <v>251</v>
      </c>
      <c r="F258" s="186" t="s">
        <v>1046</v>
      </c>
      <c r="G258" s="187" t="s">
        <v>173</v>
      </c>
      <c r="H258" s="188">
        <v>156.62100000000001</v>
      </c>
      <c r="I258" s="189"/>
      <c r="J258" s="188">
        <f t="shared" si="40"/>
        <v>0</v>
      </c>
      <c r="K258" s="190"/>
      <c r="L258" s="36"/>
      <c r="M258" s="191" t="s">
        <v>1</v>
      </c>
      <c r="N258" s="192" t="s">
        <v>43</v>
      </c>
      <c r="O258" s="68"/>
      <c r="P258" s="193">
        <f t="shared" si="41"/>
        <v>0</v>
      </c>
      <c r="Q258" s="193">
        <v>5.0000000000000001E-4</v>
      </c>
      <c r="R258" s="193">
        <f t="shared" si="42"/>
        <v>7.8310500000000005E-2</v>
      </c>
      <c r="S258" s="193">
        <v>0</v>
      </c>
      <c r="T258" s="194">
        <f t="shared" si="43"/>
        <v>0</v>
      </c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R258" s="195" t="s">
        <v>168</v>
      </c>
      <c r="AT258" s="195" t="s">
        <v>164</v>
      </c>
      <c r="AU258" s="195" t="s">
        <v>169</v>
      </c>
      <c r="AY258" s="14" t="s">
        <v>161</v>
      </c>
      <c r="BE258" s="196">
        <f t="shared" si="44"/>
        <v>0</v>
      </c>
      <c r="BF258" s="196">
        <f t="shared" si="45"/>
        <v>0</v>
      </c>
      <c r="BG258" s="196">
        <f t="shared" si="46"/>
        <v>0</v>
      </c>
      <c r="BH258" s="196">
        <f t="shared" si="47"/>
        <v>0</v>
      </c>
      <c r="BI258" s="196">
        <f t="shared" si="48"/>
        <v>0</v>
      </c>
      <c r="BJ258" s="14" t="s">
        <v>169</v>
      </c>
      <c r="BK258" s="197">
        <f t="shared" si="49"/>
        <v>0</v>
      </c>
      <c r="BL258" s="14" t="s">
        <v>168</v>
      </c>
      <c r="BM258" s="195" t="s">
        <v>1047</v>
      </c>
    </row>
    <row r="259" spans="1:65" s="2" customFormat="1" ht="21.75" customHeight="1">
      <c r="A259" s="31"/>
      <c r="B259" s="32"/>
      <c r="C259" s="184" t="s">
        <v>597</v>
      </c>
      <c r="D259" s="184" t="s">
        <v>164</v>
      </c>
      <c r="E259" s="185" t="s">
        <v>1048</v>
      </c>
      <c r="F259" s="186" t="s">
        <v>1049</v>
      </c>
      <c r="G259" s="187" t="s">
        <v>173</v>
      </c>
      <c r="H259" s="188">
        <v>1298.23</v>
      </c>
      <c r="I259" s="189"/>
      <c r="J259" s="188">
        <f t="shared" si="40"/>
        <v>0</v>
      </c>
      <c r="K259" s="190"/>
      <c r="L259" s="36"/>
      <c r="M259" s="191" t="s">
        <v>1</v>
      </c>
      <c r="N259" s="192" t="s">
        <v>43</v>
      </c>
      <c r="O259" s="68"/>
      <c r="P259" s="193">
        <f t="shared" si="41"/>
        <v>0</v>
      </c>
      <c r="Q259" s="193">
        <v>9.7850000000000006E-2</v>
      </c>
      <c r="R259" s="193">
        <f t="shared" si="42"/>
        <v>127.0318055</v>
      </c>
      <c r="S259" s="193">
        <v>0</v>
      </c>
      <c r="T259" s="194">
        <f t="shared" si="43"/>
        <v>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R259" s="195" t="s">
        <v>168</v>
      </c>
      <c r="AT259" s="195" t="s">
        <v>164</v>
      </c>
      <c r="AU259" s="195" t="s">
        <v>169</v>
      </c>
      <c r="AY259" s="14" t="s">
        <v>161</v>
      </c>
      <c r="BE259" s="196">
        <f t="shared" si="44"/>
        <v>0</v>
      </c>
      <c r="BF259" s="196">
        <f t="shared" si="45"/>
        <v>0</v>
      </c>
      <c r="BG259" s="196">
        <f t="shared" si="46"/>
        <v>0</v>
      </c>
      <c r="BH259" s="196">
        <f t="shared" si="47"/>
        <v>0</v>
      </c>
      <c r="BI259" s="196">
        <f t="shared" si="48"/>
        <v>0</v>
      </c>
      <c r="BJ259" s="14" t="s">
        <v>169</v>
      </c>
      <c r="BK259" s="197">
        <f t="shared" si="49"/>
        <v>0</v>
      </c>
      <c r="BL259" s="14" t="s">
        <v>168</v>
      </c>
      <c r="BM259" s="195" t="s">
        <v>1050</v>
      </c>
    </row>
    <row r="260" spans="1:65" s="2" customFormat="1" ht="21.75" customHeight="1">
      <c r="A260" s="31"/>
      <c r="B260" s="32"/>
      <c r="C260" s="184" t="s">
        <v>601</v>
      </c>
      <c r="D260" s="184" t="s">
        <v>164</v>
      </c>
      <c r="E260" s="185" t="s">
        <v>1051</v>
      </c>
      <c r="F260" s="186" t="s">
        <v>1052</v>
      </c>
      <c r="G260" s="187" t="s">
        <v>173</v>
      </c>
      <c r="H260" s="188">
        <v>1298.23</v>
      </c>
      <c r="I260" s="189"/>
      <c r="J260" s="188">
        <f t="shared" si="40"/>
        <v>0</v>
      </c>
      <c r="K260" s="190"/>
      <c r="L260" s="36"/>
      <c r="M260" s="191" t="s">
        <v>1</v>
      </c>
      <c r="N260" s="192" t="s">
        <v>43</v>
      </c>
      <c r="O260" s="68"/>
      <c r="P260" s="193">
        <f t="shared" si="41"/>
        <v>0</v>
      </c>
      <c r="Q260" s="193">
        <v>1.5349999999999999E-3</v>
      </c>
      <c r="R260" s="193">
        <f t="shared" si="42"/>
        <v>1.9927830499999999</v>
      </c>
      <c r="S260" s="193">
        <v>0</v>
      </c>
      <c r="T260" s="194">
        <f t="shared" si="43"/>
        <v>0</v>
      </c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R260" s="195" t="s">
        <v>168</v>
      </c>
      <c r="AT260" s="195" t="s">
        <v>164</v>
      </c>
      <c r="AU260" s="195" t="s">
        <v>169</v>
      </c>
      <c r="AY260" s="14" t="s">
        <v>161</v>
      </c>
      <c r="BE260" s="196">
        <f t="shared" si="44"/>
        <v>0</v>
      </c>
      <c r="BF260" s="196">
        <f t="shared" si="45"/>
        <v>0</v>
      </c>
      <c r="BG260" s="196">
        <f t="shared" si="46"/>
        <v>0</v>
      </c>
      <c r="BH260" s="196">
        <f t="shared" si="47"/>
        <v>0</v>
      </c>
      <c r="BI260" s="196">
        <f t="shared" si="48"/>
        <v>0</v>
      </c>
      <c r="BJ260" s="14" t="s">
        <v>169</v>
      </c>
      <c r="BK260" s="197">
        <f t="shared" si="49"/>
        <v>0</v>
      </c>
      <c r="BL260" s="14" t="s">
        <v>168</v>
      </c>
      <c r="BM260" s="195" t="s">
        <v>1053</v>
      </c>
    </row>
    <row r="261" spans="1:65" s="2" customFormat="1" ht="16.5" customHeight="1">
      <c r="A261" s="31"/>
      <c r="B261" s="32"/>
      <c r="C261" s="184" t="s">
        <v>605</v>
      </c>
      <c r="D261" s="184" t="s">
        <v>164</v>
      </c>
      <c r="E261" s="185" t="s">
        <v>1054</v>
      </c>
      <c r="F261" s="186" t="s">
        <v>1055</v>
      </c>
      <c r="G261" s="187" t="s">
        <v>269</v>
      </c>
      <c r="H261" s="188">
        <v>71</v>
      </c>
      <c r="I261" s="189"/>
      <c r="J261" s="188">
        <f t="shared" si="40"/>
        <v>0</v>
      </c>
      <c r="K261" s="190"/>
      <c r="L261" s="36"/>
      <c r="M261" s="191" t="s">
        <v>1</v>
      </c>
      <c r="N261" s="192" t="s">
        <v>43</v>
      </c>
      <c r="O261" s="68"/>
      <c r="P261" s="193">
        <f t="shared" si="41"/>
        <v>0</v>
      </c>
      <c r="Q261" s="193">
        <v>0.10896</v>
      </c>
      <c r="R261" s="193">
        <f t="shared" si="42"/>
        <v>7.7361599999999999</v>
      </c>
      <c r="S261" s="193">
        <v>0</v>
      </c>
      <c r="T261" s="194">
        <f t="shared" si="43"/>
        <v>0</v>
      </c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R261" s="195" t="s">
        <v>168</v>
      </c>
      <c r="AT261" s="195" t="s">
        <v>164</v>
      </c>
      <c r="AU261" s="195" t="s">
        <v>169</v>
      </c>
      <c r="AY261" s="14" t="s">
        <v>161</v>
      </c>
      <c r="BE261" s="196">
        <f t="shared" si="44"/>
        <v>0</v>
      </c>
      <c r="BF261" s="196">
        <f t="shared" si="45"/>
        <v>0</v>
      </c>
      <c r="BG261" s="196">
        <f t="shared" si="46"/>
        <v>0</v>
      </c>
      <c r="BH261" s="196">
        <f t="shared" si="47"/>
        <v>0</v>
      </c>
      <c r="BI261" s="196">
        <f t="shared" si="48"/>
        <v>0</v>
      </c>
      <c r="BJ261" s="14" t="s">
        <v>169</v>
      </c>
      <c r="BK261" s="197">
        <f t="shared" si="49"/>
        <v>0</v>
      </c>
      <c r="BL261" s="14" t="s">
        <v>168</v>
      </c>
      <c r="BM261" s="195" t="s">
        <v>1056</v>
      </c>
    </row>
    <row r="262" spans="1:65" s="2" customFormat="1" ht="21.75" customHeight="1">
      <c r="A262" s="31"/>
      <c r="B262" s="32"/>
      <c r="C262" s="184" t="s">
        <v>609</v>
      </c>
      <c r="D262" s="184" t="s">
        <v>164</v>
      </c>
      <c r="E262" s="185" t="s">
        <v>1057</v>
      </c>
      <c r="F262" s="186" t="s">
        <v>1058</v>
      </c>
      <c r="G262" s="187" t="s">
        <v>269</v>
      </c>
      <c r="H262" s="188">
        <v>47</v>
      </c>
      <c r="I262" s="189"/>
      <c r="J262" s="188">
        <f t="shared" si="40"/>
        <v>0</v>
      </c>
      <c r="K262" s="190"/>
      <c r="L262" s="36"/>
      <c r="M262" s="191" t="s">
        <v>1</v>
      </c>
      <c r="N262" s="192" t="s">
        <v>43</v>
      </c>
      <c r="O262" s="68"/>
      <c r="P262" s="193">
        <f t="shared" si="41"/>
        <v>0</v>
      </c>
      <c r="Q262" s="193">
        <v>3.9640000000000002E-2</v>
      </c>
      <c r="R262" s="193">
        <f t="shared" si="42"/>
        <v>1.8630800000000001</v>
      </c>
      <c r="S262" s="193">
        <v>0</v>
      </c>
      <c r="T262" s="194">
        <f t="shared" si="43"/>
        <v>0</v>
      </c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R262" s="195" t="s">
        <v>168</v>
      </c>
      <c r="AT262" s="195" t="s">
        <v>164</v>
      </c>
      <c r="AU262" s="195" t="s">
        <v>169</v>
      </c>
      <c r="AY262" s="14" t="s">
        <v>161</v>
      </c>
      <c r="BE262" s="196">
        <f t="shared" si="44"/>
        <v>0</v>
      </c>
      <c r="BF262" s="196">
        <f t="shared" si="45"/>
        <v>0</v>
      </c>
      <c r="BG262" s="196">
        <f t="shared" si="46"/>
        <v>0</v>
      </c>
      <c r="BH262" s="196">
        <f t="shared" si="47"/>
        <v>0</v>
      </c>
      <c r="BI262" s="196">
        <f t="shared" si="48"/>
        <v>0</v>
      </c>
      <c r="BJ262" s="14" t="s">
        <v>169</v>
      </c>
      <c r="BK262" s="197">
        <f t="shared" si="49"/>
        <v>0</v>
      </c>
      <c r="BL262" s="14" t="s">
        <v>168</v>
      </c>
      <c r="BM262" s="195" t="s">
        <v>1059</v>
      </c>
    </row>
    <row r="263" spans="1:65" s="2" customFormat="1" ht="16.5" customHeight="1">
      <c r="A263" s="31"/>
      <c r="B263" s="32"/>
      <c r="C263" s="198" t="s">
        <v>613</v>
      </c>
      <c r="D263" s="198" t="s">
        <v>272</v>
      </c>
      <c r="E263" s="199" t="s">
        <v>1060</v>
      </c>
      <c r="F263" s="200" t="s">
        <v>1061</v>
      </c>
      <c r="G263" s="201" t="s">
        <v>269</v>
      </c>
      <c r="H263" s="202">
        <v>1</v>
      </c>
      <c r="I263" s="203"/>
      <c r="J263" s="202">
        <f t="shared" si="40"/>
        <v>0</v>
      </c>
      <c r="K263" s="204"/>
      <c r="L263" s="205"/>
      <c r="M263" s="206" t="s">
        <v>1</v>
      </c>
      <c r="N263" s="207" t="s">
        <v>43</v>
      </c>
      <c r="O263" s="68"/>
      <c r="P263" s="193">
        <f t="shared" si="41"/>
        <v>0</v>
      </c>
      <c r="Q263" s="193">
        <v>1.0999999999999999E-2</v>
      </c>
      <c r="R263" s="193">
        <f t="shared" si="42"/>
        <v>1.0999999999999999E-2</v>
      </c>
      <c r="S263" s="193">
        <v>0</v>
      </c>
      <c r="T263" s="194">
        <f t="shared" si="43"/>
        <v>0</v>
      </c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R263" s="195" t="s">
        <v>194</v>
      </c>
      <c r="AT263" s="195" t="s">
        <v>272</v>
      </c>
      <c r="AU263" s="195" t="s">
        <v>169</v>
      </c>
      <c r="AY263" s="14" t="s">
        <v>161</v>
      </c>
      <c r="BE263" s="196">
        <f t="shared" si="44"/>
        <v>0</v>
      </c>
      <c r="BF263" s="196">
        <f t="shared" si="45"/>
        <v>0</v>
      </c>
      <c r="BG263" s="196">
        <f t="shared" si="46"/>
        <v>0</v>
      </c>
      <c r="BH263" s="196">
        <f t="shared" si="47"/>
        <v>0</v>
      </c>
      <c r="BI263" s="196">
        <f t="shared" si="48"/>
        <v>0</v>
      </c>
      <c r="BJ263" s="14" t="s">
        <v>169</v>
      </c>
      <c r="BK263" s="197">
        <f t="shared" si="49"/>
        <v>0</v>
      </c>
      <c r="BL263" s="14" t="s">
        <v>168</v>
      </c>
      <c r="BM263" s="195" t="s">
        <v>1062</v>
      </c>
    </row>
    <row r="264" spans="1:65" s="2" customFormat="1" ht="21.75" customHeight="1">
      <c r="A264" s="31"/>
      <c r="B264" s="32"/>
      <c r="C264" s="198" t="s">
        <v>617</v>
      </c>
      <c r="D264" s="198" t="s">
        <v>272</v>
      </c>
      <c r="E264" s="199" t="s">
        <v>1063</v>
      </c>
      <c r="F264" s="200" t="s">
        <v>1064</v>
      </c>
      <c r="G264" s="201" t="s">
        <v>269</v>
      </c>
      <c r="H264" s="202">
        <v>7</v>
      </c>
      <c r="I264" s="203"/>
      <c r="J264" s="202">
        <f t="shared" si="40"/>
        <v>0</v>
      </c>
      <c r="K264" s="204"/>
      <c r="L264" s="205"/>
      <c r="M264" s="206" t="s">
        <v>1</v>
      </c>
      <c r="N264" s="207" t="s">
        <v>43</v>
      </c>
      <c r="O264" s="68"/>
      <c r="P264" s="193">
        <f t="shared" si="41"/>
        <v>0</v>
      </c>
      <c r="Q264" s="193">
        <v>0.01</v>
      </c>
      <c r="R264" s="193">
        <f t="shared" si="42"/>
        <v>7.0000000000000007E-2</v>
      </c>
      <c r="S264" s="193">
        <v>0</v>
      </c>
      <c r="T264" s="194">
        <f t="shared" si="43"/>
        <v>0</v>
      </c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R264" s="195" t="s">
        <v>194</v>
      </c>
      <c r="AT264" s="195" t="s">
        <v>272</v>
      </c>
      <c r="AU264" s="195" t="s">
        <v>169</v>
      </c>
      <c r="AY264" s="14" t="s">
        <v>161</v>
      </c>
      <c r="BE264" s="196">
        <f t="shared" si="44"/>
        <v>0</v>
      </c>
      <c r="BF264" s="196">
        <f t="shared" si="45"/>
        <v>0</v>
      </c>
      <c r="BG264" s="196">
        <f t="shared" si="46"/>
        <v>0</v>
      </c>
      <c r="BH264" s="196">
        <f t="shared" si="47"/>
        <v>0</v>
      </c>
      <c r="BI264" s="196">
        <f t="shared" si="48"/>
        <v>0</v>
      </c>
      <c r="BJ264" s="14" t="s">
        <v>169</v>
      </c>
      <c r="BK264" s="197">
        <f t="shared" si="49"/>
        <v>0</v>
      </c>
      <c r="BL264" s="14" t="s">
        <v>168</v>
      </c>
      <c r="BM264" s="195" t="s">
        <v>1065</v>
      </c>
    </row>
    <row r="265" spans="1:65" s="2" customFormat="1" ht="21.75" customHeight="1">
      <c r="A265" s="31"/>
      <c r="B265" s="32"/>
      <c r="C265" s="198" t="s">
        <v>623</v>
      </c>
      <c r="D265" s="198" t="s">
        <v>272</v>
      </c>
      <c r="E265" s="199" t="s">
        <v>1066</v>
      </c>
      <c r="F265" s="200" t="s">
        <v>1067</v>
      </c>
      <c r="G265" s="201" t="s">
        <v>269</v>
      </c>
      <c r="H265" s="202">
        <v>21</v>
      </c>
      <c r="I265" s="203"/>
      <c r="J265" s="202">
        <f t="shared" si="40"/>
        <v>0</v>
      </c>
      <c r="K265" s="204"/>
      <c r="L265" s="205"/>
      <c r="M265" s="206" t="s">
        <v>1</v>
      </c>
      <c r="N265" s="207" t="s">
        <v>43</v>
      </c>
      <c r="O265" s="68"/>
      <c r="P265" s="193">
        <f t="shared" si="41"/>
        <v>0</v>
      </c>
      <c r="Q265" s="193">
        <v>0.01</v>
      </c>
      <c r="R265" s="193">
        <f t="shared" si="42"/>
        <v>0.21</v>
      </c>
      <c r="S265" s="193">
        <v>0</v>
      </c>
      <c r="T265" s="194">
        <f t="shared" si="43"/>
        <v>0</v>
      </c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R265" s="195" t="s">
        <v>194</v>
      </c>
      <c r="AT265" s="195" t="s">
        <v>272</v>
      </c>
      <c r="AU265" s="195" t="s">
        <v>169</v>
      </c>
      <c r="AY265" s="14" t="s">
        <v>161</v>
      </c>
      <c r="BE265" s="196">
        <f t="shared" si="44"/>
        <v>0</v>
      </c>
      <c r="BF265" s="196">
        <f t="shared" si="45"/>
        <v>0</v>
      </c>
      <c r="BG265" s="196">
        <f t="shared" si="46"/>
        <v>0</v>
      </c>
      <c r="BH265" s="196">
        <f t="shared" si="47"/>
        <v>0</v>
      </c>
      <c r="BI265" s="196">
        <f t="shared" si="48"/>
        <v>0</v>
      </c>
      <c r="BJ265" s="14" t="s">
        <v>169</v>
      </c>
      <c r="BK265" s="197">
        <f t="shared" si="49"/>
        <v>0</v>
      </c>
      <c r="BL265" s="14" t="s">
        <v>168</v>
      </c>
      <c r="BM265" s="195" t="s">
        <v>1068</v>
      </c>
    </row>
    <row r="266" spans="1:65" s="2" customFormat="1" ht="21.75" customHeight="1">
      <c r="A266" s="31"/>
      <c r="B266" s="32"/>
      <c r="C266" s="198" t="s">
        <v>627</v>
      </c>
      <c r="D266" s="198" t="s">
        <v>272</v>
      </c>
      <c r="E266" s="199" t="s">
        <v>1069</v>
      </c>
      <c r="F266" s="200" t="s">
        <v>1070</v>
      </c>
      <c r="G266" s="201" t="s">
        <v>269</v>
      </c>
      <c r="H266" s="202">
        <v>1</v>
      </c>
      <c r="I266" s="203"/>
      <c r="J266" s="202">
        <f t="shared" si="40"/>
        <v>0</v>
      </c>
      <c r="K266" s="204"/>
      <c r="L266" s="205"/>
      <c r="M266" s="206" t="s">
        <v>1</v>
      </c>
      <c r="N266" s="207" t="s">
        <v>43</v>
      </c>
      <c r="O266" s="68"/>
      <c r="P266" s="193">
        <f t="shared" si="41"/>
        <v>0</v>
      </c>
      <c r="Q266" s="193">
        <v>0.01</v>
      </c>
      <c r="R266" s="193">
        <f t="shared" si="42"/>
        <v>0.01</v>
      </c>
      <c r="S266" s="193">
        <v>0</v>
      </c>
      <c r="T266" s="194">
        <f t="shared" si="43"/>
        <v>0</v>
      </c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R266" s="195" t="s">
        <v>194</v>
      </c>
      <c r="AT266" s="195" t="s">
        <v>272</v>
      </c>
      <c r="AU266" s="195" t="s">
        <v>169</v>
      </c>
      <c r="AY266" s="14" t="s">
        <v>161</v>
      </c>
      <c r="BE266" s="196">
        <f t="shared" si="44"/>
        <v>0</v>
      </c>
      <c r="BF266" s="196">
        <f t="shared" si="45"/>
        <v>0</v>
      </c>
      <c r="BG266" s="196">
        <f t="shared" si="46"/>
        <v>0</v>
      </c>
      <c r="BH266" s="196">
        <f t="shared" si="47"/>
        <v>0</v>
      </c>
      <c r="BI266" s="196">
        <f t="shared" si="48"/>
        <v>0</v>
      </c>
      <c r="BJ266" s="14" t="s">
        <v>169</v>
      </c>
      <c r="BK266" s="197">
        <f t="shared" si="49"/>
        <v>0</v>
      </c>
      <c r="BL266" s="14" t="s">
        <v>168</v>
      </c>
      <c r="BM266" s="195" t="s">
        <v>1071</v>
      </c>
    </row>
    <row r="267" spans="1:65" s="2" customFormat="1" ht="21.75" customHeight="1">
      <c r="A267" s="31"/>
      <c r="B267" s="32"/>
      <c r="C267" s="198" t="s">
        <v>631</v>
      </c>
      <c r="D267" s="198" t="s">
        <v>272</v>
      </c>
      <c r="E267" s="199" t="s">
        <v>1072</v>
      </c>
      <c r="F267" s="200" t="s">
        <v>1073</v>
      </c>
      <c r="G267" s="201" t="s">
        <v>269</v>
      </c>
      <c r="H267" s="202">
        <v>6</v>
      </c>
      <c r="I267" s="203"/>
      <c r="J267" s="202">
        <f t="shared" si="40"/>
        <v>0</v>
      </c>
      <c r="K267" s="204"/>
      <c r="L267" s="205"/>
      <c r="M267" s="206" t="s">
        <v>1</v>
      </c>
      <c r="N267" s="207" t="s">
        <v>43</v>
      </c>
      <c r="O267" s="68"/>
      <c r="P267" s="193">
        <f t="shared" si="41"/>
        <v>0</v>
      </c>
      <c r="Q267" s="193">
        <v>0.01</v>
      </c>
      <c r="R267" s="193">
        <f t="shared" si="42"/>
        <v>0.06</v>
      </c>
      <c r="S267" s="193">
        <v>0</v>
      </c>
      <c r="T267" s="194">
        <f t="shared" si="43"/>
        <v>0</v>
      </c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R267" s="195" t="s">
        <v>194</v>
      </c>
      <c r="AT267" s="195" t="s">
        <v>272</v>
      </c>
      <c r="AU267" s="195" t="s">
        <v>169</v>
      </c>
      <c r="AY267" s="14" t="s">
        <v>161</v>
      </c>
      <c r="BE267" s="196">
        <f t="shared" si="44"/>
        <v>0</v>
      </c>
      <c r="BF267" s="196">
        <f t="shared" si="45"/>
        <v>0</v>
      </c>
      <c r="BG267" s="196">
        <f t="shared" si="46"/>
        <v>0</v>
      </c>
      <c r="BH267" s="196">
        <f t="shared" si="47"/>
        <v>0</v>
      </c>
      <c r="BI267" s="196">
        <f t="shared" si="48"/>
        <v>0</v>
      </c>
      <c r="BJ267" s="14" t="s">
        <v>169</v>
      </c>
      <c r="BK267" s="197">
        <f t="shared" si="49"/>
        <v>0</v>
      </c>
      <c r="BL267" s="14" t="s">
        <v>168</v>
      </c>
      <c r="BM267" s="195" t="s">
        <v>1074</v>
      </c>
    </row>
    <row r="268" spans="1:65" s="2" customFormat="1" ht="16.5" customHeight="1">
      <c r="A268" s="31"/>
      <c r="B268" s="32"/>
      <c r="C268" s="198" t="s">
        <v>635</v>
      </c>
      <c r="D268" s="198" t="s">
        <v>272</v>
      </c>
      <c r="E268" s="199" t="s">
        <v>1075</v>
      </c>
      <c r="F268" s="200" t="s">
        <v>1076</v>
      </c>
      <c r="G268" s="201" t="s">
        <v>269</v>
      </c>
      <c r="H268" s="202">
        <v>5</v>
      </c>
      <c r="I268" s="203"/>
      <c r="J268" s="202">
        <f t="shared" si="40"/>
        <v>0</v>
      </c>
      <c r="K268" s="204"/>
      <c r="L268" s="205"/>
      <c r="M268" s="206" t="s">
        <v>1</v>
      </c>
      <c r="N268" s="207" t="s">
        <v>43</v>
      </c>
      <c r="O268" s="68"/>
      <c r="P268" s="193">
        <f t="shared" si="41"/>
        <v>0</v>
      </c>
      <c r="Q268" s="193">
        <v>1.2E-2</v>
      </c>
      <c r="R268" s="193">
        <f t="shared" si="42"/>
        <v>0.06</v>
      </c>
      <c r="S268" s="193">
        <v>0</v>
      </c>
      <c r="T268" s="194">
        <f t="shared" si="43"/>
        <v>0</v>
      </c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R268" s="195" t="s">
        <v>194</v>
      </c>
      <c r="AT268" s="195" t="s">
        <v>272</v>
      </c>
      <c r="AU268" s="195" t="s">
        <v>169</v>
      </c>
      <c r="AY268" s="14" t="s">
        <v>161</v>
      </c>
      <c r="BE268" s="196">
        <f t="shared" si="44"/>
        <v>0</v>
      </c>
      <c r="BF268" s="196">
        <f t="shared" si="45"/>
        <v>0</v>
      </c>
      <c r="BG268" s="196">
        <f t="shared" si="46"/>
        <v>0</v>
      </c>
      <c r="BH268" s="196">
        <f t="shared" si="47"/>
        <v>0</v>
      </c>
      <c r="BI268" s="196">
        <f t="shared" si="48"/>
        <v>0</v>
      </c>
      <c r="BJ268" s="14" t="s">
        <v>169</v>
      </c>
      <c r="BK268" s="197">
        <f t="shared" si="49"/>
        <v>0</v>
      </c>
      <c r="BL268" s="14" t="s">
        <v>168</v>
      </c>
      <c r="BM268" s="195" t="s">
        <v>1077</v>
      </c>
    </row>
    <row r="269" spans="1:65" s="2" customFormat="1" ht="16.5" customHeight="1">
      <c r="A269" s="31"/>
      <c r="B269" s="32"/>
      <c r="C269" s="198" t="s">
        <v>639</v>
      </c>
      <c r="D269" s="198" t="s">
        <v>272</v>
      </c>
      <c r="E269" s="199" t="s">
        <v>1078</v>
      </c>
      <c r="F269" s="200" t="s">
        <v>1079</v>
      </c>
      <c r="G269" s="201" t="s">
        <v>269</v>
      </c>
      <c r="H269" s="202">
        <v>6</v>
      </c>
      <c r="I269" s="203"/>
      <c r="J269" s="202">
        <f t="shared" si="40"/>
        <v>0</v>
      </c>
      <c r="K269" s="204"/>
      <c r="L269" s="205"/>
      <c r="M269" s="206" t="s">
        <v>1</v>
      </c>
      <c r="N269" s="207" t="s">
        <v>43</v>
      </c>
      <c r="O269" s="68"/>
      <c r="P269" s="193">
        <f t="shared" si="41"/>
        <v>0</v>
      </c>
      <c r="Q269" s="193">
        <v>1.4999999999999999E-2</v>
      </c>
      <c r="R269" s="193">
        <f t="shared" si="42"/>
        <v>0.09</v>
      </c>
      <c r="S269" s="193">
        <v>0</v>
      </c>
      <c r="T269" s="194">
        <f t="shared" si="43"/>
        <v>0</v>
      </c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R269" s="195" t="s">
        <v>194</v>
      </c>
      <c r="AT269" s="195" t="s">
        <v>272</v>
      </c>
      <c r="AU269" s="195" t="s">
        <v>169</v>
      </c>
      <c r="AY269" s="14" t="s">
        <v>161</v>
      </c>
      <c r="BE269" s="196">
        <f t="shared" si="44"/>
        <v>0</v>
      </c>
      <c r="BF269" s="196">
        <f t="shared" si="45"/>
        <v>0</v>
      </c>
      <c r="BG269" s="196">
        <f t="shared" si="46"/>
        <v>0</v>
      </c>
      <c r="BH269" s="196">
        <f t="shared" si="47"/>
        <v>0</v>
      </c>
      <c r="BI269" s="196">
        <f t="shared" si="48"/>
        <v>0</v>
      </c>
      <c r="BJ269" s="14" t="s">
        <v>169</v>
      </c>
      <c r="BK269" s="197">
        <f t="shared" si="49"/>
        <v>0</v>
      </c>
      <c r="BL269" s="14" t="s">
        <v>168</v>
      </c>
      <c r="BM269" s="195" t="s">
        <v>1080</v>
      </c>
    </row>
    <row r="270" spans="1:65" s="2" customFormat="1" ht="21.75" customHeight="1">
      <c r="A270" s="31"/>
      <c r="B270" s="32"/>
      <c r="C270" s="184" t="s">
        <v>645</v>
      </c>
      <c r="D270" s="184" t="s">
        <v>164</v>
      </c>
      <c r="E270" s="185" t="s">
        <v>1081</v>
      </c>
      <c r="F270" s="186" t="s">
        <v>1082</v>
      </c>
      <c r="G270" s="187" t="s">
        <v>269</v>
      </c>
      <c r="H270" s="188">
        <v>24</v>
      </c>
      <c r="I270" s="189"/>
      <c r="J270" s="188">
        <f t="shared" si="40"/>
        <v>0</v>
      </c>
      <c r="K270" s="190"/>
      <c r="L270" s="36"/>
      <c r="M270" s="191" t="s">
        <v>1</v>
      </c>
      <c r="N270" s="192" t="s">
        <v>43</v>
      </c>
      <c r="O270" s="68"/>
      <c r="P270" s="193">
        <f t="shared" si="41"/>
        <v>0</v>
      </c>
      <c r="Q270" s="193">
        <v>4.5481000000000001E-2</v>
      </c>
      <c r="R270" s="193">
        <f t="shared" si="42"/>
        <v>1.0915440000000001</v>
      </c>
      <c r="S270" s="193">
        <v>0</v>
      </c>
      <c r="T270" s="194">
        <f t="shared" si="43"/>
        <v>0</v>
      </c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R270" s="195" t="s">
        <v>168</v>
      </c>
      <c r="AT270" s="195" t="s">
        <v>164</v>
      </c>
      <c r="AU270" s="195" t="s">
        <v>169</v>
      </c>
      <c r="AY270" s="14" t="s">
        <v>161</v>
      </c>
      <c r="BE270" s="196">
        <f t="shared" si="44"/>
        <v>0</v>
      </c>
      <c r="BF270" s="196">
        <f t="shared" si="45"/>
        <v>0</v>
      </c>
      <c r="BG270" s="196">
        <f t="shared" si="46"/>
        <v>0</v>
      </c>
      <c r="BH270" s="196">
        <f t="shared" si="47"/>
        <v>0</v>
      </c>
      <c r="BI270" s="196">
        <f t="shared" si="48"/>
        <v>0</v>
      </c>
      <c r="BJ270" s="14" t="s">
        <v>169</v>
      </c>
      <c r="BK270" s="197">
        <f t="shared" si="49"/>
        <v>0</v>
      </c>
      <c r="BL270" s="14" t="s">
        <v>168</v>
      </c>
      <c r="BM270" s="195" t="s">
        <v>1083</v>
      </c>
    </row>
    <row r="271" spans="1:65" s="2" customFormat="1" ht="21.75" customHeight="1">
      <c r="A271" s="31"/>
      <c r="B271" s="32"/>
      <c r="C271" s="198" t="s">
        <v>652</v>
      </c>
      <c r="D271" s="198" t="s">
        <v>272</v>
      </c>
      <c r="E271" s="199" t="s">
        <v>1084</v>
      </c>
      <c r="F271" s="200" t="s">
        <v>1085</v>
      </c>
      <c r="G271" s="201" t="s">
        <v>269</v>
      </c>
      <c r="H271" s="202">
        <v>1</v>
      </c>
      <c r="I271" s="203"/>
      <c r="J271" s="202">
        <f t="shared" si="40"/>
        <v>0</v>
      </c>
      <c r="K271" s="204"/>
      <c r="L271" s="205"/>
      <c r="M271" s="206" t="s">
        <v>1</v>
      </c>
      <c r="N271" s="207" t="s">
        <v>43</v>
      </c>
      <c r="O271" s="68"/>
      <c r="P271" s="193">
        <f t="shared" si="41"/>
        <v>0</v>
      </c>
      <c r="Q271" s="193">
        <v>1.6799999999999999E-2</v>
      </c>
      <c r="R271" s="193">
        <f t="shared" si="42"/>
        <v>1.6799999999999999E-2</v>
      </c>
      <c r="S271" s="193">
        <v>0</v>
      </c>
      <c r="T271" s="194">
        <f t="shared" si="43"/>
        <v>0</v>
      </c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R271" s="195" t="s">
        <v>194</v>
      </c>
      <c r="AT271" s="195" t="s">
        <v>272</v>
      </c>
      <c r="AU271" s="195" t="s">
        <v>169</v>
      </c>
      <c r="AY271" s="14" t="s">
        <v>161</v>
      </c>
      <c r="BE271" s="196">
        <f t="shared" si="44"/>
        <v>0</v>
      </c>
      <c r="BF271" s="196">
        <f t="shared" si="45"/>
        <v>0</v>
      </c>
      <c r="BG271" s="196">
        <f t="shared" si="46"/>
        <v>0</v>
      </c>
      <c r="BH271" s="196">
        <f t="shared" si="47"/>
        <v>0</v>
      </c>
      <c r="BI271" s="196">
        <f t="shared" si="48"/>
        <v>0</v>
      </c>
      <c r="BJ271" s="14" t="s">
        <v>169</v>
      </c>
      <c r="BK271" s="197">
        <f t="shared" si="49"/>
        <v>0</v>
      </c>
      <c r="BL271" s="14" t="s">
        <v>168</v>
      </c>
      <c r="BM271" s="195" t="s">
        <v>1086</v>
      </c>
    </row>
    <row r="272" spans="1:65" s="2" customFormat="1" ht="16.5" customHeight="1">
      <c r="A272" s="31"/>
      <c r="B272" s="32"/>
      <c r="C272" s="198" t="s">
        <v>656</v>
      </c>
      <c r="D272" s="198" t="s">
        <v>272</v>
      </c>
      <c r="E272" s="199" t="s">
        <v>1087</v>
      </c>
      <c r="F272" s="200" t="s">
        <v>1088</v>
      </c>
      <c r="G272" s="201" t="s">
        <v>269</v>
      </c>
      <c r="H272" s="202">
        <v>13</v>
      </c>
      <c r="I272" s="203"/>
      <c r="J272" s="202">
        <f t="shared" si="40"/>
        <v>0</v>
      </c>
      <c r="K272" s="204"/>
      <c r="L272" s="205"/>
      <c r="M272" s="206" t="s">
        <v>1</v>
      </c>
      <c r="N272" s="207" t="s">
        <v>43</v>
      </c>
      <c r="O272" s="68"/>
      <c r="P272" s="193">
        <f t="shared" si="41"/>
        <v>0</v>
      </c>
      <c r="Q272" s="193">
        <v>1.6799999999999999E-2</v>
      </c>
      <c r="R272" s="193">
        <f t="shared" si="42"/>
        <v>0.21839999999999998</v>
      </c>
      <c r="S272" s="193">
        <v>0</v>
      </c>
      <c r="T272" s="194">
        <f t="shared" si="43"/>
        <v>0</v>
      </c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R272" s="195" t="s">
        <v>194</v>
      </c>
      <c r="AT272" s="195" t="s">
        <v>272</v>
      </c>
      <c r="AU272" s="195" t="s">
        <v>169</v>
      </c>
      <c r="AY272" s="14" t="s">
        <v>161</v>
      </c>
      <c r="BE272" s="196">
        <f t="shared" si="44"/>
        <v>0</v>
      </c>
      <c r="BF272" s="196">
        <f t="shared" si="45"/>
        <v>0</v>
      </c>
      <c r="BG272" s="196">
        <f t="shared" si="46"/>
        <v>0</v>
      </c>
      <c r="BH272" s="196">
        <f t="shared" si="47"/>
        <v>0</v>
      </c>
      <c r="BI272" s="196">
        <f t="shared" si="48"/>
        <v>0</v>
      </c>
      <c r="BJ272" s="14" t="s">
        <v>169</v>
      </c>
      <c r="BK272" s="197">
        <f t="shared" si="49"/>
        <v>0</v>
      </c>
      <c r="BL272" s="14" t="s">
        <v>168</v>
      </c>
      <c r="BM272" s="195" t="s">
        <v>1089</v>
      </c>
    </row>
    <row r="273" spans="1:65" s="2" customFormat="1" ht="16.5" customHeight="1">
      <c r="A273" s="31"/>
      <c r="B273" s="32"/>
      <c r="C273" s="198" t="s">
        <v>660</v>
      </c>
      <c r="D273" s="198" t="s">
        <v>272</v>
      </c>
      <c r="E273" s="199" t="s">
        <v>1090</v>
      </c>
      <c r="F273" s="200" t="s">
        <v>1091</v>
      </c>
      <c r="G273" s="201" t="s">
        <v>269</v>
      </c>
      <c r="H273" s="202">
        <v>3</v>
      </c>
      <c r="I273" s="203"/>
      <c r="J273" s="202">
        <f t="shared" si="40"/>
        <v>0</v>
      </c>
      <c r="K273" s="204"/>
      <c r="L273" s="205"/>
      <c r="M273" s="206" t="s">
        <v>1</v>
      </c>
      <c r="N273" s="207" t="s">
        <v>43</v>
      </c>
      <c r="O273" s="68"/>
      <c r="P273" s="193">
        <f t="shared" si="41"/>
        <v>0</v>
      </c>
      <c r="Q273" s="193">
        <v>0.02</v>
      </c>
      <c r="R273" s="193">
        <f t="shared" si="42"/>
        <v>0.06</v>
      </c>
      <c r="S273" s="193">
        <v>0</v>
      </c>
      <c r="T273" s="194">
        <f t="shared" si="43"/>
        <v>0</v>
      </c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R273" s="195" t="s">
        <v>194</v>
      </c>
      <c r="AT273" s="195" t="s">
        <v>272</v>
      </c>
      <c r="AU273" s="195" t="s">
        <v>169</v>
      </c>
      <c r="AY273" s="14" t="s">
        <v>161</v>
      </c>
      <c r="BE273" s="196">
        <f t="shared" si="44"/>
        <v>0</v>
      </c>
      <c r="BF273" s="196">
        <f t="shared" si="45"/>
        <v>0</v>
      </c>
      <c r="BG273" s="196">
        <f t="shared" si="46"/>
        <v>0</v>
      </c>
      <c r="BH273" s="196">
        <f t="shared" si="47"/>
        <v>0</v>
      </c>
      <c r="BI273" s="196">
        <f t="shared" si="48"/>
        <v>0</v>
      </c>
      <c r="BJ273" s="14" t="s">
        <v>169</v>
      </c>
      <c r="BK273" s="197">
        <f t="shared" si="49"/>
        <v>0</v>
      </c>
      <c r="BL273" s="14" t="s">
        <v>168</v>
      </c>
      <c r="BM273" s="195" t="s">
        <v>1092</v>
      </c>
    </row>
    <row r="274" spans="1:65" s="2" customFormat="1" ht="21.75" customHeight="1">
      <c r="A274" s="31"/>
      <c r="B274" s="32"/>
      <c r="C274" s="198" t="s">
        <v>664</v>
      </c>
      <c r="D274" s="198" t="s">
        <v>272</v>
      </c>
      <c r="E274" s="199" t="s">
        <v>1093</v>
      </c>
      <c r="F274" s="200" t="s">
        <v>1094</v>
      </c>
      <c r="G274" s="201" t="s">
        <v>269</v>
      </c>
      <c r="H274" s="202">
        <v>2</v>
      </c>
      <c r="I274" s="203"/>
      <c r="J274" s="202">
        <f t="shared" si="40"/>
        <v>0</v>
      </c>
      <c r="K274" s="204"/>
      <c r="L274" s="205"/>
      <c r="M274" s="206" t="s">
        <v>1</v>
      </c>
      <c r="N274" s="207" t="s">
        <v>43</v>
      </c>
      <c r="O274" s="68"/>
      <c r="P274" s="193">
        <f t="shared" si="41"/>
        <v>0</v>
      </c>
      <c r="Q274" s="193">
        <v>0.01</v>
      </c>
      <c r="R274" s="193">
        <f t="shared" si="42"/>
        <v>0.02</v>
      </c>
      <c r="S274" s="193">
        <v>0</v>
      </c>
      <c r="T274" s="194">
        <f t="shared" si="43"/>
        <v>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R274" s="195" t="s">
        <v>194</v>
      </c>
      <c r="AT274" s="195" t="s">
        <v>272</v>
      </c>
      <c r="AU274" s="195" t="s">
        <v>169</v>
      </c>
      <c r="AY274" s="14" t="s">
        <v>161</v>
      </c>
      <c r="BE274" s="196">
        <f t="shared" si="44"/>
        <v>0</v>
      </c>
      <c r="BF274" s="196">
        <f t="shared" si="45"/>
        <v>0</v>
      </c>
      <c r="BG274" s="196">
        <f t="shared" si="46"/>
        <v>0</v>
      </c>
      <c r="BH274" s="196">
        <f t="shared" si="47"/>
        <v>0</v>
      </c>
      <c r="BI274" s="196">
        <f t="shared" si="48"/>
        <v>0</v>
      </c>
      <c r="BJ274" s="14" t="s">
        <v>169</v>
      </c>
      <c r="BK274" s="197">
        <f t="shared" si="49"/>
        <v>0</v>
      </c>
      <c r="BL274" s="14" t="s">
        <v>168</v>
      </c>
      <c r="BM274" s="195" t="s">
        <v>1095</v>
      </c>
    </row>
    <row r="275" spans="1:65" s="2" customFormat="1" ht="21.75" customHeight="1">
      <c r="A275" s="31"/>
      <c r="B275" s="32"/>
      <c r="C275" s="198" t="s">
        <v>666</v>
      </c>
      <c r="D275" s="198" t="s">
        <v>272</v>
      </c>
      <c r="E275" s="199" t="s">
        <v>1096</v>
      </c>
      <c r="F275" s="200" t="s">
        <v>1097</v>
      </c>
      <c r="G275" s="201" t="s">
        <v>269</v>
      </c>
      <c r="H275" s="202">
        <v>3</v>
      </c>
      <c r="I275" s="203"/>
      <c r="J275" s="202">
        <f t="shared" si="40"/>
        <v>0</v>
      </c>
      <c r="K275" s="204"/>
      <c r="L275" s="205"/>
      <c r="M275" s="206" t="s">
        <v>1</v>
      </c>
      <c r="N275" s="207" t="s">
        <v>43</v>
      </c>
      <c r="O275" s="68"/>
      <c r="P275" s="193">
        <f t="shared" si="41"/>
        <v>0</v>
      </c>
      <c r="Q275" s="193">
        <v>0.01</v>
      </c>
      <c r="R275" s="193">
        <f t="shared" si="42"/>
        <v>0.03</v>
      </c>
      <c r="S275" s="193">
        <v>0</v>
      </c>
      <c r="T275" s="194">
        <f t="shared" si="43"/>
        <v>0</v>
      </c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R275" s="195" t="s">
        <v>194</v>
      </c>
      <c r="AT275" s="195" t="s">
        <v>272</v>
      </c>
      <c r="AU275" s="195" t="s">
        <v>169</v>
      </c>
      <c r="AY275" s="14" t="s">
        <v>161</v>
      </c>
      <c r="BE275" s="196">
        <f t="shared" si="44"/>
        <v>0</v>
      </c>
      <c r="BF275" s="196">
        <f t="shared" si="45"/>
        <v>0</v>
      </c>
      <c r="BG275" s="196">
        <f t="shared" si="46"/>
        <v>0</v>
      </c>
      <c r="BH275" s="196">
        <f t="shared" si="47"/>
        <v>0</v>
      </c>
      <c r="BI275" s="196">
        <f t="shared" si="48"/>
        <v>0</v>
      </c>
      <c r="BJ275" s="14" t="s">
        <v>169</v>
      </c>
      <c r="BK275" s="197">
        <f t="shared" si="49"/>
        <v>0</v>
      </c>
      <c r="BL275" s="14" t="s">
        <v>168</v>
      </c>
      <c r="BM275" s="195" t="s">
        <v>1098</v>
      </c>
    </row>
    <row r="276" spans="1:65" s="2" customFormat="1" ht="21.75" customHeight="1">
      <c r="A276" s="31"/>
      <c r="B276" s="32"/>
      <c r="C276" s="198" t="s">
        <v>670</v>
      </c>
      <c r="D276" s="198" t="s">
        <v>272</v>
      </c>
      <c r="E276" s="199" t="s">
        <v>1099</v>
      </c>
      <c r="F276" s="200" t="s">
        <v>1100</v>
      </c>
      <c r="G276" s="201" t="s">
        <v>269</v>
      </c>
      <c r="H276" s="202">
        <v>2</v>
      </c>
      <c r="I276" s="203"/>
      <c r="J276" s="202">
        <f t="shared" si="40"/>
        <v>0</v>
      </c>
      <c r="K276" s="204"/>
      <c r="L276" s="205"/>
      <c r="M276" s="206" t="s">
        <v>1</v>
      </c>
      <c r="N276" s="207" t="s">
        <v>43</v>
      </c>
      <c r="O276" s="68"/>
      <c r="P276" s="193">
        <f t="shared" si="41"/>
        <v>0</v>
      </c>
      <c r="Q276" s="193">
        <v>0.01</v>
      </c>
      <c r="R276" s="193">
        <f t="shared" si="42"/>
        <v>0.02</v>
      </c>
      <c r="S276" s="193">
        <v>0</v>
      </c>
      <c r="T276" s="194">
        <f t="shared" si="43"/>
        <v>0</v>
      </c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R276" s="195" t="s">
        <v>194</v>
      </c>
      <c r="AT276" s="195" t="s">
        <v>272</v>
      </c>
      <c r="AU276" s="195" t="s">
        <v>169</v>
      </c>
      <c r="AY276" s="14" t="s">
        <v>161</v>
      </c>
      <c r="BE276" s="196">
        <f t="shared" si="44"/>
        <v>0</v>
      </c>
      <c r="BF276" s="196">
        <f t="shared" si="45"/>
        <v>0</v>
      </c>
      <c r="BG276" s="196">
        <f t="shared" si="46"/>
        <v>0</v>
      </c>
      <c r="BH276" s="196">
        <f t="shared" si="47"/>
        <v>0</v>
      </c>
      <c r="BI276" s="196">
        <f t="shared" si="48"/>
        <v>0</v>
      </c>
      <c r="BJ276" s="14" t="s">
        <v>169</v>
      </c>
      <c r="BK276" s="197">
        <f t="shared" si="49"/>
        <v>0</v>
      </c>
      <c r="BL276" s="14" t="s">
        <v>168</v>
      </c>
      <c r="BM276" s="195" t="s">
        <v>1101</v>
      </c>
    </row>
    <row r="277" spans="1:65" s="12" customFormat="1" ht="22.95" customHeight="1">
      <c r="B277" s="168"/>
      <c r="C277" s="169"/>
      <c r="D277" s="170" t="s">
        <v>76</v>
      </c>
      <c r="E277" s="182" t="s">
        <v>198</v>
      </c>
      <c r="F277" s="182" t="s">
        <v>276</v>
      </c>
      <c r="G277" s="169"/>
      <c r="H277" s="169"/>
      <c r="I277" s="172"/>
      <c r="J277" s="183">
        <f>BK277</f>
        <v>0</v>
      </c>
      <c r="K277" s="169"/>
      <c r="L277" s="174"/>
      <c r="M277" s="175"/>
      <c r="N277" s="176"/>
      <c r="O277" s="176"/>
      <c r="P277" s="177">
        <f>SUM(P278:P301)</f>
        <v>0</v>
      </c>
      <c r="Q277" s="176"/>
      <c r="R277" s="177">
        <f>SUM(R278:R301)</f>
        <v>311.48330635135994</v>
      </c>
      <c r="S277" s="176"/>
      <c r="T277" s="178">
        <f>SUM(T278:T301)</f>
        <v>501.50400000000002</v>
      </c>
      <c r="AR277" s="179" t="s">
        <v>85</v>
      </c>
      <c r="AT277" s="180" t="s">
        <v>76</v>
      </c>
      <c r="AU277" s="180" t="s">
        <v>85</v>
      </c>
      <c r="AY277" s="179" t="s">
        <v>161</v>
      </c>
      <c r="BK277" s="181">
        <f>SUM(BK278:BK301)</f>
        <v>0</v>
      </c>
    </row>
    <row r="278" spans="1:65" s="2" customFormat="1" ht="33" customHeight="1">
      <c r="A278" s="31"/>
      <c r="B278" s="32"/>
      <c r="C278" s="184" t="s">
        <v>674</v>
      </c>
      <c r="D278" s="184" t="s">
        <v>164</v>
      </c>
      <c r="E278" s="185" t="s">
        <v>1102</v>
      </c>
      <c r="F278" s="186" t="s">
        <v>1103</v>
      </c>
      <c r="G278" s="187" t="s">
        <v>173</v>
      </c>
      <c r="H278" s="188">
        <v>2100</v>
      </c>
      <c r="I278" s="189"/>
      <c r="J278" s="188">
        <f t="shared" ref="J278:J301" si="50">ROUND(I278*H278,3)</f>
        <v>0</v>
      </c>
      <c r="K278" s="190"/>
      <c r="L278" s="36"/>
      <c r="M278" s="191" t="s">
        <v>1</v>
      </c>
      <c r="N278" s="192" t="s">
        <v>43</v>
      </c>
      <c r="O278" s="68"/>
      <c r="P278" s="193">
        <f t="shared" ref="P278:P301" si="51">O278*H278</f>
        <v>0</v>
      </c>
      <c r="Q278" s="193">
        <v>1.601E-2</v>
      </c>
      <c r="R278" s="193">
        <f t="shared" ref="R278:R301" si="52">Q278*H278</f>
        <v>33.621000000000002</v>
      </c>
      <c r="S278" s="193">
        <v>0</v>
      </c>
      <c r="T278" s="194">
        <f t="shared" ref="T278:T301" si="53">S278*H278</f>
        <v>0</v>
      </c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R278" s="195" t="s">
        <v>168</v>
      </c>
      <c r="AT278" s="195" t="s">
        <v>164</v>
      </c>
      <c r="AU278" s="195" t="s">
        <v>169</v>
      </c>
      <c r="AY278" s="14" t="s">
        <v>161</v>
      </c>
      <c r="BE278" s="196">
        <f t="shared" ref="BE278:BE301" si="54">IF(N278="základná",J278,0)</f>
        <v>0</v>
      </c>
      <c r="BF278" s="196">
        <f t="shared" ref="BF278:BF301" si="55">IF(N278="znížená",J278,0)</f>
        <v>0</v>
      </c>
      <c r="BG278" s="196">
        <f t="shared" ref="BG278:BG301" si="56">IF(N278="zákl. prenesená",J278,0)</f>
        <v>0</v>
      </c>
      <c r="BH278" s="196">
        <f t="shared" ref="BH278:BH301" si="57">IF(N278="zníž. prenesená",J278,0)</f>
        <v>0</v>
      </c>
      <c r="BI278" s="196">
        <f t="shared" ref="BI278:BI301" si="58">IF(N278="nulová",J278,0)</f>
        <v>0</v>
      </c>
      <c r="BJ278" s="14" t="s">
        <v>169</v>
      </c>
      <c r="BK278" s="197">
        <f t="shared" ref="BK278:BK301" si="59">ROUND(I278*H278,3)</f>
        <v>0</v>
      </c>
      <c r="BL278" s="14" t="s">
        <v>168</v>
      </c>
      <c r="BM278" s="195" t="s">
        <v>1104</v>
      </c>
    </row>
    <row r="279" spans="1:65" s="2" customFormat="1" ht="33" customHeight="1">
      <c r="A279" s="31"/>
      <c r="B279" s="32"/>
      <c r="C279" s="184" t="s">
        <v>680</v>
      </c>
      <c r="D279" s="184" t="s">
        <v>164</v>
      </c>
      <c r="E279" s="185" t="s">
        <v>1105</v>
      </c>
      <c r="F279" s="186" t="s">
        <v>1106</v>
      </c>
      <c r="G279" s="187" t="s">
        <v>173</v>
      </c>
      <c r="H279" s="188">
        <v>2100</v>
      </c>
      <c r="I279" s="189"/>
      <c r="J279" s="188">
        <f t="shared" si="50"/>
        <v>0</v>
      </c>
      <c r="K279" s="190"/>
      <c r="L279" s="36"/>
      <c r="M279" s="191" t="s">
        <v>1</v>
      </c>
      <c r="N279" s="192" t="s">
        <v>43</v>
      </c>
      <c r="O279" s="68"/>
      <c r="P279" s="193">
        <f t="shared" si="51"/>
        <v>0</v>
      </c>
      <c r="Q279" s="193">
        <v>0</v>
      </c>
      <c r="R279" s="193">
        <f t="shared" si="52"/>
        <v>0</v>
      </c>
      <c r="S279" s="193">
        <v>0</v>
      </c>
      <c r="T279" s="194">
        <f t="shared" si="53"/>
        <v>0</v>
      </c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R279" s="195" t="s">
        <v>168</v>
      </c>
      <c r="AT279" s="195" t="s">
        <v>164</v>
      </c>
      <c r="AU279" s="195" t="s">
        <v>169</v>
      </c>
      <c r="AY279" s="14" t="s">
        <v>161</v>
      </c>
      <c r="BE279" s="196">
        <f t="shared" si="54"/>
        <v>0</v>
      </c>
      <c r="BF279" s="196">
        <f t="shared" si="55"/>
        <v>0</v>
      </c>
      <c r="BG279" s="196">
        <f t="shared" si="56"/>
        <v>0</v>
      </c>
      <c r="BH279" s="196">
        <f t="shared" si="57"/>
        <v>0</v>
      </c>
      <c r="BI279" s="196">
        <f t="shared" si="58"/>
        <v>0</v>
      </c>
      <c r="BJ279" s="14" t="s">
        <v>169</v>
      </c>
      <c r="BK279" s="197">
        <f t="shared" si="59"/>
        <v>0</v>
      </c>
      <c r="BL279" s="14" t="s">
        <v>168</v>
      </c>
      <c r="BM279" s="195" t="s">
        <v>1107</v>
      </c>
    </row>
    <row r="280" spans="1:65" s="2" customFormat="1" ht="33" customHeight="1">
      <c r="A280" s="31"/>
      <c r="B280" s="32"/>
      <c r="C280" s="184" t="s">
        <v>684</v>
      </c>
      <c r="D280" s="184" t="s">
        <v>164</v>
      </c>
      <c r="E280" s="185" t="s">
        <v>1108</v>
      </c>
      <c r="F280" s="186" t="s">
        <v>1109</v>
      </c>
      <c r="G280" s="187" t="s">
        <v>173</v>
      </c>
      <c r="H280" s="188">
        <v>25200</v>
      </c>
      <c r="I280" s="189"/>
      <c r="J280" s="188">
        <f t="shared" si="50"/>
        <v>0</v>
      </c>
      <c r="K280" s="190"/>
      <c r="L280" s="36"/>
      <c r="M280" s="191" t="s">
        <v>1</v>
      </c>
      <c r="N280" s="192" t="s">
        <v>43</v>
      </c>
      <c r="O280" s="68"/>
      <c r="P280" s="193">
        <f t="shared" si="51"/>
        <v>0</v>
      </c>
      <c r="Q280" s="193">
        <v>0</v>
      </c>
      <c r="R280" s="193">
        <f t="shared" si="52"/>
        <v>0</v>
      </c>
      <c r="S280" s="193">
        <v>0</v>
      </c>
      <c r="T280" s="194">
        <f t="shared" si="53"/>
        <v>0</v>
      </c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R280" s="195" t="s">
        <v>168</v>
      </c>
      <c r="AT280" s="195" t="s">
        <v>164</v>
      </c>
      <c r="AU280" s="195" t="s">
        <v>169</v>
      </c>
      <c r="AY280" s="14" t="s">
        <v>161</v>
      </c>
      <c r="BE280" s="196">
        <f t="shared" si="54"/>
        <v>0</v>
      </c>
      <c r="BF280" s="196">
        <f t="shared" si="55"/>
        <v>0</v>
      </c>
      <c r="BG280" s="196">
        <f t="shared" si="56"/>
        <v>0</v>
      </c>
      <c r="BH280" s="196">
        <f t="shared" si="57"/>
        <v>0</v>
      </c>
      <c r="BI280" s="196">
        <f t="shared" si="58"/>
        <v>0</v>
      </c>
      <c r="BJ280" s="14" t="s">
        <v>169</v>
      </c>
      <c r="BK280" s="197">
        <f t="shared" si="59"/>
        <v>0</v>
      </c>
      <c r="BL280" s="14" t="s">
        <v>168</v>
      </c>
      <c r="BM280" s="195" t="s">
        <v>1110</v>
      </c>
    </row>
    <row r="281" spans="1:65" s="2" customFormat="1" ht="21.75" customHeight="1">
      <c r="A281" s="31"/>
      <c r="B281" s="32"/>
      <c r="C281" s="184" t="s">
        <v>689</v>
      </c>
      <c r="D281" s="184" t="s">
        <v>164</v>
      </c>
      <c r="E281" s="185" t="s">
        <v>278</v>
      </c>
      <c r="F281" s="186" t="s">
        <v>279</v>
      </c>
      <c r="G281" s="187" t="s">
        <v>173</v>
      </c>
      <c r="H281" s="188">
        <v>1050.8900000000001</v>
      </c>
      <c r="I281" s="189"/>
      <c r="J281" s="188">
        <f t="shared" si="50"/>
        <v>0</v>
      </c>
      <c r="K281" s="190"/>
      <c r="L281" s="36"/>
      <c r="M281" s="191" t="s">
        <v>1</v>
      </c>
      <c r="N281" s="192" t="s">
        <v>43</v>
      </c>
      <c r="O281" s="68"/>
      <c r="P281" s="193">
        <f t="shared" si="51"/>
        <v>0</v>
      </c>
      <c r="Q281" s="193">
        <v>4.2198630000000001E-2</v>
      </c>
      <c r="R281" s="193">
        <f t="shared" si="52"/>
        <v>44.346118280700004</v>
      </c>
      <c r="S281" s="193">
        <v>0</v>
      </c>
      <c r="T281" s="194">
        <f t="shared" si="53"/>
        <v>0</v>
      </c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R281" s="195" t="s">
        <v>168</v>
      </c>
      <c r="AT281" s="195" t="s">
        <v>164</v>
      </c>
      <c r="AU281" s="195" t="s">
        <v>169</v>
      </c>
      <c r="AY281" s="14" t="s">
        <v>161</v>
      </c>
      <c r="BE281" s="196">
        <f t="shared" si="54"/>
        <v>0</v>
      </c>
      <c r="BF281" s="196">
        <f t="shared" si="55"/>
        <v>0</v>
      </c>
      <c r="BG281" s="196">
        <f t="shared" si="56"/>
        <v>0</v>
      </c>
      <c r="BH281" s="196">
        <f t="shared" si="57"/>
        <v>0</v>
      </c>
      <c r="BI281" s="196">
        <f t="shared" si="58"/>
        <v>0</v>
      </c>
      <c r="BJ281" s="14" t="s">
        <v>169</v>
      </c>
      <c r="BK281" s="197">
        <f t="shared" si="59"/>
        <v>0</v>
      </c>
      <c r="BL281" s="14" t="s">
        <v>168</v>
      </c>
      <c r="BM281" s="195" t="s">
        <v>1111</v>
      </c>
    </row>
    <row r="282" spans="1:65" s="2" customFormat="1" ht="21.75" customHeight="1">
      <c r="A282" s="31"/>
      <c r="B282" s="32"/>
      <c r="C282" s="184" t="s">
        <v>695</v>
      </c>
      <c r="D282" s="184" t="s">
        <v>164</v>
      </c>
      <c r="E282" s="185" t="s">
        <v>1112</v>
      </c>
      <c r="F282" s="186" t="s">
        <v>1113</v>
      </c>
      <c r="G282" s="187" t="s">
        <v>173</v>
      </c>
      <c r="H282" s="188">
        <v>1024.1179999999999</v>
      </c>
      <c r="I282" s="189"/>
      <c r="J282" s="188">
        <f t="shared" si="50"/>
        <v>0</v>
      </c>
      <c r="K282" s="190"/>
      <c r="L282" s="36"/>
      <c r="M282" s="191" t="s">
        <v>1</v>
      </c>
      <c r="N282" s="192" t="s">
        <v>43</v>
      </c>
      <c r="O282" s="68"/>
      <c r="P282" s="193">
        <f t="shared" si="51"/>
        <v>0</v>
      </c>
      <c r="Q282" s="193">
        <v>5.1385979999999998E-2</v>
      </c>
      <c r="R282" s="193">
        <f t="shared" si="52"/>
        <v>52.625307065639994</v>
      </c>
      <c r="S282" s="193">
        <v>0</v>
      </c>
      <c r="T282" s="194">
        <f t="shared" si="53"/>
        <v>0</v>
      </c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R282" s="195" t="s">
        <v>168</v>
      </c>
      <c r="AT282" s="195" t="s">
        <v>164</v>
      </c>
      <c r="AU282" s="195" t="s">
        <v>169</v>
      </c>
      <c r="AY282" s="14" t="s">
        <v>161</v>
      </c>
      <c r="BE282" s="196">
        <f t="shared" si="54"/>
        <v>0</v>
      </c>
      <c r="BF282" s="196">
        <f t="shared" si="55"/>
        <v>0</v>
      </c>
      <c r="BG282" s="196">
        <f t="shared" si="56"/>
        <v>0</v>
      </c>
      <c r="BH282" s="196">
        <f t="shared" si="57"/>
        <v>0</v>
      </c>
      <c r="BI282" s="196">
        <f t="shared" si="58"/>
        <v>0</v>
      </c>
      <c r="BJ282" s="14" t="s">
        <v>169</v>
      </c>
      <c r="BK282" s="197">
        <f t="shared" si="59"/>
        <v>0</v>
      </c>
      <c r="BL282" s="14" t="s">
        <v>168</v>
      </c>
      <c r="BM282" s="195" t="s">
        <v>1114</v>
      </c>
    </row>
    <row r="283" spans="1:65" s="2" customFormat="1" ht="33" customHeight="1">
      <c r="A283" s="31"/>
      <c r="B283" s="32"/>
      <c r="C283" s="184" t="s">
        <v>699</v>
      </c>
      <c r="D283" s="184" t="s">
        <v>164</v>
      </c>
      <c r="E283" s="185" t="s">
        <v>1115</v>
      </c>
      <c r="F283" s="186" t="s">
        <v>1116</v>
      </c>
      <c r="G283" s="187" t="s">
        <v>173</v>
      </c>
      <c r="H283" s="188">
        <v>164.67</v>
      </c>
      <c r="I283" s="189"/>
      <c r="J283" s="188">
        <f t="shared" si="50"/>
        <v>0</v>
      </c>
      <c r="K283" s="190"/>
      <c r="L283" s="36"/>
      <c r="M283" s="191" t="s">
        <v>1</v>
      </c>
      <c r="N283" s="192" t="s">
        <v>43</v>
      </c>
      <c r="O283" s="68"/>
      <c r="P283" s="193">
        <f t="shared" si="51"/>
        <v>0</v>
      </c>
      <c r="Q283" s="193">
        <v>7.9723450000000001E-2</v>
      </c>
      <c r="R283" s="193">
        <f t="shared" si="52"/>
        <v>13.128060511499999</v>
      </c>
      <c r="S283" s="193">
        <v>0</v>
      </c>
      <c r="T283" s="194">
        <f t="shared" si="53"/>
        <v>0</v>
      </c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R283" s="195" t="s">
        <v>168</v>
      </c>
      <c r="AT283" s="195" t="s">
        <v>164</v>
      </c>
      <c r="AU283" s="195" t="s">
        <v>169</v>
      </c>
      <c r="AY283" s="14" t="s">
        <v>161</v>
      </c>
      <c r="BE283" s="196">
        <f t="shared" si="54"/>
        <v>0</v>
      </c>
      <c r="BF283" s="196">
        <f t="shared" si="55"/>
        <v>0</v>
      </c>
      <c r="BG283" s="196">
        <f t="shared" si="56"/>
        <v>0</v>
      </c>
      <c r="BH283" s="196">
        <f t="shared" si="57"/>
        <v>0</v>
      </c>
      <c r="BI283" s="196">
        <f t="shared" si="58"/>
        <v>0</v>
      </c>
      <c r="BJ283" s="14" t="s">
        <v>169</v>
      </c>
      <c r="BK283" s="197">
        <f t="shared" si="59"/>
        <v>0</v>
      </c>
      <c r="BL283" s="14" t="s">
        <v>168</v>
      </c>
      <c r="BM283" s="195" t="s">
        <v>1117</v>
      </c>
    </row>
    <row r="284" spans="1:65" s="2" customFormat="1" ht="33" customHeight="1">
      <c r="A284" s="31"/>
      <c r="B284" s="32"/>
      <c r="C284" s="184" t="s">
        <v>703</v>
      </c>
      <c r="D284" s="184" t="s">
        <v>164</v>
      </c>
      <c r="E284" s="185" t="s">
        <v>1118</v>
      </c>
      <c r="F284" s="186" t="s">
        <v>1119</v>
      </c>
      <c r="G284" s="187" t="s">
        <v>167</v>
      </c>
      <c r="H284" s="188">
        <v>9142.2000000000007</v>
      </c>
      <c r="I284" s="189"/>
      <c r="J284" s="188">
        <f t="shared" si="50"/>
        <v>0</v>
      </c>
      <c r="K284" s="190"/>
      <c r="L284" s="36"/>
      <c r="M284" s="191" t="s">
        <v>1</v>
      </c>
      <c r="N284" s="192" t="s">
        <v>43</v>
      </c>
      <c r="O284" s="68"/>
      <c r="P284" s="193">
        <f t="shared" si="51"/>
        <v>0</v>
      </c>
      <c r="Q284" s="193">
        <v>0</v>
      </c>
      <c r="R284" s="193">
        <f t="shared" si="52"/>
        <v>0</v>
      </c>
      <c r="S284" s="193">
        <v>0</v>
      </c>
      <c r="T284" s="194">
        <f t="shared" si="53"/>
        <v>0</v>
      </c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R284" s="195" t="s">
        <v>168</v>
      </c>
      <c r="AT284" s="195" t="s">
        <v>164</v>
      </c>
      <c r="AU284" s="195" t="s">
        <v>169</v>
      </c>
      <c r="AY284" s="14" t="s">
        <v>161</v>
      </c>
      <c r="BE284" s="196">
        <f t="shared" si="54"/>
        <v>0</v>
      </c>
      <c r="BF284" s="196">
        <f t="shared" si="55"/>
        <v>0</v>
      </c>
      <c r="BG284" s="196">
        <f t="shared" si="56"/>
        <v>0</v>
      </c>
      <c r="BH284" s="196">
        <f t="shared" si="57"/>
        <v>0</v>
      </c>
      <c r="BI284" s="196">
        <f t="shared" si="58"/>
        <v>0</v>
      </c>
      <c r="BJ284" s="14" t="s">
        <v>169</v>
      </c>
      <c r="BK284" s="197">
        <f t="shared" si="59"/>
        <v>0</v>
      </c>
      <c r="BL284" s="14" t="s">
        <v>168</v>
      </c>
      <c r="BM284" s="195" t="s">
        <v>1120</v>
      </c>
    </row>
    <row r="285" spans="1:65" s="2" customFormat="1" ht="44.25" customHeight="1">
      <c r="A285" s="31"/>
      <c r="B285" s="32"/>
      <c r="C285" s="184" t="s">
        <v>707</v>
      </c>
      <c r="D285" s="184" t="s">
        <v>164</v>
      </c>
      <c r="E285" s="185" t="s">
        <v>1121</v>
      </c>
      <c r="F285" s="186" t="s">
        <v>1122</v>
      </c>
      <c r="G285" s="187" t="s">
        <v>167</v>
      </c>
      <c r="H285" s="188">
        <v>18284.400000000001</v>
      </c>
      <c r="I285" s="189"/>
      <c r="J285" s="188">
        <f t="shared" si="50"/>
        <v>0</v>
      </c>
      <c r="K285" s="190"/>
      <c r="L285" s="36"/>
      <c r="M285" s="191" t="s">
        <v>1</v>
      </c>
      <c r="N285" s="192" t="s">
        <v>43</v>
      </c>
      <c r="O285" s="68"/>
      <c r="P285" s="193">
        <f t="shared" si="51"/>
        <v>0</v>
      </c>
      <c r="Q285" s="193">
        <v>6.1030499999999996E-3</v>
      </c>
      <c r="R285" s="193">
        <f t="shared" si="52"/>
        <v>111.59060742</v>
      </c>
      <c r="S285" s="193">
        <v>0</v>
      </c>
      <c r="T285" s="194">
        <f t="shared" si="53"/>
        <v>0</v>
      </c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R285" s="195" t="s">
        <v>168</v>
      </c>
      <c r="AT285" s="195" t="s">
        <v>164</v>
      </c>
      <c r="AU285" s="195" t="s">
        <v>169</v>
      </c>
      <c r="AY285" s="14" t="s">
        <v>161</v>
      </c>
      <c r="BE285" s="196">
        <f t="shared" si="54"/>
        <v>0</v>
      </c>
      <c r="BF285" s="196">
        <f t="shared" si="55"/>
        <v>0</v>
      </c>
      <c r="BG285" s="196">
        <f t="shared" si="56"/>
        <v>0</v>
      </c>
      <c r="BH285" s="196">
        <f t="shared" si="57"/>
        <v>0</v>
      </c>
      <c r="BI285" s="196">
        <f t="shared" si="58"/>
        <v>0</v>
      </c>
      <c r="BJ285" s="14" t="s">
        <v>169</v>
      </c>
      <c r="BK285" s="197">
        <f t="shared" si="59"/>
        <v>0</v>
      </c>
      <c r="BL285" s="14" t="s">
        <v>168</v>
      </c>
      <c r="BM285" s="195" t="s">
        <v>1123</v>
      </c>
    </row>
    <row r="286" spans="1:65" s="2" customFormat="1" ht="21.75" customHeight="1">
      <c r="A286" s="31"/>
      <c r="B286" s="32"/>
      <c r="C286" s="184" t="s">
        <v>711</v>
      </c>
      <c r="D286" s="184" t="s">
        <v>164</v>
      </c>
      <c r="E286" s="185" t="s">
        <v>1124</v>
      </c>
      <c r="F286" s="186" t="s">
        <v>1125</v>
      </c>
      <c r="G286" s="187" t="s">
        <v>173</v>
      </c>
      <c r="H286" s="188">
        <v>750.16</v>
      </c>
      <c r="I286" s="189"/>
      <c r="J286" s="188">
        <f t="shared" si="50"/>
        <v>0</v>
      </c>
      <c r="K286" s="190"/>
      <c r="L286" s="36"/>
      <c r="M286" s="191" t="s">
        <v>1</v>
      </c>
      <c r="N286" s="192" t="s">
        <v>43</v>
      </c>
      <c r="O286" s="68"/>
      <c r="P286" s="193">
        <f t="shared" si="51"/>
        <v>0</v>
      </c>
      <c r="Q286" s="193">
        <v>8.0000000000000002E-8</v>
      </c>
      <c r="R286" s="193">
        <f t="shared" si="52"/>
        <v>6.0012799999999996E-5</v>
      </c>
      <c r="S286" s="193">
        <v>0</v>
      </c>
      <c r="T286" s="194">
        <f t="shared" si="53"/>
        <v>0</v>
      </c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R286" s="195" t="s">
        <v>168</v>
      </c>
      <c r="AT286" s="195" t="s">
        <v>164</v>
      </c>
      <c r="AU286" s="195" t="s">
        <v>169</v>
      </c>
      <c r="AY286" s="14" t="s">
        <v>161</v>
      </c>
      <c r="BE286" s="196">
        <f t="shared" si="54"/>
        <v>0</v>
      </c>
      <c r="BF286" s="196">
        <f t="shared" si="55"/>
        <v>0</v>
      </c>
      <c r="BG286" s="196">
        <f t="shared" si="56"/>
        <v>0</v>
      </c>
      <c r="BH286" s="196">
        <f t="shared" si="57"/>
        <v>0</v>
      </c>
      <c r="BI286" s="196">
        <f t="shared" si="58"/>
        <v>0</v>
      </c>
      <c r="BJ286" s="14" t="s">
        <v>169</v>
      </c>
      <c r="BK286" s="197">
        <f t="shared" si="59"/>
        <v>0</v>
      </c>
      <c r="BL286" s="14" t="s">
        <v>168</v>
      </c>
      <c r="BM286" s="195" t="s">
        <v>1126</v>
      </c>
    </row>
    <row r="287" spans="1:65" s="2" customFormat="1" ht="33" customHeight="1">
      <c r="A287" s="31"/>
      <c r="B287" s="32"/>
      <c r="C287" s="184" t="s">
        <v>717</v>
      </c>
      <c r="D287" s="184" t="s">
        <v>164</v>
      </c>
      <c r="E287" s="185" t="s">
        <v>1127</v>
      </c>
      <c r="F287" s="186" t="s">
        <v>1128</v>
      </c>
      <c r="G287" s="187" t="s">
        <v>173</v>
      </c>
      <c r="H287" s="188">
        <v>1500.32</v>
      </c>
      <c r="I287" s="189"/>
      <c r="J287" s="188">
        <f t="shared" si="50"/>
        <v>0</v>
      </c>
      <c r="K287" s="190"/>
      <c r="L287" s="36"/>
      <c r="M287" s="191" t="s">
        <v>1</v>
      </c>
      <c r="N287" s="192" t="s">
        <v>43</v>
      </c>
      <c r="O287" s="68"/>
      <c r="P287" s="193">
        <f t="shared" si="51"/>
        <v>0</v>
      </c>
      <c r="Q287" s="193">
        <v>3.7000746000000001E-2</v>
      </c>
      <c r="R287" s="193">
        <f t="shared" si="52"/>
        <v>55.512959238720001</v>
      </c>
      <c r="S287" s="193">
        <v>0</v>
      </c>
      <c r="T287" s="194">
        <f t="shared" si="53"/>
        <v>0</v>
      </c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R287" s="195" t="s">
        <v>168</v>
      </c>
      <c r="AT287" s="195" t="s">
        <v>164</v>
      </c>
      <c r="AU287" s="195" t="s">
        <v>169</v>
      </c>
      <c r="AY287" s="14" t="s">
        <v>161</v>
      </c>
      <c r="BE287" s="196">
        <f t="shared" si="54"/>
        <v>0</v>
      </c>
      <c r="BF287" s="196">
        <f t="shared" si="55"/>
        <v>0</v>
      </c>
      <c r="BG287" s="196">
        <f t="shared" si="56"/>
        <v>0</v>
      </c>
      <c r="BH287" s="196">
        <f t="shared" si="57"/>
        <v>0</v>
      </c>
      <c r="BI287" s="196">
        <f t="shared" si="58"/>
        <v>0</v>
      </c>
      <c r="BJ287" s="14" t="s">
        <v>169</v>
      </c>
      <c r="BK287" s="197">
        <f t="shared" si="59"/>
        <v>0</v>
      </c>
      <c r="BL287" s="14" t="s">
        <v>168</v>
      </c>
      <c r="BM287" s="195" t="s">
        <v>1129</v>
      </c>
    </row>
    <row r="288" spans="1:65" s="2" customFormat="1" ht="21.75" customHeight="1">
      <c r="A288" s="31"/>
      <c r="B288" s="32"/>
      <c r="C288" s="184" t="s">
        <v>721</v>
      </c>
      <c r="D288" s="184" t="s">
        <v>164</v>
      </c>
      <c r="E288" s="185" t="s">
        <v>1130</v>
      </c>
      <c r="F288" s="186" t="s">
        <v>1131</v>
      </c>
      <c r="G288" s="187" t="s">
        <v>173</v>
      </c>
      <c r="H288" s="188">
        <v>2100</v>
      </c>
      <c r="I288" s="189"/>
      <c r="J288" s="188">
        <f t="shared" si="50"/>
        <v>0</v>
      </c>
      <c r="K288" s="190"/>
      <c r="L288" s="36"/>
      <c r="M288" s="191" t="s">
        <v>1</v>
      </c>
      <c r="N288" s="192" t="s">
        <v>43</v>
      </c>
      <c r="O288" s="68"/>
      <c r="P288" s="193">
        <f t="shared" si="51"/>
        <v>0</v>
      </c>
      <c r="Q288" s="193">
        <v>5.4945000000000003E-5</v>
      </c>
      <c r="R288" s="193">
        <f t="shared" si="52"/>
        <v>0.1153845</v>
      </c>
      <c r="S288" s="193">
        <v>0</v>
      </c>
      <c r="T288" s="194">
        <f t="shared" si="53"/>
        <v>0</v>
      </c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R288" s="195" t="s">
        <v>168</v>
      </c>
      <c r="AT288" s="195" t="s">
        <v>164</v>
      </c>
      <c r="AU288" s="195" t="s">
        <v>169</v>
      </c>
      <c r="AY288" s="14" t="s">
        <v>161</v>
      </c>
      <c r="BE288" s="196">
        <f t="shared" si="54"/>
        <v>0</v>
      </c>
      <c r="BF288" s="196">
        <f t="shared" si="55"/>
        <v>0</v>
      </c>
      <c r="BG288" s="196">
        <f t="shared" si="56"/>
        <v>0</v>
      </c>
      <c r="BH288" s="196">
        <f t="shared" si="57"/>
        <v>0</v>
      </c>
      <c r="BI288" s="196">
        <f t="shared" si="58"/>
        <v>0</v>
      </c>
      <c r="BJ288" s="14" t="s">
        <v>169</v>
      </c>
      <c r="BK288" s="197">
        <f t="shared" si="59"/>
        <v>0</v>
      </c>
      <c r="BL288" s="14" t="s">
        <v>168</v>
      </c>
      <c r="BM288" s="195" t="s">
        <v>1132</v>
      </c>
    </row>
    <row r="289" spans="1:65" s="2" customFormat="1" ht="21.75" customHeight="1">
      <c r="A289" s="31"/>
      <c r="B289" s="32"/>
      <c r="C289" s="184" t="s">
        <v>729</v>
      </c>
      <c r="D289" s="184" t="s">
        <v>164</v>
      </c>
      <c r="E289" s="185" t="s">
        <v>1133</v>
      </c>
      <c r="F289" s="186" t="s">
        <v>1134</v>
      </c>
      <c r="G289" s="187" t="s">
        <v>173</v>
      </c>
      <c r="H289" s="188">
        <v>2100</v>
      </c>
      <c r="I289" s="189"/>
      <c r="J289" s="188">
        <f t="shared" si="50"/>
        <v>0</v>
      </c>
      <c r="K289" s="190"/>
      <c r="L289" s="36"/>
      <c r="M289" s="191" t="s">
        <v>1</v>
      </c>
      <c r="N289" s="192" t="s">
        <v>43</v>
      </c>
      <c r="O289" s="68"/>
      <c r="P289" s="193">
        <f t="shared" si="51"/>
        <v>0</v>
      </c>
      <c r="Q289" s="193">
        <v>0</v>
      </c>
      <c r="R289" s="193">
        <f t="shared" si="52"/>
        <v>0</v>
      </c>
      <c r="S289" s="193">
        <v>0</v>
      </c>
      <c r="T289" s="194">
        <f t="shared" si="53"/>
        <v>0</v>
      </c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R289" s="195" t="s">
        <v>168</v>
      </c>
      <c r="AT289" s="195" t="s">
        <v>164</v>
      </c>
      <c r="AU289" s="195" t="s">
        <v>169</v>
      </c>
      <c r="AY289" s="14" t="s">
        <v>161</v>
      </c>
      <c r="BE289" s="196">
        <f t="shared" si="54"/>
        <v>0</v>
      </c>
      <c r="BF289" s="196">
        <f t="shared" si="55"/>
        <v>0</v>
      </c>
      <c r="BG289" s="196">
        <f t="shared" si="56"/>
        <v>0</v>
      </c>
      <c r="BH289" s="196">
        <f t="shared" si="57"/>
        <v>0</v>
      </c>
      <c r="BI289" s="196">
        <f t="shared" si="58"/>
        <v>0</v>
      </c>
      <c r="BJ289" s="14" t="s">
        <v>169</v>
      </c>
      <c r="BK289" s="197">
        <f t="shared" si="59"/>
        <v>0</v>
      </c>
      <c r="BL289" s="14" t="s">
        <v>168</v>
      </c>
      <c r="BM289" s="195" t="s">
        <v>1135</v>
      </c>
    </row>
    <row r="290" spans="1:65" s="2" customFormat="1" ht="16.5" customHeight="1">
      <c r="A290" s="31"/>
      <c r="B290" s="32"/>
      <c r="C290" s="184" t="s">
        <v>1136</v>
      </c>
      <c r="D290" s="184" t="s">
        <v>164</v>
      </c>
      <c r="E290" s="185" t="s">
        <v>282</v>
      </c>
      <c r="F290" s="186" t="s">
        <v>283</v>
      </c>
      <c r="G290" s="187" t="s">
        <v>173</v>
      </c>
      <c r="H290" s="188">
        <v>2433.2179999999998</v>
      </c>
      <c r="I290" s="189"/>
      <c r="J290" s="188">
        <f t="shared" si="50"/>
        <v>0</v>
      </c>
      <c r="K290" s="190"/>
      <c r="L290" s="36"/>
      <c r="M290" s="191" t="s">
        <v>1</v>
      </c>
      <c r="N290" s="192" t="s">
        <v>43</v>
      </c>
      <c r="O290" s="68"/>
      <c r="P290" s="193">
        <f t="shared" si="51"/>
        <v>0</v>
      </c>
      <c r="Q290" s="193">
        <v>4.8999999999999998E-5</v>
      </c>
      <c r="R290" s="193">
        <f t="shared" si="52"/>
        <v>0.11922768199999999</v>
      </c>
      <c r="S290" s="193">
        <v>0</v>
      </c>
      <c r="T290" s="194">
        <f t="shared" si="53"/>
        <v>0</v>
      </c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R290" s="195" t="s">
        <v>168</v>
      </c>
      <c r="AT290" s="195" t="s">
        <v>164</v>
      </c>
      <c r="AU290" s="195" t="s">
        <v>169</v>
      </c>
      <c r="AY290" s="14" t="s">
        <v>161</v>
      </c>
      <c r="BE290" s="196">
        <f t="shared" si="54"/>
        <v>0</v>
      </c>
      <c r="BF290" s="196">
        <f t="shared" si="55"/>
        <v>0</v>
      </c>
      <c r="BG290" s="196">
        <f t="shared" si="56"/>
        <v>0</v>
      </c>
      <c r="BH290" s="196">
        <f t="shared" si="57"/>
        <v>0</v>
      </c>
      <c r="BI290" s="196">
        <f t="shared" si="58"/>
        <v>0</v>
      </c>
      <c r="BJ290" s="14" t="s">
        <v>169</v>
      </c>
      <c r="BK290" s="197">
        <f t="shared" si="59"/>
        <v>0</v>
      </c>
      <c r="BL290" s="14" t="s">
        <v>168</v>
      </c>
      <c r="BM290" s="195" t="s">
        <v>1137</v>
      </c>
    </row>
    <row r="291" spans="1:65" s="2" customFormat="1" ht="16.5" customHeight="1">
      <c r="A291" s="31"/>
      <c r="B291" s="32"/>
      <c r="C291" s="184" t="s">
        <v>1138</v>
      </c>
      <c r="D291" s="184" t="s">
        <v>164</v>
      </c>
      <c r="E291" s="185" t="s">
        <v>1139</v>
      </c>
      <c r="F291" s="186" t="s">
        <v>1140</v>
      </c>
      <c r="G291" s="187" t="s">
        <v>173</v>
      </c>
      <c r="H291" s="188">
        <v>749.11</v>
      </c>
      <c r="I291" s="189"/>
      <c r="J291" s="188">
        <f t="shared" si="50"/>
        <v>0</v>
      </c>
      <c r="K291" s="190"/>
      <c r="L291" s="36"/>
      <c r="M291" s="191" t="s">
        <v>1</v>
      </c>
      <c r="N291" s="192" t="s">
        <v>43</v>
      </c>
      <c r="O291" s="68"/>
      <c r="P291" s="193">
        <f t="shared" si="51"/>
        <v>0</v>
      </c>
      <c r="Q291" s="193">
        <v>4.8999999999999998E-5</v>
      </c>
      <c r="R291" s="193">
        <f t="shared" si="52"/>
        <v>3.6706389999999998E-2</v>
      </c>
      <c r="S291" s="193">
        <v>0</v>
      </c>
      <c r="T291" s="194">
        <f t="shared" si="53"/>
        <v>0</v>
      </c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R291" s="195" t="s">
        <v>168</v>
      </c>
      <c r="AT291" s="195" t="s">
        <v>164</v>
      </c>
      <c r="AU291" s="195" t="s">
        <v>169</v>
      </c>
      <c r="AY291" s="14" t="s">
        <v>161</v>
      </c>
      <c r="BE291" s="196">
        <f t="shared" si="54"/>
        <v>0</v>
      </c>
      <c r="BF291" s="196">
        <f t="shared" si="55"/>
        <v>0</v>
      </c>
      <c r="BG291" s="196">
        <f t="shared" si="56"/>
        <v>0</v>
      </c>
      <c r="BH291" s="196">
        <f t="shared" si="57"/>
        <v>0</v>
      </c>
      <c r="BI291" s="196">
        <f t="shared" si="58"/>
        <v>0</v>
      </c>
      <c r="BJ291" s="14" t="s">
        <v>169</v>
      </c>
      <c r="BK291" s="197">
        <f t="shared" si="59"/>
        <v>0</v>
      </c>
      <c r="BL291" s="14" t="s">
        <v>168</v>
      </c>
      <c r="BM291" s="195" t="s">
        <v>1141</v>
      </c>
    </row>
    <row r="292" spans="1:65" s="2" customFormat="1" ht="16.5" customHeight="1">
      <c r="A292" s="31"/>
      <c r="B292" s="32"/>
      <c r="C292" s="184" t="s">
        <v>1142</v>
      </c>
      <c r="D292" s="184" t="s">
        <v>164</v>
      </c>
      <c r="E292" s="185" t="s">
        <v>1143</v>
      </c>
      <c r="F292" s="186" t="s">
        <v>1144</v>
      </c>
      <c r="G292" s="187" t="s">
        <v>244</v>
      </c>
      <c r="H292" s="188">
        <v>60.74</v>
      </c>
      <c r="I292" s="189"/>
      <c r="J292" s="188">
        <f t="shared" si="50"/>
        <v>0</v>
      </c>
      <c r="K292" s="190"/>
      <c r="L292" s="36"/>
      <c r="M292" s="191" t="s">
        <v>1</v>
      </c>
      <c r="N292" s="192" t="s">
        <v>43</v>
      </c>
      <c r="O292" s="68"/>
      <c r="P292" s="193">
        <f t="shared" si="51"/>
        <v>0</v>
      </c>
      <c r="Q292" s="193">
        <v>4.2000000000000002E-4</v>
      </c>
      <c r="R292" s="193">
        <f t="shared" si="52"/>
        <v>2.5510800000000004E-2</v>
      </c>
      <c r="S292" s="193">
        <v>0</v>
      </c>
      <c r="T292" s="194">
        <f t="shared" si="53"/>
        <v>0</v>
      </c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R292" s="195" t="s">
        <v>168</v>
      </c>
      <c r="AT292" s="195" t="s">
        <v>164</v>
      </c>
      <c r="AU292" s="195" t="s">
        <v>169</v>
      </c>
      <c r="AY292" s="14" t="s">
        <v>161</v>
      </c>
      <c r="BE292" s="196">
        <f t="shared" si="54"/>
        <v>0</v>
      </c>
      <c r="BF292" s="196">
        <f t="shared" si="55"/>
        <v>0</v>
      </c>
      <c r="BG292" s="196">
        <f t="shared" si="56"/>
        <v>0</v>
      </c>
      <c r="BH292" s="196">
        <f t="shared" si="57"/>
        <v>0</v>
      </c>
      <c r="BI292" s="196">
        <f t="shared" si="58"/>
        <v>0</v>
      </c>
      <c r="BJ292" s="14" t="s">
        <v>169</v>
      </c>
      <c r="BK292" s="197">
        <f t="shared" si="59"/>
        <v>0</v>
      </c>
      <c r="BL292" s="14" t="s">
        <v>168</v>
      </c>
      <c r="BM292" s="195" t="s">
        <v>1145</v>
      </c>
    </row>
    <row r="293" spans="1:65" s="2" customFormat="1" ht="21.75" customHeight="1">
      <c r="A293" s="31"/>
      <c r="B293" s="32"/>
      <c r="C293" s="184" t="s">
        <v>1146</v>
      </c>
      <c r="D293" s="184" t="s">
        <v>164</v>
      </c>
      <c r="E293" s="185" t="s">
        <v>290</v>
      </c>
      <c r="F293" s="186" t="s">
        <v>1147</v>
      </c>
      <c r="G293" s="187" t="s">
        <v>244</v>
      </c>
      <c r="H293" s="188">
        <v>4597.5</v>
      </c>
      <c r="I293" s="189"/>
      <c r="J293" s="188">
        <f t="shared" si="50"/>
        <v>0</v>
      </c>
      <c r="K293" s="190"/>
      <c r="L293" s="36"/>
      <c r="M293" s="191" t="s">
        <v>1</v>
      </c>
      <c r="N293" s="192" t="s">
        <v>43</v>
      </c>
      <c r="O293" s="68"/>
      <c r="P293" s="193">
        <f t="shared" si="51"/>
        <v>0</v>
      </c>
      <c r="Q293" s="193">
        <v>7.3499999999999998E-5</v>
      </c>
      <c r="R293" s="193">
        <f t="shared" si="52"/>
        <v>0.33791624999999997</v>
      </c>
      <c r="S293" s="193">
        <v>0</v>
      </c>
      <c r="T293" s="194">
        <f t="shared" si="53"/>
        <v>0</v>
      </c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R293" s="195" t="s">
        <v>168</v>
      </c>
      <c r="AT293" s="195" t="s">
        <v>164</v>
      </c>
      <c r="AU293" s="195" t="s">
        <v>169</v>
      </c>
      <c r="AY293" s="14" t="s">
        <v>161</v>
      </c>
      <c r="BE293" s="196">
        <f t="shared" si="54"/>
        <v>0</v>
      </c>
      <c r="BF293" s="196">
        <f t="shared" si="55"/>
        <v>0</v>
      </c>
      <c r="BG293" s="196">
        <f t="shared" si="56"/>
        <v>0</v>
      </c>
      <c r="BH293" s="196">
        <f t="shared" si="57"/>
        <v>0</v>
      </c>
      <c r="BI293" s="196">
        <f t="shared" si="58"/>
        <v>0</v>
      </c>
      <c r="BJ293" s="14" t="s">
        <v>169</v>
      </c>
      <c r="BK293" s="197">
        <f t="shared" si="59"/>
        <v>0</v>
      </c>
      <c r="BL293" s="14" t="s">
        <v>168</v>
      </c>
      <c r="BM293" s="195" t="s">
        <v>1148</v>
      </c>
    </row>
    <row r="294" spans="1:65" s="2" customFormat="1" ht="21.75" customHeight="1">
      <c r="A294" s="31"/>
      <c r="B294" s="32"/>
      <c r="C294" s="184" t="s">
        <v>1149</v>
      </c>
      <c r="D294" s="184" t="s">
        <v>164</v>
      </c>
      <c r="E294" s="185" t="s">
        <v>294</v>
      </c>
      <c r="F294" s="186" t="s">
        <v>1150</v>
      </c>
      <c r="G294" s="187" t="s">
        <v>244</v>
      </c>
      <c r="H294" s="188">
        <v>465.68</v>
      </c>
      <c r="I294" s="189"/>
      <c r="J294" s="188">
        <f t="shared" si="50"/>
        <v>0</v>
      </c>
      <c r="K294" s="190"/>
      <c r="L294" s="36"/>
      <c r="M294" s="191" t="s">
        <v>1</v>
      </c>
      <c r="N294" s="192" t="s">
        <v>43</v>
      </c>
      <c r="O294" s="68"/>
      <c r="P294" s="193">
        <f t="shared" si="51"/>
        <v>0</v>
      </c>
      <c r="Q294" s="193">
        <v>5.2500000000000002E-5</v>
      </c>
      <c r="R294" s="193">
        <f t="shared" si="52"/>
        <v>2.44482E-2</v>
      </c>
      <c r="S294" s="193">
        <v>0</v>
      </c>
      <c r="T294" s="194">
        <f t="shared" si="53"/>
        <v>0</v>
      </c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R294" s="195" t="s">
        <v>168</v>
      </c>
      <c r="AT294" s="195" t="s">
        <v>164</v>
      </c>
      <c r="AU294" s="195" t="s">
        <v>169</v>
      </c>
      <c r="AY294" s="14" t="s">
        <v>161</v>
      </c>
      <c r="BE294" s="196">
        <f t="shared" si="54"/>
        <v>0</v>
      </c>
      <c r="BF294" s="196">
        <f t="shared" si="55"/>
        <v>0</v>
      </c>
      <c r="BG294" s="196">
        <f t="shared" si="56"/>
        <v>0</v>
      </c>
      <c r="BH294" s="196">
        <f t="shared" si="57"/>
        <v>0</v>
      </c>
      <c r="BI294" s="196">
        <f t="shared" si="58"/>
        <v>0</v>
      </c>
      <c r="BJ294" s="14" t="s">
        <v>169</v>
      </c>
      <c r="BK294" s="197">
        <f t="shared" si="59"/>
        <v>0</v>
      </c>
      <c r="BL294" s="14" t="s">
        <v>168</v>
      </c>
      <c r="BM294" s="195" t="s">
        <v>1151</v>
      </c>
    </row>
    <row r="295" spans="1:65" s="2" customFormat="1" ht="33" customHeight="1">
      <c r="A295" s="31"/>
      <c r="B295" s="32"/>
      <c r="C295" s="184" t="s">
        <v>1152</v>
      </c>
      <c r="D295" s="184" t="s">
        <v>164</v>
      </c>
      <c r="E295" s="185" t="s">
        <v>1153</v>
      </c>
      <c r="F295" s="186" t="s">
        <v>1154</v>
      </c>
      <c r="G295" s="187" t="s">
        <v>167</v>
      </c>
      <c r="H295" s="188">
        <v>208.96</v>
      </c>
      <c r="I295" s="189"/>
      <c r="J295" s="188">
        <f t="shared" si="50"/>
        <v>0</v>
      </c>
      <c r="K295" s="190"/>
      <c r="L295" s="36"/>
      <c r="M295" s="191" t="s">
        <v>1</v>
      </c>
      <c r="N295" s="192" t="s">
        <v>43</v>
      </c>
      <c r="O295" s="68"/>
      <c r="P295" s="193">
        <f t="shared" si="51"/>
        <v>0</v>
      </c>
      <c r="Q295" s="193">
        <v>0</v>
      </c>
      <c r="R295" s="193">
        <f t="shared" si="52"/>
        <v>0</v>
      </c>
      <c r="S295" s="193">
        <v>2.4</v>
      </c>
      <c r="T295" s="194">
        <f t="shared" si="53"/>
        <v>501.50400000000002</v>
      </c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R295" s="195" t="s">
        <v>168</v>
      </c>
      <c r="AT295" s="195" t="s">
        <v>164</v>
      </c>
      <c r="AU295" s="195" t="s">
        <v>169</v>
      </c>
      <c r="AY295" s="14" t="s">
        <v>161</v>
      </c>
      <c r="BE295" s="196">
        <f t="shared" si="54"/>
        <v>0</v>
      </c>
      <c r="BF295" s="196">
        <f t="shared" si="55"/>
        <v>0</v>
      </c>
      <c r="BG295" s="196">
        <f t="shared" si="56"/>
        <v>0</v>
      </c>
      <c r="BH295" s="196">
        <f t="shared" si="57"/>
        <v>0</v>
      </c>
      <c r="BI295" s="196">
        <f t="shared" si="58"/>
        <v>0</v>
      </c>
      <c r="BJ295" s="14" t="s">
        <v>169</v>
      </c>
      <c r="BK295" s="197">
        <f t="shared" si="59"/>
        <v>0</v>
      </c>
      <c r="BL295" s="14" t="s">
        <v>168</v>
      </c>
      <c r="BM295" s="195" t="s">
        <v>1155</v>
      </c>
    </row>
    <row r="296" spans="1:65" s="2" customFormat="1" ht="21.75" customHeight="1">
      <c r="A296" s="31"/>
      <c r="B296" s="32"/>
      <c r="C296" s="184" t="s">
        <v>1156</v>
      </c>
      <c r="D296" s="184" t="s">
        <v>164</v>
      </c>
      <c r="E296" s="185" t="s">
        <v>359</v>
      </c>
      <c r="F296" s="186" t="s">
        <v>360</v>
      </c>
      <c r="G296" s="187" t="s">
        <v>352</v>
      </c>
      <c r="H296" s="188">
        <v>1056.373</v>
      </c>
      <c r="I296" s="189"/>
      <c r="J296" s="188">
        <f t="shared" si="50"/>
        <v>0</v>
      </c>
      <c r="K296" s="190"/>
      <c r="L296" s="36"/>
      <c r="M296" s="191" t="s">
        <v>1</v>
      </c>
      <c r="N296" s="192" t="s">
        <v>43</v>
      </c>
      <c r="O296" s="68"/>
      <c r="P296" s="193">
        <f t="shared" si="51"/>
        <v>0</v>
      </c>
      <c r="Q296" s="193">
        <v>0</v>
      </c>
      <c r="R296" s="193">
        <f t="shared" si="52"/>
        <v>0</v>
      </c>
      <c r="S296" s="193">
        <v>0</v>
      </c>
      <c r="T296" s="194">
        <f t="shared" si="53"/>
        <v>0</v>
      </c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R296" s="195" t="s">
        <v>168</v>
      </c>
      <c r="AT296" s="195" t="s">
        <v>164</v>
      </c>
      <c r="AU296" s="195" t="s">
        <v>169</v>
      </c>
      <c r="AY296" s="14" t="s">
        <v>161</v>
      </c>
      <c r="BE296" s="196">
        <f t="shared" si="54"/>
        <v>0</v>
      </c>
      <c r="BF296" s="196">
        <f t="shared" si="55"/>
        <v>0</v>
      </c>
      <c r="BG296" s="196">
        <f t="shared" si="56"/>
        <v>0</v>
      </c>
      <c r="BH296" s="196">
        <f t="shared" si="57"/>
        <v>0</v>
      </c>
      <c r="BI296" s="196">
        <f t="shared" si="58"/>
        <v>0</v>
      </c>
      <c r="BJ296" s="14" t="s">
        <v>169</v>
      </c>
      <c r="BK296" s="197">
        <f t="shared" si="59"/>
        <v>0</v>
      </c>
      <c r="BL296" s="14" t="s">
        <v>168</v>
      </c>
      <c r="BM296" s="195" t="s">
        <v>1157</v>
      </c>
    </row>
    <row r="297" spans="1:65" s="2" customFormat="1" ht="21.75" customHeight="1">
      <c r="A297" s="31"/>
      <c r="B297" s="32"/>
      <c r="C297" s="184" t="s">
        <v>1158</v>
      </c>
      <c r="D297" s="184" t="s">
        <v>164</v>
      </c>
      <c r="E297" s="185" t="s">
        <v>363</v>
      </c>
      <c r="F297" s="186" t="s">
        <v>364</v>
      </c>
      <c r="G297" s="187" t="s">
        <v>352</v>
      </c>
      <c r="H297" s="188">
        <v>9507.357</v>
      </c>
      <c r="I297" s="189"/>
      <c r="J297" s="188">
        <f t="shared" si="50"/>
        <v>0</v>
      </c>
      <c r="K297" s="190"/>
      <c r="L297" s="36"/>
      <c r="M297" s="191" t="s">
        <v>1</v>
      </c>
      <c r="N297" s="192" t="s">
        <v>43</v>
      </c>
      <c r="O297" s="68"/>
      <c r="P297" s="193">
        <f t="shared" si="51"/>
        <v>0</v>
      </c>
      <c r="Q297" s="193">
        <v>0</v>
      </c>
      <c r="R297" s="193">
        <f t="shared" si="52"/>
        <v>0</v>
      </c>
      <c r="S297" s="193">
        <v>0</v>
      </c>
      <c r="T297" s="194">
        <f t="shared" si="53"/>
        <v>0</v>
      </c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R297" s="195" t="s">
        <v>168</v>
      </c>
      <c r="AT297" s="195" t="s">
        <v>164</v>
      </c>
      <c r="AU297" s="195" t="s">
        <v>169</v>
      </c>
      <c r="AY297" s="14" t="s">
        <v>161</v>
      </c>
      <c r="BE297" s="196">
        <f t="shared" si="54"/>
        <v>0</v>
      </c>
      <c r="BF297" s="196">
        <f t="shared" si="55"/>
        <v>0</v>
      </c>
      <c r="BG297" s="196">
        <f t="shared" si="56"/>
        <v>0</v>
      </c>
      <c r="BH297" s="196">
        <f t="shared" si="57"/>
        <v>0</v>
      </c>
      <c r="BI297" s="196">
        <f t="shared" si="58"/>
        <v>0</v>
      </c>
      <c r="BJ297" s="14" t="s">
        <v>169</v>
      </c>
      <c r="BK297" s="197">
        <f t="shared" si="59"/>
        <v>0</v>
      </c>
      <c r="BL297" s="14" t="s">
        <v>168</v>
      </c>
      <c r="BM297" s="195" t="s">
        <v>1159</v>
      </c>
    </row>
    <row r="298" spans="1:65" s="2" customFormat="1" ht="21.75" customHeight="1">
      <c r="A298" s="31"/>
      <c r="B298" s="32"/>
      <c r="C298" s="184" t="s">
        <v>1160</v>
      </c>
      <c r="D298" s="184" t="s">
        <v>164</v>
      </c>
      <c r="E298" s="185" t="s">
        <v>367</v>
      </c>
      <c r="F298" s="186" t="s">
        <v>368</v>
      </c>
      <c r="G298" s="187" t="s">
        <v>352</v>
      </c>
      <c r="H298" s="188">
        <v>1056.373</v>
      </c>
      <c r="I298" s="189"/>
      <c r="J298" s="188">
        <f t="shared" si="50"/>
        <v>0</v>
      </c>
      <c r="K298" s="190"/>
      <c r="L298" s="36"/>
      <c r="M298" s="191" t="s">
        <v>1</v>
      </c>
      <c r="N298" s="192" t="s">
        <v>43</v>
      </c>
      <c r="O298" s="68"/>
      <c r="P298" s="193">
        <f t="shared" si="51"/>
        <v>0</v>
      </c>
      <c r="Q298" s="193">
        <v>0</v>
      </c>
      <c r="R298" s="193">
        <f t="shared" si="52"/>
        <v>0</v>
      </c>
      <c r="S298" s="193">
        <v>0</v>
      </c>
      <c r="T298" s="194">
        <f t="shared" si="53"/>
        <v>0</v>
      </c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R298" s="195" t="s">
        <v>168</v>
      </c>
      <c r="AT298" s="195" t="s">
        <v>164</v>
      </c>
      <c r="AU298" s="195" t="s">
        <v>169</v>
      </c>
      <c r="AY298" s="14" t="s">
        <v>161</v>
      </c>
      <c r="BE298" s="196">
        <f t="shared" si="54"/>
        <v>0</v>
      </c>
      <c r="BF298" s="196">
        <f t="shared" si="55"/>
        <v>0</v>
      </c>
      <c r="BG298" s="196">
        <f t="shared" si="56"/>
        <v>0</v>
      </c>
      <c r="BH298" s="196">
        <f t="shared" si="57"/>
        <v>0</v>
      </c>
      <c r="BI298" s="196">
        <f t="shared" si="58"/>
        <v>0</v>
      </c>
      <c r="BJ298" s="14" t="s">
        <v>169</v>
      </c>
      <c r="BK298" s="197">
        <f t="shared" si="59"/>
        <v>0</v>
      </c>
      <c r="BL298" s="14" t="s">
        <v>168</v>
      </c>
      <c r="BM298" s="195" t="s">
        <v>1161</v>
      </c>
    </row>
    <row r="299" spans="1:65" s="2" customFormat="1" ht="21.75" customHeight="1">
      <c r="A299" s="31"/>
      <c r="B299" s="32"/>
      <c r="C299" s="184" t="s">
        <v>1162</v>
      </c>
      <c r="D299" s="184" t="s">
        <v>164</v>
      </c>
      <c r="E299" s="185" t="s">
        <v>371</v>
      </c>
      <c r="F299" s="186" t="s">
        <v>372</v>
      </c>
      <c r="G299" s="187" t="s">
        <v>352</v>
      </c>
      <c r="H299" s="188">
        <v>3169.1190000000001</v>
      </c>
      <c r="I299" s="189"/>
      <c r="J299" s="188">
        <f t="shared" si="50"/>
        <v>0</v>
      </c>
      <c r="K299" s="190"/>
      <c r="L299" s="36"/>
      <c r="M299" s="191" t="s">
        <v>1</v>
      </c>
      <c r="N299" s="192" t="s">
        <v>43</v>
      </c>
      <c r="O299" s="68"/>
      <c r="P299" s="193">
        <f t="shared" si="51"/>
        <v>0</v>
      </c>
      <c r="Q299" s="193">
        <v>0</v>
      </c>
      <c r="R299" s="193">
        <f t="shared" si="52"/>
        <v>0</v>
      </c>
      <c r="S299" s="193">
        <v>0</v>
      </c>
      <c r="T299" s="194">
        <f t="shared" si="53"/>
        <v>0</v>
      </c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R299" s="195" t="s">
        <v>168</v>
      </c>
      <c r="AT299" s="195" t="s">
        <v>164</v>
      </c>
      <c r="AU299" s="195" t="s">
        <v>169</v>
      </c>
      <c r="AY299" s="14" t="s">
        <v>161</v>
      </c>
      <c r="BE299" s="196">
        <f t="shared" si="54"/>
        <v>0</v>
      </c>
      <c r="BF299" s="196">
        <f t="shared" si="55"/>
        <v>0</v>
      </c>
      <c r="BG299" s="196">
        <f t="shared" si="56"/>
        <v>0</v>
      </c>
      <c r="BH299" s="196">
        <f t="shared" si="57"/>
        <v>0</v>
      </c>
      <c r="BI299" s="196">
        <f t="shared" si="58"/>
        <v>0</v>
      </c>
      <c r="BJ299" s="14" t="s">
        <v>169</v>
      </c>
      <c r="BK299" s="197">
        <f t="shared" si="59"/>
        <v>0</v>
      </c>
      <c r="BL299" s="14" t="s">
        <v>168</v>
      </c>
      <c r="BM299" s="195" t="s">
        <v>1163</v>
      </c>
    </row>
    <row r="300" spans="1:65" s="2" customFormat="1" ht="21.75" customHeight="1">
      <c r="A300" s="31"/>
      <c r="B300" s="32"/>
      <c r="C300" s="184" t="s">
        <v>1164</v>
      </c>
      <c r="D300" s="184" t="s">
        <v>164</v>
      </c>
      <c r="E300" s="185" t="s">
        <v>1165</v>
      </c>
      <c r="F300" s="186" t="s">
        <v>1166</v>
      </c>
      <c r="G300" s="187" t="s">
        <v>352</v>
      </c>
      <c r="H300" s="188">
        <v>819.29399999999998</v>
      </c>
      <c r="I300" s="189"/>
      <c r="J300" s="188">
        <f t="shared" si="50"/>
        <v>0</v>
      </c>
      <c r="K300" s="190"/>
      <c r="L300" s="36"/>
      <c r="M300" s="191" t="s">
        <v>1</v>
      </c>
      <c r="N300" s="192" t="s">
        <v>43</v>
      </c>
      <c r="O300" s="68"/>
      <c r="P300" s="193">
        <f t="shared" si="51"/>
        <v>0</v>
      </c>
      <c r="Q300" s="193">
        <v>0</v>
      </c>
      <c r="R300" s="193">
        <f t="shared" si="52"/>
        <v>0</v>
      </c>
      <c r="S300" s="193">
        <v>0</v>
      </c>
      <c r="T300" s="194">
        <f t="shared" si="53"/>
        <v>0</v>
      </c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R300" s="195" t="s">
        <v>168</v>
      </c>
      <c r="AT300" s="195" t="s">
        <v>164</v>
      </c>
      <c r="AU300" s="195" t="s">
        <v>169</v>
      </c>
      <c r="AY300" s="14" t="s">
        <v>161</v>
      </c>
      <c r="BE300" s="196">
        <f t="shared" si="54"/>
        <v>0</v>
      </c>
      <c r="BF300" s="196">
        <f t="shared" si="55"/>
        <v>0</v>
      </c>
      <c r="BG300" s="196">
        <f t="shared" si="56"/>
        <v>0</v>
      </c>
      <c r="BH300" s="196">
        <f t="shared" si="57"/>
        <v>0</v>
      </c>
      <c r="BI300" s="196">
        <f t="shared" si="58"/>
        <v>0</v>
      </c>
      <c r="BJ300" s="14" t="s">
        <v>169</v>
      </c>
      <c r="BK300" s="197">
        <f t="shared" si="59"/>
        <v>0</v>
      </c>
      <c r="BL300" s="14" t="s">
        <v>168</v>
      </c>
      <c r="BM300" s="195" t="s">
        <v>1167</v>
      </c>
    </row>
    <row r="301" spans="1:65" s="2" customFormat="1" ht="21.75" customHeight="1">
      <c r="A301" s="31"/>
      <c r="B301" s="32"/>
      <c r="C301" s="184" t="s">
        <v>1168</v>
      </c>
      <c r="D301" s="184" t="s">
        <v>164</v>
      </c>
      <c r="E301" s="185" t="s">
        <v>1169</v>
      </c>
      <c r="F301" s="186" t="s">
        <v>1170</v>
      </c>
      <c r="G301" s="187" t="s">
        <v>352</v>
      </c>
      <c r="H301" s="188">
        <v>738.58299999999997</v>
      </c>
      <c r="I301" s="189"/>
      <c r="J301" s="188">
        <f t="shared" si="50"/>
        <v>0</v>
      </c>
      <c r="K301" s="190"/>
      <c r="L301" s="36"/>
      <c r="M301" s="191" t="s">
        <v>1</v>
      </c>
      <c r="N301" s="192" t="s">
        <v>43</v>
      </c>
      <c r="O301" s="68"/>
      <c r="P301" s="193">
        <f t="shared" si="51"/>
        <v>0</v>
      </c>
      <c r="Q301" s="193">
        <v>0</v>
      </c>
      <c r="R301" s="193">
        <f t="shared" si="52"/>
        <v>0</v>
      </c>
      <c r="S301" s="193">
        <v>0</v>
      </c>
      <c r="T301" s="194">
        <f t="shared" si="53"/>
        <v>0</v>
      </c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R301" s="195" t="s">
        <v>168</v>
      </c>
      <c r="AT301" s="195" t="s">
        <v>164</v>
      </c>
      <c r="AU301" s="195" t="s">
        <v>169</v>
      </c>
      <c r="AY301" s="14" t="s">
        <v>161</v>
      </c>
      <c r="BE301" s="196">
        <f t="shared" si="54"/>
        <v>0</v>
      </c>
      <c r="BF301" s="196">
        <f t="shared" si="55"/>
        <v>0</v>
      </c>
      <c r="BG301" s="196">
        <f t="shared" si="56"/>
        <v>0</v>
      </c>
      <c r="BH301" s="196">
        <f t="shared" si="57"/>
        <v>0</v>
      </c>
      <c r="BI301" s="196">
        <f t="shared" si="58"/>
        <v>0</v>
      </c>
      <c r="BJ301" s="14" t="s">
        <v>169</v>
      </c>
      <c r="BK301" s="197">
        <f t="shared" si="59"/>
        <v>0</v>
      </c>
      <c r="BL301" s="14" t="s">
        <v>168</v>
      </c>
      <c r="BM301" s="195" t="s">
        <v>1171</v>
      </c>
    </row>
    <row r="302" spans="1:65" s="12" customFormat="1" ht="22.95" customHeight="1">
      <c r="B302" s="168"/>
      <c r="C302" s="169"/>
      <c r="D302" s="170" t="s">
        <v>76</v>
      </c>
      <c r="E302" s="182" t="s">
        <v>378</v>
      </c>
      <c r="F302" s="182" t="s">
        <v>379</v>
      </c>
      <c r="G302" s="169"/>
      <c r="H302" s="169"/>
      <c r="I302" s="172"/>
      <c r="J302" s="183">
        <f>BK302</f>
        <v>0</v>
      </c>
      <c r="K302" s="169"/>
      <c r="L302" s="174"/>
      <c r="M302" s="175"/>
      <c r="N302" s="176"/>
      <c r="O302" s="176"/>
      <c r="P302" s="177">
        <f>P303</f>
        <v>0</v>
      </c>
      <c r="Q302" s="176"/>
      <c r="R302" s="177">
        <f>R303</f>
        <v>0</v>
      </c>
      <c r="S302" s="176"/>
      <c r="T302" s="178">
        <f>T303</f>
        <v>0</v>
      </c>
      <c r="AR302" s="179" t="s">
        <v>85</v>
      </c>
      <c r="AT302" s="180" t="s">
        <v>76</v>
      </c>
      <c r="AU302" s="180" t="s">
        <v>85</v>
      </c>
      <c r="AY302" s="179" t="s">
        <v>161</v>
      </c>
      <c r="BK302" s="181">
        <f>BK303</f>
        <v>0</v>
      </c>
    </row>
    <row r="303" spans="1:65" s="2" customFormat="1" ht="21.75" customHeight="1">
      <c r="A303" s="31"/>
      <c r="B303" s="32"/>
      <c r="C303" s="184" t="s">
        <v>1172</v>
      </c>
      <c r="D303" s="184" t="s">
        <v>164</v>
      </c>
      <c r="E303" s="185" t="s">
        <v>1173</v>
      </c>
      <c r="F303" s="186" t="s">
        <v>1174</v>
      </c>
      <c r="G303" s="187" t="s">
        <v>352</v>
      </c>
      <c r="H303" s="188">
        <v>6860.6989999999996</v>
      </c>
      <c r="I303" s="189"/>
      <c r="J303" s="188">
        <f>ROUND(I303*H303,3)</f>
        <v>0</v>
      </c>
      <c r="K303" s="190"/>
      <c r="L303" s="36"/>
      <c r="M303" s="191" t="s">
        <v>1</v>
      </c>
      <c r="N303" s="192" t="s">
        <v>43</v>
      </c>
      <c r="O303" s="68"/>
      <c r="P303" s="193">
        <f>O303*H303</f>
        <v>0</v>
      </c>
      <c r="Q303" s="193">
        <v>0</v>
      </c>
      <c r="R303" s="193">
        <f>Q303*H303</f>
        <v>0</v>
      </c>
      <c r="S303" s="193">
        <v>0</v>
      </c>
      <c r="T303" s="194">
        <f>S303*H303</f>
        <v>0</v>
      </c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R303" s="195" t="s">
        <v>168</v>
      </c>
      <c r="AT303" s="195" t="s">
        <v>164</v>
      </c>
      <c r="AU303" s="195" t="s">
        <v>169</v>
      </c>
      <c r="AY303" s="14" t="s">
        <v>161</v>
      </c>
      <c r="BE303" s="196">
        <f>IF(N303="základná",J303,0)</f>
        <v>0</v>
      </c>
      <c r="BF303" s="196">
        <f>IF(N303="znížená",J303,0)</f>
        <v>0</v>
      </c>
      <c r="BG303" s="196">
        <f>IF(N303="zákl. prenesená",J303,0)</f>
        <v>0</v>
      </c>
      <c r="BH303" s="196">
        <f>IF(N303="zníž. prenesená",J303,0)</f>
        <v>0</v>
      </c>
      <c r="BI303" s="196">
        <f>IF(N303="nulová",J303,0)</f>
        <v>0</v>
      </c>
      <c r="BJ303" s="14" t="s">
        <v>169</v>
      </c>
      <c r="BK303" s="197">
        <f>ROUND(I303*H303,3)</f>
        <v>0</v>
      </c>
      <c r="BL303" s="14" t="s">
        <v>168</v>
      </c>
      <c r="BM303" s="195" t="s">
        <v>1175</v>
      </c>
    </row>
    <row r="304" spans="1:65" s="12" customFormat="1" ht="25.95" customHeight="1">
      <c r="B304" s="168"/>
      <c r="C304" s="169"/>
      <c r="D304" s="170" t="s">
        <v>76</v>
      </c>
      <c r="E304" s="171" t="s">
        <v>384</v>
      </c>
      <c r="F304" s="171" t="s">
        <v>385</v>
      </c>
      <c r="G304" s="169"/>
      <c r="H304" s="169"/>
      <c r="I304" s="172"/>
      <c r="J304" s="173">
        <f>BK304</f>
        <v>0</v>
      </c>
      <c r="K304" s="169"/>
      <c r="L304" s="174"/>
      <c r="M304" s="175"/>
      <c r="N304" s="176"/>
      <c r="O304" s="176"/>
      <c r="P304" s="177">
        <f>P305+P324+P348+P366+P368+P370+P372+P374+P376+P378+P387+P399+P450+P493+P495+P509+P513+P520+P525</f>
        <v>0</v>
      </c>
      <c r="Q304" s="176"/>
      <c r="R304" s="177">
        <f>R305+R324+R348+R366+R368+R370+R372+R374+R376+R378+R387+R399+R450+R493+R495+R509+R513+R520+R525</f>
        <v>316.60011506004196</v>
      </c>
      <c r="S304" s="176"/>
      <c r="T304" s="178">
        <f>T305+T324+T348+T366+T368+T370+T372+T374+T376+T378+T387+T399+T450+T493+T495+T509+T513+T520+T525</f>
        <v>0</v>
      </c>
      <c r="AR304" s="179" t="s">
        <v>169</v>
      </c>
      <c r="AT304" s="180" t="s">
        <v>76</v>
      </c>
      <c r="AU304" s="180" t="s">
        <v>77</v>
      </c>
      <c r="AY304" s="179" t="s">
        <v>161</v>
      </c>
      <c r="BK304" s="181">
        <f>BK305+BK324+BK348+BK366+BK368+BK370+BK372+BK374+BK376+BK378+BK387+BK399+BK450+BK493+BK495+BK509+BK513+BK520+BK525</f>
        <v>0</v>
      </c>
    </row>
    <row r="305" spans="1:65" s="12" customFormat="1" ht="22.95" customHeight="1">
      <c r="B305" s="168"/>
      <c r="C305" s="169"/>
      <c r="D305" s="170" t="s">
        <v>76</v>
      </c>
      <c r="E305" s="182" t="s">
        <v>386</v>
      </c>
      <c r="F305" s="182" t="s">
        <v>387</v>
      </c>
      <c r="G305" s="169"/>
      <c r="H305" s="169"/>
      <c r="I305" s="172"/>
      <c r="J305" s="183">
        <f>BK305</f>
        <v>0</v>
      </c>
      <c r="K305" s="169"/>
      <c r="L305" s="174"/>
      <c r="M305" s="175"/>
      <c r="N305" s="176"/>
      <c r="O305" s="176"/>
      <c r="P305" s="177">
        <f>SUM(P306:P323)</f>
        <v>0</v>
      </c>
      <c r="Q305" s="176"/>
      <c r="R305" s="177">
        <f>SUM(R306:R323)</f>
        <v>15.011312446600002</v>
      </c>
      <c r="S305" s="176"/>
      <c r="T305" s="178">
        <f>SUM(T306:T323)</f>
        <v>0</v>
      </c>
      <c r="AR305" s="179" t="s">
        <v>169</v>
      </c>
      <c r="AT305" s="180" t="s">
        <v>76</v>
      </c>
      <c r="AU305" s="180" t="s">
        <v>85</v>
      </c>
      <c r="AY305" s="179" t="s">
        <v>161</v>
      </c>
      <c r="BK305" s="181">
        <f>SUM(BK306:BK323)</f>
        <v>0</v>
      </c>
    </row>
    <row r="306" spans="1:65" s="2" customFormat="1" ht="21.75" customHeight="1">
      <c r="A306" s="31"/>
      <c r="B306" s="32"/>
      <c r="C306" s="184" t="s">
        <v>1176</v>
      </c>
      <c r="D306" s="184" t="s">
        <v>164</v>
      </c>
      <c r="E306" s="185" t="s">
        <v>1177</v>
      </c>
      <c r="F306" s="186" t="s">
        <v>1178</v>
      </c>
      <c r="G306" s="187" t="s">
        <v>173</v>
      </c>
      <c r="H306" s="188">
        <v>621.45500000000004</v>
      </c>
      <c r="I306" s="189"/>
      <c r="J306" s="188">
        <f t="shared" ref="J306:J323" si="60">ROUND(I306*H306,3)</f>
        <v>0</v>
      </c>
      <c r="K306" s="190"/>
      <c r="L306" s="36"/>
      <c r="M306" s="191" t="s">
        <v>1</v>
      </c>
      <c r="N306" s="192" t="s">
        <v>43</v>
      </c>
      <c r="O306" s="68"/>
      <c r="P306" s="193">
        <f t="shared" ref="P306:P323" si="61">O306*H306</f>
        <v>0</v>
      </c>
      <c r="Q306" s="193">
        <v>0</v>
      </c>
      <c r="R306" s="193">
        <f t="shared" ref="R306:R323" si="62">Q306*H306</f>
        <v>0</v>
      </c>
      <c r="S306" s="193">
        <v>0</v>
      </c>
      <c r="T306" s="194">
        <f t="shared" ref="T306:T323" si="63">S306*H306</f>
        <v>0</v>
      </c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R306" s="195" t="s">
        <v>226</v>
      </c>
      <c r="AT306" s="195" t="s">
        <v>164</v>
      </c>
      <c r="AU306" s="195" t="s">
        <v>169</v>
      </c>
      <c r="AY306" s="14" t="s">
        <v>161</v>
      </c>
      <c r="BE306" s="196">
        <f t="shared" ref="BE306:BE323" si="64">IF(N306="základná",J306,0)</f>
        <v>0</v>
      </c>
      <c r="BF306" s="196">
        <f t="shared" ref="BF306:BF323" si="65">IF(N306="znížená",J306,0)</f>
        <v>0</v>
      </c>
      <c r="BG306" s="196">
        <f t="shared" ref="BG306:BG323" si="66">IF(N306="zákl. prenesená",J306,0)</f>
        <v>0</v>
      </c>
      <c r="BH306" s="196">
        <f t="shared" ref="BH306:BH323" si="67">IF(N306="zníž. prenesená",J306,0)</f>
        <v>0</v>
      </c>
      <c r="BI306" s="196">
        <f t="shared" ref="BI306:BI323" si="68">IF(N306="nulová",J306,0)</f>
        <v>0</v>
      </c>
      <c r="BJ306" s="14" t="s">
        <v>169</v>
      </c>
      <c r="BK306" s="197">
        <f t="shared" ref="BK306:BK323" si="69">ROUND(I306*H306,3)</f>
        <v>0</v>
      </c>
      <c r="BL306" s="14" t="s">
        <v>226</v>
      </c>
      <c r="BM306" s="195" t="s">
        <v>1179</v>
      </c>
    </row>
    <row r="307" spans="1:65" s="2" customFormat="1" ht="16.5" customHeight="1">
      <c r="A307" s="31"/>
      <c r="B307" s="32"/>
      <c r="C307" s="198" t="s">
        <v>1180</v>
      </c>
      <c r="D307" s="198" t="s">
        <v>272</v>
      </c>
      <c r="E307" s="199" t="s">
        <v>1181</v>
      </c>
      <c r="F307" s="200" t="s">
        <v>1182</v>
      </c>
      <c r="G307" s="201" t="s">
        <v>352</v>
      </c>
      <c r="H307" s="202">
        <v>0.218</v>
      </c>
      <c r="I307" s="203"/>
      <c r="J307" s="202">
        <f t="shared" si="60"/>
        <v>0</v>
      </c>
      <c r="K307" s="204"/>
      <c r="L307" s="205"/>
      <c r="M307" s="206" t="s">
        <v>1</v>
      </c>
      <c r="N307" s="207" t="s">
        <v>43</v>
      </c>
      <c r="O307" s="68"/>
      <c r="P307" s="193">
        <f t="shared" si="61"/>
        <v>0</v>
      </c>
      <c r="Q307" s="193">
        <v>1</v>
      </c>
      <c r="R307" s="193">
        <f t="shared" si="62"/>
        <v>0.218</v>
      </c>
      <c r="S307" s="193">
        <v>0</v>
      </c>
      <c r="T307" s="194">
        <f t="shared" si="63"/>
        <v>0</v>
      </c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R307" s="195" t="s">
        <v>293</v>
      </c>
      <c r="AT307" s="195" t="s">
        <v>272</v>
      </c>
      <c r="AU307" s="195" t="s">
        <v>169</v>
      </c>
      <c r="AY307" s="14" t="s">
        <v>161</v>
      </c>
      <c r="BE307" s="196">
        <f t="shared" si="64"/>
        <v>0</v>
      </c>
      <c r="BF307" s="196">
        <f t="shared" si="65"/>
        <v>0</v>
      </c>
      <c r="BG307" s="196">
        <f t="shared" si="66"/>
        <v>0</v>
      </c>
      <c r="BH307" s="196">
        <f t="shared" si="67"/>
        <v>0</v>
      </c>
      <c r="BI307" s="196">
        <f t="shared" si="68"/>
        <v>0</v>
      </c>
      <c r="BJ307" s="14" t="s">
        <v>169</v>
      </c>
      <c r="BK307" s="197">
        <f t="shared" si="69"/>
        <v>0</v>
      </c>
      <c r="BL307" s="14" t="s">
        <v>226</v>
      </c>
      <c r="BM307" s="195" t="s">
        <v>1183</v>
      </c>
    </row>
    <row r="308" spans="1:65" s="2" customFormat="1" ht="21.75" customHeight="1">
      <c r="A308" s="31"/>
      <c r="B308" s="32"/>
      <c r="C308" s="184" t="s">
        <v>1184</v>
      </c>
      <c r="D308" s="184" t="s">
        <v>164</v>
      </c>
      <c r="E308" s="185" t="s">
        <v>1185</v>
      </c>
      <c r="F308" s="186" t="s">
        <v>1186</v>
      </c>
      <c r="G308" s="187" t="s">
        <v>173</v>
      </c>
      <c r="H308" s="188">
        <v>2176.02</v>
      </c>
      <c r="I308" s="189"/>
      <c r="J308" s="188">
        <f t="shared" si="60"/>
        <v>0</v>
      </c>
      <c r="K308" s="190"/>
      <c r="L308" s="36"/>
      <c r="M308" s="191" t="s">
        <v>1</v>
      </c>
      <c r="N308" s="192" t="s">
        <v>43</v>
      </c>
      <c r="O308" s="68"/>
      <c r="P308" s="193">
        <f t="shared" si="61"/>
        <v>0</v>
      </c>
      <c r="Q308" s="193">
        <v>0</v>
      </c>
      <c r="R308" s="193">
        <f t="shared" si="62"/>
        <v>0</v>
      </c>
      <c r="S308" s="193">
        <v>0</v>
      </c>
      <c r="T308" s="194">
        <f t="shared" si="63"/>
        <v>0</v>
      </c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R308" s="195" t="s">
        <v>226</v>
      </c>
      <c r="AT308" s="195" t="s">
        <v>164</v>
      </c>
      <c r="AU308" s="195" t="s">
        <v>169</v>
      </c>
      <c r="AY308" s="14" t="s">
        <v>161</v>
      </c>
      <c r="BE308" s="196">
        <f t="shared" si="64"/>
        <v>0</v>
      </c>
      <c r="BF308" s="196">
        <f t="shared" si="65"/>
        <v>0</v>
      </c>
      <c r="BG308" s="196">
        <f t="shared" si="66"/>
        <v>0</v>
      </c>
      <c r="BH308" s="196">
        <f t="shared" si="67"/>
        <v>0</v>
      </c>
      <c r="BI308" s="196">
        <f t="shared" si="68"/>
        <v>0</v>
      </c>
      <c r="BJ308" s="14" t="s">
        <v>169</v>
      </c>
      <c r="BK308" s="197">
        <f t="shared" si="69"/>
        <v>0</v>
      </c>
      <c r="BL308" s="14" t="s">
        <v>226</v>
      </c>
      <c r="BM308" s="195" t="s">
        <v>1187</v>
      </c>
    </row>
    <row r="309" spans="1:65" s="2" customFormat="1" ht="33" customHeight="1">
      <c r="A309" s="31"/>
      <c r="B309" s="32"/>
      <c r="C309" s="198" t="s">
        <v>1188</v>
      </c>
      <c r="D309" s="198" t="s">
        <v>272</v>
      </c>
      <c r="E309" s="199" t="s">
        <v>800</v>
      </c>
      <c r="F309" s="200" t="s">
        <v>801</v>
      </c>
      <c r="G309" s="201" t="s">
        <v>173</v>
      </c>
      <c r="H309" s="202">
        <v>2502.4229999999998</v>
      </c>
      <c r="I309" s="203"/>
      <c r="J309" s="202">
        <f t="shared" si="60"/>
        <v>0</v>
      </c>
      <c r="K309" s="204"/>
      <c r="L309" s="205"/>
      <c r="M309" s="206" t="s">
        <v>1</v>
      </c>
      <c r="N309" s="207" t="s">
        <v>43</v>
      </c>
      <c r="O309" s="68"/>
      <c r="P309" s="193">
        <f t="shared" si="61"/>
        <v>0</v>
      </c>
      <c r="Q309" s="193">
        <v>4.0000000000000002E-4</v>
      </c>
      <c r="R309" s="193">
        <f t="shared" si="62"/>
        <v>1.0009691999999999</v>
      </c>
      <c r="S309" s="193">
        <v>0</v>
      </c>
      <c r="T309" s="194">
        <f t="shared" si="63"/>
        <v>0</v>
      </c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R309" s="195" t="s">
        <v>293</v>
      </c>
      <c r="AT309" s="195" t="s">
        <v>272</v>
      </c>
      <c r="AU309" s="195" t="s">
        <v>169</v>
      </c>
      <c r="AY309" s="14" t="s">
        <v>161</v>
      </c>
      <c r="BE309" s="196">
        <f t="shared" si="64"/>
        <v>0</v>
      </c>
      <c r="BF309" s="196">
        <f t="shared" si="65"/>
        <v>0</v>
      </c>
      <c r="BG309" s="196">
        <f t="shared" si="66"/>
        <v>0</v>
      </c>
      <c r="BH309" s="196">
        <f t="shared" si="67"/>
        <v>0</v>
      </c>
      <c r="BI309" s="196">
        <f t="shared" si="68"/>
        <v>0</v>
      </c>
      <c r="BJ309" s="14" t="s">
        <v>169</v>
      </c>
      <c r="BK309" s="197">
        <f t="shared" si="69"/>
        <v>0</v>
      </c>
      <c r="BL309" s="14" t="s">
        <v>226</v>
      </c>
      <c r="BM309" s="195" t="s">
        <v>1189</v>
      </c>
    </row>
    <row r="310" spans="1:65" s="2" customFormat="1" ht="21.75" customHeight="1">
      <c r="A310" s="31"/>
      <c r="B310" s="32"/>
      <c r="C310" s="184" t="s">
        <v>1190</v>
      </c>
      <c r="D310" s="184" t="s">
        <v>164</v>
      </c>
      <c r="E310" s="185" t="s">
        <v>1191</v>
      </c>
      <c r="F310" s="186" t="s">
        <v>1192</v>
      </c>
      <c r="G310" s="187" t="s">
        <v>173</v>
      </c>
      <c r="H310" s="188">
        <v>621.45500000000004</v>
      </c>
      <c r="I310" s="189"/>
      <c r="J310" s="188">
        <f t="shared" si="60"/>
        <v>0</v>
      </c>
      <c r="K310" s="190"/>
      <c r="L310" s="36"/>
      <c r="M310" s="191" t="s">
        <v>1</v>
      </c>
      <c r="N310" s="192" t="s">
        <v>43</v>
      </c>
      <c r="O310" s="68"/>
      <c r="P310" s="193">
        <f t="shared" si="61"/>
        <v>0</v>
      </c>
      <c r="Q310" s="193">
        <v>7.4999999999999993E-5</v>
      </c>
      <c r="R310" s="193">
        <f t="shared" si="62"/>
        <v>4.6609125000000001E-2</v>
      </c>
      <c r="S310" s="193">
        <v>0</v>
      </c>
      <c r="T310" s="194">
        <f t="shared" si="63"/>
        <v>0</v>
      </c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R310" s="195" t="s">
        <v>226</v>
      </c>
      <c r="AT310" s="195" t="s">
        <v>164</v>
      </c>
      <c r="AU310" s="195" t="s">
        <v>169</v>
      </c>
      <c r="AY310" s="14" t="s">
        <v>161</v>
      </c>
      <c r="BE310" s="196">
        <f t="shared" si="64"/>
        <v>0</v>
      </c>
      <c r="BF310" s="196">
        <f t="shared" si="65"/>
        <v>0</v>
      </c>
      <c r="BG310" s="196">
        <f t="shared" si="66"/>
        <v>0</v>
      </c>
      <c r="BH310" s="196">
        <f t="shared" si="67"/>
        <v>0</v>
      </c>
      <c r="BI310" s="196">
        <f t="shared" si="68"/>
        <v>0</v>
      </c>
      <c r="BJ310" s="14" t="s">
        <v>169</v>
      </c>
      <c r="BK310" s="197">
        <f t="shared" si="69"/>
        <v>0</v>
      </c>
      <c r="BL310" s="14" t="s">
        <v>226</v>
      </c>
      <c r="BM310" s="195" t="s">
        <v>1193</v>
      </c>
    </row>
    <row r="311" spans="1:65" s="2" customFormat="1" ht="33" customHeight="1">
      <c r="A311" s="31"/>
      <c r="B311" s="32"/>
      <c r="C311" s="198" t="s">
        <v>1194</v>
      </c>
      <c r="D311" s="198" t="s">
        <v>272</v>
      </c>
      <c r="E311" s="199" t="s">
        <v>1195</v>
      </c>
      <c r="F311" s="200" t="s">
        <v>1196</v>
      </c>
      <c r="G311" s="201" t="s">
        <v>173</v>
      </c>
      <c r="H311" s="202">
        <v>714.673</v>
      </c>
      <c r="I311" s="203"/>
      <c r="J311" s="202">
        <f t="shared" si="60"/>
        <v>0</v>
      </c>
      <c r="K311" s="204"/>
      <c r="L311" s="205"/>
      <c r="M311" s="206" t="s">
        <v>1</v>
      </c>
      <c r="N311" s="207" t="s">
        <v>43</v>
      </c>
      <c r="O311" s="68"/>
      <c r="P311" s="193">
        <f t="shared" si="61"/>
        <v>0</v>
      </c>
      <c r="Q311" s="193">
        <v>2E-3</v>
      </c>
      <c r="R311" s="193">
        <f t="shared" si="62"/>
        <v>1.429346</v>
      </c>
      <c r="S311" s="193">
        <v>0</v>
      </c>
      <c r="T311" s="194">
        <f t="shared" si="63"/>
        <v>0</v>
      </c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R311" s="195" t="s">
        <v>293</v>
      </c>
      <c r="AT311" s="195" t="s">
        <v>272</v>
      </c>
      <c r="AU311" s="195" t="s">
        <v>169</v>
      </c>
      <c r="AY311" s="14" t="s">
        <v>161</v>
      </c>
      <c r="BE311" s="196">
        <f t="shared" si="64"/>
        <v>0</v>
      </c>
      <c r="BF311" s="196">
        <f t="shared" si="65"/>
        <v>0</v>
      </c>
      <c r="BG311" s="196">
        <f t="shared" si="66"/>
        <v>0</v>
      </c>
      <c r="BH311" s="196">
        <f t="shared" si="67"/>
        <v>0</v>
      </c>
      <c r="BI311" s="196">
        <f t="shared" si="68"/>
        <v>0</v>
      </c>
      <c r="BJ311" s="14" t="s">
        <v>169</v>
      </c>
      <c r="BK311" s="197">
        <f t="shared" si="69"/>
        <v>0</v>
      </c>
      <c r="BL311" s="14" t="s">
        <v>226</v>
      </c>
      <c r="BM311" s="195" t="s">
        <v>1197</v>
      </c>
    </row>
    <row r="312" spans="1:65" s="2" customFormat="1" ht="16.5" customHeight="1">
      <c r="A312" s="31"/>
      <c r="B312" s="32"/>
      <c r="C312" s="198" t="s">
        <v>1198</v>
      </c>
      <c r="D312" s="198" t="s">
        <v>272</v>
      </c>
      <c r="E312" s="199" t="s">
        <v>1199</v>
      </c>
      <c r="F312" s="200" t="s">
        <v>1200</v>
      </c>
      <c r="G312" s="201" t="s">
        <v>269</v>
      </c>
      <c r="H312" s="202">
        <v>75</v>
      </c>
      <c r="I312" s="203"/>
      <c r="J312" s="202">
        <f t="shared" si="60"/>
        <v>0</v>
      </c>
      <c r="K312" s="204"/>
      <c r="L312" s="205"/>
      <c r="M312" s="206" t="s">
        <v>1</v>
      </c>
      <c r="N312" s="207" t="s">
        <v>43</v>
      </c>
      <c r="O312" s="68"/>
      <c r="P312" s="193">
        <f t="shared" si="61"/>
        <v>0</v>
      </c>
      <c r="Q312" s="193">
        <v>1.5E-3</v>
      </c>
      <c r="R312" s="193">
        <f t="shared" si="62"/>
        <v>0.1125</v>
      </c>
      <c r="S312" s="193">
        <v>0</v>
      </c>
      <c r="T312" s="194">
        <f t="shared" si="63"/>
        <v>0</v>
      </c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R312" s="195" t="s">
        <v>293</v>
      </c>
      <c r="AT312" s="195" t="s">
        <v>272</v>
      </c>
      <c r="AU312" s="195" t="s">
        <v>169</v>
      </c>
      <c r="AY312" s="14" t="s">
        <v>161</v>
      </c>
      <c r="BE312" s="196">
        <f t="shared" si="64"/>
        <v>0</v>
      </c>
      <c r="BF312" s="196">
        <f t="shared" si="65"/>
        <v>0</v>
      </c>
      <c r="BG312" s="196">
        <f t="shared" si="66"/>
        <v>0</v>
      </c>
      <c r="BH312" s="196">
        <f t="shared" si="67"/>
        <v>0</v>
      </c>
      <c r="BI312" s="196">
        <f t="shared" si="68"/>
        <v>0</v>
      </c>
      <c r="BJ312" s="14" t="s">
        <v>169</v>
      </c>
      <c r="BK312" s="197">
        <f t="shared" si="69"/>
        <v>0</v>
      </c>
      <c r="BL312" s="14" t="s">
        <v>226</v>
      </c>
      <c r="BM312" s="195" t="s">
        <v>1201</v>
      </c>
    </row>
    <row r="313" spans="1:65" s="2" customFormat="1" ht="33" customHeight="1">
      <c r="A313" s="31"/>
      <c r="B313" s="32"/>
      <c r="C313" s="184" t="s">
        <v>1202</v>
      </c>
      <c r="D313" s="184" t="s">
        <v>164</v>
      </c>
      <c r="E313" s="185" t="s">
        <v>1203</v>
      </c>
      <c r="F313" s="186" t="s">
        <v>1204</v>
      </c>
      <c r="G313" s="187" t="s">
        <v>173</v>
      </c>
      <c r="H313" s="188">
        <v>1174.405</v>
      </c>
      <c r="I313" s="189"/>
      <c r="J313" s="188">
        <f t="shared" si="60"/>
        <v>0</v>
      </c>
      <c r="K313" s="190"/>
      <c r="L313" s="36"/>
      <c r="M313" s="191" t="s">
        <v>1</v>
      </c>
      <c r="N313" s="192" t="s">
        <v>43</v>
      </c>
      <c r="O313" s="68"/>
      <c r="P313" s="193">
        <f t="shared" si="61"/>
        <v>0</v>
      </c>
      <c r="Q313" s="193">
        <v>3.3000000000000003E-5</v>
      </c>
      <c r="R313" s="193">
        <f t="shared" si="62"/>
        <v>3.8755365E-2</v>
      </c>
      <c r="S313" s="193">
        <v>0</v>
      </c>
      <c r="T313" s="194">
        <f t="shared" si="63"/>
        <v>0</v>
      </c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R313" s="195" t="s">
        <v>226</v>
      </c>
      <c r="AT313" s="195" t="s">
        <v>164</v>
      </c>
      <c r="AU313" s="195" t="s">
        <v>169</v>
      </c>
      <c r="AY313" s="14" t="s">
        <v>161</v>
      </c>
      <c r="BE313" s="196">
        <f t="shared" si="64"/>
        <v>0</v>
      </c>
      <c r="BF313" s="196">
        <f t="shared" si="65"/>
        <v>0</v>
      </c>
      <c r="BG313" s="196">
        <f t="shared" si="66"/>
        <v>0</v>
      </c>
      <c r="BH313" s="196">
        <f t="shared" si="67"/>
        <v>0</v>
      </c>
      <c r="BI313" s="196">
        <f t="shared" si="68"/>
        <v>0</v>
      </c>
      <c r="BJ313" s="14" t="s">
        <v>169</v>
      </c>
      <c r="BK313" s="197">
        <f t="shared" si="69"/>
        <v>0</v>
      </c>
      <c r="BL313" s="14" t="s">
        <v>226</v>
      </c>
      <c r="BM313" s="195" t="s">
        <v>1205</v>
      </c>
    </row>
    <row r="314" spans="1:65" s="2" customFormat="1" ht="33" customHeight="1">
      <c r="A314" s="31"/>
      <c r="B314" s="32"/>
      <c r="C314" s="198" t="s">
        <v>1206</v>
      </c>
      <c r="D314" s="198" t="s">
        <v>272</v>
      </c>
      <c r="E314" s="199" t="s">
        <v>1207</v>
      </c>
      <c r="F314" s="200" t="s">
        <v>1208</v>
      </c>
      <c r="G314" s="201" t="s">
        <v>173</v>
      </c>
      <c r="H314" s="202">
        <v>1350.566</v>
      </c>
      <c r="I314" s="203"/>
      <c r="J314" s="202">
        <f t="shared" si="60"/>
        <v>0</v>
      </c>
      <c r="K314" s="204"/>
      <c r="L314" s="205"/>
      <c r="M314" s="206" t="s">
        <v>1</v>
      </c>
      <c r="N314" s="207" t="s">
        <v>43</v>
      </c>
      <c r="O314" s="68"/>
      <c r="P314" s="193">
        <f t="shared" si="61"/>
        <v>0</v>
      </c>
      <c r="Q314" s="193">
        <v>2.6199999999999999E-3</v>
      </c>
      <c r="R314" s="193">
        <f t="shared" si="62"/>
        <v>3.5384829199999999</v>
      </c>
      <c r="S314" s="193">
        <v>0</v>
      </c>
      <c r="T314" s="194">
        <f t="shared" si="63"/>
        <v>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R314" s="195" t="s">
        <v>293</v>
      </c>
      <c r="AT314" s="195" t="s">
        <v>272</v>
      </c>
      <c r="AU314" s="195" t="s">
        <v>169</v>
      </c>
      <c r="AY314" s="14" t="s">
        <v>161</v>
      </c>
      <c r="BE314" s="196">
        <f t="shared" si="64"/>
        <v>0</v>
      </c>
      <c r="BF314" s="196">
        <f t="shared" si="65"/>
        <v>0</v>
      </c>
      <c r="BG314" s="196">
        <f t="shared" si="66"/>
        <v>0</v>
      </c>
      <c r="BH314" s="196">
        <f t="shared" si="67"/>
        <v>0</v>
      </c>
      <c r="BI314" s="196">
        <f t="shared" si="68"/>
        <v>0</v>
      </c>
      <c r="BJ314" s="14" t="s">
        <v>169</v>
      </c>
      <c r="BK314" s="197">
        <f t="shared" si="69"/>
        <v>0</v>
      </c>
      <c r="BL314" s="14" t="s">
        <v>226</v>
      </c>
      <c r="BM314" s="195" t="s">
        <v>1209</v>
      </c>
    </row>
    <row r="315" spans="1:65" s="2" customFormat="1" ht="21.75" customHeight="1">
      <c r="A315" s="31"/>
      <c r="B315" s="32"/>
      <c r="C315" s="184" t="s">
        <v>1210</v>
      </c>
      <c r="D315" s="184" t="s">
        <v>164</v>
      </c>
      <c r="E315" s="185" t="s">
        <v>1211</v>
      </c>
      <c r="F315" s="186" t="s">
        <v>1212</v>
      </c>
      <c r="G315" s="187" t="s">
        <v>173</v>
      </c>
      <c r="H315" s="188">
        <v>1242.9100000000001</v>
      </c>
      <c r="I315" s="189"/>
      <c r="J315" s="188">
        <f t="shared" si="60"/>
        <v>0</v>
      </c>
      <c r="K315" s="190"/>
      <c r="L315" s="36"/>
      <c r="M315" s="191" t="s">
        <v>1</v>
      </c>
      <c r="N315" s="192" t="s">
        <v>43</v>
      </c>
      <c r="O315" s="68"/>
      <c r="P315" s="193">
        <f t="shared" si="61"/>
        <v>0</v>
      </c>
      <c r="Q315" s="193">
        <v>5.4226000000000003E-4</v>
      </c>
      <c r="R315" s="193">
        <f t="shared" si="62"/>
        <v>0.6739803766000001</v>
      </c>
      <c r="S315" s="193">
        <v>0</v>
      </c>
      <c r="T315" s="194">
        <f t="shared" si="63"/>
        <v>0</v>
      </c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R315" s="195" t="s">
        <v>226</v>
      </c>
      <c r="AT315" s="195" t="s">
        <v>164</v>
      </c>
      <c r="AU315" s="195" t="s">
        <v>169</v>
      </c>
      <c r="AY315" s="14" t="s">
        <v>161</v>
      </c>
      <c r="BE315" s="196">
        <f t="shared" si="64"/>
        <v>0</v>
      </c>
      <c r="BF315" s="196">
        <f t="shared" si="65"/>
        <v>0</v>
      </c>
      <c r="BG315" s="196">
        <f t="shared" si="66"/>
        <v>0</v>
      </c>
      <c r="BH315" s="196">
        <f t="shared" si="67"/>
        <v>0</v>
      </c>
      <c r="BI315" s="196">
        <f t="shared" si="68"/>
        <v>0</v>
      </c>
      <c r="BJ315" s="14" t="s">
        <v>169</v>
      </c>
      <c r="BK315" s="197">
        <f t="shared" si="69"/>
        <v>0</v>
      </c>
      <c r="BL315" s="14" t="s">
        <v>226</v>
      </c>
      <c r="BM315" s="195" t="s">
        <v>1213</v>
      </c>
    </row>
    <row r="316" spans="1:65" s="2" customFormat="1" ht="33" customHeight="1">
      <c r="A316" s="31"/>
      <c r="B316" s="32"/>
      <c r="C316" s="198" t="s">
        <v>1214</v>
      </c>
      <c r="D316" s="198" t="s">
        <v>272</v>
      </c>
      <c r="E316" s="199" t="s">
        <v>1215</v>
      </c>
      <c r="F316" s="200" t="s">
        <v>1216</v>
      </c>
      <c r="G316" s="201" t="s">
        <v>173</v>
      </c>
      <c r="H316" s="202">
        <v>1491.492</v>
      </c>
      <c r="I316" s="203"/>
      <c r="J316" s="202">
        <f t="shared" si="60"/>
        <v>0</v>
      </c>
      <c r="K316" s="204"/>
      <c r="L316" s="205"/>
      <c r="M316" s="206" t="s">
        <v>1</v>
      </c>
      <c r="N316" s="207" t="s">
        <v>43</v>
      </c>
      <c r="O316" s="68"/>
      <c r="P316" s="193">
        <f t="shared" si="61"/>
        <v>0</v>
      </c>
      <c r="Q316" s="193">
        <v>5.13E-3</v>
      </c>
      <c r="R316" s="193">
        <f t="shared" si="62"/>
        <v>7.6513539599999998</v>
      </c>
      <c r="S316" s="193">
        <v>0</v>
      </c>
      <c r="T316" s="194">
        <f t="shared" si="63"/>
        <v>0</v>
      </c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R316" s="195" t="s">
        <v>293</v>
      </c>
      <c r="AT316" s="195" t="s">
        <v>272</v>
      </c>
      <c r="AU316" s="195" t="s">
        <v>169</v>
      </c>
      <c r="AY316" s="14" t="s">
        <v>161</v>
      </c>
      <c r="BE316" s="196">
        <f t="shared" si="64"/>
        <v>0</v>
      </c>
      <c r="BF316" s="196">
        <f t="shared" si="65"/>
        <v>0</v>
      </c>
      <c r="BG316" s="196">
        <f t="shared" si="66"/>
        <v>0</v>
      </c>
      <c r="BH316" s="196">
        <f t="shared" si="67"/>
        <v>0</v>
      </c>
      <c r="BI316" s="196">
        <f t="shared" si="68"/>
        <v>0</v>
      </c>
      <c r="BJ316" s="14" t="s">
        <v>169</v>
      </c>
      <c r="BK316" s="197">
        <f t="shared" si="69"/>
        <v>0</v>
      </c>
      <c r="BL316" s="14" t="s">
        <v>226</v>
      </c>
      <c r="BM316" s="195" t="s">
        <v>1217</v>
      </c>
    </row>
    <row r="317" spans="1:65" s="2" customFormat="1" ht="33" customHeight="1">
      <c r="A317" s="31"/>
      <c r="B317" s="32"/>
      <c r="C317" s="184" t="s">
        <v>1218</v>
      </c>
      <c r="D317" s="184" t="s">
        <v>164</v>
      </c>
      <c r="E317" s="185" t="s">
        <v>1219</v>
      </c>
      <c r="F317" s="186" t="s">
        <v>390</v>
      </c>
      <c r="G317" s="187" t="s">
        <v>173</v>
      </c>
      <c r="H317" s="188">
        <v>176.09</v>
      </c>
      <c r="I317" s="189"/>
      <c r="J317" s="188">
        <f t="shared" si="60"/>
        <v>0</v>
      </c>
      <c r="K317" s="190"/>
      <c r="L317" s="36"/>
      <c r="M317" s="191" t="s">
        <v>1</v>
      </c>
      <c r="N317" s="192" t="s">
        <v>43</v>
      </c>
      <c r="O317" s="68"/>
      <c r="P317" s="193">
        <f t="shared" si="61"/>
        <v>0</v>
      </c>
      <c r="Q317" s="193">
        <v>0</v>
      </c>
      <c r="R317" s="193">
        <f t="shared" si="62"/>
        <v>0</v>
      </c>
      <c r="S317" s="193">
        <v>0</v>
      </c>
      <c r="T317" s="194">
        <f t="shared" si="63"/>
        <v>0</v>
      </c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R317" s="195" t="s">
        <v>226</v>
      </c>
      <c r="AT317" s="195" t="s">
        <v>164</v>
      </c>
      <c r="AU317" s="195" t="s">
        <v>169</v>
      </c>
      <c r="AY317" s="14" t="s">
        <v>161</v>
      </c>
      <c r="BE317" s="196">
        <f t="shared" si="64"/>
        <v>0</v>
      </c>
      <c r="BF317" s="196">
        <f t="shared" si="65"/>
        <v>0</v>
      </c>
      <c r="BG317" s="196">
        <f t="shared" si="66"/>
        <v>0</v>
      </c>
      <c r="BH317" s="196">
        <f t="shared" si="67"/>
        <v>0</v>
      </c>
      <c r="BI317" s="196">
        <f t="shared" si="68"/>
        <v>0</v>
      </c>
      <c r="BJ317" s="14" t="s">
        <v>169</v>
      </c>
      <c r="BK317" s="197">
        <f t="shared" si="69"/>
        <v>0</v>
      </c>
      <c r="BL317" s="14" t="s">
        <v>226</v>
      </c>
      <c r="BM317" s="195" t="s">
        <v>1220</v>
      </c>
    </row>
    <row r="318" spans="1:65" s="2" customFormat="1" ht="21.75" customHeight="1">
      <c r="A318" s="31"/>
      <c r="B318" s="32"/>
      <c r="C318" s="198" t="s">
        <v>1221</v>
      </c>
      <c r="D318" s="198" t="s">
        <v>272</v>
      </c>
      <c r="E318" s="199" t="s">
        <v>1222</v>
      </c>
      <c r="F318" s="200" t="s">
        <v>1223</v>
      </c>
      <c r="G318" s="201" t="s">
        <v>395</v>
      </c>
      <c r="H318" s="202">
        <v>193.69900000000001</v>
      </c>
      <c r="I318" s="203"/>
      <c r="J318" s="202">
        <f t="shared" si="60"/>
        <v>0</v>
      </c>
      <c r="K318" s="204"/>
      <c r="L318" s="205"/>
      <c r="M318" s="206" t="s">
        <v>1</v>
      </c>
      <c r="N318" s="207" t="s">
        <v>43</v>
      </c>
      <c r="O318" s="68"/>
      <c r="P318" s="193">
        <f t="shared" si="61"/>
        <v>0</v>
      </c>
      <c r="Q318" s="193">
        <v>1E-3</v>
      </c>
      <c r="R318" s="193">
        <f t="shared" si="62"/>
        <v>0.19369900000000001</v>
      </c>
      <c r="S318" s="193">
        <v>0</v>
      </c>
      <c r="T318" s="194">
        <f t="shared" si="63"/>
        <v>0</v>
      </c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R318" s="195" t="s">
        <v>293</v>
      </c>
      <c r="AT318" s="195" t="s">
        <v>272</v>
      </c>
      <c r="AU318" s="195" t="s">
        <v>169</v>
      </c>
      <c r="AY318" s="14" t="s">
        <v>161</v>
      </c>
      <c r="BE318" s="196">
        <f t="shared" si="64"/>
        <v>0</v>
      </c>
      <c r="BF318" s="196">
        <f t="shared" si="65"/>
        <v>0</v>
      </c>
      <c r="BG318" s="196">
        <f t="shared" si="66"/>
        <v>0</v>
      </c>
      <c r="BH318" s="196">
        <f t="shared" si="67"/>
        <v>0</v>
      </c>
      <c r="BI318" s="196">
        <f t="shared" si="68"/>
        <v>0</v>
      </c>
      <c r="BJ318" s="14" t="s">
        <v>169</v>
      </c>
      <c r="BK318" s="197">
        <f t="shared" si="69"/>
        <v>0</v>
      </c>
      <c r="BL318" s="14" t="s">
        <v>226</v>
      </c>
      <c r="BM318" s="195" t="s">
        <v>1224</v>
      </c>
    </row>
    <row r="319" spans="1:65" s="2" customFormat="1" ht="21.75" customHeight="1">
      <c r="A319" s="31"/>
      <c r="B319" s="32"/>
      <c r="C319" s="198" t="s">
        <v>1225</v>
      </c>
      <c r="D319" s="198" t="s">
        <v>272</v>
      </c>
      <c r="E319" s="199" t="s">
        <v>1226</v>
      </c>
      <c r="F319" s="200" t="s">
        <v>1227</v>
      </c>
      <c r="G319" s="201" t="s">
        <v>244</v>
      </c>
      <c r="H319" s="202">
        <v>223.48</v>
      </c>
      <c r="I319" s="203"/>
      <c r="J319" s="202">
        <f t="shared" si="60"/>
        <v>0</v>
      </c>
      <c r="K319" s="204"/>
      <c r="L319" s="205"/>
      <c r="M319" s="206" t="s">
        <v>1</v>
      </c>
      <c r="N319" s="207" t="s">
        <v>43</v>
      </c>
      <c r="O319" s="68"/>
      <c r="P319" s="193">
        <f t="shared" si="61"/>
        <v>0</v>
      </c>
      <c r="Q319" s="193">
        <v>5.0000000000000002E-5</v>
      </c>
      <c r="R319" s="193">
        <f t="shared" si="62"/>
        <v>1.1174E-2</v>
      </c>
      <c r="S319" s="193">
        <v>0</v>
      </c>
      <c r="T319" s="194">
        <f t="shared" si="63"/>
        <v>0</v>
      </c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R319" s="195" t="s">
        <v>293</v>
      </c>
      <c r="AT319" s="195" t="s">
        <v>272</v>
      </c>
      <c r="AU319" s="195" t="s">
        <v>169</v>
      </c>
      <c r="AY319" s="14" t="s">
        <v>161</v>
      </c>
      <c r="BE319" s="196">
        <f t="shared" si="64"/>
        <v>0</v>
      </c>
      <c r="BF319" s="196">
        <f t="shared" si="65"/>
        <v>0</v>
      </c>
      <c r="BG319" s="196">
        <f t="shared" si="66"/>
        <v>0</v>
      </c>
      <c r="BH319" s="196">
        <f t="shared" si="67"/>
        <v>0</v>
      </c>
      <c r="BI319" s="196">
        <f t="shared" si="68"/>
        <v>0</v>
      </c>
      <c r="BJ319" s="14" t="s">
        <v>169</v>
      </c>
      <c r="BK319" s="197">
        <f t="shared" si="69"/>
        <v>0</v>
      </c>
      <c r="BL319" s="14" t="s">
        <v>226</v>
      </c>
      <c r="BM319" s="195" t="s">
        <v>1228</v>
      </c>
    </row>
    <row r="320" spans="1:65" s="2" customFormat="1" ht="21.75" customHeight="1">
      <c r="A320" s="31"/>
      <c r="B320" s="32"/>
      <c r="C320" s="184" t="s">
        <v>1229</v>
      </c>
      <c r="D320" s="184" t="s">
        <v>164</v>
      </c>
      <c r="E320" s="185" t="s">
        <v>1230</v>
      </c>
      <c r="F320" s="186" t="s">
        <v>403</v>
      </c>
      <c r="G320" s="187" t="s">
        <v>173</v>
      </c>
      <c r="H320" s="188">
        <v>85.227000000000004</v>
      </c>
      <c r="I320" s="189"/>
      <c r="J320" s="188">
        <f t="shared" si="60"/>
        <v>0</v>
      </c>
      <c r="K320" s="190"/>
      <c r="L320" s="36"/>
      <c r="M320" s="191" t="s">
        <v>1</v>
      </c>
      <c r="N320" s="192" t="s">
        <v>43</v>
      </c>
      <c r="O320" s="68"/>
      <c r="P320" s="193">
        <f t="shared" si="61"/>
        <v>0</v>
      </c>
      <c r="Q320" s="193">
        <v>0</v>
      </c>
      <c r="R320" s="193">
        <f t="shared" si="62"/>
        <v>0</v>
      </c>
      <c r="S320" s="193">
        <v>0</v>
      </c>
      <c r="T320" s="194">
        <f t="shared" si="63"/>
        <v>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R320" s="195" t="s">
        <v>226</v>
      </c>
      <c r="AT320" s="195" t="s">
        <v>164</v>
      </c>
      <c r="AU320" s="195" t="s">
        <v>169</v>
      </c>
      <c r="AY320" s="14" t="s">
        <v>161</v>
      </c>
      <c r="BE320" s="196">
        <f t="shared" si="64"/>
        <v>0</v>
      </c>
      <c r="BF320" s="196">
        <f t="shared" si="65"/>
        <v>0</v>
      </c>
      <c r="BG320" s="196">
        <f t="shared" si="66"/>
        <v>0</v>
      </c>
      <c r="BH320" s="196">
        <f t="shared" si="67"/>
        <v>0</v>
      </c>
      <c r="BI320" s="196">
        <f t="shared" si="68"/>
        <v>0</v>
      </c>
      <c r="BJ320" s="14" t="s">
        <v>169</v>
      </c>
      <c r="BK320" s="197">
        <f t="shared" si="69"/>
        <v>0</v>
      </c>
      <c r="BL320" s="14" t="s">
        <v>226</v>
      </c>
      <c r="BM320" s="195" t="s">
        <v>1231</v>
      </c>
    </row>
    <row r="321" spans="1:65" s="2" customFormat="1" ht="21.75" customHeight="1">
      <c r="A321" s="31"/>
      <c r="B321" s="32"/>
      <c r="C321" s="198" t="s">
        <v>1232</v>
      </c>
      <c r="D321" s="198" t="s">
        <v>272</v>
      </c>
      <c r="E321" s="199" t="s">
        <v>1222</v>
      </c>
      <c r="F321" s="200" t="s">
        <v>1223</v>
      </c>
      <c r="G321" s="201" t="s">
        <v>395</v>
      </c>
      <c r="H321" s="202">
        <v>93.75</v>
      </c>
      <c r="I321" s="203"/>
      <c r="J321" s="202">
        <f t="shared" si="60"/>
        <v>0</v>
      </c>
      <c r="K321" s="204"/>
      <c r="L321" s="205"/>
      <c r="M321" s="206" t="s">
        <v>1</v>
      </c>
      <c r="N321" s="207" t="s">
        <v>43</v>
      </c>
      <c r="O321" s="68"/>
      <c r="P321" s="193">
        <f t="shared" si="61"/>
        <v>0</v>
      </c>
      <c r="Q321" s="193">
        <v>1E-3</v>
      </c>
      <c r="R321" s="193">
        <f t="shared" si="62"/>
        <v>9.375E-2</v>
      </c>
      <c r="S321" s="193">
        <v>0</v>
      </c>
      <c r="T321" s="194">
        <f t="shared" si="63"/>
        <v>0</v>
      </c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R321" s="195" t="s">
        <v>293</v>
      </c>
      <c r="AT321" s="195" t="s">
        <v>272</v>
      </c>
      <c r="AU321" s="195" t="s">
        <v>169</v>
      </c>
      <c r="AY321" s="14" t="s">
        <v>161</v>
      </c>
      <c r="BE321" s="196">
        <f t="shared" si="64"/>
        <v>0</v>
      </c>
      <c r="BF321" s="196">
        <f t="shared" si="65"/>
        <v>0</v>
      </c>
      <c r="BG321" s="196">
        <f t="shared" si="66"/>
        <v>0</v>
      </c>
      <c r="BH321" s="196">
        <f t="shared" si="67"/>
        <v>0</v>
      </c>
      <c r="BI321" s="196">
        <f t="shared" si="68"/>
        <v>0</v>
      </c>
      <c r="BJ321" s="14" t="s">
        <v>169</v>
      </c>
      <c r="BK321" s="197">
        <f t="shared" si="69"/>
        <v>0</v>
      </c>
      <c r="BL321" s="14" t="s">
        <v>226</v>
      </c>
      <c r="BM321" s="195" t="s">
        <v>1233</v>
      </c>
    </row>
    <row r="322" spans="1:65" s="2" customFormat="1" ht="21.75" customHeight="1">
      <c r="A322" s="31"/>
      <c r="B322" s="32"/>
      <c r="C322" s="198" t="s">
        <v>1234</v>
      </c>
      <c r="D322" s="198" t="s">
        <v>272</v>
      </c>
      <c r="E322" s="199" t="s">
        <v>1226</v>
      </c>
      <c r="F322" s="200" t="s">
        <v>1227</v>
      </c>
      <c r="G322" s="201" t="s">
        <v>244</v>
      </c>
      <c r="H322" s="202">
        <v>53.85</v>
      </c>
      <c r="I322" s="203"/>
      <c r="J322" s="202">
        <f t="shared" si="60"/>
        <v>0</v>
      </c>
      <c r="K322" s="204"/>
      <c r="L322" s="205"/>
      <c r="M322" s="206" t="s">
        <v>1</v>
      </c>
      <c r="N322" s="207" t="s">
        <v>43</v>
      </c>
      <c r="O322" s="68"/>
      <c r="P322" s="193">
        <f t="shared" si="61"/>
        <v>0</v>
      </c>
      <c r="Q322" s="193">
        <v>5.0000000000000002E-5</v>
      </c>
      <c r="R322" s="193">
        <f t="shared" si="62"/>
        <v>2.6925E-3</v>
      </c>
      <c r="S322" s="193">
        <v>0</v>
      </c>
      <c r="T322" s="194">
        <f t="shared" si="63"/>
        <v>0</v>
      </c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R322" s="195" t="s">
        <v>293</v>
      </c>
      <c r="AT322" s="195" t="s">
        <v>272</v>
      </c>
      <c r="AU322" s="195" t="s">
        <v>169</v>
      </c>
      <c r="AY322" s="14" t="s">
        <v>161</v>
      </c>
      <c r="BE322" s="196">
        <f t="shared" si="64"/>
        <v>0</v>
      </c>
      <c r="BF322" s="196">
        <f t="shared" si="65"/>
        <v>0</v>
      </c>
      <c r="BG322" s="196">
        <f t="shared" si="66"/>
        <v>0</v>
      </c>
      <c r="BH322" s="196">
        <f t="shared" si="67"/>
        <v>0</v>
      </c>
      <c r="BI322" s="196">
        <f t="shared" si="68"/>
        <v>0</v>
      </c>
      <c r="BJ322" s="14" t="s">
        <v>169</v>
      </c>
      <c r="BK322" s="197">
        <f t="shared" si="69"/>
        <v>0</v>
      </c>
      <c r="BL322" s="14" t="s">
        <v>226</v>
      </c>
      <c r="BM322" s="195" t="s">
        <v>1235</v>
      </c>
    </row>
    <row r="323" spans="1:65" s="2" customFormat="1" ht="21.75" customHeight="1">
      <c r="A323" s="31"/>
      <c r="B323" s="32"/>
      <c r="C323" s="184" t="s">
        <v>1236</v>
      </c>
      <c r="D323" s="184" t="s">
        <v>164</v>
      </c>
      <c r="E323" s="185" t="s">
        <v>410</v>
      </c>
      <c r="F323" s="186" t="s">
        <v>411</v>
      </c>
      <c r="G323" s="187" t="s">
        <v>412</v>
      </c>
      <c r="H323" s="189"/>
      <c r="I323" s="189"/>
      <c r="J323" s="188">
        <f t="shared" si="60"/>
        <v>0</v>
      </c>
      <c r="K323" s="190"/>
      <c r="L323" s="36"/>
      <c r="M323" s="191" t="s">
        <v>1</v>
      </c>
      <c r="N323" s="192" t="s">
        <v>43</v>
      </c>
      <c r="O323" s="68"/>
      <c r="P323" s="193">
        <f t="shared" si="61"/>
        <v>0</v>
      </c>
      <c r="Q323" s="193">
        <v>0</v>
      </c>
      <c r="R323" s="193">
        <f t="shared" si="62"/>
        <v>0</v>
      </c>
      <c r="S323" s="193">
        <v>0</v>
      </c>
      <c r="T323" s="194">
        <f t="shared" si="63"/>
        <v>0</v>
      </c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R323" s="195" t="s">
        <v>226</v>
      </c>
      <c r="AT323" s="195" t="s">
        <v>164</v>
      </c>
      <c r="AU323" s="195" t="s">
        <v>169</v>
      </c>
      <c r="AY323" s="14" t="s">
        <v>161</v>
      </c>
      <c r="BE323" s="196">
        <f t="shared" si="64"/>
        <v>0</v>
      </c>
      <c r="BF323" s="196">
        <f t="shared" si="65"/>
        <v>0</v>
      </c>
      <c r="BG323" s="196">
        <f t="shared" si="66"/>
        <v>0</v>
      </c>
      <c r="BH323" s="196">
        <f t="shared" si="67"/>
        <v>0</v>
      </c>
      <c r="BI323" s="196">
        <f t="shared" si="68"/>
        <v>0</v>
      </c>
      <c r="BJ323" s="14" t="s">
        <v>169</v>
      </c>
      <c r="BK323" s="197">
        <f t="shared" si="69"/>
        <v>0</v>
      </c>
      <c r="BL323" s="14" t="s">
        <v>226</v>
      </c>
      <c r="BM323" s="195" t="s">
        <v>1237</v>
      </c>
    </row>
    <row r="324" spans="1:65" s="12" customFormat="1" ht="22.95" customHeight="1">
      <c r="B324" s="168"/>
      <c r="C324" s="169"/>
      <c r="D324" s="170" t="s">
        <v>76</v>
      </c>
      <c r="E324" s="182" t="s">
        <v>1238</v>
      </c>
      <c r="F324" s="182" t="s">
        <v>1239</v>
      </c>
      <c r="G324" s="169"/>
      <c r="H324" s="169"/>
      <c r="I324" s="172"/>
      <c r="J324" s="183">
        <f>BK324</f>
        <v>0</v>
      </c>
      <c r="K324" s="169"/>
      <c r="L324" s="174"/>
      <c r="M324" s="175"/>
      <c r="N324" s="176"/>
      <c r="O324" s="176"/>
      <c r="P324" s="177">
        <f>SUM(P325:P347)</f>
        <v>0</v>
      </c>
      <c r="Q324" s="176"/>
      <c r="R324" s="177">
        <f>SUM(R325:R347)</f>
        <v>7.6911343908819996</v>
      </c>
      <c r="S324" s="176"/>
      <c r="T324" s="178">
        <f>SUM(T325:T347)</f>
        <v>0</v>
      </c>
      <c r="AR324" s="179" t="s">
        <v>169</v>
      </c>
      <c r="AT324" s="180" t="s">
        <v>76</v>
      </c>
      <c r="AU324" s="180" t="s">
        <v>85</v>
      </c>
      <c r="AY324" s="179" t="s">
        <v>161</v>
      </c>
      <c r="BK324" s="181">
        <f>SUM(BK325:BK347)</f>
        <v>0</v>
      </c>
    </row>
    <row r="325" spans="1:65" s="2" customFormat="1" ht="21.75" customHeight="1">
      <c r="A325" s="31"/>
      <c r="B325" s="32"/>
      <c r="C325" s="184" t="s">
        <v>1240</v>
      </c>
      <c r="D325" s="184" t="s">
        <v>164</v>
      </c>
      <c r="E325" s="185" t="s">
        <v>1241</v>
      </c>
      <c r="F325" s="186" t="s">
        <v>1242</v>
      </c>
      <c r="G325" s="187" t="s">
        <v>173</v>
      </c>
      <c r="H325" s="188">
        <v>274.26</v>
      </c>
      <c r="I325" s="189"/>
      <c r="J325" s="188">
        <f>ROUND(I325*H325,3)</f>
        <v>0</v>
      </c>
      <c r="K325" s="190"/>
      <c r="L325" s="36"/>
      <c r="M325" s="191" t="s">
        <v>1</v>
      </c>
      <c r="N325" s="192" t="s">
        <v>43</v>
      </c>
      <c r="O325" s="68"/>
      <c r="P325" s="193">
        <f>O325*H325</f>
        <v>0</v>
      </c>
      <c r="Q325" s="193">
        <v>1.9999999999999999E-6</v>
      </c>
      <c r="R325" s="193">
        <f>Q325*H325</f>
        <v>5.4851999999999993E-4</v>
      </c>
      <c r="S325" s="193">
        <v>0</v>
      </c>
      <c r="T325" s="194">
        <f>S325*H325</f>
        <v>0</v>
      </c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R325" s="195" t="s">
        <v>226</v>
      </c>
      <c r="AT325" s="195" t="s">
        <v>164</v>
      </c>
      <c r="AU325" s="195" t="s">
        <v>169</v>
      </c>
      <c r="AY325" s="14" t="s">
        <v>161</v>
      </c>
      <c r="BE325" s="196">
        <f>IF(N325="základná",J325,0)</f>
        <v>0</v>
      </c>
      <c r="BF325" s="196">
        <f>IF(N325="znížená",J325,0)</f>
        <v>0</v>
      </c>
      <c r="BG325" s="196">
        <f>IF(N325="zákl. prenesená",J325,0)</f>
        <v>0</v>
      </c>
      <c r="BH325" s="196">
        <f>IF(N325="zníž. prenesená",J325,0)</f>
        <v>0</v>
      </c>
      <c r="BI325" s="196">
        <f>IF(N325="nulová",J325,0)</f>
        <v>0</v>
      </c>
      <c r="BJ325" s="14" t="s">
        <v>169</v>
      </c>
      <c r="BK325" s="197">
        <f>ROUND(I325*H325,3)</f>
        <v>0</v>
      </c>
      <c r="BL325" s="14" t="s">
        <v>226</v>
      </c>
      <c r="BM325" s="195" t="s">
        <v>1243</v>
      </c>
    </row>
    <row r="326" spans="1:65" s="2" customFormat="1" ht="44.25" customHeight="1">
      <c r="A326" s="31"/>
      <c r="B326" s="32"/>
      <c r="C326" s="198" t="s">
        <v>1244</v>
      </c>
      <c r="D326" s="198" t="s">
        <v>272</v>
      </c>
      <c r="E326" s="199" t="s">
        <v>1245</v>
      </c>
      <c r="F326" s="200" t="s">
        <v>1246</v>
      </c>
      <c r="G326" s="201" t="s">
        <v>173</v>
      </c>
      <c r="H326" s="202">
        <v>315.399</v>
      </c>
      <c r="I326" s="203"/>
      <c r="J326" s="202">
        <f>ROUND(I326*H326,3)</f>
        <v>0</v>
      </c>
      <c r="K326" s="204"/>
      <c r="L326" s="205"/>
      <c r="M326" s="206" t="s">
        <v>1</v>
      </c>
      <c r="N326" s="207" t="s">
        <v>43</v>
      </c>
      <c r="O326" s="68"/>
      <c r="P326" s="193">
        <f>O326*H326</f>
        <v>0</v>
      </c>
      <c r="Q326" s="193">
        <v>1.8000000000000001E-4</v>
      </c>
      <c r="R326" s="193">
        <f>Q326*H326</f>
        <v>5.6771820000000001E-2</v>
      </c>
      <c r="S326" s="193">
        <v>0</v>
      </c>
      <c r="T326" s="194">
        <f>S326*H326</f>
        <v>0</v>
      </c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R326" s="195" t="s">
        <v>293</v>
      </c>
      <c r="AT326" s="195" t="s">
        <v>272</v>
      </c>
      <c r="AU326" s="195" t="s">
        <v>169</v>
      </c>
      <c r="AY326" s="14" t="s">
        <v>161</v>
      </c>
      <c r="BE326" s="196">
        <f>IF(N326="základná",J326,0)</f>
        <v>0</v>
      </c>
      <c r="BF326" s="196">
        <f>IF(N326="znížená",J326,0)</f>
        <v>0</v>
      </c>
      <c r="BG326" s="196">
        <f>IF(N326="zákl. prenesená",J326,0)</f>
        <v>0</v>
      </c>
      <c r="BH326" s="196">
        <f>IF(N326="zníž. prenesená",J326,0)</f>
        <v>0</v>
      </c>
      <c r="BI326" s="196">
        <f>IF(N326="nulová",J326,0)</f>
        <v>0</v>
      </c>
      <c r="BJ326" s="14" t="s">
        <v>169</v>
      </c>
      <c r="BK326" s="197">
        <f>ROUND(I326*H326,3)</f>
        <v>0</v>
      </c>
      <c r="BL326" s="14" t="s">
        <v>226</v>
      </c>
      <c r="BM326" s="195" t="s">
        <v>1247</v>
      </c>
    </row>
    <row r="327" spans="1:65" s="2" customFormat="1" ht="38.4">
      <c r="A327" s="31"/>
      <c r="B327" s="32"/>
      <c r="C327" s="33"/>
      <c r="D327" s="208" t="s">
        <v>648</v>
      </c>
      <c r="E327" s="33"/>
      <c r="F327" s="209" t="s">
        <v>1248</v>
      </c>
      <c r="G327" s="33"/>
      <c r="H327" s="33"/>
      <c r="I327" s="210"/>
      <c r="J327" s="33"/>
      <c r="K327" s="33"/>
      <c r="L327" s="36"/>
      <c r="M327" s="211"/>
      <c r="N327" s="212"/>
      <c r="O327" s="68"/>
      <c r="P327" s="68"/>
      <c r="Q327" s="68"/>
      <c r="R327" s="68"/>
      <c r="S327" s="68"/>
      <c r="T327" s="69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T327" s="14" t="s">
        <v>648</v>
      </c>
      <c r="AU327" s="14" t="s">
        <v>169</v>
      </c>
    </row>
    <row r="328" spans="1:65" s="2" customFormat="1" ht="33" customHeight="1">
      <c r="A328" s="31"/>
      <c r="B328" s="32"/>
      <c r="C328" s="184" t="s">
        <v>1249</v>
      </c>
      <c r="D328" s="184" t="s">
        <v>164</v>
      </c>
      <c r="E328" s="185" t="s">
        <v>1250</v>
      </c>
      <c r="F328" s="186" t="s">
        <v>1251</v>
      </c>
      <c r="G328" s="187" t="s">
        <v>173</v>
      </c>
      <c r="H328" s="188">
        <v>397.245</v>
      </c>
      <c r="I328" s="189"/>
      <c r="J328" s="188">
        <f t="shared" ref="J328:J347" si="70">ROUND(I328*H328,3)</f>
        <v>0</v>
      </c>
      <c r="K328" s="190"/>
      <c r="L328" s="36"/>
      <c r="M328" s="191" t="s">
        <v>1</v>
      </c>
      <c r="N328" s="192" t="s">
        <v>43</v>
      </c>
      <c r="O328" s="68"/>
      <c r="P328" s="193">
        <f t="shared" ref="P328:P347" si="71">O328*H328</f>
        <v>0</v>
      </c>
      <c r="Q328" s="193">
        <v>7.9259999999999997E-4</v>
      </c>
      <c r="R328" s="193">
        <f t="shared" ref="R328:R347" si="72">Q328*H328</f>
        <v>0.31485638700000002</v>
      </c>
      <c r="S328" s="193">
        <v>0</v>
      </c>
      <c r="T328" s="194">
        <f t="shared" ref="T328:T347" si="73">S328*H328</f>
        <v>0</v>
      </c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R328" s="195" t="s">
        <v>226</v>
      </c>
      <c r="AT328" s="195" t="s">
        <v>164</v>
      </c>
      <c r="AU328" s="195" t="s">
        <v>169</v>
      </c>
      <c r="AY328" s="14" t="s">
        <v>161</v>
      </c>
      <c r="BE328" s="196">
        <f t="shared" ref="BE328:BE347" si="74">IF(N328="základná",J328,0)</f>
        <v>0</v>
      </c>
      <c r="BF328" s="196">
        <f t="shared" ref="BF328:BF347" si="75">IF(N328="znížená",J328,0)</f>
        <v>0</v>
      </c>
      <c r="BG328" s="196">
        <f t="shared" ref="BG328:BG347" si="76">IF(N328="zákl. prenesená",J328,0)</f>
        <v>0</v>
      </c>
      <c r="BH328" s="196">
        <f t="shared" ref="BH328:BH347" si="77">IF(N328="zníž. prenesená",J328,0)</f>
        <v>0</v>
      </c>
      <c r="BI328" s="196">
        <f t="shared" ref="BI328:BI347" si="78">IF(N328="nulová",J328,0)</f>
        <v>0</v>
      </c>
      <c r="BJ328" s="14" t="s">
        <v>169</v>
      </c>
      <c r="BK328" s="197">
        <f t="shared" ref="BK328:BK347" si="79">ROUND(I328*H328,3)</f>
        <v>0</v>
      </c>
      <c r="BL328" s="14" t="s">
        <v>226</v>
      </c>
      <c r="BM328" s="195" t="s">
        <v>1252</v>
      </c>
    </row>
    <row r="329" spans="1:65" s="2" customFormat="1" ht="21.75" customHeight="1">
      <c r="A329" s="31"/>
      <c r="B329" s="32"/>
      <c r="C329" s="198" t="s">
        <v>1253</v>
      </c>
      <c r="D329" s="198" t="s">
        <v>272</v>
      </c>
      <c r="E329" s="199" t="s">
        <v>1254</v>
      </c>
      <c r="F329" s="200" t="s">
        <v>1255</v>
      </c>
      <c r="G329" s="201" t="s">
        <v>173</v>
      </c>
      <c r="H329" s="202">
        <v>456.83199999999999</v>
      </c>
      <c r="I329" s="203"/>
      <c r="J329" s="202">
        <f t="shared" si="70"/>
        <v>0</v>
      </c>
      <c r="K329" s="204"/>
      <c r="L329" s="205"/>
      <c r="M329" s="206" t="s">
        <v>1</v>
      </c>
      <c r="N329" s="207" t="s">
        <v>43</v>
      </c>
      <c r="O329" s="68"/>
      <c r="P329" s="193">
        <f t="shared" si="71"/>
        <v>0</v>
      </c>
      <c r="Q329" s="193">
        <v>2.2000000000000001E-3</v>
      </c>
      <c r="R329" s="193">
        <f t="shared" si="72"/>
        <v>1.0050304000000001</v>
      </c>
      <c r="S329" s="193">
        <v>0</v>
      </c>
      <c r="T329" s="194">
        <f t="shared" si="73"/>
        <v>0</v>
      </c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R329" s="195" t="s">
        <v>293</v>
      </c>
      <c r="AT329" s="195" t="s">
        <v>272</v>
      </c>
      <c r="AU329" s="195" t="s">
        <v>169</v>
      </c>
      <c r="AY329" s="14" t="s">
        <v>161</v>
      </c>
      <c r="BE329" s="196">
        <f t="shared" si="74"/>
        <v>0</v>
      </c>
      <c r="BF329" s="196">
        <f t="shared" si="75"/>
        <v>0</v>
      </c>
      <c r="BG329" s="196">
        <f t="shared" si="76"/>
        <v>0</v>
      </c>
      <c r="BH329" s="196">
        <f t="shared" si="77"/>
        <v>0</v>
      </c>
      <c r="BI329" s="196">
        <f t="shared" si="78"/>
        <v>0</v>
      </c>
      <c r="BJ329" s="14" t="s">
        <v>169</v>
      </c>
      <c r="BK329" s="197">
        <f t="shared" si="79"/>
        <v>0</v>
      </c>
      <c r="BL329" s="14" t="s">
        <v>226</v>
      </c>
      <c r="BM329" s="195" t="s">
        <v>1256</v>
      </c>
    </row>
    <row r="330" spans="1:65" s="2" customFormat="1" ht="21.75" customHeight="1">
      <c r="A330" s="31"/>
      <c r="B330" s="32"/>
      <c r="C330" s="184" t="s">
        <v>1257</v>
      </c>
      <c r="D330" s="184" t="s">
        <v>164</v>
      </c>
      <c r="E330" s="185" t="s">
        <v>1258</v>
      </c>
      <c r="F330" s="186" t="s">
        <v>1259</v>
      </c>
      <c r="G330" s="187" t="s">
        <v>173</v>
      </c>
      <c r="H330" s="188">
        <v>60.01</v>
      </c>
      <c r="I330" s="189"/>
      <c r="J330" s="188">
        <f t="shared" si="70"/>
        <v>0</v>
      </c>
      <c r="K330" s="190"/>
      <c r="L330" s="36"/>
      <c r="M330" s="191" t="s">
        <v>1</v>
      </c>
      <c r="N330" s="192" t="s">
        <v>43</v>
      </c>
      <c r="O330" s="68"/>
      <c r="P330" s="193">
        <f t="shared" si="71"/>
        <v>0</v>
      </c>
      <c r="Q330" s="193">
        <v>0</v>
      </c>
      <c r="R330" s="193">
        <f t="shared" si="72"/>
        <v>0</v>
      </c>
      <c r="S330" s="193">
        <v>0</v>
      </c>
      <c r="T330" s="194">
        <f t="shared" si="73"/>
        <v>0</v>
      </c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R330" s="195" t="s">
        <v>226</v>
      </c>
      <c r="AT330" s="195" t="s">
        <v>164</v>
      </c>
      <c r="AU330" s="195" t="s">
        <v>169</v>
      </c>
      <c r="AY330" s="14" t="s">
        <v>161</v>
      </c>
      <c r="BE330" s="196">
        <f t="shared" si="74"/>
        <v>0</v>
      </c>
      <c r="BF330" s="196">
        <f t="shared" si="75"/>
        <v>0</v>
      </c>
      <c r="BG330" s="196">
        <f t="shared" si="76"/>
        <v>0</v>
      </c>
      <c r="BH330" s="196">
        <f t="shared" si="77"/>
        <v>0</v>
      </c>
      <c r="BI330" s="196">
        <f t="shared" si="78"/>
        <v>0</v>
      </c>
      <c r="BJ330" s="14" t="s">
        <v>169</v>
      </c>
      <c r="BK330" s="197">
        <f t="shared" si="79"/>
        <v>0</v>
      </c>
      <c r="BL330" s="14" t="s">
        <v>226</v>
      </c>
      <c r="BM330" s="195" t="s">
        <v>1260</v>
      </c>
    </row>
    <row r="331" spans="1:65" s="2" customFormat="1" ht="21.75" customHeight="1">
      <c r="A331" s="31"/>
      <c r="B331" s="32"/>
      <c r="C331" s="198" t="s">
        <v>1261</v>
      </c>
      <c r="D331" s="198" t="s">
        <v>272</v>
      </c>
      <c r="E331" s="199" t="s">
        <v>1262</v>
      </c>
      <c r="F331" s="200" t="s">
        <v>1263</v>
      </c>
      <c r="G331" s="201" t="s">
        <v>352</v>
      </c>
      <c r="H331" s="202">
        <v>4.9509999999999996</v>
      </c>
      <c r="I331" s="203"/>
      <c r="J331" s="202">
        <f t="shared" si="70"/>
        <v>0</v>
      </c>
      <c r="K331" s="204"/>
      <c r="L331" s="205"/>
      <c r="M331" s="206" t="s">
        <v>1</v>
      </c>
      <c r="N331" s="207" t="s">
        <v>43</v>
      </c>
      <c r="O331" s="68"/>
      <c r="P331" s="193">
        <f t="shared" si="71"/>
        <v>0</v>
      </c>
      <c r="Q331" s="193">
        <v>1</v>
      </c>
      <c r="R331" s="193">
        <f t="shared" si="72"/>
        <v>4.9509999999999996</v>
      </c>
      <c r="S331" s="193">
        <v>0</v>
      </c>
      <c r="T331" s="194">
        <f t="shared" si="73"/>
        <v>0</v>
      </c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R331" s="195" t="s">
        <v>293</v>
      </c>
      <c r="AT331" s="195" t="s">
        <v>272</v>
      </c>
      <c r="AU331" s="195" t="s">
        <v>169</v>
      </c>
      <c r="AY331" s="14" t="s">
        <v>161</v>
      </c>
      <c r="BE331" s="196">
        <f t="shared" si="74"/>
        <v>0</v>
      </c>
      <c r="BF331" s="196">
        <f t="shared" si="75"/>
        <v>0</v>
      </c>
      <c r="BG331" s="196">
        <f t="shared" si="76"/>
        <v>0</v>
      </c>
      <c r="BH331" s="196">
        <f t="shared" si="77"/>
        <v>0</v>
      </c>
      <c r="BI331" s="196">
        <f t="shared" si="78"/>
        <v>0</v>
      </c>
      <c r="BJ331" s="14" t="s">
        <v>169</v>
      </c>
      <c r="BK331" s="197">
        <f t="shared" si="79"/>
        <v>0</v>
      </c>
      <c r="BL331" s="14" t="s">
        <v>226</v>
      </c>
      <c r="BM331" s="195" t="s">
        <v>1264</v>
      </c>
    </row>
    <row r="332" spans="1:65" s="2" customFormat="1" ht="21.75" customHeight="1">
      <c r="A332" s="31"/>
      <c r="B332" s="32"/>
      <c r="C332" s="184" t="s">
        <v>1265</v>
      </c>
      <c r="D332" s="184" t="s">
        <v>164</v>
      </c>
      <c r="E332" s="185" t="s">
        <v>1266</v>
      </c>
      <c r="F332" s="186" t="s">
        <v>1267</v>
      </c>
      <c r="G332" s="187" t="s">
        <v>269</v>
      </c>
      <c r="H332" s="188">
        <v>3</v>
      </c>
      <c r="I332" s="189"/>
      <c r="J332" s="188">
        <f t="shared" si="70"/>
        <v>0</v>
      </c>
      <c r="K332" s="190"/>
      <c r="L332" s="36"/>
      <c r="M332" s="191" t="s">
        <v>1</v>
      </c>
      <c r="N332" s="192" t="s">
        <v>43</v>
      </c>
      <c r="O332" s="68"/>
      <c r="P332" s="193">
        <f t="shared" si="71"/>
        <v>0</v>
      </c>
      <c r="Q332" s="193">
        <v>5.5000000000000002E-5</v>
      </c>
      <c r="R332" s="193">
        <f t="shared" si="72"/>
        <v>1.65E-4</v>
      </c>
      <c r="S332" s="193">
        <v>0</v>
      </c>
      <c r="T332" s="194">
        <f t="shared" si="73"/>
        <v>0</v>
      </c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R332" s="195" t="s">
        <v>226</v>
      </c>
      <c r="AT332" s="195" t="s">
        <v>164</v>
      </c>
      <c r="AU332" s="195" t="s">
        <v>169</v>
      </c>
      <c r="AY332" s="14" t="s">
        <v>161</v>
      </c>
      <c r="BE332" s="196">
        <f t="shared" si="74"/>
        <v>0</v>
      </c>
      <c r="BF332" s="196">
        <f t="shared" si="75"/>
        <v>0</v>
      </c>
      <c r="BG332" s="196">
        <f t="shared" si="76"/>
        <v>0</v>
      </c>
      <c r="BH332" s="196">
        <f t="shared" si="77"/>
        <v>0</v>
      </c>
      <c r="BI332" s="196">
        <f t="shared" si="78"/>
        <v>0</v>
      </c>
      <c r="BJ332" s="14" t="s">
        <v>169</v>
      </c>
      <c r="BK332" s="197">
        <f t="shared" si="79"/>
        <v>0</v>
      </c>
      <c r="BL332" s="14" t="s">
        <v>226</v>
      </c>
      <c r="BM332" s="195" t="s">
        <v>1268</v>
      </c>
    </row>
    <row r="333" spans="1:65" s="2" customFormat="1" ht="16.5" customHeight="1">
      <c r="A333" s="31"/>
      <c r="B333" s="32"/>
      <c r="C333" s="198" t="s">
        <v>1269</v>
      </c>
      <c r="D333" s="198" t="s">
        <v>272</v>
      </c>
      <c r="E333" s="199" t="s">
        <v>1270</v>
      </c>
      <c r="F333" s="200" t="s">
        <v>1271</v>
      </c>
      <c r="G333" s="201" t="s">
        <v>269</v>
      </c>
      <c r="H333" s="202">
        <v>3</v>
      </c>
      <c r="I333" s="203"/>
      <c r="J333" s="202">
        <f t="shared" si="70"/>
        <v>0</v>
      </c>
      <c r="K333" s="204"/>
      <c r="L333" s="205"/>
      <c r="M333" s="206" t="s">
        <v>1</v>
      </c>
      <c r="N333" s="207" t="s">
        <v>43</v>
      </c>
      <c r="O333" s="68"/>
      <c r="P333" s="193">
        <f t="shared" si="71"/>
        <v>0</v>
      </c>
      <c r="Q333" s="193">
        <v>6.4999999999999997E-4</v>
      </c>
      <c r="R333" s="193">
        <f t="shared" si="72"/>
        <v>1.9499999999999999E-3</v>
      </c>
      <c r="S333" s="193">
        <v>0</v>
      </c>
      <c r="T333" s="194">
        <f t="shared" si="73"/>
        <v>0</v>
      </c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R333" s="195" t="s">
        <v>293</v>
      </c>
      <c r="AT333" s="195" t="s">
        <v>272</v>
      </c>
      <c r="AU333" s="195" t="s">
        <v>169</v>
      </c>
      <c r="AY333" s="14" t="s">
        <v>161</v>
      </c>
      <c r="BE333" s="196">
        <f t="shared" si="74"/>
        <v>0</v>
      </c>
      <c r="BF333" s="196">
        <f t="shared" si="75"/>
        <v>0</v>
      </c>
      <c r="BG333" s="196">
        <f t="shared" si="76"/>
        <v>0</v>
      </c>
      <c r="BH333" s="196">
        <f t="shared" si="77"/>
        <v>0</v>
      </c>
      <c r="BI333" s="196">
        <f t="shared" si="78"/>
        <v>0</v>
      </c>
      <c r="BJ333" s="14" t="s">
        <v>169</v>
      </c>
      <c r="BK333" s="197">
        <f t="shared" si="79"/>
        <v>0</v>
      </c>
      <c r="BL333" s="14" t="s">
        <v>226</v>
      </c>
      <c r="BM333" s="195" t="s">
        <v>1272</v>
      </c>
    </row>
    <row r="334" spans="1:65" s="2" customFormat="1" ht="33" customHeight="1">
      <c r="A334" s="31"/>
      <c r="B334" s="32"/>
      <c r="C334" s="184" t="s">
        <v>1273</v>
      </c>
      <c r="D334" s="184" t="s">
        <v>164</v>
      </c>
      <c r="E334" s="185" t="s">
        <v>1274</v>
      </c>
      <c r="F334" s="186" t="s">
        <v>1275</v>
      </c>
      <c r="G334" s="187" t="s">
        <v>244</v>
      </c>
      <c r="H334" s="188">
        <v>116.7</v>
      </c>
      <c r="I334" s="189"/>
      <c r="J334" s="188">
        <f t="shared" si="70"/>
        <v>0</v>
      </c>
      <c r="K334" s="190"/>
      <c r="L334" s="36"/>
      <c r="M334" s="191" t="s">
        <v>1</v>
      </c>
      <c r="N334" s="192" t="s">
        <v>43</v>
      </c>
      <c r="O334" s="68"/>
      <c r="P334" s="193">
        <f t="shared" si="71"/>
        <v>0</v>
      </c>
      <c r="Q334" s="193">
        <v>3.0000000000000001E-5</v>
      </c>
      <c r="R334" s="193">
        <f t="shared" si="72"/>
        <v>3.5010000000000002E-3</v>
      </c>
      <c r="S334" s="193">
        <v>0</v>
      </c>
      <c r="T334" s="194">
        <f t="shared" si="73"/>
        <v>0</v>
      </c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R334" s="195" t="s">
        <v>226</v>
      </c>
      <c r="AT334" s="195" t="s">
        <v>164</v>
      </c>
      <c r="AU334" s="195" t="s">
        <v>169</v>
      </c>
      <c r="AY334" s="14" t="s">
        <v>161</v>
      </c>
      <c r="BE334" s="196">
        <f t="shared" si="74"/>
        <v>0</v>
      </c>
      <c r="BF334" s="196">
        <f t="shared" si="75"/>
        <v>0</v>
      </c>
      <c r="BG334" s="196">
        <f t="shared" si="76"/>
        <v>0</v>
      </c>
      <c r="BH334" s="196">
        <f t="shared" si="77"/>
        <v>0</v>
      </c>
      <c r="BI334" s="196">
        <f t="shared" si="78"/>
        <v>0</v>
      </c>
      <c r="BJ334" s="14" t="s">
        <v>169</v>
      </c>
      <c r="BK334" s="197">
        <f t="shared" si="79"/>
        <v>0</v>
      </c>
      <c r="BL334" s="14" t="s">
        <v>226</v>
      </c>
      <c r="BM334" s="195" t="s">
        <v>1276</v>
      </c>
    </row>
    <row r="335" spans="1:65" s="2" customFormat="1" ht="16.5" customHeight="1">
      <c r="A335" s="31"/>
      <c r="B335" s="32"/>
      <c r="C335" s="198" t="s">
        <v>1277</v>
      </c>
      <c r="D335" s="198" t="s">
        <v>272</v>
      </c>
      <c r="E335" s="199" t="s">
        <v>1278</v>
      </c>
      <c r="F335" s="200" t="s">
        <v>1279</v>
      </c>
      <c r="G335" s="201" t="s">
        <v>269</v>
      </c>
      <c r="H335" s="202">
        <v>308.08800000000002</v>
      </c>
      <c r="I335" s="203"/>
      <c r="J335" s="202">
        <f t="shared" si="70"/>
        <v>0</v>
      </c>
      <c r="K335" s="204"/>
      <c r="L335" s="205"/>
      <c r="M335" s="206" t="s">
        <v>1</v>
      </c>
      <c r="N335" s="207" t="s">
        <v>43</v>
      </c>
      <c r="O335" s="68"/>
      <c r="P335" s="193">
        <f t="shared" si="71"/>
        <v>0</v>
      </c>
      <c r="Q335" s="193">
        <v>3.5E-4</v>
      </c>
      <c r="R335" s="193">
        <f t="shared" si="72"/>
        <v>0.1078308</v>
      </c>
      <c r="S335" s="193">
        <v>0</v>
      </c>
      <c r="T335" s="194">
        <f t="shared" si="73"/>
        <v>0</v>
      </c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R335" s="195" t="s">
        <v>293</v>
      </c>
      <c r="AT335" s="195" t="s">
        <v>272</v>
      </c>
      <c r="AU335" s="195" t="s">
        <v>169</v>
      </c>
      <c r="AY335" s="14" t="s">
        <v>161</v>
      </c>
      <c r="BE335" s="196">
        <f t="shared" si="74"/>
        <v>0</v>
      </c>
      <c r="BF335" s="196">
        <f t="shared" si="75"/>
        <v>0</v>
      </c>
      <c r="BG335" s="196">
        <f t="shared" si="76"/>
        <v>0</v>
      </c>
      <c r="BH335" s="196">
        <f t="shared" si="77"/>
        <v>0</v>
      </c>
      <c r="BI335" s="196">
        <f t="shared" si="78"/>
        <v>0</v>
      </c>
      <c r="BJ335" s="14" t="s">
        <v>169</v>
      </c>
      <c r="BK335" s="197">
        <f t="shared" si="79"/>
        <v>0</v>
      </c>
      <c r="BL335" s="14" t="s">
        <v>226</v>
      </c>
      <c r="BM335" s="195" t="s">
        <v>1280</v>
      </c>
    </row>
    <row r="336" spans="1:65" s="2" customFormat="1" ht="33" customHeight="1">
      <c r="A336" s="31"/>
      <c r="B336" s="32"/>
      <c r="C336" s="184" t="s">
        <v>1281</v>
      </c>
      <c r="D336" s="184" t="s">
        <v>164</v>
      </c>
      <c r="E336" s="185" t="s">
        <v>1282</v>
      </c>
      <c r="F336" s="186" t="s">
        <v>1283</v>
      </c>
      <c r="G336" s="187" t="s">
        <v>244</v>
      </c>
      <c r="H336" s="188">
        <v>65.260000000000005</v>
      </c>
      <c r="I336" s="189"/>
      <c r="J336" s="188">
        <f t="shared" si="70"/>
        <v>0</v>
      </c>
      <c r="K336" s="190"/>
      <c r="L336" s="36"/>
      <c r="M336" s="191" t="s">
        <v>1</v>
      </c>
      <c r="N336" s="192" t="s">
        <v>43</v>
      </c>
      <c r="O336" s="68"/>
      <c r="P336" s="193">
        <f t="shared" si="71"/>
        <v>0</v>
      </c>
      <c r="Q336" s="193">
        <v>3.0000000000000001E-5</v>
      </c>
      <c r="R336" s="193">
        <f t="shared" si="72"/>
        <v>1.9578E-3</v>
      </c>
      <c r="S336" s="193">
        <v>0</v>
      </c>
      <c r="T336" s="194">
        <f t="shared" si="73"/>
        <v>0</v>
      </c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R336" s="195" t="s">
        <v>226</v>
      </c>
      <c r="AT336" s="195" t="s">
        <v>164</v>
      </c>
      <c r="AU336" s="195" t="s">
        <v>169</v>
      </c>
      <c r="AY336" s="14" t="s">
        <v>161</v>
      </c>
      <c r="BE336" s="196">
        <f t="shared" si="74"/>
        <v>0</v>
      </c>
      <c r="BF336" s="196">
        <f t="shared" si="75"/>
        <v>0</v>
      </c>
      <c r="BG336" s="196">
        <f t="shared" si="76"/>
        <v>0</v>
      </c>
      <c r="BH336" s="196">
        <f t="shared" si="77"/>
        <v>0</v>
      </c>
      <c r="BI336" s="196">
        <f t="shared" si="78"/>
        <v>0</v>
      </c>
      <c r="BJ336" s="14" t="s">
        <v>169</v>
      </c>
      <c r="BK336" s="197">
        <f t="shared" si="79"/>
        <v>0</v>
      </c>
      <c r="BL336" s="14" t="s">
        <v>226</v>
      </c>
      <c r="BM336" s="195" t="s">
        <v>1284</v>
      </c>
    </row>
    <row r="337" spans="1:65" s="2" customFormat="1" ht="16.5" customHeight="1">
      <c r="A337" s="31"/>
      <c r="B337" s="32"/>
      <c r="C337" s="198" t="s">
        <v>1285</v>
      </c>
      <c r="D337" s="198" t="s">
        <v>272</v>
      </c>
      <c r="E337" s="199" t="s">
        <v>1278</v>
      </c>
      <c r="F337" s="200" t="s">
        <v>1279</v>
      </c>
      <c r="G337" s="201" t="s">
        <v>269</v>
      </c>
      <c r="H337" s="202">
        <v>172.286</v>
      </c>
      <c r="I337" s="203"/>
      <c r="J337" s="202">
        <f t="shared" si="70"/>
        <v>0</v>
      </c>
      <c r="K337" s="204"/>
      <c r="L337" s="205"/>
      <c r="M337" s="206" t="s">
        <v>1</v>
      </c>
      <c r="N337" s="207" t="s">
        <v>43</v>
      </c>
      <c r="O337" s="68"/>
      <c r="P337" s="193">
        <f t="shared" si="71"/>
        <v>0</v>
      </c>
      <c r="Q337" s="193">
        <v>3.5E-4</v>
      </c>
      <c r="R337" s="193">
        <f t="shared" si="72"/>
        <v>6.0300100000000002E-2</v>
      </c>
      <c r="S337" s="193">
        <v>0</v>
      </c>
      <c r="T337" s="194">
        <f t="shared" si="73"/>
        <v>0</v>
      </c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R337" s="195" t="s">
        <v>293</v>
      </c>
      <c r="AT337" s="195" t="s">
        <v>272</v>
      </c>
      <c r="AU337" s="195" t="s">
        <v>169</v>
      </c>
      <c r="AY337" s="14" t="s">
        <v>161</v>
      </c>
      <c r="BE337" s="196">
        <f t="shared" si="74"/>
        <v>0</v>
      </c>
      <c r="BF337" s="196">
        <f t="shared" si="75"/>
        <v>0</v>
      </c>
      <c r="BG337" s="196">
        <f t="shared" si="76"/>
        <v>0</v>
      </c>
      <c r="BH337" s="196">
        <f t="shared" si="77"/>
        <v>0</v>
      </c>
      <c r="BI337" s="196">
        <f t="shared" si="78"/>
        <v>0</v>
      </c>
      <c r="BJ337" s="14" t="s">
        <v>169</v>
      </c>
      <c r="BK337" s="197">
        <f t="shared" si="79"/>
        <v>0</v>
      </c>
      <c r="BL337" s="14" t="s">
        <v>226</v>
      </c>
      <c r="BM337" s="195" t="s">
        <v>1286</v>
      </c>
    </row>
    <row r="338" spans="1:65" s="2" customFormat="1" ht="33" customHeight="1">
      <c r="A338" s="31"/>
      <c r="B338" s="32"/>
      <c r="C338" s="184" t="s">
        <v>1287</v>
      </c>
      <c r="D338" s="184" t="s">
        <v>164</v>
      </c>
      <c r="E338" s="185" t="s">
        <v>1288</v>
      </c>
      <c r="F338" s="186" t="s">
        <v>1289</v>
      </c>
      <c r="G338" s="187" t="s">
        <v>244</v>
      </c>
      <c r="H338" s="188">
        <v>116.7</v>
      </c>
      <c r="I338" s="189"/>
      <c r="J338" s="188">
        <f t="shared" si="70"/>
        <v>0</v>
      </c>
      <c r="K338" s="190"/>
      <c r="L338" s="36"/>
      <c r="M338" s="191" t="s">
        <v>1</v>
      </c>
      <c r="N338" s="192" t="s">
        <v>43</v>
      </c>
      <c r="O338" s="68"/>
      <c r="P338" s="193">
        <f t="shared" si="71"/>
        <v>0</v>
      </c>
      <c r="Q338" s="193">
        <v>1E-4</v>
      </c>
      <c r="R338" s="193">
        <f t="shared" si="72"/>
        <v>1.1670000000000002E-2</v>
      </c>
      <c r="S338" s="193">
        <v>0</v>
      </c>
      <c r="T338" s="194">
        <f t="shared" si="73"/>
        <v>0</v>
      </c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R338" s="195" t="s">
        <v>226</v>
      </c>
      <c r="AT338" s="195" t="s">
        <v>164</v>
      </c>
      <c r="AU338" s="195" t="s">
        <v>169</v>
      </c>
      <c r="AY338" s="14" t="s">
        <v>161</v>
      </c>
      <c r="BE338" s="196">
        <f t="shared" si="74"/>
        <v>0</v>
      </c>
      <c r="BF338" s="196">
        <f t="shared" si="75"/>
        <v>0</v>
      </c>
      <c r="BG338" s="196">
        <f t="shared" si="76"/>
        <v>0</v>
      </c>
      <c r="BH338" s="196">
        <f t="shared" si="77"/>
        <v>0</v>
      </c>
      <c r="BI338" s="196">
        <f t="shared" si="78"/>
        <v>0</v>
      </c>
      <c r="BJ338" s="14" t="s">
        <v>169</v>
      </c>
      <c r="BK338" s="197">
        <f t="shared" si="79"/>
        <v>0</v>
      </c>
      <c r="BL338" s="14" t="s">
        <v>226</v>
      </c>
      <c r="BM338" s="195" t="s">
        <v>1290</v>
      </c>
    </row>
    <row r="339" spans="1:65" s="2" customFormat="1" ht="16.5" customHeight="1">
      <c r="A339" s="31"/>
      <c r="B339" s="32"/>
      <c r="C339" s="198" t="s">
        <v>1291</v>
      </c>
      <c r="D339" s="198" t="s">
        <v>272</v>
      </c>
      <c r="E339" s="199" t="s">
        <v>1278</v>
      </c>
      <c r="F339" s="200" t="s">
        <v>1279</v>
      </c>
      <c r="G339" s="201" t="s">
        <v>269</v>
      </c>
      <c r="H339" s="202">
        <v>308.08800000000002</v>
      </c>
      <c r="I339" s="203"/>
      <c r="J339" s="202">
        <f t="shared" si="70"/>
        <v>0</v>
      </c>
      <c r="K339" s="204"/>
      <c r="L339" s="205"/>
      <c r="M339" s="206" t="s">
        <v>1</v>
      </c>
      <c r="N339" s="207" t="s">
        <v>43</v>
      </c>
      <c r="O339" s="68"/>
      <c r="P339" s="193">
        <f t="shared" si="71"/>
        <v>0</v>
      </c>
      <c r="Q339" s="193">
        <v>3.5E-4</v>
      </c>
      <c r="R339" s="193">
        <f t="shared" si="72"/>
        <v>0.1078308</v>
      </c>
      <c r="S339" s="193">
        <v>0</v>
      </c>
      <c r="T339" s="194">
        <f t="shared" si="73"/>
        <v>0</v>
      </c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R339" s="195" t="s">
        <v>293</v>
      </c>
      <c r="AT339" s="195" t="s">
        <v>272</v>
      </c>
      <c r="AU339" s="195" t="s">
        <v>169</v>
      </c>
      <c r="AY339" s="14" t="s">
        <v>161</v>
      </c>
      <c r="BE339" s="196">
        <f t="shared" si="74"/>
        <v>0</v>
      </c>
      <c r="BF339" s="196">
        <f t="shared" si="75"/>
        <v>0</v>
      </c>
      <c r="BG339" s="196">
        <f t="shared" si="76"/>
        <v>0</v>
      </c>
      <c r="BH339" s="196">
        <f t="shared" si="77"/>
        <v>0</v>
      </c>
      <c r="BI339" s="196">
        <f t="shared" si="78"/>
        <v>0</v>
      </c>
      <c r="BJ339" s="14" t="s">
        <v>169</v>
      </c>
      <c r="BK339" s="197">
        <f t="shared" si="79"/>
        <v>0</v>
      </c>
      <c r="BL339" s="14" t="s">
        <v>226</v>
      </c>
      <c r="BM339" s="195" t="s">
        <v>1292</v>
      </c>
    </row>
    <row r="340" spans="1:65" s="2" customFormat="1" ht="33" customHeight="1">
      <c r="A340" s="31"/>
      <c r="B340" s="32"/>
      <c r="C340" s="184" t="s">
        <v>1293</v>
      </c>
      <c r="D340" s="184" t="s">
        <v>164</v>
      </c>
      <c r="E340" s="185" t="s">
        <v>1294</v>
      </c>
      <c r="F340" s="186" t="s">
        <v>1295</v>
      </c>
      <c r="G340" s="187" t="s">
        <v>244</v>
      </c>
      <c r="H340" s="188">
        <v>83.74</v>
      </c>
      <c r="I340" s="189"/>
      <c r="J340" s="188">
        <f t="shared" si="70"/>
        <v>0</v>
      </c>
      <c r="K340" s="190"/>
      <c r="L340" s="36"/>
      <c r="M340" s="191" t="s">
        <v>1</v>
      </c>
      <c r="N340" s="192" t="s">
        <v>43</v>
      </c>
      <c r="O340" s="68"/>
      <c r="P340" s="193">
        <f t="shared" si="71"/>
        <v>0</v>
      </c>
      <c r="Q340" s="193">
        <v>2.9999999999999997E-4</v>
      </c>
      <c r="R340" s="193">
        <f t="shared" si="72"/>
        <v>2.5121999999999995E-2</v>
      </c>
      <c r="S340" s="193">
        <v>0</v>
      </c>
      <c r="T340" s="194">
        <f t="shared" si="73"/>
        <v>0</v>
      </c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R340" s="195" t="s">
        <v>226</v>
      </c>
      <c r="AT340" s="195" t="s">
        <v>164</v>
      </c>
      <c r="AU340" s="195" t="s">
        <v>169</v>
      </c>
      <c r="AY340" s="14" t="s">
        <v>161</v>
      </c>
      <c r="BE340" s="196">
        <f t="shared" si="74"/>
        <v>0</v>
      </c>
      <c r="BF340" s="196">
        <f t="shared" si="75"/>
        <v>0</v>
      </c>
      <c r="BG340" s="196">
        <f t="shared" si="76"/>
        <v>0</v>
      </c>
      <c r="BH340" s="196">
        <f t="shared" si="77"/>
        <v>0</v>
      </c>
      <c r="BI340" s="196">
        <f t="shared" si="78"/>
        <v>0</v>
      </c>
      <c r="BJ340" s="14" t="s">
        <v>169</v>
      </c>
      <c r="BK340" s="197">
        <f t="shared" si="79"/>
        <v>0</v>
      </c>
      <c r="BL340" s="14" t="s">
        <v>226</v>
      </c>
      <c r="BM340" s="195" t="s">
        <v>1296</v>
      </c>
    </row>
    <row r="341" spans="1:65" s="2" customFormat="1" ht="16.5" customHeight="1">
      <c r="A341" s="31"/>
      <c r="B341" s="32"/>
      <c r="C341" s="198" t="s">
        <v>1297</v>
      </c>
      <c r="D341" s="198" t="s">
        <v>272</v>
      </c>
      <c r="E341" s="199" t="s">
        <v>1278</v>
      </c>
      <c r="F341" s="200" t="s">
        <v>1279</v>
      </c>
      <c r="G341" s="201" t="s">
        <v>269</v>
      </c>
      <c r="H341" s="202">
        <v>221.1</v>
      </c>
      <c r="I341" s="203"/>
      <c r="J341" s="202">
        <f t="shared" si="70"/>
        <v>0</v>
      </c>
      <c r="K341" s="204"/>
      <c r="L341" s="205"/>
      <c r="M341" s="206" t="s">
        <v>1</v>
      </c>
      <c r="N341" s="207" t="s">
        <v>43</v>
      </c>
      <c r="O341" s="68"/>
      <c r="P341" s="193">
        <f t="shared" si="71"/>
        <v>0</v>
      </c>
      <c r="Q341" s="193">
        <v>3.5E-4</v>
      </c>
      <c r="R341" s="193">
        <f t="shared" si="72"/>
        <v>7.7384999999999995E-2</v>
      </c>
      <c r="S341" s="193">
        <v>0</v>
      </c>
      <c r="T341" s="194">
        <f t="shared" si="73"/>
        <v>0</v>
      </c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R341" s="195" t="s">
        <v>293</v>
      </c>
      <c r="AT341" s="195" t="s">
        <v>272</v>
      </c>
      <c r="AU341" s="195" t="s">
        <v>169</v>
      </c>
      <c r="AY341" s="14" t="s">
        <v>161</v>
      </c>
      <c r="BE341" s="196">
        <f t="shared" si="74"/>
        <v>0</v>
      </c>
      <c r="BF341" s="196">
        <f t="shared" si="75"/>
        <v>0</v>
      </c>
      <c r="BG341" s="196">
        <f t="shared" si="76"/>
        <v>0</v>
      </c>
      <c r="BH341" s="196">
        <f t="shared" si="77"/>
        <v>0</v>
      </c>
      <c r="BI341" s="196">
        <f t="shared" si="78"/>
        <v>0</v>
      </c>
      <c r="BJ341" s="14" t="s">
        <v>169</v>
      </c>
      <c r="BK341" s="197">
        <f t="shared" si="79"/>
        <v>0</v>
      </c>
      <c r="BL341" s="14" t="s">
        <v>226</v>
      </c>
      <c r="BM341" s="195" t="s">
        <v>1298</v>
      </c>
    </row>
    <row r="342" spans="1:65" s="2" customFormat="1" ht="21.75" customHeight="1">
      <c r="A342" s="31"/>
      <c r="B342" s="32"/>
      <c r="C342" s="184" t="s">
        <v>1299</v>
      </c>
      <c r="D342" s="184" t="s">
        <v>164</v>
      </c>
      <c r="E342" s="185" t="s">
        <v>1300</v>
      </c>
      <c r="F342" s="186" t="s">
        <v>1301</v>
      </c>
      <c r="G342" s="187" t="s">
        <v>173</v>
      </c>
      <c r="H342" s="188">
        <v>794.49</v>
      </c>
      <c r="I342" s="189"/>
      <c r="J342" s="188">
        <f t="shared" si="70"/>
        <v>0</v>
      </c>
      <c r="K342" s="190"/>
      <c r="L342" s="36"/>
      <c r="M342" s="191" t="s">
        <v>1</v>
      </c>
      <c r="N342" s="192" t="s">
        <v>43</v>
      </c>
      <c r="O342" s="68"/>
      <c r="P342" s="193">
        <f t="shared" si="71"/>
        <v>0</v>
      </c>
      <c r="Q342" s="193">
        <v>0</v>
      </c>
      <c r="R342" s="193">
        <f t="shared" si="72"/>
        <v>0</v>
      </c>
      <c r="S342" s="193">
        <v>0</v>
      </c>
      <c r="T342" s="194">
        <f t="shared" si="73"/>
        <v>0</v>
      </c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R342" s="195" t="s">
        <v>226</v>
      </c>
      <c r="AT342" s="195" t="s">
        <v>164</v>
      </c>
      <c r="AU342" s="195" t="s">
        <v>169</v>
      </c>
      <c r="AY342" s="14" t="s">
        <v>161</v>
      </c>
      <c r="BE342" s="196">
        <f t="shared" si="74"/>
        <v>0</v>
      </c>
      <c r="BF342" s="196">
        <f t="shared" si="75"/>
        <v>0</v>
      </c>
      <c r="BG342" s="196">
        <f t="shared" si="76"/>
        <v>0</v>
      </c>
      <c r="BH342" s="196">
        <f t="shared" si="77"/>
        <v>0</v>
      </c>
      <c r="BI342" s="196">
        <f t="shared" si="78"/>
        <v>0</v>
      </c>
      <c r="BJ342" s="14" t="s">
        <v>169</v>
      </c>
      <c r="BK342" s="197">
        <f t="shared" si="79"/>
        <v>0</v>
      </c>
      <c r="BL342" s="14" t="s">
        <v>226</v>
      </c>
      <c r="BM342" s="195" t="s">
        <v>1302</v>
      </c>
    </row>
    <row r="343" spans="1:65" s="2" customFormat="1" ht="33" customHeight="1">
      <c r="A343" s="31"/>
      <c r="B343" s="32"/>
      <c r="C343" s="198" t="s">
        <v>1303</v>
      </c>
      <c r="D343" s="198" t="s">
        <v>272</v>
      </c>
      <c r="E343" s="199" t="s">
        <v>800</v>
      </c>
      <c r="F343" s="200" t="s">
        <v>801</v>
      </c>
      <c r="G343" s="201" t="s">
        <v>173</v>
      </c>
      <c r="H343" s="202">
        <v>913.66399999999999</v>
      </c>
      <c r="I343" s="203"/>
      <c r="J343" s="202">
        <f t="shared" si="70"/>
        <v>0</v>
      </c>
      <c r="K343" s="204"/>
      <c r="L343" s="205"/>
      <c r="M343" s="206" t="s">
        <v>1</v>
      </c>
      <c r="N343" s="207" t="s">
        <v>43</v>
      </c>
      <c r="O343" s="68"/>
      <c r="P343" s="193">
        <f t="shared" si="71"/>
        <v>0</v>
      </c>
      <c r="Q343" s="193">
        <v>4.0000000000000002E-4</v>
      </c>
      <c r="R343" s="193">
        <f t="shared" si="72"/>
        <v>0.3654656</v>
      </c>
      <c r="S343" s="193">
        <v>0</v>
      </c>
      <c r="T343" s="194">
        <f t="shared" si="73"/>
        <v>0</v>
      </c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R343" s="195" t="s">
        <v>293</v>
      </c>
      <c r="AT343" s="195" t="s">
        <v>272</v>
      </c>
      <c r="AU343" s="195" t="s">
        <v>169</v>
      </c>
      <c r="AY343" s="14" t="s">
        <v>161</v>
      </c>
      <c r="BE343" s="196">
        <f t="shared" si="74"/>
        <v>0</v>
      </c>
      <c r="BF343" s="196">
        <f t="shared" si="75"/>
        <v>0</v>
      </c>
      <c r="BG343" s="196">
        <f t="shared" si="76"/>
        <v>0</v>
      </c>
      <c r="BH343" s="196">
        <f t="shared" si="77"/>
        <v>0</v>
      </c>
      <c r="BI343" s="196">
        <f t="shared" si="78"/>
        <v>0</v>
      </c>
      <c r="BJ343" s="14" t="s">
        <v>169</v>
      </c>
      <c r="BK343" s="197">
        <f t="shared" si="79"/>
        <v>0</v>
      </c>
      <c r="BL343" s="14" t="s">
        <v>226</v>
      </c>
      <c r="BM343" s="195" t="s">
        <v>1304</v>
      </c>
    </row>
    <row r="344" spans="1:65" s="2" customFormat="1" ht="33" customHeight="1">
      <c r="A344" s="31"/>
      <c r="B344" s="32"/>
      <c r="C344" s="184" t="s">
        <v>1305</v>
      </c>
      <c r="D344" s="184" t="s">
        <v>164</v>
      </c>
      <c r="E344" s="185" t="s">
        <v>1306</v>
      </c>
      <c r="F344" s="186" t="s">
        <v>1307</v>
      </c>
      <c r="G344" s="187" t="s">
        <v>244</v>
      </c>
      <c r="H344" s="188">
        <v>62.774000000000001</v>
      </c>
      <c r="I344" s="189"/>
      <c r="J344" s="188">
        <f t="shared" si="70"/>
        <v>0</v>
      </c>
      <c r="K344" s="190"/>
      <c r="L344" s="36"/>
      <c r="M344" s="191" t="s">
        <v>1</v>
      </c>
      <c r="N344" s="192" t="s">
        <v>43</v>
      </c>
      <c r="O344" s="68"/>
      <c r="P344" s="193">
        <f t="shared" si="71"/>
        <v>0</v>
      </c>
      <c r="Q344" s="193">
        <v>3.2943E-5</v>
      </c>
      <c r="R344" s="193">
        <f t="shared" si="72"/>
        <v>2.0679638819999999E-3</v>
      </c>
      <c r="S344" s="193">
        <v>0</v>
      </c>
      <c r="T344" s="194">
        <f t="shared" si="73"/>
        <v>0</v>
      </c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R344" s="195" t="s">
        <v>226</v>
      </c>
      <c r="AT344" s="195" t="s">
        <v>164</v>
      </c>
      <c r="AU344" s="195" t="s">
        <v>169</v>
      </c>
      <c r="AY344" s="14" t="s">
        <v>161</v>
      </c>
      <c r="BE344" s="196">
        <f t="shared" si="74"/>
        <v>0</v>
      </c>
      <c r="BF344" s="196">
        <f t="shared" si="75"/>
        <v>0</v>
      </c>
      <c r="BG344" s="196">
        <f t="shared" si="76"/>
        <v>0</v>
      </c>
      <c r="BH344" s="196">
        <f t="shared" si="77"/>
        <v>0</v>
      </c>
      <c r="BI344" s="196">
        <f t="shared" si="78"/>
        <v>0</v>
      </c>
      <c r="BJ344" s="14" t="s">
        <v>169</v>
      </c>
      <c r="BK344" s="197">
        <f t="shared" si="79"/>
        <v>0</v>
      </c>
      <c r="BL344" s="14" t="s">
        <v>226</v>
      </c>
      <c r="BM344" s="195" t="s">
        <v>1308</v>
      </c>
    </row>
    <row r="345" spans="1:65" s="2" customFormat="1" ht="16.5" customHeight="1">
      <c r="A345" s="31"/>
      <c r="B345" s="32"/>
      <c r="C345" s="198" t="s">
        <v>1309</v>
      </c>
      <c r="D345" s="198" t="s">
        <v>272</v>
      </c>
      <c r="E345" s="199" t="s">
        <v>1310</v>
      </c>
      <c r="F345" s="200" t="s">
        <v>1311</v>
      </c>
      <c r="G345" s="201" t="s">
        <v>269</v>
      </c>
      <c r="H345" s="202">
        <v>497.03199999999998</v>
      </c>
      <c r="I345" s="203"/>
      <c r="J345" s="202">
        <f t="shared" si="70"/>
        <v>0</v>
      </c>
      <c r="K345" s="204"/>
      <c r="L345" s="205"/>
      <c r="M345" s="206" t="s">
        <v>1</v>
      </c>
      <c r="N345" s="207" t="s">
        <v>43</v>
      </c>
      <c r="O345" s="68"/>
      <c r="P345" s="193">
        <f t="shared" si="71"/>
        <v>0</v>
      </c>
      <c r="Q345" s="193">
        <v>3.5E-4</v>
      </c>
      <c r="R345" s="193">
        <f t="shared" si="72"/>
        <v>0.17396119999999998</v>
      </c>
      <c r="S345" s="193">
        <v>0</v>
      </c>
      <c r="T345" s="194">
        <f t="shared" si="73"/>
        <v>0</v>
      </c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R345" s="195" t="s">
        <v>293</v>
      </c>
      <c r="AT345" s="195" t="s">
        <v>272</v>
      </c>
      <c r="AU345" s="195" t="s">
        <v>169</v>
      </c>
      <c r="AY345" s="14" t="s">
        <v>161</v>
      </c>
      <c r="BE345" s="196">
        <f t="shared" si="74"/>
        <v>0</v>
      </c>
      <c r="BF345" s="196">
        <f t="shared" si="75"/>
        <v>0</v>
      </c>
      <c r="BG345" s="196">
        <f t="shared" si="76"/>
        <v>0</v>
      </c>
      <c r="BH345" s="196">
        <f t="shared" si="77"/>
        <v>0</v>
      </c>
      <c r="BI345" s="196">
        <f t="shared" si="78"/>
        <v>0</v>
      </c>
      <c r="BJ345" s="14" t="s">
        <v>169</v>
      </c>
      <c r="BK345" s="197">
        <f t="shared" si="79"/>
        <v>0</v>
      </c>
      <c r="BL345" s="14" t="s">
        <v>226</v>
      </c>
      <c r="BM345" s="195" t="s">
        <v>1312</v>
      </c>
    </row>
    <row r="346" spans="1:65" s="2" customFormat="1" ht="21.75" customHeight="1">
      <c r="A346" s="31"/>
      <c r="B346" s="32"/>
      <c r="C346" s="198" t="s">
        <v>1313</v>
      </c>
      <c r="D346" s="198" t="s">
        <v>272</v>
      </c>
      <c r="E346" s="199" t="s">
        <v>1314</v>
      </c>
      <c r="F346" s="200" t="s">
        <v>1315</v>
      </c>
      <c r="G346" s="201" t="s">
        <v>173</v>
      </c>
      <c r="H346" s="202">
        <v>38.520000000000003</v>
      </c>
      <c r="I346" s="203"/>
      <c r="J346" s="202">
        <f t="shared" si="70"/>
        <v>0</v>
      </c>
      <c r="K346" s="204"/>
      <c r="L346" s="205"/>
      <c r="M346" s="206" t="s">
        <v>1</v>
      </c>
      <c r="N346" s="207" t="s">
        <v>43</v>
      </c>
      <c r="O346" s="68"/>
      <c r="P346" s="193">
        <f t="shared" si="71"/>
        <v>0</v>
      </c>
      <c r="Q346" s="193">
        <v>1.0999999999999999E-2</v>
      </c>
      <c r="R346" s="193">
        <f t="shared" si="72"/>
        <v>0.42371999999999999</v>
      </c>
      <c r="S346" s="193">
        <v>0</v>
      </c>
      <c r="T346" s="194">
        <f t="shared" si="73"/>
        <v>0</v>
      </c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R346" s="195" t="s">
        <v>293</v>
      </c>
      <c r="AT346" s="195" t="s">
        <v>272</v>
      </c>
      <c r="AU346" s="195" t="s">
        <v>169</v>
      </c>
      <c r="AY346" s="14" t="s">
        <v>161</v>
      </c>
      <c r="BE346" s="196">
        <f t="shared" si="74"/>
        <v>0</v>
      </c>
      <c r="BF346" s="196">
        <f t="shared" si="75"/>
        <v>0</v>
      </c>
      <c r="BG346" s="196">
        <f t="shared" si="76"/>
        <v>0</v>
      </c>
      <c r="BH346" s="196">
        <f t="shared" si="77"/>
        <v>0</v>
      </c>
      <c r="BI346" s="196">
        <f t="shared" si="78"/>
        <v>0</v>
      </c>
      <c r="BJ346" s="14" t="s">
        <v>169</v>
      </c>
      <c r="BK346" s="197">
        <f t="shared" si="79"/>
        <v>0</v>
      </c>
      <c r="BL346" s="14" t="s">
        <v>226</v>
      </c>
      <c r="BM346" s="195" t="s">
        <v>1316</v>
      </c>
    </row>
    <row r="347" spans="1:65" s="2" customFormat="1" ht="21.75" customHeight="1">
      <c r="A347" s="31"/>
      <c r="B347" s="32"/>
      <c r="C347" s="184" t="s">
        <v>1317</v>
      </c>
      <c r="D347" s="184" t="s">
        <v>164</v>
      </c>
      <c r="E347" s="185" t="s">
        <v>1318</v>
      </c>
      <c r="F347" s="186" t="s">
        <v>1319</v>
      </c>
      <c r="G347" s="187" t="s">
        <v>412</v>
      </c>
      <c r="H347" s="189"/>
      <c r="I347" s="189"/>
      <c r="J347" s="188">
        <f t="shared" si="70"/>
        <v>0</v>
      </c>
      <c r="K347" s="190"/>
      <c r="L347" s="36"/>
      <c r="M347" s="191" t="s">
        <v>1</v>
      </c>
      <c r="N347" s="192" t="s">
        <v>43</v>
      </c>
      <c r="O347" s="68"/>
      <c r="P347" s="193">
        <f t="shared" si="71"/>
        <v>0</v>
      </c>
      <c r="Q347" s="193">
        <v>0</v>
      </c>
      <c r="R347" s="193">
        <f t="shared" si="72"/>
        <v>0</v>
      </c>
      <c r="S347" s="193">
        <v>0</v>
      </c>
      <c r="T347" s="194">
        <f t="shared" si="73"/>
        <v>0</v>
      </c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R347" s="195" t="s">
        <v>226</v>
      </c>
      <c r="AT347" s="195" t="s">
        <v>164</v>
      </c>
      <c r="AU347" s="195" t="s">
        <v>169</v>
      </c>
      <c r="AY347" s="14" t="s">
        <v>161</v>
      </c>
      <c r="BE347" s="196">
        <f t="shared" si="74"/>
        <v>0</v>
      </c>
      <c r="BF347" s="196">
        <f t="shared" si="75"/>
        <v>0</v>
      </c>
      <c r="BG347" s="196">
        <f t="shared" si="76"/>
        <v>0</v>
      </c>
      <c r="BH347" s="196">
        <f t="shared" si="77"/>
        <v>0</v>
      </c>
      <c r="BI347" s="196">
        <f t="shared" si="78"/>
        <v>0</v>
      </c>
      <c r="BJ347" s="14" t="s">
        <v>169</v>
      </c>
      <c r="BK347" s="197">
        <f t="shared" si="79"/>
        <v>0</v>
      </c>
      <c r="BL347" s="14" t="s">
        <v>226</v>
      </c>
      <c r="BM347" s="195" t="s">
        <v>1320</v>
      </c>
    </row>
    <row r="348" spans="1:65" s="12" customFormat="1" ht="22.95" customHeight="1">
      <c r="B348" s="168"/>
      <c r="C348" s="169"/>
      <c r="D348" s="170" t="s">
        <v>76</v>
      </c>
      <c r="E348" s="182" t="s">
        <v>414</v>
      </c>
      <c r="F348" s="182" t="s">
        <v>415</v>
      </c>
      <c r="G348" s="169"/>
      <c r="H348" s="169"/>
      <c r="I348" s="172"/>
      <c r="J348" s="183">
        <f>BK348</f>
        <v>0</v>
      </c>
      <c r="K348" s="169"/>
      <c r="L348" s="174"/>
      <c r="M348" s="175"/>
      <c r="N348" s="176"/>
      <c r="O348" s="176"/>
      <c r="P348" s="177">
        <f>SUM(P349:P365)</f>
        <v>0</v>
      </c>
      <c r="Q348" s="176"/>
      <c r="R348" s="177">
        <f>SUM(R349:R365)</f>
        <v>8.8373242499999982</v>
      </c>
      <c r="S348" s="176"/>
      <c r="T348" s="178">
        <f>SUM(T349:T365)</f>
        <v>0</v>
      </c>
      <c r="AR348" s="179" t="s">
        <v>169</v>
      </c>
      <c r="AT348" s="180" t="s">
        <v>76</v>
      </c>
      <c r="AU348" s="180" t="s">
        <v>85</v>
      </c>
      <c r="AY348" s="179" t="s">
        <v>161</v>
      </c>
      <c r="BK348" s="181">
        <f>SUM(BK349:BK365)</f>
        <v>0</v>
      </c>
    </row>
    <row r="349" spans="1:65" s="2" customFormat="1" ht="21.75" customHeight="1">
      <c r="A349" s="31"/>
      <c r="B349" s="32"/>
      <c r="C349" s="184" t="s">
        <v>1321</v>
      </c>
      <c r="D349" s="184" t="s">
        <v>164</v>
      </c>
      <c r="E349" s="185" t="s">
        <v>1322</v>
      </c>
      <c r="F349" s="186" t="s">
        <v>1323</v>
      </c>
      <c r="G349" s="187" t="s">
        <v>173</v>
      </c>
      <c r="H349" s="188">
        <v>268.8</v>
      </c>
      <c r="I349" s="189"/>
      <c r="J349" s="188">
        <f>ROUND(I349*H349,3)</f>
        <v>0</v>
      </c>
      <c r="K349" s="190"/>
      <c r="L349" s="36"/>
      <c r="M349" s="191" t="s">
        <v>1</v>
      </c>
      <c r="N349" s="192" t="s">
        <v>43</v>
      </c>
      <c r="O349" s="68"/>
      <c r="P349" s="193">
        <f>O349*H349</f>
        <v>0</v>
      </c>
      <c r="Q349" s="193">
        <v>0</v>
      </c>
      <c r="R349" s="193">
        <f>Q349*H349</f>
        <v>0</v>
      </c>
      <c r="S349" s="193">
        <v>0</v>
      </c>
      <c r="T349" s="194">
        <f>S349*H349</f>
        <v>0</v>
      </c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R349" s="195" t="s">
        <v>226</v>
      </c>
      <c r="AT349" s="195" t="s">
        <v>164</v>
      </c>
      <c r="AU349" s="195" t="s">
        <v>169</v>
      </c>
      <c r="AY349" s="14" t="s">
        <v>161</v>
      </c>
      <c r="BE349" s="196">
        <f>IF(N349="základná",J349,0)</f>
        <v>0</v>
      </c>
      <c r="BF349" s="196">
        <f>IF(N349="znížená",J349,0)</f>
        <v>0</v>
      </c>
      <c r="BG349" s="196">
        <f>IF(N349="zákl. prenesená",J349,0)</f>
        <v>0</v>
      </c>
      <c r="BH349" s="196">
        <f>IF(N349="zníž. prenesená",J349,0)</f>
        <v>0</v>
      </c>
      <c r="BI349" s="196">
        <f>IF(N349="nulová",J349,0)</f>
        <v>0</v>
      </c>
      <c r="BJ349" s="14" t="s">
        <v>169</v>
      </c>
      <c r="BK349" s="197">
        <f>ROUND(I349*H349,3)</f>
        <v>0</v>
      </c>
      <c r="BL349" s="14" t="s">
        <v>226</v>
      </c>
      <c r="BM349" s="195" t="s">
        <v>1324</v>
      </c>
    </row>
    <row r="350" spans="1:65" s="2" customFormat="1" ht="21.75" customHeight="1">
      <c r="A350" s="31"/>
      <c r="B350" s="32"/>
      <c r="C350" s="198" t="s">
        <v>1325</v>
      </c>
      <c r="D350" s="198" t="s">
        <v>272</v>
      </c>
      <c r="E350" s="199" t="s">
        <v>1326</v>
      </c>
      <c r="F350" s="200" t="s">
        <v>1327</v>
      </c>
      <c r="G350" s="201" t="s">
        <v>173</v>
      </c>
      <c r="H350" s="202">
        <v>274.17599999999999</v>
      </c>
      <c r="I350" s="203"/>
      <c r="J350" s="202">
        <f>ROUND(I350*H350,3)</f>
        <v>0</v>
      </c>
      <c r="K350" s="204"/>
      <c r="L350" s="205"/>
      <c r="M350" s="206" t="s">
        <v>1</v>
      </c>
      <c r="N350" s="207" t="s">
        <v>43</v>
      </c>
      <c r="O350" s="68"/>
      <c r="P350" s="193">
        <f>O350*H350</f>
        <v>0</v>
      </c>
      <c r="Q350" s="193">
        <v>8.6400000000000001E-3</v>
      </c>
      <c r="R350" s="193">
        <f>Q350*H350</f>
        <v>2.36888064</v>
      </c>
      <c r="S350" s="193">
        <v>0</v>
      </c>
      <c r="T350" s="194">
        <f>S350*H350</f>
        <v>0</v>
      </c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R350" s="195" t="s">
        <v>293</v>
      </c>
      <c r="AT350" s="195" t="s">
        <v>272</v>
      </c>
      <c r="AU350" s="195" t="s">
        <v>169</v>
      </c>
      <c r="AY350" s="14" t="s">
        <v>161</v>
      </c>
      <c r="BE350" s="196">
        <f>IF(N350="základná",J350,0)</f>
        <v>0</v>
      </c>
      <c r="BF350" s="196">
        <f>IF(N350="znížená",J350,0)</f>
        <v>0</v>
      </c>
      <c r="BG350" s="196">
        <f>IF(N350="zákl. prenesená",J350,0)</f>
        <v>0</v>
      </c>
      <c r="BH350" s="196">
        <f>IF(N350="zníž. prenesená",J350,0)</f>
        <v>0</v>
      </c>
      <c r="BI350" s="196">
        <f>IF(N350="nulová",J350,0)</f>
        <v>0</v>
      </c>
      <c r="BJ350" s="14" t="s">
        <v>169</v>
      </c>
      <c r="BK350" s="197">
        <f>ROUND(I350*H350,3)</f>
        <v>0</v>
      </c>
      <c r="BL350" s="14" t="s">
        <v>226</v>
      </c>
      <c r="BM350" s="195" t="s">
        <v>1328</v>
      </c>
    </row>
    <row r="351" spans="1:65" s="2" customFormat="1" ht="16.5" customHeight="1">
      <c r="A351" s="31"/>
      <c r="B351" s="32"/>
      <c r="C351" s="184" t="s">
        <v>1329</v>
      </c>
      <c r="D351" s="184" t="s">
        <v>164</v>
      </c>
      <c r="E351" s="185" t="s">
        <v>1330</v>
      </c>
      <c r="F351" s="186" t="s">
        <v>1331</v>
      </c>
      <c r="G351" s="187" t="s">
        <v>173</v>
      </c>
      <c r="H351" s="188">
        <v>1298.23</v>
      </c>
      <c r="I351" s="189"/>
      <c r="J351" s="188">
        <f>ROUND(I351*H351,3)</f>
        <v>0</v>
      </c>
      <c r="K351" s="190"/>
      <c r="L351" s="36"/>
      <c r="M351" s="191" t="s">
        <v>1</v>
      </c>
      <c r="N351" s="192" t="s">
        <v>43</v>
      </c>
      <c r="O351" s="68"/>
      <c r="P351" s="193">
        <f>O351*H351</f>
        <v>0</v>
      </c>
      <c r="Q351" s="193">
        <v>1.9999999999999999E-6</v>
      </c>
      <c r="R351" s="193">
        <f>Q351*H351</f>
        <v>2.5964600000000001E-3</v>
      </c>
      <c r="S351" s="193">
        <v>0</v>
      </c>
      <c r="T351" s="194">
        <f>S351*H351</f>
        <v>0</v>
      </c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R351" s="195" t="s">
        <v>226</v>
      </c>
      <c r="AT351" s="195" t="s">
        <v>164</v>
      </c>
      <c r="AU351" s="195" t="s">
        <v>169</v>
      </c>
      <c r="AY351" s="14" t="s">
        <v>161</v>
      </c>
      <c r="BE351" s="196">
        <f>IF(N351="základná",J351,0)</f>
        <v>0</v>
      </c>
      <c r="BF351" s="196">
        <f>IF(N351="znížená",J351,0)</f>
        <v>0</v>
      </c>
      <c r="BG351" s="196">
        <f>IF(N351="zákl. prenesená",J351,0)</f>
        <v>0</v>
      </c>
      <c r="BH351" s="196">
        <f>IF(N351="zníž. prenesená",J351,0)</f>
        <v>0</v>
      </c>
      <c r="BI351" s="196">
        <f>IF(N351="nulová",J351,0)</f>
        <v>0</v>
      </c>
      <c r="BJ351" s="14" t="s">
        <v>169</v>
      </c>
      <c r="BK351" s="197">
        <f>ROUND(I351*H351,3)</f>
        <v>0</v>
      </c>
      <c r="BL351" s="14" t="s">
        <v>226</v>
      </c>
      <c r="BM351" s="195" t="s">
        <v>1332</v>
      </c>
    </row>
    <row r="352" spans="1:65" s="2" customFormat="1" ht="33" customHeight="1">
      <c r="A352" s="31"/>
      <c r="B352" s="32"/>
      <c r="C352" s="198" t="s">
        <v>1333</v>
      </c>
      <c r="D352" s="198" t="s">
        <v>272</v>
      </c>
      <c r="E352" s="199" t="s">
        <v>1334</v>
      </c>
      <c r="F352" s="200" t="s">
        <v>1335</v>
      </c>
      <c r="G352" s="201" t="s">
        <v>173</v>
      </c>
      <c r="H352" s="202">
        <v>1492.9649999999999</v>
      </c>
      <c r="I352" s="203"/>
      <c r="J352" s="202">
        <f>ROUND(I352*H352,3)</f>
        <v>0</v>
      </c>
      <c r="K352" s="204"/>
      <c r="L352" s="205"/>
      <c r="M352" s="206" t="s">
        <v>1</v>
      </c>
      <c r="N352" s="207" t="s">
        <v>43</v>
      </c>
      <c r="O352" s="68"/>
      <c r="P352" s="193">
        <f>O352*H352</f>
        <v>0</v>
      </c>
      <c r="Q352" s="193">
        <v>1.1E-4</v>
      </c>
      <c r="R352" s="193">
        <f>Q352*H352</f>
        <v>0.16422614999999999</v>
      </c>
      <c r="S352" s="193">
        <v>0</v>
      </c>
      <c r="T352" s="194">
        <f>S352*H352</f>
        <v>0</v>
      </c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R352" s="195" t="s">
        <v>293</v>
      </c>
      <c r="AT352" s="195" t="s">
        <v>272</v>
      </c>
      <c r="AU352" s="195" t="s">
        <v>169</v>
      </c>
      <c r="AY352" s="14" t="s">
        <v>161</v>
      </c>
      <c r="BE352" s="196">
        <f>IF(N352="základná",J352,0)</f>
        <v>0</v>
      </c>
      <c r="BF352" s="196">
        <f>IF(N352="znížená",J352,0)</f>
        <v>0</v>
      </c>
      <c r="BG352" s="196">
        <f>IF(N352="zákl. prenesená",J352,0)</f>
        <v>0</v>
      </c>
      <c r="BH352" s="196">
        <f>IF(N352="zníž. prenesená",J352,0)</f>
        <v>0</v>
      </c>
      <c r="BI352" s="196">
        <f>IF(N352="nulová",J352,0)</f>
        <v>0</v>
      </c>
      <c r="BJ352" s="14" t="s">
        <v>169</v>
      </c>
      <c r="BK352" s="197">
        <f>ROUND(I352*H352,3)</f>
        <v>0</v>
      </c>
      <c r="BL352" s="14" t="s">
        <v>226</v>
      </c>
      <c r="BM352" s="195" t="s">
        <v>1336</v>
      </c>
    </row>
    <row r="353" spans="1:65" s="2" customFormat="1" ht="28.8">
      <c r="A353" s="31"/>
      <c r="B353" s="32"/>
      <c r="C353" s="33"/>
      <c r="D353" s="208" t="s">
        <v>648</v>
      </c>
      <c r="E353" s="33"/>
      <c r="F353" s="209" t="s">
        <v>1337</v>
      </c>
      <c r="G353" s="33"/>
      <c r="H353" s="33"/>
      <c r="I353" s="210"/>
      <c r="J353" s="33"/>
      <c r="K353" s="33"/>
      <c r="L353" s="36"/>
      <c r="M353" s="211"/>
      <c r="N353" s="212"/>
      <c r="O353" s="68"/>
      <c r="P353" s="68"/>
      <c r="Q353" s="68"/>
      <c r="R353" s="68"/>
      <c r="S353" s="68"/>
      <c r="T353" s="69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T353" s="14" t="s">
        <v>648</v>
      </c>
      <c r="AU353" s="14" t="s">
        <v>169</v>
      </c>
    </row>
    <row r="354" spans="1:65" s="2" customFormat="1" ht="21.75" customHeight="1">
      <c r="A354" s="31"/>
      <c r="B354" s="32"/>
      <c r="C354" s="184" t="s">
        <v>1338</v>
      </c>
      <c r="D354" s="184" t="s">
        <v>164</v>
      </c>
      <c r="E354" s="185" t="s">
        <v>1339</v>
      </c>
      <c r="F354" s="186" t="s">
        <v>1340</v>
      </c>
      <c r="G354" s="187" t="s">
        <v>173</v>
      </c>
      <c r="H354" s="188">
        <v>1036.0899999999999</v>
      </c>
      <c r="I354" s="189"/>
      <c r="J354" s="188">
        <f t="shared" ref="J354:J363" si="80">ROUND(I354*H354,3)</f>
        <v>0</v>
      </c>
      <c r="K354" s="190"/>
      <c r="L354" s="36"/>
      <c r="M354" s="191" t="s">
        <v>1</v>
      </c>
      <c r="N354" s="192" t="s">
        <v>43</v>
      </c>
      <c r="O354" s="68"/>
      <c r="P354" s="193">
        <f t="shared" ref="P354:P363" si="81">O354*H354</f>
        <v>0</v>
      </c>
      <c r="Q354" s="193">
        <v>0</v>
      </c>
      <c r="R354" s="193">
        <f t="shared" ref="R354:R363" si="82">Q354*H354</f>
        <v>0</v>
      </c>
      <c r="S354" s="193">
        <v>0</v>
      </c>
      <c r="T354" s="194">
        <f t="shared" ref="T354:T363" si="83">S354*H354</f>
        <v>0</v>
      </c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R354" s="195" t="s">
        <v>226</v>
      </c>
      <c r="AT354" s="195" t="s">
        <v>164</v>
      </c>
      <c r="AU354" s="195" t="s">
        <v>169</v>
      </c>
      <c r="AY354" s="14" t="s">
        <v>161</v>
      </c>
      <c r="BE354" s="196">
        <f t="shared" ref="BE354:BE363" si="84">IF(N354="základná",J354,0)</f>
        <v>0</v>
      </c>
      <c r="BF354" s="196">
        <f t="shared" ref="BF354:BF363" si="85">IF(N354="znížená",J354,0)</f>
        <v>0</v>
      </c>
      <c r="BG354" s="196">
        <f t="shared" ref="BG354:BG363" si="86">IF(N354="zákl. prenesená",J354,0)</f>
        <v>0</v>
      </c>
      <c r="BH354" s="196">
        <f t="shared" ref="BH354:BH363" si="87">IF(N354="zníž. prenesená",J354,0)</f>
        <v>0</v>
      </c>
      <c r="BI354" s="196">
        <f t="shared" ref="BI354:BI363" si="88">IF(N354="nulová",J354,0)</f>
        <v>0</v>
      </c>
      <c r="BJ354" s="14" t="s">
        <v>169</v>
      </c>
      <c r="BK354" s="197">
        <f t="shared" ref="BK354:BK363" si="89">ROUND(I354*H354,3)</f>
        <v>0</v>
      </c>
      <c r="BL354" s="14" t="s">
        <v>226</v>
      </c>
      <c r="BM354" s="195" t="s">
        <v>1341</v>
      </c>
    </row>
    <row r="355" spans="1:65" s="2" customFormat="1" ht="21.75" customHeight="1">
      <c r="A355" s="31"/>
      <c r="B355" s="32"/>
      <c r="C355" s="198" t="s">
        <v>1342</v>
      </c>
      <c r="D355" s="198" t="s">
        <v>272</v>
      </c>
      <c r="E355" s="199" t="s">
        <v>1343</v>
      </c>
      <c r="F355" s="200" t="s">
        <v>1344</v>
      </c>
      <c r="G355" s="201" t="s">
        <v>173</v>
      </c>
      <c r="H355" s="202">
        <v>1056.8119999999999</v>
      </c>
      <c r="I355" s="203"/>
      <c r="J355" s="202">
        <f t="shared" si="80"/>
        <v>0</v>
      </c>
      <c r="K355" s="204"/>
      <c r="L355" s="205"/>
      <c r="M355" s="206" t="s">
        <v>1</v>
      </c>
      <c r="N355" s="207" t="s">
        <v>43</v>
      </c>
      <c r="O355" s="68"/>
      <c r="P355" s="193">
        <f t="shared" si="81"/>
        <v>0</v>
      </c>
      <c r="Q355" s="193">
        <v>4.7999999999999996E-3</v>
      </c>
      <c r="R355" s="193">
        <f t="shared" si="82"/>
        <v>5.0726975999999988</v>
      </c>
      <c r="S355" s="193">
        <v>0</v>
      </c>
      <c r="T355" s="194">
        <f t="shared" si="83"/>
        <v>0</v>
      </c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R355" s="195" t="s">
        <v>293</v>
      </c>
      <c r="AT355" s="195" t="s">
        <v>272</v>
      </c>
      <c r="AU355" s="195" t="s">
        <v>169</v>
      </c>
      <c r="AY355" s="14" t="s">
        <v>161</v>
      </c>
      <c r="BE355" s="196">
        <f t="shared" si="84"/>
        <v>0</v>
      </c>
      <c r="BF355" s="196">
        <f t="shared" si="85"/>
        <v>0</v>
      </c>
      <c r="BG355" s="196">
        <f t="shared" si="86"/>
        <v>0</v>
      </c>
      <c r="BH355" s="196">
        <f t="shared" si="87"/>
        <v>0</v>
      </c>
      <c r="BI355" s="196">
        <f t="shared" si="88"/>
        <v>0</v>
      </c>
      <c r="BJ355" s="14" t="s">
        <v>169</v>
      </c>
      <c r="BK355" s="197">
        <f t="shared" si="89"/>
        <v>0</v>
      </c>
      <c r="BL355" s="14" t="s">
        <v>226</v>
      </c>
      <c r="BM355" s="195" t="s">
        <v>1345</v>
      </c>
    </row>
    <row r="356" spans="1:65" s="2" customFormat="1" ht="21.75" customHeight="1">
      <c r="A356" s="31"/>
      <c r="B356" s="32"/>
      <c r="C356" s="184" t="s">
        <v>1346</v>
      </c>
      <c r="D356" s="184" t="s">
        <v>164</v>
      </c>
      <c r="E356" s="185" t="s">
        <v>1347</v>
      </c>
      <c r="F356" s="186" t="s">
        <v>1348</v>
      </c>
      <c r="G356" s="187" t="s">
        <v>173</v>
      </c>
      <c r="H356" s="188">
        <v>262.14</v>
      </c>
      <c r="I356" s="189"/>
      <c r="J356" s="188">
        <f t="shared" si="80"/>
        <v>0</v>
      </c>
      <c r="K356" s="190"/>
      <c r="L356" s="36"/>
      <c r="M356" s="191" t="s">
        <v>1</v>
      </c>
      <c r="N356" s="192" t="s">
        <v>43</v>
      </c>
      <c r="O356" s="68"/>
      <c r="P356" s="193">
        <f t="shared" si="81"/>
        <v>0</v>
      </c>
      <c r="Q356" s="193">
        <v>0</v>
      </c>
      <c r="R356" s="193">
        <f t="shared" si="82"/>
        <v>0</v>
      </c>
      <c r="S356" s="193">
        <v>0</v>
      </c>
      <c r="T356" s="194">
        <f t="shared" si="83"/>
        <v>0</v>
      </c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R356" s="195" t="s">
        <v>226</v>
      </c>
      <c r="AT356" s="195" t="s">
        <v>164</v>
      </c>
      <c r="AU356" s="195" t="s">
        <v>169</v>
      </c>
      <c r="AY356" s="14" t="s">
        <v>161</v>
      </c>
      <c r="BE356" s="196">
        <f t="shared" si="84"/>
        <v>0</v>
      </c>
      <c r="BF356" s="196">
        <f t="shared" si="85"/>
        <v>0</v>
      </c>
      <c r="BG356" s="196">
        <f t="shared" si="86"/>
        <v>0</v>
      </c>
      <c r="BH356" s="196">
        <f t="shared" si="87"/>
        <v>0</v>
      </c>
      <c r="BI356" s="196">
        <f t="shared" si="88"/>
        <v>0</v>
      </c>
      <c r="BJ356" s="14" t="s">
        <v>169</v>
      </c>
      <c r="BK356" s="197">
        <f t="shared" si="89"/>
        <v>0</v>
      </c>
      <c r="BL356" s="14" t="s">
        <v>226</v>
      </c>
      <c r="BM356" s="195" t="s">
        <v>1349</v>
      </c>
    </row>
    <row r="357" spans="1:65" s="2" customFormat="1" ht="21.75" customHeight="1">
      <c r="A357" s="31"/>
      <c r="B357" s="32"/>
      <c r="C357" s="198" t="s">
        <v>1350</v>
      </c>
      <c r="D357" s="198" t="s">
        <v>272</v>
      </c>
      <c r="E357" s="199" t="s">
        <v>1351</v>
      </c>
      <c r="F357" s="200" t="s">
        <v>1352</v>
      </c>
      <c r="G357" s="201" t="s">
        <v>173</v>
      </c>
      <c r="H357" s="202">
        <v>534.76599999999996</v>
      </c>
      <c r="I357" s="203"/>
      <c r="J357" s="202">
        <f t="shared" si="80"/>
        <v>0</v>
      </c>
      <c r="K357" s="204"/>
      <c r="L357" s="205"/>
      <c r="M357" s="206" t="s">
        <v>1</v>
      </c>
      <c r="N357" s="207" t="s">
        <v>43</v>
      </c>
      <c r="O357" s="68"/>
      <c r="P357" s="193">
        <f t="shared" si="81"/>
        <v>0</v>
      </c>
      <c r="Q357" s="193">
        <v>1.5E-3</v>
      </c>
      <c r="R357" s="193">
        <f t="shared" si="82"/>
        <v>0.802149</v>
      </c>
      <c r="S357" s="193">
        <v>0</v>
      </c>
      <c r="T357" s="194">
        <f t="shared" si="83"/>
        <v>0</v>
      </c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R357" s="195" t="s">
        <v>293</v>
      </c>
      <c r="AT357" s="195" t="s">
        <v>272</v>
      </c>
      <c r="AU357" s="195" t="s">
        <v>169</v>
      </c>
      <c r="AY357" s="14" t="s">
        <v>161</v>
      </c>
      <c r="BE357" s="196">
        <f t="shared" si="84"/>
        <v>0</v>
      </c>
      <c r="BF357" s="196">
        <f t="shared" si="85"/>
        <v>0</v>
      </c>
      <c r="BG357" s="196">
        <f t="shared" si="86"/>
        <v>0</v>
      </c>
      <c r="BH357" s="196">
        <f t="shared" si="87"/>
        <v>0</v>
      </c>
      <c r="BI357" s="196">
        <f t="shared" si="88"/>
        <v>0</v>
      </c>
      <c r="BJ357" s="14" t="s">
        <v>169</v>
      </c>
      <c r="BK357" s="197">
        <f t="shared" si="89"/>
        <v>0</v>
      </c>
      <c r="BL357" s="14" t="s">
        <v>226</v>
      </c>
      <c r="BM357" s="195" t="s">
        <v>1353</v>
      </c>
    </row>
    <row r="358" spans="1:65" s="2" customFormat="1" ht="21.75" customHeight="1">
      <c r="A358" s="31"/>
      <c r="B358" s="32"/>
      <c r="C358" s="184" t="s">
        <v>1354</v>
      </c>
      <c r="D358" s="184" t="s">
        <v>164</v>
      </c>
      <c r="E358" s="185" t="s">
        <v>1355</v>
      </c>
      <c r="F358" s="186" t="s">
        <v>1356</v>
      </c>
      <c r="G358" s="187" t="s">
        <v>173</v>
      </c>
      <c r="H358" s="188">
        <v>274.26</v>
      </c>
      <c r="I358" s="189"/>
      <c r="J358" s="188">
        <f t="shared" si="80"/>
        <v>0</v>
      </c>
      <c r="K358" s="190"/>
      <c r="L358" s="36"/>
      <c r="M358" s="191" t="s">
        <v>1</v>
      </c>
      <c r="N358" s="192" t="s">
        <v>43</v>
      </c>
      <c r="O358" s="68"/>
      <c r="P358" s="193">
        <f t="shared" si="81"/>
        <v>0</v>
      </c>
      <c r="Q358" s="193">
        <v>1.2E-4</v>
      </c>
      <c r="R358" s="193">
        <f t="shared" si="82"/>
        <v>3.2911200000000002E-2</v>
      </c>
      <c r="S358" s="193">
        <v>0</v>
      </c>
      <c r="T358" s="194">
        <f t="shared" si="83"/>
        <v>0</v>
      </c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R358" s="195" t="s">
        <v>226</v>
      </c>
      <c r="AT358" s="195" t="s">
        <v>164</v>
      </c>
      <c r="AU358" s="195" t="s">
        <v>169</v>
      </c>
      <c r="AY358" s="14" t="s">
        <v>161</v>
      </c>
      <c r="BE358" s="196">
        <f t="shared" si="84"/>
        <v>0</v>
      </c>
      <c r="BF358" s="196">
        <f t="shared" si="85"/>
        <v>0</v>
      </c>
      <c r="BG358" s="196">
        <f t="shared" si="86"/>
        <v>0</v>
      </c>
      <c r="BH358" s="196">
        <f t="shared" si="87"/>
        <v>0</v>
      </c>
      <c r="BI358" s="196">
        <f t="shared" si="88"/>
        <v>0</v>
      </c>
      <c r="BJ358" s="14" t="s">
        <v>169</v>
      </c>
      <c r="BK358" s="197">
        <f t="shared" si="89"/>
        <v>0</v>
      </c>
      <c r="BL358" s="14" t="s">
        <v>226</v>
      </c>
      <c r="BM358" s="195" t="s">
        <v>1357</v>
      </c>
    </row>
    <row r="359" spans="1:65" s="2" customFormat="1" ht="21.75" customHeight="1">
      <c r="A359" s="31"/>
      <c r="B359" s="32"/>
      <c r="C359" s="198" t="s">
        <v>1358</v>
      </c>
      <c r="D359" s="198" t="s">
        <v>272</v>
      </c>
      <c r="E359" s="199" t="s">
        <v>1359</v>
      </c>
      <c r="F359" s="200" t="s">
        <v>1360</v>
      </c>
      <c r="G359" s="201" t="s">
        <v>173</v>
      </c>
      <c r="H359" s="202">
        <v>287.97300000000001</v>
      </c>
      <c r="I359" s="203"/>
      <c r="J359" s="202">
        <f t="shared" si="80"/>
        <v>0</v>
      </c>
      <c r="K359" s="204"/>
      <c r="L359" s="205"/>
      <c r="M359" s="206" t="s">
        <v>1</v>
      </c>
      <c r="N359" s="207" t="s">
        <v>43</v>
      </c>
      <c r="O359" s="68"/>
      <c r="P359" s="193">
        <f t="shared" si="81"/>
        <v>0</v>
      </c>
      <c r="Q359" s="193">
        <v>0</v>
      </c>
      <c r="R359" s="193">
        <f t="shared" si="82"/>
        <v>0</v>
      </c>
      <c r="S359" s="193">
        <v>0</v>
      </c>
      <c r="T359" s="194">
        <f t="shared" si="83"/>
        <v>0</v>
      </c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R359" s="195" t="s">
        <v>293</v>
      </c>
      <c r="AT359" s="195" t="s">
        <v>272</v>
      </c>
      <c r="AU359" s="195" t="s">
        <v>169</v>
      </c>
      <c r="AY359" s="14" t="s">
        <v>161</v>
      </c>
      <c r="BE359" s="196">
        <f t="shared" si="84"/>
        <v>0</v>
      </c>
      <c r="BF359" s="196">
        <f t="shared" si="85"/>
        <v>0</v>
      </c>
      <c r="BG359" s="196">
        <f t="shared" si="86"/>
        <v>0</v>
      </c>
      <c r="BH359" s="196">
        <f t="shared" si="87"/>
        <v>0</v>
      </c>
      <c r="BI359" s="196">
        <f t="shared" si="88"/>
        <v>0</v>
      </c>
      <c r="BJ359" s="14" t="s">
        <v>169</v>
      </c>
      <c r="BK359" s="197">
        <f t="shared" si="89"/>
        <v>0</v>
      </c>
      <c r="BL359" s="14" t="s">
        <v>226</v>
      </c>
      <c r="BM359" s="195" t="s">
        <v>1361</v>
      </c>
    </row>
    <row r="360" spans="1:65" s="2" customFormat="1" ht="21.75" customHeight="1">
      <c r="A360" s="31"/>
      <c r="B360" s="32"/>
      <c r="C360" s="184" t="s">
        <v>1362</v>
      </c>
      <c r="D360" s="184" t="s">
        <v>164</v>
      </c>
      <c r="E360" s="185" t="s">
        <v>1363</v>
      </c>
      <c r="F360" s="186" t="s">
        <v>1364</v>
      </c>
      <c r="G360" s="187" t="s">
        <v>173</v>
      </c>
      <c r="H360" s="188">
        <v>38.125</v>
      </c>
      <c r="I360" s="189"/>
      <c r="J360" s="188">
        <f t="shared" si="80"/>
        <v>0</v>
      </c>
      <c r="K360" s="190"/>
      <c r="L360" s="36"/>
      <c r="M360" s="191" t="s">
        <v>1</v>
      </c>
      <c r="N360" s="192" t="s">
        <v>43</v>
      </c>
      <c r="O360" s="68"/>
      <c r="P360" s="193">
        <f t="shared" si="81"/>
        <v>0</v>
      </c>
      <c r="Q360" s="193">
        <v>4.0000000000000001E-3</v>
      </c>
      <c r="R360" s="193">
        <f t="shared" si="82"/>
        <v>0.1525</v>
      </c>
      <c r="S360" s="193">
        <v>0</v>
      </c>
      <c r="T360" s="194">
        <f t="shared" si="83"/>
        <v>0</v>
      </c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R360" s="195" t="s">
        <v>226</v>
      </c>
      <c r="AT360" s="195" t="s">
        <v>164</v>
      </c>
      <c r="AU360" s="195" t="s">
        <v>169</v>
      </c>
      <c r="AY360" s="14" t="s">
        <v>161</v>
      </c>
      <c r="BE360" s="196">
        <f t="shared" si="84"/>
        <v>0</v>
      </c>
      <c r="BF360" s="196">
        <f t="shared" si="85"/>
        <v>0</v>
      </c>
      <c r="BG360" s="196">
        <f t="shared" si="86"/>
        <v>0</v>
      </c>
      <c r="BH360" s="196">
        <f t="shared" si="87"/>
        <v>0</v>
      </c>
      <c r="BI360" s="196">
        <f t="shared" si="88"/>
        <v>0</v>
      </c>
      <c r="BJ360" s="14" t="s">
        <v>169</v>
      </c>
      <c r="BK360" s="197">
        <f t="shared" si="89"/>
        <v>0</v>
      </c>
      <c r="BL360" s="14" t="s">
        <v>226</v>
      </c>
      <c r="BM360" s="195" t="s">
        <v>1365</v>
      </c>
    </row>
    <row r="361" spans="1:65" s="2" customFormat="1" ht="21.75" customHeight="1">
      <c r="A361" s="31"/>
      <c r="B361" s="32"/>
      <c r="C361" s="198" t="s">
        <v>1366</v>
      </c>
      <c r="D361" s="198" t="s">
        <v>272</v>
      </c>
      <c r="E361" s="199" t="s">
        <v>1367</v>
      </c>
      <c r="F361" s="200" t="s">
        <v>1368</v>
      </c>
      <c r="G361" s="201" t="s">
        <v>173</v>
      </c>
      <c r="H361" s="202">
        <v>38.887999999999998</v>
      </c>
      <c r="I361" s="203"/>
      <c r="J361" s="202">
        <f t="shared" si="80"/>
        <v>0</v>
      </c>
      <c r="K361" s="204"/>
      <c r="L361" s="205"/>
      <c r="M361" s="206" t="s">
        <v>1</v>
      </c>
      <c r="N361" s="207" t="s">
        <v>43</v>
      </c>
      <c r="O361" s="68"/>
      <c r="P361" s="193">
        <f t="shared" si="81"/>
        <v>0</v>
      </c>
      <c r="Q361" s="193">
        <v>4.7999999999999996E-3</v>
      </c>
      <c r="R361" s="193">
        <f t="shared" si="82"/>
        <v>0.18666239999999998</v>
      </c>
      <c r="S361" s="193">
        <v>0</v>
      </c>
      <c r="T361" s="194">
        <f t="shared" si="83"/>
        <v>0</v>
      </c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R361" s="195" t="s">
        <v>293</v>
      </c>
      <c r="AT361" s="195" t="s">
        <v>272</v>
      </c>
      <c r="AU361" s="195" t="s">
        <v>169</v>
      </c>
      <c r="AY361" s="14" t="s">
        <v>161</v>
      </c>
      <c r="BE361" s="196">
        <f t="shared" si="84"/>
        <v>0</v>
      </c>
      <c r="BF361" s="196">
        <f t="shared" si="85"/>
        <v>0</v>
      </c>
      <c r="BG361" s="196">
        <f t="shared" si="86"/>
        <v>0</v>
      </c>
      <c r="BH361" s="196">
        <f t="shared" si="87"/>
        <v>0</v>
      </c>
      <c r="BI361" s="196">
        <f t="shared" si="88"/>
        <v>0</v>
      </c>
      <c r="BJ361" s="14" t="s">
        <v>169</v>
      </c>
      <c r="BK361" s="197">
        <f t="shared" si="89"/>
        <v>0</v>
      </c>
      <c r="BL361" s="14" t="s">
        <v>226</v>
      </c>
      <c r="BM361" s="195" t="s">
        <v>1369</v>
      </c>
    </row>
    <row r="362" spans="1:65" s="2" customFormat="1" ht="21.75" customHeight="1">
      <c r="A362" s="31"/>
      <c r="B362" s="32"/>
      <c r="C362" s="184" t="s">
        <v>1370</v>
      </c>
      <c r="D362" s="184" t="s">
        <v>164</v>
      </c>
      <c r="E362" s="185" t="s">
        <v>1371</v>
      </c>
      <c r="F362" s="186" t="s">
        <v>1372</v>
      </c>
      <c r="G362" s="187" t="s">
        <v>173</v>
      </c>
      <c r="H362" s="188">
        <v>134.4</v>
      </c>
      <c r="I362" s="189"/>
      <c r="J362" s="188">
        <f t="shared" si="80"/>
        <v>0</v>
      </c>
      <c r="K362" s="190"/>
      <c r="L362" s="36"/>
      <c r="M362" s="191" t="s">
        <v>1</v>
      </c>
      <c r="N362" s="192" t="s">
        <v>43</v>
      </c>
      <c r="O362" s="68"/>
      <c r="P362" s="193">
        <f t="shared" si="81"/>
        <v>0</v>
      </c>
      <c r="Q362" s="193">
        <v>2.0000000000000001E-4</v>
      </c>
      <c r="R362" s="193">
        <f t="shared" si="82"/>
        <v>2.6880000000000001E-2</v>
      </c>
      <c r="S362" s="193">
        <v>0</v>
      </c>
      <c r="T362" s="194">
        <f t="shared" si="83"/>
        <v>0</v>
      </c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R362" s="195" t="s">
        <v>226</v>
      </c>
      <c r="AT362" s="195" t="s">
        <v>164</v>
      </c>
      <c r="AU362" s="195" t="s">
        <v>169</v>
      </c>
      <c r="AY362" s="14" t="s">
        <v>161</v>
      </c>
      <c r="BE362" s="196">
        <f t="shared" si="84"/>
        <v>0</v>
      </c>
      <c r="BF362" s="196">
        <f t="shared" si="85"/>
        <v>0</v>
      </c>
      <c r="BG362" s="196">
        <f t="shared" si="86"/>
        <v>0</v>
      </c>
      <c r="BH362" s="196">
        <f t="shared" si="87"/>
        <v>0</v>
      </c>
      <c r="BI362" s="196">
        <f t="shared" si="88"/>
        <v>0</v>
      </c>
      <c r="BJ362" s="14" t="s">
        <v>169</v>
      </c>
      <c r="BK362" s="197">
        <f t="shared" si="89"/>
        <v>0</v>
      </c>
      <c r="BL362" s="14" t="s">
        <v>226</v>
      </c>
      <c r="BM362" s="195" t="s">
        <v>1373</v>
      </c>
    </row>
    <row r="363" spans="1:65" s="2" customFormat="1" ht="33" customHeight="1">
      <c r="A363" s="31"/>
      <c r="B363" s="32"/>
      <c r="C363" s="198" t="s">
        <v>1374</v>
      </c>
      <c r="D363" s="198" t="s">
        <v>272</v>
      </c>
      <c r="E363" s="199" t="s">
        <v>1375</v>
      </c>
      <c r="F363" s="200" t="s">
        <v>1376</v>
      </c>
      <c r="G363" s="201" t="s">
        <v>173</v>
      </c>
      <c r="H363" s="202">
        <v>154.56</v>
      </c>
      <c r="I363" s="203"/>
      <c r="J363" s="202">
        <f t="shared" si="80"/>
        <v>0</v>
      </c>
      <c r="K363" s="204"/>
      <c r="L363" s="205"/>
      <c r="M363" s="206" t="s">
        <v>1</v>
      </c>
      <c r="N363" s="207" t="s">
        <v>43</v>
      </c>
      <c r="O363" s="68"/>
      <c r="P363" s="193">
        <f t="shared" si="81"/>
        <v>0</v>
      </c>
      <c r="Q363" s="193">
        <v>1.8000000000000001E-4</v>
      </c>
      <c r="R363" s="193">
        <f t="shared" si="82"/>
        <v>2.7820800000000003E-2</v>
      </c>
      <c r="S363" s="193">
        <v>0</v>
      </c>
      <c r="T363" s="194">
        <f t="shared" si="83"/>
        <v>0</v>
      </c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R363" s="195" t="s">
        <v>293</v>
      </c>
      <c r="AT363" s="195" t="s">
        <v>272</v>
      </c>
      <c r="AU363" s="195" t="s">
        <v>169</v>
      </c>
      <c r="AY363" s="14" t="s">
        <v>161</v>
      </c>
      <c r="BE363" s="196">
        <f t="shared" si="84"/>
        <v>0</v>
      </c>
      <c r="BF363" s="196">
        <f t="shared" si="85"/>
        <v>0</v>
      </c>
      <c r="BG363" s="196">
        <f t="shared" si="86"/>
        <v>0</v>
      </c>
      <c r="BH363" s="196">
        <f t="shared" si="87"/>
        <v>0</v>
      </c>
      <c r="BI363" s="196">
        <f t="shared" si="88"/>
        <v>0</v>
      </c>
      <c r="BJ363" s="14" t="s">
        <v>169</v>
      </c>
      <c r="BK363" s="197">
        <f t="shared" si="89"/>
        <v>0</v>
      </c>
      <c r="BL363" s="14" t="s">
        <v>226</v>
      </c>
      <c r="BM363" s="195" t="s">
        <v>1377</v>
      </c>
    </row>
    <row r="364" spans="1:65" s="2" customFormat="1" ht="38.4">
      <c r="A364" s="31"/>
      <c r="B364" s="32"/>
      <c r="C364" s="33"/>
      <c r="D364" s="208" t="s">
        <v>648</v>
      </c>
      <c r="E364" s="33"/>
      <c r="F364" s="209" t="s">
        <v>1248</v>
      </c>
      <c r="G364" s="33"/>
      <c r="H364" s="33"/>
      <c r="I364" s="210"/>
      <c r="J364" s="33"/>
      <c r="K364" s="33"/>
      <c r="L364" s="36"/>
      <c r="M364" s="211"/>
      <c r="N364" s="212"/>
      <c r="O364" s="68"/>
      <c r="P364" s="68"/>
      <c r="Q364" s="68"/>
      <c r="R364" s="68"/>
      <c r="S364" s="68"/>
      <c r="T364" s="69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T364" s="14" t="s">
        <v>648</v>
      </c>
      <c r="AU364" s="14" t="s">
        <v>169</v>
      </c>
    </row>
    <row r="365" spans="1:65" s="2" customFormat="1" ht="21.75" customHeight="1">
      <c r="A365" s="31"/>
      <c r="B365" s="32"/>
      <c r="C365" s="184" t="s">
        <v>1378</v>
      </c>
      <c r="D365" s="184" t="s">
        <v>164</v>
      </c>
      <c r="E365" s="185" t="s">
        <v>1379</v>
      </c>
      <c r="F365" s="186" t="s">
        <v>1380</v>
      </c>
      <c r="G365" s="187" t="s">
        <v>412</v>
      </c>
      <c r="H365" s="189"/>
      <c r="I365" s="189"/>
      <c r="J365" s="188">
        <f>ROUND(I365*H365,3)</f>
        <v>0</v>
      </c>
      <c r="K365" s="190"/>
      <c r="L365" s="36"/>
      <c r="M365" s="191" t="s">
        <v>1</v>
      </c>
      <c r="N365" s="192" t="s">
        <v>43</v>
      </c>
      <c r="O365" s="68"/>
      <c r="P365" s="193">
        <f>O365*H365</f>
        <v>0</v>
      </c>
      <c r="Q365" s="193">
        <v>0</v>
      </c>
      <c r="R365" s="193">
        <f>Q365*H365</f>
        <v>0</v>
      </c>
      <c r="S365" s="193">
        <v>0</v>
      </c>
      <c r="T365" s="194">
        <f>S365*H365</f>
        <v>0</v>
      </c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R365" s="195" t="s">
        <v>226</v>
      </c>
      <c r="AT365" s="195" t="s">
        <v>164</v>
      </c>
      <c r="AU365" s="195" t="s">
        <v>169</v>
      </c>
      <c r="AY365" s="14" t="s">
        <v>161</v>
      </c>
      <c r="BE365" s="196">
        <f>IF(N365="základná",J365,0)</f>
        <v>0</v>
      </c>
      <c r="BF365" s="196">
        <f>IF(N365="znížená",J365,0)</f>
        <v>0</v>
      </c>
      <c r="BG365" s="196">
        <f>IF(N365="zákl. prenesená",J365,0)</f>
        <v>0</v>
      </c>
      <c r="BH365" s="196">
        <f>IF(N365="zníž. prenesená",J365,0)</f>
        <v>0</v>
      </c>
      <c r="BI365" s="196">
        <f>IF(N365="nulová",J365,0)</f>
        <v>0</v>
      </c>
      <c r="BJ365" s="14" t="s">
        <v>169</v>
      </c>
      <c r="BK365" s="197">
        <f>ROUND(I365*H365,3)</f>
        <v>0</v>
      </c>
      <c r="BL365" s="14" t="s">
        <v>226</v>
      </c>
      <c r="BM365" s="195" t="s">
        <v>1381</v>
      </c>
    </row>
    <row r="366" spans="1:65" s="12" customFormat="1" ht="22.95" customHeight="1">
      <c r="B366" s="168"/>
      <c r="C366" s="169"/>
      <c r="D366" s="170" t="s">
        <v>76</v>
      </c>
      <c r="E366" s="182" t="s">
        <v>420</v>
      </c>
      <c r="F366" s="182" t="s">
        <v>421</v>
      </c>
      <c r="G366" s="169"/>
      <c r="H366" s="169"/>
      <c r="I366" s="172"/>
      <c r="J366" s="183">
        <f>BK366</f>
        <v>0</v>
      </c>
      <c r="K366" s="169"/>
      <c r="L366" s="174"/>
      <c r="M366" s="175"/>
      <c r="N366" s="176"/>
      <c r="O366" s="176"/>
      <c r="P366" s="177">
        <f>P367</f>
        <v>0</v>
      </c>
      <c r="Q366" s="176"/>
      <c r="R366" s="177">
        <f>R367</f>
        <v>0</v>
      </c>
      <c r="S366" s="176"/>
      <c r="T366" s="178">
        <f>T367</f>
        <v>0</v>
      </c>
      <c r="AR366" s="179" t="s">
        <v>169</v>
      </c>
      <c r="AT366" s="180" t="s">
        <v>76</v>
      </c>
      <c r="AU366" s="180" t="s">
        <v>85</v>
      </c>
      <c r="AY366" s="179" t="s">
        <v>161</v>
      </c>
      <c r="BK366" s="181">
        <f>BK367</f>
        <v>0</v>
      </c>
    </row>
    <row r="367" spans="1:65" s="2" customFormat="1" ht="21.75" customHeight="1">
      <c r="A367" s="31"/>
      <c r="B367" s="32"/>
      <c r="C367" s="184" t="s">
        <v>1382</v>
      </c>
      <c r="D367" s="184" t="s">
        <v>164</v>
      </c>
      <c r="E367" s="185" t="s">
        <v>420</v>
      </c>
      <c r="F367" s="186" t="s">
        <v>423</v>
      </c>
      <c r="G367" s="187" t="s">
        <v>418</v>
      </c>
      <c r="H367" s="188">
        <v>1</v>
      </c>
      <c r="I367" s="189"/>
      <c r="J367" s="188">
        <f>ROUND(I367*H367,3)</f>
        <v>0</v>
      </c>
      <c r="K367" s="190"/>
      <c r="L367" s="36"/>
      <c r="M367" s="191" t="s">
        <v>1</v>
      </c>
      <c r="N367" s="192" t="s">
        <v>43</v>
      </c>
      <c r="O367" s="68"/>
      <c r="P367" s="193">
        <f>O367*H367</f>
        <v>0</v>
      </c>
      <c r="Q367" s="193">
        <v>0</v>
      </c>
      <c r="R367" s="193">
        <f>Q367*H367</f>
        <v>0</v>
      </c>
      <c r="S367" s="193">
        <v>0</v>
      </c>
      <c r="T367" s="194">
        <f>S367*H367</f>
        <v>0</v>
      </c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R367" s="195" t="s">
        <v>226</v>
      </c>
      <c r="AT367" s="195" t="s">
        <v>164</v>
      </c>
      <c r="AU367" s="195" t="s">
        <v>169</v>
      </c>
      <c r="AY367" s="14" t="s">
        <v>161</v>
      </c>
      <c r="BE367" s="196">
        <f>IF(N367="základná",J367,0)</f>
        <v>0</v>
      </c>
      <c r="BF367" s="196">
        <f>IF(N367="znížená",J367,0)</f>
        <v>0</v>
      </c>
      <c r="BG367" s="196">
        <f>IF(N367="zákl. prenesená",J367,0)</f>
        <v>0</v>
      </c>
      <c r="BH367" s="196">
        <f>IF(N367="zníž. prenesená",J367,0)</f>
        <v>0</v>
      </c>
      <c r="BI367" s="196">
        <f>IF(N367="nulová",J367,0)</f>
        <v>0</v>
      </c>
      <c r="BJ367" s="14" t="s">
        <v>169</v>
      </c>
      <c r="BK367" s="197">
        <f>ROUND(I367*H367,3)</f>
        <v>0</v>
      </c>
      <c r="BL367" s="14" t="s">
        <v>226</v>
      </c>
      <c r="BM367" s="195" t="s">
        <v>1383</v>
      </c>
    </row>
    <row r="368" spans="1:65" s="12" customFormat="1" ht="22.95" customHeight="1">
      <c r="B368" s="168"/>
      <c r="C368" s="169"/>
      <c r="D368" s="170" t="s">
        <v>76</v>
      </c>
      <c r="E368" s="182" t="s">
        <v>425</v>
      </c>
      <c r="F368" s="182" t="s">
        <v>426</v>
      </c>
      <c r="G368" s="169"/>
      <c r="H368" s="169"/>
      <c r="I368" s="172"/>
      <c r="J368" s="183">
        <f>BK368</f>
        <v>0</v>
      </c>
      <c r="K368" s="169"/>
      <c r="L368" s="174"/>
      <c r="M368" s="175"/>
      <c r="N368" s="176"/>
      <c r="O368" s="176"/>
      <c r="P368" s="177">
        <f>P369</f>
        <v>0</v>
      </c>
      <c r="Q368" s="176"/>
      <c r="R368" s="177">
        <f>R369</f>
        <v>0</v>
      </c>
      <c r="S368" s="176"/>
      <c r="T368" s="178">
        <f>T369</f>
        <v>0</v>
      </c>
      <c r="AR368" s="179" t="s">
        <v>169</v>
      </c>
      <c r="AT368" s="180" t="s">
        <v>76</v>
      </c>
      <c r="AU368" s="180" t="s">
        <v>85</v>
      </c>
      <c r="AY368" s="179" t="s">
        <v>161</v>
      </c>
      <c r="BK368" s="181">
        <f>BK369</f>
        <v>0</v>
      </c>
    </row>
    <row r="369" spans="1:65" s="2" customFormat="1" ht="21.75" customHeight="1">
      <c r="A369" s="31"/>
      <c r="B369" s="32"/>
      <c r="C369" s="184" t="s">
        <v>1384</v>
      </c>
      <c r="D369" s="184" t="s">
        <v>164</v>
      </c>
      <c r="E369" s="185" t="s">
        <v>425</v>
      </c>
      <c r="F369" s="186" t="s">
        <v>428</v>
      </c>
      <c r="G369" s="187" t="s">
        <v>418</v>
      </c>
      <c r="H369" s="188">
        <v>1</v>
      </c>
      <c r="I369" s="189"/>
      <c r="J369" s="188">
        <f>ROUND(I369*H369,3)</f>
        <v>0</v>
      </c>
      <c r="K369" s="190"/>
      <c r="L369" s="36"/>
      <c r="M369" s="191" t="s">
        <v>1</v>
      </c>
      <c r="N369" s="192" t="s">
        <v>43</v>
      </c>
      <c r="O369" s="68"/>
      <c r="P369" s="193">
        <f>O369*H369</f>
        <v>0</v>
      </c>
      <c r="Q369" s="193">
        <v>0</v>
      </c>
      <c r="R369" s="193">
        <f>Q369*H369</f>
        <v>0</v>
      </c>
      <c r="S369" s="193">
        <v>0</v>
      </c>
      <c r="T369" s="194">
        <f>S369*H369</f>
        <v>0</v>
      </c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R369" s="195" t="s">
        <v>226</v>
      </c>
      <c r="AT369" s="195" t="s">
        <v>164</v>
      </c>
      <c r="AU369" s="195" t="s">
        <v>169</v>
      </c>
      <c r="AY369" s="14" t="s">
        <v>161</v>
      </c>
      <c r="BE369" s="196">
        <f>IF(N369="základná",J369,0)</f>
        <v>0</v>
      </c>
      <c r="BF369" s="196">
        <f>IF(N369="znížená",J369,0)</f>
        <v>0</v>
      </c>
      <c r="BG369" s="196">
        <f>IF(N369="zákl. prenesená",J369,0)</f>
        <v>0</v>
      </c>
      <c r="BH369" s="196">
        <f>IF(N369="zníž. prenesená",J369,0)</f>
        <v>0</v>
      </c>
      <c r="BI369" s="196">
        <f>IF(N369="nulová",J369,0)</f>
        <v>0</v>
      </c>
      <c r="BJ369" s="14" t="s">
        <v>169</v>
      </c>
      <c r="BK369" s="197">
        <f>ROUND(I369*H369,3)</f>
        <v>0</v>
      </c>
      <c r="BL369" s="14" t="s">
        <v>226</v>
      </c>
      <c r="BM369" s="195" t="s">
        <v>1385</v>
      </c>
    </row>
    <row r="370" spans="1:65" s="12" customFormat="1" ht="22.95" customHeight="1">
      <c r="B370" s="168"/>
      <c r="C370" s="169"/>
      <c r="D370" s="170" t="s">
        <v>76</v>
      </c>
      <c r="E370" s="182" t="s">
        <v>435</v>
      </c>
      <c r="F370" s="182" t="s">
        <v>436</v>
      </c>
      <c r="G370" s="169"/>
      <c r="H370" s="169"/>
      <c r="I370" s="172"/>
      <c r="J370" s="183">
        <f>BK370</f>
        <v>0</v>
      </c>
      <c r="K370" s="169"/>
      <c r="L370" s="174"/>
      <c r="M370" s="175"/>
      <c r="N370" s="176"/>
      <c r="O370" s="176"/>
      <c r="P370" s="177">
        <f>P371</f>
        <v>0</v>
      </c>
      <c r="Q370" s="176"/>
      <c r="R370" s="177">
        <f>R371</f>
        <v>0</v>
      </c>
      <c r="S370" s="176"/>
      <c r="T370" s="178">
        <f>T371</f>
        <v>0</v>
      </c>
      <c r="AR370" s="179" t="s">
        <v>169</v>
      </c>
      <c r="AT370" s="180" t="s">
        <v>76</v>
      </c>
      <c r="AU370" s="180" t="s">
        <v>85</v>
      </c>
      <c r="AY370" s="179" t="s">
        <v>161</v>
      </c>
      <c r="BK370" s="181">
        <f>BK371</f>
        <v>0</v>
      </c>
    </row>
    <row r="371" spans="1:65" s="2" customFormat="1" ht="21.75" customHeight="1">
      <c r="A371" s="31"/>
      <c r="B371" s="32"/>
      <c r="C371" s="184" t="s">
        <v>1386</v>
      </c>
      <c r="D371" s="184" t="s">
        <v>164</v>
      </c>
      <c r="E371" s="185" t="s">
        <v>435</v>
      </c>
      <c r="F371" s="186" t="s">
        <v>438</v>
      </c>
      <c r="G371" s="187" t="s">
        <v>418</v>
      </c>
      <c r="H371" s="188">
        <v>1</v>
      </c>
      <c r="I371" s="189"/>
      <c r="J371" s="188">
        <f>ROUND(I371*H371,3)</f>
        <v>0</v>
      </c>
      <c r="K371" s="190"/>
      <c r="L371" s="36"/>
      <c r="M371" s="191" t="s">
        <v>1</v>
      </c>
      <c r="N371" s="192" t="s">
        <v>43</v>
      </c>
      <c r="O371" s="68"/>
      <c r="P371" s="193">
        <f>O371*H371</f>
        <v>0</v>
      </c>
      <c r="Q371" s="193">
        <v>0</v>
      </c>
      <c r="R371" s="193">
        <f>Q371*H371</f>
        <v>0</v>
      </c>
      <c r="S371" s="193">
        <v>0</v>
      </c>
      <c r="T371" s="194">
        <f>S371*H371</f>
        <v>0</v>
      </c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R371" s="195" t="s">
        <v>226</v>
      </c>
      <c r="AT371" s="195" t="s">
        <v>164</v>
      </c>
      <c r="AU371" s="195" t="s">
        <v>169</v>
      </c>
      <c r="AY371" s="14" t="s">
        <v>161</v>
      </c>
      <c r="BE371" s="196">
        <f>IF(N371="základná",J371,0)</f>
        <v>0</v>
      </c>
      <c r="BF371" s="196">
        <f>IF(N371="znížená",J371,0)</f>
        <v>0</v>
      </c>
      <c r="BG371" s="196">
        <f>IF(N371="zákl. prenesená",J371,0)</f>
        <v>0</v>
      </c>
      <c r="BH371" s="196">
        <f>IF(N371="zníž. prenesená",J371,0)</f>
        <v>0</v>
      </c>
      <c r="BI371" s="196">
        <f>IF(N371="nulová",J371,0)</f>
        <v>0</v>
      </c>
      <c r="BJ371" s="14" t="s">
        <v>169</v>
      </c>
      <c r="BK371" s="197">
        <f>ROUND(I371*H371,3)</f>
        <v>0</v>
      </c>
      <c r="BL371" s="14" t="s">
        <v>226</v>
      </c>
      <c r="BM371" s="195" t="s">
        <v>1387</v>
      </c>
    </row>
    <row r="372" spans="1:65" s="12" customFormat="1" ht="22.95" customHeight="1">
      <c r="B372" s="168"/>
      <c r="C372" s="169"/>
      <c r="D372" s="170" t="s">
        <v>76</v>
      </c>
      <c r="E372" s="182" t="s">
        <v>1388</v>
      </c>
      <c r="F372" s="182" t="s">
        <v>1389</v>
      </c>
      <c r="G372" s="169"/>
      <c r="H372" s="169"/>
      <c r="I372" s="172"/>
      <c r="J372" s="183">
        <f>BK372</f>
        <v>0</v>
      </c>
      <c r="K372" s="169"/>
      <c r="L372" s="174"/>
      <c r="M372" s="175"/>
      <c r="N372" s="176"/>
      <c r="O372" s="176"/>
      <c r="P372" s="177">
        <f>P373</f>
        <v>0</v>
      </c>
      <c r="Q372" s="176"/>
      <c r="R372" s="177">
        <f>R373</f>
        <v>0</v>
      </c>
      <c r="S372" s="176"/>
      <c r="T372" s="178">
        <f>T373</f>
        <v>0</v>
      </c>
      <c r="AR372" s="179" t="s">
        <v>169</v>
      </c>
      <c r="AT372" s="180" t="s">
        <v>76</v>
      </c>
      <c r="AU372" s="180" t="s">
        <v>85</v>
      </c>
      <c r="AY372" s="179" t="s">
        <v>161</v>
      </c>
      <c r="BK372" s="181">
        <f>BK373</f>
        <v>0</v>
      </c>
    </row>
    <row r="373" spans="1:65" s="2" customFormat="1" ht="21.75" customHeight="1">
      <c r="A373" s="31"/>
      <c r="B373" s="32"/>
      <c r="C373" s="184" t="s">
        <v>1390</v>
      </c>
      <c r="D373" s="184" t="s">
        <v>164</v>
      </c>
      <c r="E373" s="185" t="s">
        <v>1388</v>
      </c>
      <c r="F373" s="186" t="s">
        <v>1391</v>
      </c>
      <c r="G373" s="187" t="s">
        <v>418</v>
      </c>
      <c r="H373" s="188">
        <v>1</v>
      </c>
      <c r="I373" s="189"/>
      <c r="J373" s="188">
        <f>ROUND(I373*H373,3)</f>
        <v>0</v>
      </c>
      <c r="K373" s="190"/>
      <c r="L373" s="36"/>
      <c r="M373" s="191" t="s">
        <v>1</v>
      </c>
      <c r="N373" s="192" t="s">
        <v>43</v>
      </c>
      <c r="O373" s="68"/>
      <c r="P373" s="193">
        <f>O373*H373</f>
        <v>0</v>
      </c>
      <c r="Q373" s="193">
        <v>0</v>
      </c>
      <c r="R373" s="193">
        <f>Q373*H373</f>
        <v>0</v>
      </c>
      <c r="S373" s="193">
        <v>0</v>
      </c>
      <c r="T373" s="194">
        <f>S373*H373</f>
        <v>0</v>
      </c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R373" s="195" t="s">
        <v>226</v>
      </c>
      <c r="AT373" s="195" t="s">
        <v>164</v>
      </c>
      <c r="AU373" s="195" t="s">
        <v>169</v>
      </c>
      <c r="AY373" s="14" t="s">
        <v>161</v>
      </c>
      <c r="BE373" s="196">
        <f>IF(N373="základná",J373,0)</f>
        <v>0</v>
      </c>
      <c r="BF373" s="196">
        <f>IF(N373="znížená",J373,0)</f>
        <v>0</v>
      </c>
      <c r="BG373" s="196">
        <f>IF(N373="zákl. prenesená",J373,0)</f>
        <v>0</v>
      </c>
      <c r="BH373" s="196">
        <f>IF(N373="zníž. prenesená",J373,0)</f>
        <v>0</v>
      </c>
      <c r="BI373" s="196">
        <f>IF(N373="nulová",J373,0)</f>
        <v>0</v>
      </c>
      <c r="BJ373" s="14" t="s">
        <v>169</v>
      </c>
      <c r="BK373" s="197">
        <f>ROUND(I373*H373,3)</f>
        <v>0</v>
      </c>
      <c r="BL373" s="14" t="s">
        <v>226</v>
      </c>
      <c r="BM373" s="195" t="s">
        <v>1392</v>
      </c>
    </row>
    <row r="374" spans="1:65" s="12" customFormat="1" ht="22.95" customHeight="1">
      <c r="B374" s="168"/>
      <c r="C374" s="169"/>
      <c r="D374" s="170" t="s">
        <v>76</v>
      </c>
      <c r="E374" s="182" t="s">
        <v>519</v>
      </c>
      <c r="F374" s="182" t="s">
        <v>520</v>
      </c>
      <c r="G374" s="169"/>
      <c r="H374" s="169"/>
      <c r="I374" s="172"/>
      <c r="J374" s="183">
        <f>BK374</f>
        <v>0</v>
      </c>
      <c r="K374" s="169"/>
      <c r="L374" s="174"/>
      <c r="M374" s="175"/>
      <c r="N374" s="176"/>
      <c r="O374" s="176"/>
      <c r="P374" s="177">
        <f>P375</f>
        <v>0</v>
      </c>
      <c r="Q374" s="176"/>
      <c r="R374" s="177">
        <f>R375</f>
        <v>0</v>
      </c>
      <c r="S374" s="176"/>
      <c r="T374" s="178">
        <f>T375</f>
        <v>0</v>
      </c>
      <c r="AR374" s="179" t="s">
        <v>169</v>
      </c>
      <c r="AT374" s="180" t="s">
        <v>76</v>
      </c>
      <c r="AU374" s="180" t="s">
        <v>85</v>
      </c>
      <c r="AY374" s="179" t="s">
        <v>161</v>
      </c>
      <c r="BK374" s="181">
        <f>BK375</f>
        <v>0</v>
      </c>
    </row>
    <row r="375" spans="1:65" s="2" customFormat="1" ht="16.5" customHeight="1">
      <c r="A375" s="31"/>
      <c r="B375" s="32"/>
      <c r="C375" s="184" t="s">
        <v>1393</v>
      </c>
      <c r="D375" s="184" t="s">
        <v>164</v>
      </c>
      <c r="E375" s="185" t="s">
        <v>519</v>
      </c>
      <c r="F375" s="186" t="s">
        <v>522</v>
      </c>
      <c r="G375" s="187" t="s">
        <v>418</v>
      </c>
      <c r="H375" s="188">
        <v>1</v>
      </c>
      <c r="I375" s="189"/>
      <c r="J375" s="188">
        <f>ROUND(I375*H375,3)</f>
        <v>0</v>
      </c>
      <c r="K375" s="190"/>
      <c r="L375" s="36"/>
      <c r="M375" s="191" t="s">
        <v>1</v>
      </c>
      <c r="N375" s="192" t="s">
        <v>43</v>
      </c>
      <c r="O375" s="68"/>
      <c r="P375" s="193">
        <f>O375*H375</f>
        <v>0</v>
      </c>
      <c r="Q375" s="193">
        <v>0</v>
      </c>
      <c r="R375" s="193">
        <f>Q375*H375</f>
        <v>0</v>
      </c>
      <c r="S375" s="193">
        <v>0</v>
      </c>
      <c r="T375" s="194">
        <f>S375*H375</f>
        <v>0</v>
      </c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R375" s="195" t="s">
        <v>226</v>
      </c>
      <c r="AT375" s="195" t="s">
        <v>164</v>
      </c>
      <c r="AU375" s="195" t="s">
        <v>169</v>
      </c>
      <c r="AY375" s="14" t="s">
        <v>161</v>
      </c>
      <c r="BE375" s="196">
        <f>IF(N375="základná",J375,0)</f>
        <v>0</v>
      </c>
      <c r="BF375" s="196">
        <f>IF(N375="znížená",J375,0)</f>
        <v>0</v>
      </c>
      <c r="BG375" s="196">
        <f>IF(N375="zákl. prenesená",J375,0)</f>
        <v>0</v>
      </c>
      <c r="BH375" s="196">
        <f>IF(N375="zníž. prenesená",J375,0)</f>
        <v>0</v>
      </c>
      <c r="BI375" s="196">
        <f>IF(N375="nulová",J375,0)</f>
        <v>0</v>
      </c>
      <c r="BJ375" s="14" t="s">
        <v>169</v>
      </c>
      <c r="BK375" s="197">
        <f>ROUND(I375*H375,3)</f>
        <v>0</v>
      </c>
      <c r="BL375" s="14" t="s">
        <v>226</v>
      </c>
      <c r="BM375" s="195" t="s">
        <v>1394</v>
      </c>
    </row>
    <row r="376" spans="1:65" s="12" customFormat="1" ht="22.95" customHeight="1">
      <c r="B376" s="168"/>
      <c r="C376" s="169"/>
      <c r="D376" s="170" t="s">
        <v>76</v>
      </c>
      <c r="E376" s="182" t="s">
        <v>1395</v>
      </c>
      <c r="F376" s="182" t="s">
        <v>1396</v>
      </c>
      <c r="G376" s="169"/>
      <c r="H376" s="169"/>
      <c r="I376" s="172"/>
      <c r="J376" s="183">
        <f>BK376</f>
        <v>0</v>
      </c>
      <c r="K376" s="169"/>
      <c r="L376" s="174"/>
      <c r="M376" s="175"/>
      <c r="N376" s="176"/>
      <c r="O376" s="176"/>
      <c r="P376" s="177">
        <f>P377</f>
        <v>0</v>
      </c>
      <c r="Q376" s="176"/>
      <c r="R376" s="177">
        <f>R377</f>
        <v>0</v>
      </c>
      <c r="S376" s="176"/>
      <c r="T376" s="178">
        <f>T377</f>
        <v>0</v>
      </c>
      <c r="AR376" s="179" t="s">
        <v>169</v>
      </c>
      <c r="AT376" s="180" t="s">
        <v>76</v>
      </c>
      <c r="AU376" s="180" t="s">
        <v>85</v>
      </c>
      <c r="AY376" s="179" t="s">
        <v>161</v>
      </c>
      <c r="BK376" s="181">
        <f>BK377</f>
        <v>0</v>
      </c>
    </row>
    <row r="377" spans="1:65" s="2" customFormat="1" ht="21.75" customHeight="1">
      <c r="A377" s="31"/>
      <c r="B377" s="32"/>
      <c r="C377" s="184" t="s">
        <v>1397</v>
      </c>
      <c r="D377" s="184" t="s">
        <v>164</v>
      </c>
      <c r="E377" s="185" t="s">
        <v>1395</v>
      </c>
      <c r="F377" s="186" t="s">
        <v>1398</v>
      </c>
      <c r="G377" s="187" t="s">
        <v>418</v>
      </c>
      <c r="H377" s="188">
        <v>1</v>
      </c>
      <c r="I377" s="189"/>
      <c r="J377" s="188">
        <f>ROUND(I377*H377,3)</f>
        <v>0</v>
      </c>
      <c r="K377" s="190"/>
      <c r="L377" s="36"/>
      <c r="M377" s="191" t="s">
        <v>1</v>
      </c>
      <c r="N377" s="192" t="s">
        <v>43</v>
      </c>
      <c r="O377" s="68"/>
      <c r="P377" s="193">
        <f>O377*H377</f>
        <v>0</v>
      </c>
      <c r="Q377" s="193">
        <v>0</v>
      </c>
      <c r="R377" s="193">
        <f>Q377*H377</f>
        <v>0</v>
      </c>
      <c r="S377" s="193">
        <v>0</v>
      </c>
      <c r="T377" s="194">
        <f>S377*H377</f>
        <v>0</v>
      </c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R377" s="195" t="s">
        <v>226</v>
      </c>
      <c r="AT377" s="195" t="s">
        <v>164</v>
      </c>
      <c r="AU377" s="195" t="s">
        <v>169</v>
      </c>
      <c r="AY377" s="14" t="s">
        <v>161</v>
      </c>
      <c r="BE377" s="196">
        <f>IF(N377="základná",J377,0)</f>
        <v>0</v>
      </c>
      <c r="BF377" s="196">
        <f>IF(N377="znížená",J377,0)</f>
        <v>0</v>
      </c>
      <c r="BG377" s="196">
        <f>IF(N377="zákl. prenesená",J377,0)</f>
        <v>0</v>
      </c>
      <c r="BH377" s="196">
        <f>IF(N377="zníž. prenesená",J377,0)</f>
        <v>0</v>
      </c>
      <c r="BI377" s="196">
        <f>IF(N377="nulová",J377,0)</f>
        <v>0</v>
      </c>
      <c r="BJ377" s="14" t="s">
        <v>169</v>
      </c>
      <c r="BK377" s="197">
        <f>ROUND(I377*H377,3)</f>
        <v>0</v>
      </c>
      <c r="BL377" s="14" t="s">
        <v>226</v>
      </c>
      <c r="BM377" s="195" t="s">
        <v>1399</v>
      </c>
    </row>
    <row r="378" spans="1:65" s="12" customFormat="1" ht="22.95" customHeight="1">
      <c r="B378" s="168"/>
      <c r="C378" s="169"/>
      <c r="D378" s="170" t="s">
        <v>76</v>
      </c>
      <c r="E378" s="182" t="s">
        <v>1400</v>
      </c>
      <c r="F378" s="182" t="s">
        <v>1401</v>
      </c>
      <c r="G378" s="169"/>
      <c r="H378" s="169"/>
      <c r="I378" s="172"/>
      <c r="J378" s="183">
        <f>BK378</f>
        <v>0</v>
      </c>
      <c r="K378" s="169"/>
      <c r="L378" s="174"/>
      <c r="M378" s="175"/>
      <c r="N378" s="176"/>
      <c r="O378" s="176"/>
      <c r="P378" s="177">
        <f>SUM(P379:P386)</f>
        <v>0</v>
      </c>
      <c r="Q378" s="176"/>
      <c r="R378" s="177">
        <f>SUM(R379:R386)</f>
        <v>41.454478549120005</v>
      </c>
      <c r="S378" s="176"/>
      <c r="T378" s="178">
        <f>SUM(T379:T386)</f>
        <v>0</v>
      </c>
      <c r="AR378" s="179" t="s">
        <v>169</v>
      </c>
      <c r="AT378" s="180" t="s">
        <v>76</v>
      </c>
      <c r="AU378" s="180" t="s">
        <v>85</v>
      </c>
      <c r="AY378" s="179" t="s">
        <v>161</v>
      </c>
      <c r="BK378" s="181">
        <f>SUM(BK379:BK386)</f>
        <v>0</v>
      </c>
    </row>
    <row r="379" spans="1:65" s="2" customFormat="1" ht="44.25" customHeight="1">
      <c r="A379" s="31"/>
      <c r="B379" s="32"/>
      <c r="C379" s="184" t="s">
        <v>1402</v>
      </c>
      <c r="D379" s="184" t="s">
        <v>164</v>
      </c>
      <c r="E379" s="185" t="s">
        <v>1403</v>
      </c>
      <c r="F379" s="186" t="s">
        <v>1404</v>
      </c>
      <c r="G379" s="187" t="s">
        <v>173</v>
      </c>
      <c r="H379" s="188">
        <v>28.738</v>
      </c>
      <c r="I379" s="189"/>
      <c r="J379" s="188">
        <f t="shared" ref="J379:J384" si="90">ROUND(I379*H379,3)</f>
        <v>0</v>
      </c>
      <c r="K379" s="190"/>
      <c r="L379" s="36"/>
      <c r="M379" s="191" t="s">
        <v>1</v>
      </c>
      <c r="N379" s="192" t="s">
        <v>43</v>
      </c>
      <c r="O379" s="68"/>
      <c r="P379" s="193">
        <f t="shared" ref="P379:P384" si="91">O379*H379</f>
        <v>0</v>
      </c>
      <c r="Q379" s="193">
        <v>4.2279999999999998E-2</v>
      </c>
      <c r="R379" s="193">
        <f t="shared" ref="R379:R384" si="92">Q379*H379</f>
        <v>1.2150426399999998</v>
      </c>
      <c r="S379" s="193">
        <v>0</v>
      </c>
      <c r="T379" s="194">
        <f t="shared" ref="T379:T384" si="93">S379*H379</f>
        <v>0</v>
      </c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R379" s="195" t="s">
        <v>226</v>
      </c>
      <c r="AT379" s="195" t="s">
        <v>164</v>
      </c>
      <c r="AU379" s="195" t="s">
        <v>169</v>
      </c>
      <c r="AY379" s="14" t="s">
        <v>161</v>
      </c>
      <c r="BE379" s="196">
        <f t="shared" ref="BE379:BE384" si="94">IF(N379="základná",J379,0)</f>
        <v>0</v>
      </c>
      <c r="BF379" s="196">
        <f t="shared" ref="BF379:BF384" si="95">IF(N379="znížená",J379,0)</f>
        <v>0</v>
      </c>
      <c r="BG379" s="196">
        <f t="shared" ref="BG379:BG384" si="96">IF(N379="zákl. prenesená",J379,0)</f>
        <v>0</v>
      </c>
      <c r="BH379" s="196">
        <f t="shared" ref="BH379:BH384" si="97">IF(N379="zníž. prenesená",J379,0)</f>
        <v>0</v>
      </c>
      <c r="BI379" s="196">
        <f t="shared" ref="BI379:BI384" si="98">IF(N379="nulová",J379,0)</f>
        <v>0</v>
      </c>
      <c r="BJ379" s="14" t="s">
        <v>169</v>
      </c>
      <c r="BK379" s="197">
        <f t="shared" ref="BK379:BK384" si="99">ROUND(I379*H379,3)</f>
        <v>0</v>
      </c>
      <c r="BL379" s="14" t="s">
        <v>226</v>
      </c>
      <c r="BM379" s="195" t="s">
        <v>1405</v>
      </c>
    </row>
    <row r="380" spans="1:65" s="2" customFormat="1" ht="33" customHeight="1">
      <c r="A380" s="31"/>
      <c r="B380" s="32"/>
      <c r="C380" s="184" t="s">
        <v>1406</v>
      </c>
      <c r="D380" s="184" t="s">
        <v>164</v>
      </c>
      <c r="E380" s="185" t="s">
        <v>1407</v>
      </c>
      <c r="F380" s="186" t="s">
        <v>1408</v>
      </c>
      <c r="G380" s="187" t="s">
        <v>173</v>
      </c>
      <c r="H380" s="188">
        <v>1151.72</v>
      </c>
      <c r="I380" s="189"/>
      <c r="J380" s="188">
        <f t="shared" si="90"/>
        <v>0</v>
      </c>
      <c r="K380" s="190"/>
      <c r="L380" s="36"/>
      <c r="M380" s="191" t="s">
        <v>1</v>
      </c>
      <c r="N380" s="192" t="s">
        <v>43</v>
      </c>
      <c r="O380" s="68"/>
      <c r="P380" s="193">
        <f t="shared" si="91"/>
        <v>0</v>
      </c>
      <c r="Q380" s="193">
        <v>1.1875E-2</v>
      </c>
      <c r="R380" s="193">
        <f t="shared" si="92"/>
        <v>13.676675000000001</v>
      </c>
      <c r="S380" s="193">
        <v>0</v>
      </c>
      <c r="T380" s="194">
        <f t="shared" si="93"/>
        <v>0</v>
      </c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R380" s="195" t="s">
        <v>226</v>
      </c>
      <c r="AT380" s="195" t="s">
        <v>164</v>
      </c>
      <c r="AU380" s="195" t="s">
        <v>169</v>
      </c>
      <c r="AY380" s="14" t="s">
        <v>161</v>
      </c>
      <c r="BE380" s="196">
        <f t="shared" si="94"/>
        <v>0</v>
      </c>
      <c r="BF380" s="196">
        <f t="shared" si="95"/>
        <v>0</v>
      </c>
      <c r="BG380" s="196">
        <f t="shared" si="96"/>
        <v>0</v>
      </c>
      <c r="BH380" s="196">
        <f t="shared" si="97"/>
        <v>0</v>
      </c>
      <c r="BI380" s="196">
        <f t="shared" si="98"/>
        <v>0</v>
      </c>
      <c r="BJ380" s="14" t="s">
        <v>169</v>
      </c>
      <c r="BK380" s="197">
        <f t="shared" si="99"/>
        <v>0</v>
      </c>
      <c r="BL380" s="14" t="s">
        <v>226</v>
      </c>
      <c r="BM380" s="195" t="s">
        <v>1409</v>
      </c>
    </row>
    <row r="381" spans="1:65" s="2" customFormat="1" ht="33" customHeight="1">
      <c r="A381" s="31"/>
      <c r="B381" s="32"/>
      <c r="C381" s="184" t="s">
        <v>1410</v>
      </c>
      <c r="D381" s="184" t="s">
        <v>164</v>
      </c>
      <c r="E381" s="185" t="s">
        <v>1411</v>
      </c>
      <c r="F381" s="186" t="s">
        <v>1412</v>
      </c>
      <c r="G381" s="187" t="s">
        <v>173</v>
      </c>
      <c r="H381" s="188">
        <v>547.57000000000005</v>
      </c>
      <c r="I381" s="189"/>
      <c r="J381" s="188">
        <f t="shared" si="90"/>
        <v>0</v>
      </c>
      <c r="K381" s="190"/>
      <c r="L381" s="36"/>
      <c r="M381" s="191" t="s">
        <v>1</v>
      </c>
      <c r="N381" s="192" t="s">
        <v>43</v>
      </c>
      <c r="O381" s="68"/>
      <c r="P381" s="193">
        <f t="shared" si="91"/>
        <v>0</v>
      </c>
      <c r="Q381" s="193">
        <v>1.1875E-2</v>
      </c>
      <c r="R381" s="193">
        <f t="shared" si="92"/>
        <v>6.5023937500000004</v>
      </c>
      <c r="S381" s="193">
        <v>0</v>
      </c>
      <c r="T381" s="194">
        <f t="shared" si="93"/>
        <v>0</v>
      </c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R381" s="195" t="s">
        <v>226</v>
      </c>
      <c r="AT381" s="195" t="s">
        <v>164</v>
      </c>
      <c r="AU381" s="195" t="s">
        <v>169</v>
      </c>
      <c r="AY381" s="14" t="s">
        <v>161</v>
      </c>
      <c r="BE381" s="196">
        <f t="shared" si="94"/>
        <v>0</v>
      </c>
      <c r="BF381" s="196">
        <f t="shared" si="95"/>
        <v>0</v>
      </c>
      <c r="BG381" s="196">
        <f t="shared" si="96"/>
        <v>0</v>
      </c>
      <c r="BH381" s="196">
        <f t="shared" si="97"/>
        <v>0</v>
      </c>
      <c r="BI381" s="196">
        <f t="shared" si="98"/>
        <v>0</v>
      </c>
      <c r="BJ381" s="14" t="s">
        <v>169</v>
      </c>
      <c r="BK381" s="197">
        <f t="shared" si="99"/>
        <v>0</v>
      </c>
      <c r="BL381" s="14" t="s">
        <v>226</v>
      </c>
      <c r="BM381" s="195" t="s">
        <v>1413</v>
      </c>
    </row>
    <row r="382" spans="1:65" s="2" customFormat="1" ht="33" customHeight="1">
      <c r="A382" s="31"/>
      <c r="B382" s="32"/>
      <c r="C382" s="184" t="s">
        <v>1414</v>
      </c>
      <c r="D382" s="184" t="s">
        <v>164</v>
      </c>
      <c r="E382" s="185" t="s">
        <v>1415</v>
      </c>
      <c r="F382" s="186" t="s">
        <v>1416</v>
      </c>
      <c r="G382" s="187" t="s">
        <v>244</v>
      </c>
      <c r="H382" s="188">
        <v>1512.63</v>
      </c>
      <c r="I382" s="189"/>
      <c r="J382" s="188">
        <f t="shared" si="90"/>
        <v>0</v>
      </c>
      <c r="K382" s="190"/>
      <c r="L382" s="36"/>
      <c r="M382" s="191" t="s">
        <v>1</v>
      </c>
      <c r="N382" s="192" t="s">
        <v>43</v>
      </c>
      <c r="O382" s="68"/>
      <c r="P382" s="193">
        <f t="shared" si="91"/>
        <v>0</v>
      </c>
      <c r="Q382" s="193">
        <v>5.1224000000000003E-5</v>
      </c>
      <c r="R382" s="193">
        <f t="shared" si="92"/>
        <v>7.7482959120000014E-2</v>
      </c>
      <c r="S382" s="193">
        <v>0</v>
      </c>
      <c r="T382" s="194">
        <f t="shared" si="93"/>
        <v>0</v>
      </c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R382" s="195" t="s">
        <v>226</v>
      </c>
      <c r="AT382" s="195" t="s">
        <v>164</v>
      </c>
      <c r="AU382" s="195" t="s">
        <v>169</v>
      </c>
      <c r="AY382" s="14" t="s">
        <v>161</v>
      </c>
      <c r="BE382" s="196">
        <f t="shared" si="94"/>
        <v>0</v>
      </c>
      <c r="BF382" s="196">
        <f t="shared" si="95"/>
        <v>0</v>
      </c>
      <c r="BG382" s="196">
        <f t="shared" si="96"/>
        <v>0</v>
      </c>
      <c r="BH382" s="196">
        <f t="shared" si="97"/>
        <v>0</v>
      </c>
      <c r="BI382" s="196">
        <f t="shared" si="98"/>
        <v>0</v>
      </c>
      <c r="BJ382" s="14" t="s">
        <v>169</v>
      </c>
      <c r="BK382" s="197">
        <f t="shared" si="99"/>
        <v>0</v>
      </c>
      <c r="BL382" s="14" t="s">
        <v>226</v>
      </c>
      <c r="BM382" s="195" t="s">
        <v>1417</v>
      </c>
    </row>
    <row r="383" spans="1:65" s="2" customFormat="1" ht="55.5" customHeight="1">
      <c r="A383" s="31"/>
      <c r="B383" s="32"/>
      <c r="C383" s="184" t="s">
        <v>1418</v>
      </c>
      <c r="D383" s="184" t="s">
        <v>164</v>
      </c>
      <c r="E383" s="185" t="s">
        <v>1419</v>
      </c>
      <c r="F383" s="186" t="s">
        <v>1420</v>
      </c>
      <c r="G383" s="187" t="s">
        <v>173</v>
      </c>
      <c r="H383" s="188">
        <v>214.25</v>
      </c>
      <c r="I383" s="189"/>
      <c r="J383" s="188">
        <f t="shared" si="90"/>
        <v>0</v>
      </c>
      <c r="K383" s="190"/>
      <c r="L383" s="36"/>
      <c r="M383" s="191" t="s">
        <v>1</v>
      </c>
      <c r="N383" s="192" t="s">
        <v>43</v>
      </c>
      <c r="O383" s="68"/>
      <c r="P383" s="193">
        <f t="shared" si="91"/>
        <v>0</v>
      </c>
      <c r="Q383" s="193">
        <v>9.0360000000000006E-3</v>
      </c>
      <c r="R383" s="193">
        <f t="shared" si="92"/>
        <v>1.9359630000000001</v>
      </c>
      <c r="S383" s="193">
        <v>0</v>
      </c>
      <c r="T383" s="194">
        <f t="shared" si="93"/>
        <v>0</v>
      </c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R383" s="195" t="s">
        <v>226</v>
      </c>
      <c r="AT383" s="195" t="s">
        <v>164</v>
      </c>
      <c r="AU383" s="195" t="s">
        <v>169</v>
      </c>
      <c r="AY383" s="14" t="s">
        <v>161</v>
      </c>
      <c r="BE383" s="196">
        <f t="shared" si="94"/>
        <v>0</v>
      </c>
      <c r="BF383" s="196">
        <f t="shared" si="95"/>
        <v>0</v>
      </c>
      <c r="BG383" s="196">
        <f t="shared" si="96"/>
        <v>0</v>
      </c>
      <c r="BH383" s="196">
        <f t="shared" si="97"/>
        <v>0</v>
      </c>
      <c r="BI383" s="196">
        <f t="shared" si="98"/>
        <v>0</v>
      </c>
      <c r="BJ383" s="14" t="s">
        <v>169</v>
      </c>
      <c r="BK383" s="197">
        <f t="shared" si="99"/>
        <v>0</v>
      </c>
      <c r="BL383" s="14" t="s">
        <v>226</v>
      </c>
      <c r="BM383" s="195" t="s">
        <v>1421</v>
      </c>
    </row>
    <row r="384" spans="1:65" s="2" customFormat="1" ht="21.75" customHeight="1">
      <c r="A384" s="31"/>
      <c r="B384" s="32"/>
      <c r="C384" s="198" t="s">
        <v>1422</v>
      </c>
      <c r="D384" s="198" t="s">
        <v>272</v>
      </c>
      <c r="E384" s="199" t="s">
        <v>1423</v>
      </c>
      <c r="F384" s="200" t="s">
        <v>1424</v>
      </c>
      <c r="G384" s="201" t="s">
        <v>244</v>
      </c>
      <c r="H384" s="202">
        <v>1570.8</v>
      </c>
      <c r="I384" s="203"/>
      <c r="J384" s="202">
        <f t="shared" si="90"/>
        <v>0</v>
      </c>
      <c r="K384" s="204"/>
      <c r="L384" s="205"/>
      <c r="M384" s="206" t="s">
        <v>1</v>
      </c>
      <c r="N384" s="207" t="s">
        <v>43</v>
      </c>
      <c r="O384" s="68"/>
      <c r="P384" s="193">
        <f t="shared" si="91"/>
        <v>0</v>
      </c>
      <c r="Q384" s="193">
        <v>1.1488999999999999E-2</v>
      </c>
      <c r="R384" s="193">
        <f t="shared" si="92"/>
        <v>18.0469212</v>
      </c>
      <c r="S384" s="193">
        <v>0</v>
      </c>
      <c r="T384" s="194">
        <f t="shared" si="93"/>
        <v>0</v>
      </c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R384" s="195" t="s">
        <v>293</v>
      </c>
      <c r="AT384" s="195" t="s">
        <v>272</v>
      </c>
      <c r="AU384" s="195" t="s">
        <v>169</v>
      </c>
      <c r="AY384" s="14" t="s">
        <v>161</v>
      </c>
      <c r="BE384" s="196">
        <f t="shared" si="94"/>
        <v>0</v>
      </c>
      <c r="BF384" s="196">
        <f t="shared" si="95"/>
        <v>0</v>
      </c>
      <c r="BG384" s="196">
        <f t="shared" si="96"/>
        <v>0</v>
      </c>
      <c r="BH384" s="196">
        <f t="shared" si="97"/>
        <v>0</v>
      </c>
      <c r="BI384" s="196">
        <f t="shared" si="98"/>
        <v>0</v>
      </c>
      <c r="BJ384" s="14" t="s">
        <v>169</v>
      </c>
      <c r="BK384" s="197">
        <f t="shared" si="99"/>
        <v>0</v>
      </c>
      <c r="BL384" s="14" t="s">
        <v>226</v>
      </c>
      <c r="BM384" s="195" t="s">
        <v>1425</v>
      </c>
    </row>
    <row r="385" spans="1:65" s="2" customFormat="1" ht="19.2">
      <c r="A385" s="31"/>
      <c r="B385" s="32"/>
      <c r="C385" s="33"/>
      <c r="D385" s="208" t="s">
        <v>648</v>
      </c>
      <c r="E385" s="33"/>
      <c r="F385" s="209" t="s">
        <v>1426</v>
      </c>
      <c r="G385" s="33"/>
      <c r="H385" s="33"/>
      <c r="I385" s="210"/>
      <c r="J385" s="33"/>
      <c r="K385" s="33"/>
      <c r="L385" s="36"/>
      <c r="M385" s="211"/>
      <c r="N385" s="212"/>
      <c r="O385" s="68"/>
      <c r="P385" s="68"/>
      <c r="Q385" s="68"/>
      <c r="R385" s="68"/>
      <c r="S385" s="68"/>
      <c r="T385" s="69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T385" s="14" t="s">
        <v>648</v>
      </c>
      <c r="AU385" s="14" t="s">
        <v>169</v>
      </c>
    </row>
    <row r="386" spans="1:65" s="2" customFormat="1" ht="21.75" customHeight="1">
      <c r="A386" s="31"/>
      <c r="B386" s="32"/>
      <c r="C386" s="184" t="s">
        <v>1427</v>
      </c>
      <c r="D386" s="184" t="s">
        <v>164</v>
      </c>
      <c r="E386" s="185" t="s">
        <v>1428</v>
      </c>
      <c r="F386" s="186" t="s">
        <v>1429</v>
      </c>
      <c r="G386" s="187" t="s">
        <v>412</v>
      </c>
      <c r="H386" s="189"/>
      <c r="I386" s="189"/>
      <c r="J386" s="188">
        <f>ROUND(I386*H386,3)</f>
        <v>0</v>
      </c>
      <c r="K386" s="190"/>
      <c r="L386" s="36"/>
      <c r="M386" s="191" t="s">
        <v>1</v>
      </c>
      <c r="N386" s="192" t="s">
        <v>43</v>
      </c>
      <c r="O386" s="68"/>
      <c r="P386" s="193">
        <f>O386*H386</f>
        <v>0</v>
      </c>
      <c r="Q386" s="193">
        <v>0</v>
      </c>
      <c r="R386" s="193">
        <f>Q386*H386</f>
        <v>0</v>
      </c>
      <c r="S386" s="193">
        <v>0</v>
      </c>
      <c r="T386" s="194">
        <f>S386*H386</f>
        <v>0</v>
      </c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R386" s="195" t="s">
        <v>226</v>
      </c>
      <c r="AT386" s="195" t="s">
        <v>164</v>
      </c>
      <c r="AU386" s="195" t="s">
        <v>169</v>
      </c>
      <c r="AY386" s="14" t="s">
        <v>161</v>
      </c>
      <c r="BE386" s="196">
        <f>IF(N386="základná",J386,0)</f>
        <v>0</v>
      </c>
      <c r="BF386" s="196">
        <f>IF(N386="znížená",J386,0)</f>
        <v>0</v>
      </c>
      <c r="BG386" s="196">
        <f>IF(N386="zákl. prenesená",J386,0)</f>
        <v>0</v>
      </c>
      <c r="BH386" s="196">
        <f>IF(N386="zníž. prenesená",J386,0)</f>
        <v>0</v>
      </c>
      <c r="BI386" s="196">
        <f>IF(N386="nulová",J386,0)</f>
        <v>0</v>
      </c>
      <c r="BJ386" s="14" t="s">
        <v>169</v>
      </c>
      <c r="BK386" s="197">
        <f>ROUND(I386*H386,3)</f>
        <v>0</v>
      </c>
      <c r="BL386" s="14" t="s">
        <v>226</v>
      </c>
      <c r="BM386" s="195" t="s">
        <v>1430</v>
      </c>
    </row>
    <row r="387" spans="1:65" s="12" customFormat="1" ht="22.95" customHeight="1">
      <c r="B387" s="168"/>
      <c r="C387" s="169"/>
      <c r="D387" s="170" t="s">
        <v>76</v>
      </c>
      <c r="E387" s="182" t="s">
        <v>524</v>
      </c>
      <c r="F387" s="182" t="s">
        <v>525</v>
      </c>
      <c r="G387" s="169"/>
      <c r="H387" s="169"/>
      <c r="I387" s="172"/>
      <c r="J387" s="183">
        <f>BK387</f>
        <v>0</v>
      </c>
      <c r="K387" s="169"/>
      <c r="L387" s="174"/>
      <c r="M387" s="175"/>
      <c r="N387" s="176"/>
      <c r="O387" s="176"/>
      <c r="P387" s="177">
        <f>SUM(P388:P398)</f>
        <v>0</v>
      </c>
      <c r="Q387" s="176"/>
      <c r="R387" s="177">
        <f>SUM(R388:R398)</f>
        <v>1.1114086736000002</v>
      </c>
      <c r="S387" s="176"/>
      <c r="T387" s="178">
        <f>SUM(T388:T398)</f>
        <v>0</v>
      </c>
      <c r="AR387" s="179" t="s">
        <v>169</v>
      </c>
      <c r="AT387" s="180" t="s">
        <v>76</v>
      </c>
      <c r="AU387" s="180" t="s">
        <v>85</v>
      </c>
      <c r="AY387" s="179" t="s">
        <v>161</v>
      </c>
      <c r="BK387" s="181">
        <f>SUM(BK388:BK398)</f>
        <v>0</v>
      </c>
    </row>
    <row r="388" spans="1:65" s="2" customFormat="1" ht="21.75" customHeight="1">
      <c r="A388" s="31"/>
      <c r="B388" s="32"/>
      <c r="C388" s="184" t="s">
        <v>1431</v>
      </c>
      <c r="D388" s="184" t="s">
        <v>164</v>
      </c>
      <c r="E388" s="185" t="s">
        <v>1432</v>
      </c>
      <c r="F388" s="186" t="s">
        <v>1433</v>
      </c>
      <c r="G388" s="187" t="s">
        <v>244</v>
      </c>
      <c r="H388" s="188">
        <v>76.05</v>
      </c>
      <c r="I388" s="189"/>
      <c r="J388" s="188">
        <f t="shared" ref="J388:J398" si="100">ROUND(I388*H388,3)</f>
        <v>0</v>
      </c>
      <c r="K388" s="190"/>
      <c r="L388" s="36"/>
      <c r="M388" s="191" t="s">
        <v>1</v>
      </c>
      <c r="N388" s="192" t="s">
        <v>43</v>
      </c>
      <c r="O388" s="68"/>
      <c r="P388" s="193">
        <f t="shared" ref="P388:P398" si="101">O388*H388</f>
        <v>0</v>
      </c>
      <c r="Q388" s="193">
        <v>1.57E-3</v>
      </c>
      <c r="R388" s="193">
        <f t="shared" ref="R388:R398" si="102">Q388*H388</f>
        <v>0.11939849999999999</v>
      </c>
      <c r="S388" s="193">
        <v>0</v>
      </c>
      <c r="T388" s="194">
        <f t="shared" ref="T388:T398" si="103">S388*H388</f>
        <v>0</v>
      </c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R388" s="195" t="s">
        <v>226</v>
      </c>
      <c r="AT388" s="195" t="s">
        <v>164</v>
      </c>
      <c r="AU388" s="195" t="s">
        <v>169</v>
      </c>
      <c r="AY388" s="14" t="s">
        <v>161</v>
      </c>
      <c r="BE388" s="196">
        <f t="shared" ref="BE388:BE398" si="104">IF(N388="základná",J388,0)</f>
        <v>0</v>
      </c>
      <c r="BF388" s="196">
        <f t="shared" ref="BF388:BF398" si="105">IF(N388="znížená",J388,0)</f>
        <v>0</v>
      </c>
      <c r="BG388" s="196">
        <f t="shared" ref="BG388:BG398" si="106">IF(N388="zákl. prenesená",J388,0)</f>
        <v>0</v>
      </c>
      <c r="BH388" s="196">
        <f t="shared" ref="BH388:BH398" si="107">IF(N388="zníž. prenesená",J388,0)</f>
        <v>0</v>
      </c>
      <c r="BI388" s="196">
        <f t="shared" ref="BI388:BI398" si="108">IF(N388="nulová",J388,0)</f>
        <v>0</v>
      </c>
      <c r="BJ388" s="14" t="s">
        <v>169</v>
      </c>
      <c r="BK388" s="197">
        <f t="shared" ref="BK388:BK398" si="109">ROUND(I388*H388,3)</f>
        <v>0</v>
      </c>
      <c r="BL388" s="14" t="s">
        <v>226</v>
      </c>
      <c r="BM388" s="195" t="s">
        <v>1434</v>
      </c>
    </row>
    <row r="389" spans="1:65" s="2" customFormat="1" ht="21.75" customHeight="1">
      <c r="A389" s="31"/>
      <c r="B389" s="32"/>
      <c r="C389" s="184" t="s">
        <v>1435</v>
      </c>
      <c r="D389" s="184" t="s">
        <v>164</v>
      </c>
      <c r="E389" s="185" t="s">
        <v>527</v>
      </c>
      <c r="F389" s="186" t="s">
        <v>528</v>
      </c>
      <c r="G389" s="187" t="s">
        <v>244</v>
      </c>
      <c r="H389" s="188">
        <v>73.36</v>
      </c>
      <c r="I389" s="189"/>
      <c r="J389" s="188">
        <f t="shared" si="100"/>
        <v>0</v>
      </c>
      <c r="K389" s="190"/>
      <c r="L389" s="36"/>
      <c r="M389" s="191" t="s">
        <v>1</v>
      </c>
      <c r="N389" s="192" t="s">
        <v>43</v>
      </c>
      <c r="O389" s="68"/>
      <c r="P389" s="193">
        <f t="shared" si="101"/>
        <v>0</v>
      </c>
      <c r="Q389" s="193">
        <v>2.46276E-3</v>
      </c>
      <c r="R389" s="193">
        <f t="shared" si="102"/>
        <v>0.18066807360000001</v>
      </c>
      <c r="S389" s="193">
        <v>0</v>
      </c>
      <c r="T389" s="194">
        <f t="shared" si="103"/>
        <v>0</v>
      </c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R389" s="195" t="s">
        <v>226</v>
      </c>
      <c r="AT389" s="195" t="s">
        <v>164</v>
      </c>
      <c r="AU389" s="195" t="s">
        <v>169</v>
      </c>
      <c r="AY389" s="14" t="s">
        <v>161</v>
      </c>
      <c r="BE389" s="196">
        <f t="shared" si="104"/>
        <v>0</v>
      </c>
      <c r="BF389" s="196">
        <f t="shared" si="105"/>
        <v>0</v>
      </c>
      <c r="BG389" s="196">
        <f t="shared" si="106"/>
        <v>0</v>
      </c>
      <c r="BH389" s="196">
        <f t="shared" si="107"/>
        <v>0</v>
      </c>
      <c r="BI389" s="196">
        <f t="shared" si="108"/>
        <v>0</v>
      </c>
      <c r="BJ389" s="14" t="s">
        <v>169</v>
      </c>
      <c r="BK389" s="197">
        <f t="shared" si="109"/>
        <v>0</v>
      </c>
      <c r="BL389" s="14" t="s">
        <v>226</v>
      </c>
      <c r="BM389" s="195" t="s">
        <v>1436</v>
      </c>
    </row>
    <row r="390" spans="1:65" s="2" customFormat="1" ht="21.75" customHeight="1">
      <c r="A390" s="31"/>
      <c r="B390" s="32"/>
      <c r="C390" s="184" t="s">
        <v>1437</v>
      </c>
      <c r="D390" s="184" t="s">
        <v>164</v>
      </c>
      <c r="E390" s="185" t="s">
        <v>1438</v>
      </c>
      <c r="F390" s="186" t="s">
        <v>1439</v>
      </c>
      <c r="G390" s="187" t="s">
        <v>269</v>
      </c>
      <c r="H390" s="188">
        <v>3</v>
      </c>
      <c r="I390" s="189"/>
      <c r="J390" s="188">
        <f t="shared" si="100"/>
        <v>0</v>
      </c>
      <c r="K390" s="190"/>
      <c r="L390" s="36"/>
      <c r="M390" s="191" t="s">
        <v>1</v>
      </c>
      <c r="N390" s="192" t="s">
        <v>43</v>
      </c>
      <c r="O390" s="68"/>
      <c r="P390" s="193">
        <f t="shared" si="101"/>
        <v>0</v>
      </c>
      <c r="Q390" s="193">
        <v>1.58E-3</v>
      </c>
      <c r="R390" s="193">
        <f t="shared" si="102"/>
        <v>4.7400000000000003E-3</v>
      </c>
      <c r="S390" s="193">
        <v>0</v>
      </c>
      <c r="T390" s="194">
        <f t="shared" si="103"/>
        <v>0</v>
      </c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R390" s="195" t="s">
        <v>226</v>
      </c>
      <c r="AT390" s="195" t="s">
        <v>164</v>
      </c>
      <c r="AU390" s="195" t="s">
        <v>169</v>
      </c>
      <c r="AY390" s="14" t="s">
        <v>161</v>
      </c>
      <c r="BE390" s="196">
        <f t="shared" si="104"/>
        <v>0</v>
      </c>
      <c r="BF390" s="196">
        <f t="shared" si="105"/>
        <v>0</v>
      </c>
      <c r="BG390" s="196">
        <f t="shared" si="106"/>
        <v>0</v>
      </c>
      <c r="BH390" s="196">
        <f t="shared" si="107"/>
        <v>0</v>
      </c>
      <c r="BI390" s="196">
        <f t="shared" si="108"/>
        <v>0</v>
      </c>
      <c r="BJ390" s="14" t="s">
        <v>169</v>
      </c>
      <c r="BK390" s="197">
        <f t="shared" si="109"/>
        <v>0</v>
      </c>
      <c r="BL390" s="14" t="s">
        <v>226</v>
      </c>
      <c r="BM390" s="195" t="s">
        <v>1440</v>
      </c>
    </row>
    <row r="391" spans="1:65" s="2" customFormat="1" ht="33" customHeight="1">
      <c r="A391" s="31"/>
      <c r="B391" s="32"/>
      <c r="C391" s="184" t="s">
        <v>1441</v>
      </c>
      <c r="D391" s="184" t="s">
        <v>164</v>
      </c>
      <c r="E391" s="185" t="s">
        <v>1442</v>
      </c>
      <c r="F391" s="186" t="s">
        <v>1443</v>
      </c>
      <c r="G391" s="187" t="s">
        <v>269</v>
      </c>
      <c r="H391" s="188">
        <v>6</v>
      </c>
      <c r="I391" s="189"/>
      <c r="J391" s="188">
        <f t="shared" si="100"/>
        <v>0</v>
      </c>
      <c r="K391" s="190"/>
      <c r="L391" s="36"/>
      <c r="M391" s="191" t="s">
        <v>1</v>
      </c>
      <c r="N391" s="192" t="s">
        <v>43</v>
      </c>
      <c r="O391" s="68"/>
      <c r="P391" s="193">
        <f t="shared" si="101"/>
        <v>0</v>
      </c>
      <c r="Q391" s="193">
        <v>1.58E-3</v>
      </c>
      <c r="R391" s="193">
        <f t="shared" si="102"/>
        <v>9.4800000000000006E-3</v>
      </c>
      <c r="S391" s="193">
        <v>0</v>
      </c>
      <c r="T391" s="194">
        <f t="shared" si="103"/>
        <v>0</v>
      </c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R391" s="195" t="s">
        <v>226</v>
      </c>
      <c r="AT391" s="195" t="s">
        <v>164</v>
      </c>
      <c r="AU391" s="195" t="s">
        <v>169</v>
      </c>
      <c r="AY391" s="14" t="s">
        <v>161</v>
      </c>
      <c r="BE391" s="196">
        <f t="shared" si="104"/>
        <v>0</v>
      </c>
      <c r="BF391" s="196">
        <f t="shared" si="105"/>
        <v>0</v>
      </c>
      <c r="BG391" s="196">
        <f t="shared" si="106"/>
        <v>0</v>
      </c>
      <c r="BH391" s="196">
        <f t="shared" si="107"/>
        <v>0</v>
      </c>
      <c r="BI391" s="196">
        <f t="shared" si="108"/>
        <v>0</v>
      </c>
      <c r="BJ391" s="14" t="s">
        <v>169</v>
      </c>
      <c r="BK391" s="197">
        <f t="shared" si="109"/>
        <v>0</v>
      </c>
      <c r="BL391" s="14" t="s">
        <v>226</v>
      </c>
      <c r="BM391" s="195" t="s">
        <v>1444</v>
      </c>
    </row>
    <row r="392" spans="1:65" s="2" customFormat="1" ht="21.75" customHeight="1">
      <c r="A392" s="31"/>
      <c r="B392" s="32"/>
      <c r="C392" s="184" t="s">
        <v>1445</v>
      </c>
      <c r="D392" s="184" t="s">
        <v>164</v>
      </c>
      <c r="E392" s="185" t="s">
        <v>1446</v>
      </c>
      <c r="F392" s="186" t="s">
        <v>1447</v>
      </c>
      <c r="G392" s="187" t="s">
        <v>244</v>
      </c>
      <c r="H392" s="188">
        <v>38.450000000000003</v>
      </c>
      <c r="I392" s="189"/>
      <c r="J392" s="188">
        <f t="shared" si="100"/>
        <v>0</v>
      </c>
      <c r="K392" s="190"/>
      <c r="L392" s="36"/>
      <c r="M392" s="191" t="s">
        <v>1</v>
      </c>
      <c r="N392" s="192" t="s">
        <v>43</v>
      </c>
      <c r="O392" s="68"/>
      <c r="P392" s="193">
        <f t="shared" si="101"/>
        <v>0</v>
      </c>
      <c r="Q392" s="193">
        <v>6.3000000000000003E-4</v>
      </c>
      <c r="R392" s="193">
        <f t="shared" si="102"/>
        <v>2.4223500000000002E-2</v>
      </c>
      <c r="S392" s="193">
        <v>0</v>
      </c>
      <c r="T392" s="194">
        <f t="shared" si="103"/>
        <v>0</v>
      </c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R392" s="195" t="s">
        <v>226</v>
      </c>
      <c r="AT392" s="195" t="s">
        <v>164</v>
      </c>
      <c r="AU392" s="195" t="s">
        <v>169</v>
      </c>
      <c r="AY392" s="14" t="s">
        <v>161</v>
      </c>
      <c r="BE392" s="196">
        <f t="shared" si="104"/>
        <v>0</v>
      </c>
      <c r="BF392" s="196">
        <f t="shared" si="105"/>
        <v>0</v>
      </c>
      <c r="BG392" s="196">
        <f t="shared" si="106"/>
        <v>0</v>
      </c>
      <c r="BH392" s="196">
        <f t="shared" si="107"/>
        <v>0</v>
      </c>
      <c r="BI392" s="196">
        <f t="shared" si="108"/>
        <v>0</v>
      </c>
      <c r="BJ392" s="14" t="s">
        <v>169</v>
      </c>
      <c r="BK392" s="197">
        <f t="shared" si="109"/>
        <v>0</v>
      </c>
      <c r="BL392" s="14" t="s">
        <v>226</v>
      </c>
      <c r="BM392" s="195" t="s">
        <v>1448</v>
      </c>
    </row>
    <row r="393" spans="1:65" s="2" customFormat="1" ht="21.75" customHeight="1">
      <c r="A393" s="31"/>
      <c r="B393" s="32"/>
      <c r="C393" s="198" t="s">
        <v>1449</v>
      </c>
      <c r="D393" s="198" t="s">
        <v>272</v>
      </c>
      <c r="E393" s="199" t="s">
        <v>1450</v>
      </c>
      <c r="F393" s="200" t="s">
        <v>1451</v>
      </c>
      <c r="G393" s="201" t="s">
        <v>1452</v>
      </c>
      <c r="H393" s="202">
        <v>29</v>
      </c>
      <c r="I393" s="203"/>
      <c r="J393" s="202">
        <f t="shared" si="100"/>
        <v>0</v>
      </c>
      <c r="K393" s="204"/>
      <c r="L393" s="205"/>
      <c r="M393" s="206" t="s">
        <v>1</v>
      </c>
      <c r="N393" s="207" t="s">
        <v>43</v>
      </c>
      <c r="O393" s="68"/>
      <c r="P393" s="193">
        <f t="shared" si="101"/>
        <v>0</v>
      </c>
      <c r="Q393" s="193">
        <v>1E-4</v>
      </c>
      <c r="R393" s="193">
        <f t="shared" si="102"/>
        <v>2.9000000000000002E-3</v>
      </c>
      <c r="S393" s="193">
        <v>0</v>
      </c>
      <c r="T393" s="194">
        <f t="shared" si="103"/>
        <v>0</v>
      </c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R393" s="195" t="s">
        <v>293</v>
      </c>
      <c r="AT393" s="195" t="s">
        <v>272</v>
      </c>
      <c r="AU393" s="195" t="s">
        <v>169</v>
      </c>
      <c r="AY393" s="14" t="s">
        <v>161</v>
      </c>
      <c r="BE393" s="196">
        <f t="shared" si="104"/>
        <v>0</v>
      </c>
      <c r="BF393" s="196">
        <f t="shared" si="105"/>
        <v>0</v>
      </c>
      <c r="BG393" s="196">
        <f t="shared" si="106"/>
        <v>0</v>
      </c>
      <c r="BH393" s="196">
        <f t="shared" si="107"/>
        <v>0</v>
      </c>
      <c r="BI393" s="196">
        <f t="shared" si="108"/>
        <v>0</v>
      </c>
      <c r="BJ393" s="14" t="s">
        <v>169</v>
      </c>
      <c r="BK393" s="197">
        <f t="shared" si="109"/>
        <v>0</v>
      </c>
      <c r="BL393" s="14" t="s">
        <v>226</v>
      </c>
      <c r="BM393" s="195" t="s">
        <v>1453</v>
      </c>
    </row>
    <row r="394" spans="1:65" s="2" customFormat="1" ht="21.75" customHeight="1">
      <c r="A394" s="31"/>
      <c r="B394" s="32"/>
      <c r="C394" s="184" t="s">
        <v>1454</v>
      </c>
      <c r="D394" s="184" t="s">
        <v>164</v>
      </c>
      <c r="E394" s="185" t="s">
        <v>1455</v>
      </c>
      <c r="F394" s="186" t="s">
        <v>1456</v>
      </c>
      <c r="G394" s="187" t="s">
        <v>244</v>
      </c>
      <c r="H394" s="188">
        <v>78.09</v>
      </c>
      <c r="I394" s="189"/>
      <c r="J394" s="188">
        <f t="shared" si="100"/>
        <v>0</v>
      </c>
      <c r="K394" s="190"/>
      <c r="L394" s="36"/>
      <c r="M394" s="191" t="s">
        <v>1</v>
      </c>
      <c r="N394" s="192" t="s">
        <v>43</v>
      </c>
      <c r="O394" s="68"/>
      <c r="P394" s="193">
        <f t="shared" si="101"/>
        <v>0</v>
      </c>
      <c r="Q394" s="193">
        <v>2.1700000000000001E-3</v>
      </c>
      <c r="R394" s="193">
        <f t="shared" si="102"/>
        <v>0.1694553</v>
      </c>
      <c r="S394" s="193">
        <v>0</v>
      </c>
      <c r="T394" s="194">
        <f t="shared" si="103"/>
        <v>0</v>
      </c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R394" s="195" t="s">
        <v>226</v>
      </c>
      <c r="AT394" s="195" t="s">
        <v>164</v>
      </c>
      <c r="AU394" s="195" t="s">
        <v>169</v>
      </c>
      <c r="AY394" s="14" t="s">
        <v>161</v>
      </c>
      <c r="BE394" s="196">
        <f t="shared" si="104"/>
        <v>0</v>
      </c>
      <c r="BF394" s="196">
        <f t="shared" si="105"/>
        <v>0</v>
      </c>
      <c r="BG394" s="196">
        <f t="shared" si="106"/>
        <v>0</v>
      </c>
      <c r="BH394" s="196">
        <f t="shared" si="107"/>
        <v>0</v>
      </c>
      <c r="BI394" s="196">
        <f t="shared" si="108"/>
        <v>0</v>
      </c>
      <c r="BJ394" s="14" t="s">
        <v>169</v>
      </c>
      <c r="BK394" s="197">
        <f t="shared" si="109"/>
        <v>0</v>
      </c>
      <c r="BL394" s="14" t="s">
        <v>226</v>
      </c>
      <c r="BM394" s="195" t="s">
        <v>1457</v>
      </c>
    </row>
    <row r="395" spans="1:65" s="2" customFormat="1" ht="21.75" customHeight="1">
      <c r="A395" s="31"/>
      <c r="B395" s="32"/>
      <c r="C395" s="184" t="s">
        <v>1458</v>
      </c>
      <c r="D395" s="184" t="s">
        <v>164</v>
      </c>
      <c r="E395" s="185" t="s">
        <v>1459</v>
      </c>
      <c r="F395" s="186" t="s">
        <v>1460</v>
      </c>
      <c r="G395" s="187" t="s">
        <v>269</v>
      </c>
      <c r="H395" s="188">
        <v>112</v>
      </c>
      <c r="I395" s="189"/>
      <c r="J395" s="188">
        <f t="shared" si="100"/>
        <v>0</v>
      </c>
      <c r="K395" s="190"/>
      <c r="L395" s="36"/>
      <c r="M395" s="191" t="s">
        <v>1</v>
      </c>
      <c r="N395" s="192" t="s">
        <v>43</v>
      </c>
      <c r="O395" s="68"/>
      <c r="P395" s="193">
        <f t="shared" si="101"/>
        <v>0</v>
      </c>
      <c r="Q395" s="193">
        <v>2.8500000000000001E-3</v>
      </c>
      <c r="R395" s="193">
        <f t="shared" si="102"/>
        <v>0.31920000000000004</v>
      </c>
      <c r="S395" s="193">
        <v>0</v>
      </c>
      <c r="T395" s="194">
        <f t="shared" si="103"/>
        <v>0</v>
      </c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R395" s="195" t="s">
        <v>226</v>
      </c>
      <c r="AT395" s="195" t="s">
        <v>164</v>
      </c>
      <c r="AU395" s="195" t="s">
        <v>169</v>
      </c>
      <c r="AY395" s="14" t="s">
        <v>161</v>
      </c>
      <c r="BE395" s="196">
        <f t="shared" si="104"/>
        <v>0</v>
      </c>
      <c r="BF395" s="196">
        <f t="shared" si="105"/>
        <v>0</v>
      </c>
      <c r="BG395" s="196">
        <f t="shared" si="106"/>
        <v>0</v>
      </c>
      <c r="BH395" s="196">
        <f t="shared" si="107"/>
        <v>0</v>
      </c>
      <c r="BI395" s="196">
        <f t="shared" si="108"/>
        <v>0</v>
      </c>
      <c r="BJ395" s="14" t="s">
        <v>169</v>
      </c>
      <c r="BK395" s="197">
        <f t="shared" si="109"/>
        <v>0</v>
      </c>
      <c r="BL395" s="14" t="s">
        <v>226</v>
      </c>
      <c r="BM395" s="195" t="s">
        <v>1461</v>
      </c>
    </row>
    <row r="396" spans="1:65" s="2" customFormat="1" ht="21.75" customHeight="1">
      <c r="A396" s="31"/>
      <c r="B396" s="32"/>
      <c r="C396" s="184" t="s">
        <v>1462</v>
      </c>
      <c r="D396" s="184" t="s">
        <v>164</v>
      </c>
      <c r="E396" s="185" t="s">
        <v>1463</v>
      </c>
      <c r="F396" s="186" t="s">
        <v>1464</v>
      </c>
      <c r="G396" s="187" t="s">
        <v>244</v>
      </c>
      <c r="H396" s="188">
        <v>32.5</v>
      </c>
      <c r="I396" s="189"/>
      <c r="J396" s="188">
        <f t="shared" si="100"/>
        <v>0</v>
      </c>
      <c r="K396" s="190"/>
      <c r="L396" s="36"/>
      <c r="M396" s="191" t="s">
        <v>1</v>
      </c>
      <c r="N396" s="192" t="s">
        <v>43</v>
      </c>
      <c r="O396" s="68"/>
      <c r="P396" s="193">
        <f t="shared" si="101"/>
        <v>0</v>
      </c>
      <c r="Q396" s="193">
        <v>1.6800000000000001E-3</v>
      </c>
      <c r="R396" s="193">
        <f t="shared" si="102"/>
        <v>5.4600000000000003E-2</v>
      </c>
      <c r="S396" s="193">
        <v>0</v>
      </c>
      <c r="T396" s="194">
        <f t="shared" si="103"/>
        <v>0</v>
      </c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R396" s="195" t="s">
        <v>226</v>
      </c>
      <c r="AT396" s="195" t="s">
        <v>164</v>
      </c>
      <c r="AU396" s="195" t="s">
        <v>169</v>
      </c>
      <c r="AY396" s="14" t="s">
        <v>161</v>
      </c>
      <c r="BE396" s="196">
        <f t="shared" si="104"/>
        <v>0</v>
      </c>
      <c r="BF396" s="196">
        <f t="shared" si="105"/>
        <v>0</v>
      </c>
      <c r="BG396" s="196">
        <f t="shared" si="106"/>
        <v>0</v>
      </c>
      <c r="BH396" s="196">
        <f t="shared" si="107"/>
        <v>0</v>
      </c>
      <c r="BI396" s="196">
        <f t="shared" si="108"/>
        <v>0</v>
      </c>
      <c r="BJ396" s="14" t="s">
        <v>169</v>
      </c>
      <c r="BK396" s="197">
        <f t="shared" si="109"/>
        <v>0</v>
      </c>
      <c r="BL396" s="14" t="s">
        <v>226</v>
      </c>
      <c r="BM396" s="195" t="s">
        <v>1465</v>
      </c>
    </row>
    <row r="397" spans="1:65" s="2" customFormat="1" ht="21.75" customHeight="1">
      <c r="A397" s="31"/>
      <c r="B397" s="32"/>
      <c r="C397" s="184" t="s">
        <v>1466</v>
      </c>
      <c r="D397" s="184" t="s">
        <v>164</v>
      </c>
      <c r="E397" s="185" t="s">
        <v>1467</v>
      </c>
      <c r="F397" s="186" t="s">
        <v>1468</v>
      </c>
      <c r="G397" s="187" t="s">
        <v>244</v>
      </c>
      <c r="H397" s="188">
        <v>75.33</v>
      </c>
      <c r="I397" s="189"/>
      <c r="J397" s="188">
        <f t="shared" si="100"/>
        <v>0</v>
      </c>
      <c r="K397" s="190"/>
      <c r="L397" s="36"/>
      <c r="M397" s="191" t="s">
        <v>1</v>
      </c>
      <c r="N397" s="192" t="s">
        <v>43</v>
      </c>
      <c r="O397" s="68"/>
      <c r="P397" s="193">
        <f t="shared" si="101"/>
        <v>0</v>
      </c>
      <c r="Q397" s="193">
        <v>3.0100000000000001E-3</v>
      </c>
      <c r="R397" s="193">
        <f t="shared" si="102"/>
        <v>0.22674330000000001</v>
      </c>
      <c r="S397" s="193">
        <v>0</v>
      </c>
      <c r="T397" s="194">
        <f t="shared" si="103"/>
        <v>0</v>
      </c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R397" s="195" t="s">
        <v>226</v>
      </c>
      <c r="AT397" s="195" t="s">
        <v>164</v>
      </c>
      <c r="AU397" s="195" t="s">
        <v>169</v>
      </c>
      <c r="AY397" s="14" t="s">
        <v>161</v>
      </c>
      <c r="BE397" s="196">
        <f t="shared" si="104"/>
        <v>0</v>
      </c>
      <c r="BF397" s="196">
        <f t="shared" si="105"/>
        <v>0</v>
      </c>
      <c r="BG397" s="196">
        <f t="shared" si="106"/>
        <v>0</v>
      </c>
      <c r="BH397" s="196">
        <f t="shared" si="107"/>
        <v>0</v>
      </c>
      <c r="BI397" s="196">
        <f t="shared" si="108"/>
        <v>0</v>
      </c>
      <c r="BJ397" s="14" t="s">
        <v>169</v>
      </c>
      <c r="BK397" s="197">
        <f t="shared" si="109"/>
        <v>0</v>
      </c>
      <c r="BL397" s="14" t="s">
        <v>226</v>
      </c>
      <c r="BM397" s="195" t="s">
        <v>1469</v>
      </c>
    </row>
    <row r="398" spans="1:65" s="2" customFormat="1" ht="21.75" customHeight="1">
      <c r="A398" s="31"/>
      <c r="B398" s="32"/>
      <c r="C398" s="184" t="s">
        <v>1470</v>
      </c>
      <c r="D398" s="184" t="s">
        <v>164</v>
      </c>
      <c r="E398" s="185" t="s">
        <v>559</v>
      </c>
      <c r="F398" s="186" t="s">
        <v>560</v>
      </c>
      <c r="G398" s="187" t="s">
        <v>412</v>
      </c>
      <c r="H398" s="189"/>
      <c r="I398" s="189"/>
      <c r="J398" s="188">
        <f t="shared" si="100"/>
        <v>0</v>
      </c>
      <c r="K398" s="190"/>
      <c r="L398" s="36"/>
      <c r="M398" s="191" t="s">
        <v>1</v>
      </c>
      <c r="N398" s="192" t="s">
        <v>43</v>
      </c>
      <c r="O398" s="68"/>
      <c r="P398" s="193">
        <f t="shared" si="101"/>
        <v>0</v>
      </c>
      <c r="Q398" s="193">
        <v>0</v>
      </c>
      <c r="R398" s="193">
        <f t="shared" si="102"/>
        <v>0</v>
      </c>
      <c r="S398" s="193">
        <v>0</v>
      </c>
      <c r="T398" s="194">
        <f t="shared" si="103"/>
        <v>0</v>
      </c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R398" s="195" t="s">
        <v>226</v>
      </c>
      <c r="AT398" s="195" t="s">
        <v>164</v>
      </c>
      <c r="AU398" s="195" t="s">
        <v>169</v>
      </c>
      <c r="AY398" s="14" t="s">
        <v>161</v>
      </c>
      <c r="BE398" s="196">
        <f t="shared" si="104"/>
        <v>0</v>
      </c>
      <c r="BF398" s="196">
        <f t="shared" si="105"/>
        <v>0</v>
      </c>
      <c r="BG398" s="196">
        <f t="shared" si="106"/>
        <v>0</v>
      </c>
      <c r="BH398" s="196">
        <f t="shared" si="107"/>
        <v>0</v>
      </c>
      <c r="BI398" s="196">
        <f t="shared" si="108"/>
        <v>0</v>
      </c>
      <c r="BJ398" s="14" t="s">
        <v>169</v>
      </c>
      <c r="BK398" s="197">
        <f t="shared" si="109"/>
        <v>0</v>
      </c>
      <c r="BL398" s="14" t="s">
        <v>226</v>
      </c>
      <c r="BM398" s="195" t="s">
        <v>1471</v>
      </c>
    </row>
    <row r="399" spans="1:65" s="12" customFormat="1" ht="22.95" customHeight="1">
      <c r="B399" s="168"/>
      <c r="C399" s="169"/>
      <c r="D399" s="170" t="s">
        <v>76</v>
      </c>
      <c r="E399" s="182" t="s">
        <v>562</v>
      </c>
      <c r="F399" s="182" t="s">
        <v>563</v>
      </c>
      <c r="G399" s="169"/>
      <c r="H399" s="169"/>
      <c r="I399" s="172"/>
      <c r="J399" s="183">
        <f>BK399</f>
        <v>0</v>
      </c>
      <c r="K399" s="169"/>
      <c r="L399" s="174"/>
      <c r="M399" s="175"/>
      <c r="N399" s="176"/>
      <c r="O399" s="176"/>
      <c r="P399" s="177">
        <f>SUM(P400:P449)</f>
        <v>0</v>
      </c>
      <c r="Q399" s="176"/>
      <c r="R399" s="177">
        <f>SUM(R400:R449)</f>
        <v>1.1044046400000003</v>
      </c>
      <c r="S399" s="176"/>
      <c r="T399" s="178">
        <f>SUM(T400:T449)</f>
        <v>0</v>
      </c>
      <c r="AR399" s="179" t="s">
        <v>169</v>
      </c>
      <c r="AT399" s="180" t="s">
        <v>76</v>
      </c>
      <c r="AU399" s="180" t="s">
        <v>85</v>
      </c>
      <c r="AY399" s="179" t="s">
        <v>161</v>
      </c>
      <c r="BK399" s="181">
        <f>SUM(BK400:BK449)</f>
        <v>0</v>
      </c>
    </row>
    <row r="400" spans="1:65" s="2" customFormat="1" ht="33" customHeight="1">
      <c r="A400" s="31"/>
      <c r="B400" s="32"/>
      <c r="C400" s="184" t="s">
        <v>1472</v>
      </c>
      <c r="D400" s="184" t="s">
        <v>164</v>
      </c>
      <c r="E400" s="185" t="s">
        <v>1473</v>
      </c>
      <c r="F400" s="186" t="s">
        <v>1474</v>
      </c>
      <c r="G400" s="187" t="s">
        <v>269</v>
      </c>
      <c r="H400" s="188">
        <v>18</v>
      </c>
      <c r="I400" s="189"/>
      <c r="J400" s="188">
        <f t="shared" ref="J400:J412" si="110">ROUND(I400*H400,3)</f>
        <v>0</v>
      </c>
      <c r="K400" s="190"/>
      <c r="L400" s="36"/>
      <c r="M400" s="191" t="s">
        <v>1</v>
      </c>
      <c r="N400" s="192" t="s">
        <v>43</v>
      </c>
      <c r="O400" s="68"/>
      <c r="P400" s="193">
        <f t="shared" ref="P400:P412" si="111">O400*H400</f>
        <v>0</v>
      </c>
      <c r="Q400" s="193">
        <v>6.9999999999999994E-5</v>
      </c>
      <c r="R400" s="193">
        <f t="shared" ref="R400:R412" si="112">Q400*H400</f>
        <v>1.2599999999999998E-3</v>
      </c>
      <c r="S400" s="193">
        <v>0</v>
      </c>
      <c r="T400" s="194">
        <f t="shared" ref="T400:T412" si="113">S400*H400</f>
        <v>0</v>
      </c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R400" s="195" t="s">
        <v>226</v>
      </c>
      <c r="AT400" s="195" t="s">
        <v>164</v>
      </c>
      <c r="AU400" s="195" t="s">
        <v>169</v>
      </c>
      <c r="AY400" s="14" t="s">
        <v>161</v>
      </c>
      <c r="BE400" s="196">
        <f t="shared" ref="BE400:BE412" si="114">IF(N400="základná",J400,0)</f>
        <v>0</v>
      </c>
      <c r="BF400" s="196">
        <f t="shared" ref="BF400:BF412" si="115">IF(N400="znížená",J400,0)</f>
        <v>0</v>
      </c>
      <c r="BG400" s="196">
        <f t="shared" ref="BG400:BG412" si="116">IF(N400="zákl. prenesená",J400,0)</f>
        <v>0</v>
      </c>
      <c r="BH400" s="196">
        <f t="shared" ref="BH400:BH412" si="117">IF(N400="zníž. prenesená",J400,0)</f>
        <v>0</v>
      </c>
      <c r="BI400" s="196">
        <f t="shared" ref="BI400:BI412" si="118">IF(N400="nulová",J400,0)</f>
        <v>0</v>
      </c>
      <c r="BJ400" s="14" t="s">
        <v>169</v>
      </c>
      <c r="BK400" s="197">
        <f t="shared" ref="BK400:BK412" si="119">ROUND(I400*H400,3)</f>
        <v>0</v>
      </c>
      <c r="BL400" s="14" t="s">
        <v>226</v>
      </c>
      <c r="BM400" s="195" t="s">
        <v>1475</v>
      </c>
    </row>
    <row r="401" spans="1:65" s="2" customFormat="1" ht="16.5" customHeight="1">
      <c r="A401" s="31"/>
      <c r="B401" s="32"/>
      <c r="C401" s="198" t="s">
        <v>1476</v>
      </c>
      <c r="D401" s="198" t="s">
        <v>272</v>
      </c>
      <c r="E401" s="199" t="s">
        <v>1477</v>
      </c>
      <c r="F401" s="200" t="s">
        <v>1478</v>
      </c>
      <c r="G401" s="201" t="s">
        <v>269</v>
      </c>
      <c r="H401" s="202">
        <v>18</v>
      </c>
      <c r="I401" s="203"/>
      <c r="J401" s="202">
        <f t="shared" si="110"/>
        <v>0</v>
      </c>
      <c r="K401" s="204"/>
      <c r="L401" s="205"/>
      <c r="M401" s="206" t="s">
        <v>1</v>
      </c>
      <c r="N401" s="207" t="s">
        <v>43</v>
      </c>
      <c r="O401" s="68"/>
      <c r="P401" s="193">
        <f t="shared" si="111"/>
        <v>0</v>
      </c>
      <c r="Q401" s="193">
        <v>7.0499999999999998E-3</v>
      </c>
      <c r="R401" s="193">
        <f t="shared" si="112"/>
        <v>0.12689999999999999</v>
      </c>
      <c r="S401" s="193">
        <v>0</v>
      </c>
      <c r="T401" s="194">
        <f t="shared" si="113"/>
        <v>0</v>
      </c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R401" s="195" t="s">
        <v>293</v>
      </c>
      <c r="AT401" s="195" t="s">
        <v>272</v>
      </c>
      <c r="AU401" s="195" t="s">
        <v>169</v>
      </c>
      <c r="AY401" s="14" t="s">
        <v>161</v>
      </c>
      <c r="BE401" s="196">
        <f t="shared" si="114"/>
        <v>0</v>
      </c>
      <c r="BF401" s="196">
        <f t="shared" si="115"/>
        <v>0</v>
      </c>
      <c r="BG401" s="196">
        <f t="shared" si="116"/>
        <v>0</v>
      </c>
      <c r="BH401" s="196">
        <f t="shared" si="117"/>
        <v>0</v>
      </c>
      <c r="BI401" s="196">
        <f t="shared" si="118"/>
        <v>0</v>
      </c>
      <c r="BJ401" s="14" t="s">
        <v>169</v>
      </c>
      <c r="BK401" s="197">
        <f t="shared" si="119"/>
        <v>0</v>
      </c>
      <c r="BL401" s="14" t="s">
        <v>226</v>
      </c>
      <c r="BM401" s="195" t="s">
        <v>1479</v>
      </c>
    </row>
    <row r="402" spans="1:65" s="2" customFormat="1" ht="21.75" customHeight="1">
      <c r="A402" s="31"/>
      <c r="B402" s="32"/>
      <c r="C402" s="184" t="s">
        <v>1480</v>
      </c>
      <c r="D402" s="184" t="s">
        <v>164</v>
      </c>
      <c r="E402" s="185" t="s">
        <v>1481</v>
      </c>
      <c r="F402" s="186" t="s">
        <v>1482</v>
      </c>
      <c r="G402" s="187" t="s">
        <v>244</v>
      </c>
      <c r="H402" s="188">
        <v>147.6</v>
      </c>
      <c r="I402" s="189"/>
      <c r="J402" s="188">
        <f t="shared" si="110"/>
        <v>0</v>
      </c>
      <c r="K402" s="190"/>
      <c r="L402" s="36"/>
      <c r="M402" s="191" t="s">
        <v>1</v>
      </c>
      <c r="N402" s="192" t="s">
        <v>43</v>
      </c>
      <c r="O402" s="68"/>
      <c r="P402" s="193">
        <f t="shared" si="111"/>
        <v>0</v>
      </c>
      <c r="Q402" s="193">
        <v>2.1499999999999999E-4</v>
      </c>
      <c r="R402" s="193">
        <f t="shared" si="112"/>
        <v>3.1733999999999998E-2</v>
      </c>
      <c r="S402" s="193">
        <v>0</v>
      </c>
      <c r="T402" s="194">
        <f t="shared" si="113"/>
        <v>0</v>
      </c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R402" s="195" t="s">
        <v>226</v>
      </c>
      <c r="AT402" s="195" t="s">
        <v>164</v>
      </c>
      <c r="AU402" s="195" t="s">
        <v>169</v>
      </c>
      <c r="AY402" s="14" t="s">
        <v>161</v>
      </c>
      <c r="BE402" s="196">
        <f t="shared" si="114"/>
        <v>0</v>
      </c>
      <c r="BF402" s="196">
        <f t="shared" si="115"/>
        <v>0</v>
      </c>
      <c r="BG402" s="196">
        <f t="shared" si="116"/>
        <v>0</v>
      </c>
      <c r="BH402" s="196">
        <f t="shared" si="117"/>
        <v>0</v>
      </c>
      <c r="BI402" s="196">
        <f t="shared" si="118"/>
        <v>0</v>
      </c>
      <c r="BJ402" s="14" t="s">
        <v>169</v>
      </c>
      <c r="BK402" s="197">
        <f t="shared" si="119"/>
        <v>0</v>
      </c>
      <c r="BL402" s="14" t="s">
        <v>226</v>
      </c>
      <c r="BM402" s="195" t="s">
        <v>1483</v>
      </c>
    </row>
    <row r="403" spans="1:65" s="2" customFormat="1" ht="33" customHeight="1">
      <c r="A403" s="31"/>
      <c r="B403" s="32"/>
      <c r="C403" s="198" t="s">
        <v>1484</v>
      </c>
      <c r="D403" s="198" t="s">
        <v>272</v>
      </c>
      <c r="E403" s="199" t="s">
        <v>1485</v>
      </c>
      <c r="F403" s="200" t="s">
        <v>1486</v>
      </c>
      <c r="G403" s="201" t="s">
        <v>244</v>
      </c>
      <c r="H403" s="202">
        <v>154.97999999999999</v>
      </c>
      <c r="I403" s="203"/>
      <c r="J403" s="202">
        <f t="shared" si="110"/>
        <v>0</v>
      </c>
      <c r="K403" s="204"/>
      <c r="L403" s="205"/>
      <c r="M403" s="206" t="s">
        <v>1</v>
      </c>
      <c r="N403" s="207" t="s">
        <v>43</v>
      </c>
      <c r="O403" s="68"/>
      <c r="P403" s="193">
        <f t="shared" si="111"/>
        <v>0</v>
      </c>
      <c r="Q403" s="193">
        <v>1E-4</v>
      </c>
      <c r="R403" s="193">
        <f t="shared" si="112"/>
        <v>1.5498E-2</v>
      </c>
      <c r="S403" s="193">
        <v>0</v>
      </c>
      <c r="T403" s="194">
        <f t="shared" si="113"/>
        <v>0</v>
      </c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R403" s="195" t="s">
        <v>293</v>
      </c>
      <c r="AT403" s="195" t="s">
        <v>272</v>
      </c>
      <c r="AU403" s="195" t="s">
        <v>169</v>
      </c>
      <c r="AY403" s="14" t="s">
        <v>161</v>
      </c>
      <c r="BE403" s="196">
        <f t="shared" si="114"/>
        <v>0</v>
      </c>
      <c r="BF403" s="196">
        <f t="shared" si="115"/>
        <v>0</v>
      </c>
      <c r="BG403" s="196">
        <f t="shared" si="116"/>
        <v>0</v>
      </c>
      <c r="BH403" s="196">
        <f t="shared" si="117"/>
        <v>0</v>
      </c>
      <c r="BI403" s="196">
        <f t="shared" si="118"/>
        <v>0</v>
      </c>
      <c r="BJ403" s="14" t="s">
        <v>169</v>
      </c>
      <c r="BK403" s="197">
        <f t="shared" si="119"/>
        <v>0</v>
      </c>
      <c r="BL403" s="14" t="s">
        <v>226</v>
      </c>
      <c r="BM403" s="195" t="s">
        <v>1487</v>
      </c>
    </row>
    <row r="404" spans="1:65" s="2" customFormat="1" ht="33" customHeight="1">
      <c r="A404" s="31"/>
      <c r="B404" s="32"/>
      <c r="C404" s="198" t="s">
        <v>1488</v>
      </c>
      <c r="D404" s="198" t="s">
        <v>272</v>
      </c>
      <c r="E404" s="199" t="s">
        <v>1489</v>
      </c>
      <c r="F404" s="200" t="s">
        <v>1490</v>
      </c>
      <c r="G404" s="201" t="s">
        <v>244</v>
      </c>
      <c r="H404" s="202">
        <v>154.97999999999999</v>
      </c>
      <c r="I404" s="203"/>
      <c r="J404" s="202">
        <f t="shared" si="110"/>
        <v>0</v>
      </c>
      <c r="K404" s="204"/>
      <c r="L404" s="205"/>
      <c r="M404" s="206" t="s">
        <v>1</v>
      </c>
      <c r="N404" s="207" t="s">
        <v>43</v>
      </c>
      <c r="O404" s="68"/>
      <c r="P404" s="193">
        <f t="shared" si="111"/>
        <v>0</v>
      </c>
      <c r="Q404" s="193">
        <v>1E-4</v>
      </c>
      <c r="R404" s="193">
        <f t="shared" si="112"/>
        <v>1.5498E-2</v>
      </c>
      <c r="S404" s="193">
        <v>0</v>
      </c>
      <c r="T404" s="194">
        <f t="shared" si="113"/>
        <v>0</v>
      </c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R404" s="195" t="s">
        <v>293</v>
      </c>
      <c r="AT404" s="195" t="s">
        <v>272</v>
      </c>
      <c r="AU404" s="195" t="s">
        <v>169</v>
      </c>
      <c r="AY404" s="14" t="s">
        <v>161</v>
      </c>
      <c r="BE404" s="196">
        <f t="shared" si="114"/>
        <v>0</v>
      </c>
      <c r="BF404" s="196">
        <f t="shared" si="115"/>
        <v>0</v>
      </c>
      <c r="BG404" s="196">
        <f t="shared" si="116"/>
        <v>0</v>
      </c>
      <c r="BH404" s="196">
        <f t="shared" si="117"/>
        <v>0</v>
      </c>
      <c r="BI404" s="196">
        <f t="shared" si="118"/>
        <v>0</v>
      </c>
      <c r="BJ404" s="14" t="s">
        <v>169</v>
      </c>
      <c r="BK404" s="197">
        <f t="shared" si="119"/>
        <v>0</v>
      </c>
      <c r="BL404" s="14" t="s">
        <v>226</v>
      </c>
      <c r="BM404" s="195" t="s">
        <v>1491</v>
      </c>
    </row>
    <row r="405" spans="1:65" s="2" customFormat="1" ht="21.75" customHeight="1">
      <c r="A405" s="31"/>
      <c r="B405" s="32"/>
      <c r="C405" s="198" t="s">
        <v>1492</v>
      </c>
      <c r="D405" s="198" t="s">
        <v>272</v>
      </c>
      <c r="E405" s="199" t="s">
        <v>1493</v>
      </c>
      <c r="F405" s="200" t="s">
        <v>1494</v>
      </c>
      <c r="G405" s="201" t="s">
        <v>269</v>
      </c>
      <c r="H405" s="202">
        <v>1</v>
      </c>
      <c r="I405" s="203"/>
      <c r="J405" s="202">
        <f t="shared" si="110"/>
        <v>0</v>
      </c>
      <c r="K405" s="204"/>
      <c r="L405" s="205"/>
      <c r="M405" s="206" t="s">
        <v>1</v>
      </c>
      <c r="N405" s="207" t="s">
        <v>43</v>
      </c>
      <c r="O405" s="68"/>
      <c r="P405" s="193">
        <f t="shared" si="111"/>
        <v>0</v>
      </c>
      <c r="Q405" s="193">
        <v>0.03</v>
      </c>
      <c r="R405" s="193">
        <f t="shared" si="112"/>
        <v>0.03</v>
      </c>
      <c r="S405" s="193">
        <v>0</v>
      </c>
      <c r="T405" s="194">
        <f t="shared" si="113"/>
        <v>0</v>
      </c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R405" s="195" t="s">
        <v>293</v>
      </c>
      <c r="AT405" s="195" t="s">
        <v>272</v>
      </c>
      <c r="AU405" s="195" t="s">
        <v>169</v>
      </c>
      <c r="AY405" s="14" t="s">
        <v>161</v>
      </c>
      <c r="BE405" s="196">
        <f t="shared" si="114"/>
        <v>0</v>
      </c>
      <c r="BF405" s="196">
        <f t="shared" si="115"/>
        <v>0</v>
      </c>
      <c r="BG405" s="196">
        <f t="shared" si="116"/>
        <v>0</v>
      </c>
      <c r="BH405" s="196">
        <f t="shared" si="117"/>
        <v>0</v>
      </c>
      <c r="BI405" s="196">
        <f t="shared" si="118"/>
        <v>0</v>
      </c>
      <c r="BJ405" s="14" t="s">
        <v>169</v>
      </c>
      <c r="BK405" s="197">
        <f t="shared" si="119"/>
        <v>0</v>
      </c>
      <c r="BL405" s="14" t="s">
        <v>226</v>
      </c>
      <c r="BM405" s="195" t="s">
        <v>1495</v>
      </c>
    </row>
    <row r="406" spans="1:65" s="2" customFormat="1" ht="21.75" customHeight="1">
      <c r="A406" s="31"/>
      <c r="B406" s="32"/>
      <c r="C406" s="198" t="s">
        <v>1496</v>
      </c>
      <c r="D406" s="198" t="s">
        <v>272</v>
      </c>
      <c r="E406" s="199" t="s">
        <v>1497</v>
      </c>
      <c r="F406" s="200" t="s">
        <v>1498</v>
      </c>
      <c r="G406" s="201" t="s">
        <v>269</v>
      </c>
      <c r="H406" s="202">
        <v>5</v>
      </c>
      <c r="I406" s="203"/>
      <c r="J406" s="202">
        <f t="shared" si="110"/>
        <v>0</v>
      </c>
      <c r="K406" s="204"/>
      <c r="L406" s="205"/>
      <c r="M406" s="206" t="s">
        <v>1</v>
      </c>
      <c r="N406" s="207" t="s">
        <v>43</v>
      </c>
      <c r="O406" s="68"/>
      <c r="P406" s="193">
        <f t="shared" si="111"/>
        <v>0</v>
      </c>
      <c r="Q406" s="193">
        <v>0.03</v>
      </c>
      <c r="R406" s="193">
        <f t="shared" si="112"/>
        <v>0.15</v>
      </c>
      <c r="S406" s="193">
        <v>0</v>
      </c>
      <c r="T406" s="194">
        <f t="shared" si="113"/>
        <v>0</v>
      </c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R406" s="195" t="s">
        <v>293</v>
      </c>
      <c r="AT406" s="195" t="s">
        <v>272</v>
      </c>
      <c r="AU406" s="195" t="s">
        <v>169</v>
      </c>
      <c r="AY406" s="14" t="s">
        <v>161</v>
      </c>
      <c r="BE406" s="196">
        <f t="shared" si="114"/>
        <v>0</v>
      </c>
      <c r="BF406" s="196">
        <f t="shared" si="115"/>
        <v>0</v>
      </c>
      <c r="BG406" s="196">
        <f t="shared" si="116"/>
        <v>0</v>
      </c>
      <c r="BH406" s="196">
        <f t="shared" si="117"/>
        <v>0</v>
      </c>
      <c r="BI406" s="196">
        <f t="shared" si="118"/>
        <v>0</v>
      </c>
      <c r="BJ406" s="14" t="s">
        <v>169</v>
      </c>
      <c r="BK406" s="197">
        <f t="shared" si="119"/>
        <v>0</v>
      </c>
      <c r="BL406" s="14" t="s">
        <v>226</v>
      </c>
      <c r="BM406" s="195" t="s">
        <v>1499</v>
      </c>
    </row>
    <row r="407" spans="1:65" s="2" customFormat="1" ht="21.75" customHeight="1">
      <c r="A407" s="31"/>
      <c r="B407" s="32"/>
      <c r="C407" s="198" t="s">
        <v>1500</v>
      </c>
      <c r="D407" s="198" t="s">
        <v>272</v>
      </c>
      <c r="E407" s="199" t="s">
        <v>1501</v>
      </c>
      <c r="F407" s="200" t="s">
        <v>1502</v>
      </c>
      <c r="G407" s="201" t="s">
        <v>269</v>
      </c>
      <c r="H407" s="202">
        <v>2</v>
      </c>
      <c r="I407" s="203"/>
      <c r="J407" s="202">
        <f t="shared" si="110"/>
        <v>0</v>
      </c>
      <c r="K407" s="204"/>
      <c r="L407" s="205"/>
      <c r="M407" s="206" t="s">
        <v>1</v>
      </c>
      <c r="N407" s="207" t="s">
        <v>43</v>
      </c>
      <c r="O407" s="68"/>
      <c r="P407" s="193">
        <f t="shared" si="111"/>
        <v>0</v>
      </c>
      <c r="Q407" s="193">
        <v>0.03</v>
      </c>
      <c r="R407" s="193">
        <f t="shared" si="112"/>
        <v>0.06</v>
      </c>
      <c r="S407" s="193">
        <v>0</v>
      </c>
      <c r="T407" s="194">
        <f t="shared" si="113"/>
        <v>0</v>
      </c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R407" s="195" t="s">
        <v>293</v>
      </c>
      <c r="AT407" s="195" t="s">
        <v>272</v>
      </c>
      <c r="AU407" s="195" t="s">
        <v>169</v>
      </c>
      <c r="AY407" s="14" t="s">
        <v>161</v>
      </c>
      <c r="BE407" s="196">
        <f t="shared" si="114"/>
        <v>0</v>
      </c>
      <c r="BF407" s="196">
        <f t="shared" si="115"/>
        <v>0</v>
      </c>
      <c r="BG407" s="196">
        <f t="shared" si="116"/>
        <v>0</v>
      </c>
      <c r="BH407" s="196">
        <f t="shared" si="117"/>
        <v>0</v>
      </c>
      <c r="BI407" s="196">
        <f t="shared" si="118"/>
        <v>0</v>
      </c>
      <c r="BJ407" s="14" t="s">
        <v>169</v>
      </c>
      <c r="BK407" s="197">
        <f t="shared" si="119"/>
        <v>0</v>
      </c>
      <c r="BL407" s="14" t="s">
        <v>226</v>
      </c>
      <c r="BM407" s="195" t="s">
        <v>1503</v>
      </c>
    </row>
    <row r="408" spans="1:65" s="2" customFormat="1" ht="21.75" customHeight="1">
      <c r="A408" s="31"/>
      <c r="B408" s="32"/>
      <c r="C408" s="198" t="s">
        <v>1504</v>
      </c>
      <c r="D408" s="198" t="s">
        <v>272</v>
      </c>
      <c r="E408" s="199" t="s">
        <v>1505</v>
      </c>
      <c r="F408" s="200" t="s">
        <v>1506</v>
      </c>
      <c r="G408" s="201" t="s">
        <v>269</v>
      </c>
      <c r="H408" s="202">
        <v>19</v>
      </c>
      <c r="I408" s="203"/>
      <c r="J408" s="202">
        <f t="shared" si="110"/>
        <v>0</v>
      </c>
      <c r="K408" s="204"/>
      <c r="L408" s="205"/>
      <c r="M408" s="206" t="s">
        <v>1</v>
      </c>
      <c r="N408" s="207" t="s">
        <v>43</v>
      </c>
      <c r="O408" s="68"/>
      <c r="P408" s="193">
        <f t="shared" si="111"/>
        <v>0</v>
      </c>
      <c r="Q408" s="193">
        <v>0.03</v>
      </c>
      <c r="R408" s="193">
        <f t="shared" si="112"/>
        <v>0.56999999999999995</v>
      </c>
      <c r="S408" s="193">
        <v>0</v>
      </c>
      <c r="T408" s="194">
        <f t="shared" si="113"/>
        <v>0</v>
      </c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R408" s="195" t="s">
        <v>293</v>
      </c>
      <c r="AT408" s="195" t="s">
        <v>272</v>
      </c>
      <c r="AU408" s="195" t="s">
        <v>169</v>
      </c>
      <c r="AY408" s="14" t="s">
        <v>161</v>
      </c>
      <c r="BE408" s="196">
        <f t="shared" si="114"/>
        <v>0</v>
      </c>
      <c r="BF408" s="196">
        <f t="shared" si="115"/>
        <v>0</v>
      </c>
      <c r="BG408" s="196">
        <f t="shared" si="116"/>
        <v>0</v>
      </c>
      <c r="BH408" s="196">
        <f t="shared" si="117"/>
        <v>0</v>
      </c>
      <c r="BI408" s="196">
        <f t="shared" si="118"/>
        <v>0</v>
      </c>
      <c r="BJ408" s="14" t="s">
        <v>169</v>
      </c>
      <c r="BK408" s="197">
        <f t="shared" si="119"/>
        <v>0</v>
      </c>
      <c r="BL408" s="14" t="s">
        <v>226</v>
      </c>
      <c r="BM408" s="195" t="s">
        <v>1507</v>
      </c>
    </row>
    <row r="409" spans="1:65" s="2" customFormat="1" ht="21.75" customHeight="1">
      <c r="A409" s="31"/>
      <c r="B409" s="32"/>
      <c r="C409" s="198" t="s">
        <v>1508</v>
      </c>
      <c r="D409" s="198" t="s">
        <v>272</v>
      </c>
      <c r="E409" s="199" t="s">
        <v>1509</v>
      </c>
      <c r="F409" s="200" t="s">
        <v>1510</v>
      </c>
      <c r="G409" s="201" t="s">
        <v>269</v>
      </c>
      <c r="H409" s="202">
        <v>2</v>
      </c>
      <c r="I409" s="203"/>
      <c r="J409" s="202">
        <f t="shared" si="110"/>
        <v>0</v>
      </c>
      <c r="K409" s="204"/>
      <c r="L409" s="205"/>
      <c r="M409" s="206" t="s">
        <v>1</v>
      </c>
      <c r="N409" s="207" t="s">
        <v>43</v>
      </c>
      <c r="O409" s="68"/>
      <c r="P409" s="193">
        <f t="shared" si="111"/>
        <v>0</v>
      </c>
      <c r="Q409" s="193">
        <v>0.03</v>
      </c>
      <c r="R409" s="193">
        <f t="shared" si="112"/>
        <v>0.06</v>
      </c>
      <c r="S409" s="193">
        <v>0</v>
      </c>
      <c r="T409" s="194">
        <f t="shared" si="113"/>
        <v>0</v>
      </c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R409" s="195" t="s">
        <v>293</v>
      </c>
      <c r="AT409" s="195" t="s">
        <v>272</v>
      </c>
      <c r="AU409" s="195" t="s">
        <v>169</v>
      </c>
      <c r="AY409" s="14" t="s">
        <v>161</v>
      </c>
      <c r="BE409" s="196">
        <f t="shared" si="114"/>
        <v>0</v>
      </c>
      <c r="BF409" s="196">
        <f t="shared" si="115"/>
        <v>0</v>
      </c>
      <c r="BG409" s="196">
        <f t="shared" si="116"/>
        <v>0</v>
      </c>
      <c r="BH409" s="196">
        <f t="shared" si="117"/>
        <v>0</v>
      </c>
      <c r="BI409" s="196">
        <f t="shared" si="118"/>
        <v>0</v>
      </c>
      <c r="BJ409" s="14" t="s">
        <v>169</v>
      </c>
      <c r="BK409" s="197">
        <f t="shared" si="119"/>
        <v>0</v>
      </c>
      <c r="BL409" s="14" t="s">
        <v>226</v>
      </c>
      <c r="BM409" s="195" t="s">
        <v>1511</v>
      </c>
    </row>
    <row r="410" spans="1:65" s="2" customFormat="1" ht="33" customHeight="1">
      <c r="A410" s="31"/>
      <c r="B410" s="32"/>
      <c r="C410" s="184" t="s">
        <v>1512</v>
      </c>
      <c r="D410" s="184" t="s">
        <v>164</v>
      </c>
      <c r="E410" s="185" t="s">
        <v>565</v>
      </c>
      <c r="F410" s="186" t="s">
        <v>1513</v>
      </c>
      <c r="G410" s="187" t="s">
        <v>269</v>
      </c>
      <c r="H410" s="188">
        <v>33</v>
      </c>
      <c r="I410" s="189"/>
      <c r="J410" s="188">
        <f t="shared" si="110"/>
        <v>0</v>
      </c>
      <c r="K410" s="190"/>
      <c r="L410" s="36"/>
      <c r="M410" s="191" t="s">
        <v>1</v>
      </c>
      <c r="N410" s="192" t="s">
        <v>43</v>
      </c>
      <c r="O410" s="68"/>
      <c r="P410" s="193">
        <f t="shared" si="111"/>
        <v>0</v>
      </c>
      <c r="Q410" s="193">
        <v>0</v>
      </c>
      <c r="R410" s="193">
        <f t="shared" si="112"/>
        <v>0</v>
      </c>
      <c r="S410" s="193">
        <v>0</v>
      </c>
      <c r="T410" s="194">
        <f t="shared" si="113"/>
        <v>0</v>
      </c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R410" s="195" t="s">
        <v>226</v>
      </c>
      <c r="AT410" s="195" t="s">
        <v>164</v>
      </c>
      <c r="AU410" s="195" t="s">
        <v>169</v>
      </c>
      <c r="AY410" s="14" t="s">
        <v>161</v>
      </c>
      <c r="BE410" s="196">
        <f t="shared" si="114"/>
        <v>0</v>
      </c>
      <c r="BF410" s="196">
        <f t="shared" si="115"/>
        <v>0</v>
      </c>
      <c r="BG410" s="196">
        <f t="shared" si="116"/>
        <v>0</v>
      </c>
      <c r="BH410" s="196">
        <f t="shared" si="117"/>
        <v>0</v>
      </c>
      <c r="BI410" s="196">
        <f t="shared" si="118"/>
        <v>0</v>
      </c>
      <c r="BJ410" s="14" t="s">
        <v>169</v>
      </c>
      <c r="BK410" s="197">
        <f t="shared" si="119"/>
        <v>0</v>
      </c>
      <c r="BL410" s="14" t="s">
        <v>226</v>
      </c>
      <c r="BM410" s="195" t="s">
        <v>1514</v>
      </c>
    </row>
    <row r="411" spans="1:65" s="2" customFormat="1" ht="21.75" customHeight="1">
      <c r="A411" s="31"/>
      <c r="B411" s="32"/>
      <c r="C411" s="198" t="s">
        <v>1515</v>
      </c>
      <c r="D411" s="198" t="s">
        <v>272</v>
      </c>
      <c r="E411" s="199" t="s">
        <v>1516</v>
      </c>
      <c r="F411" s="200" t="s">
        <v>1517</v>
      </c>
      <c r="G411" s="201" t="s">
        <v>269</v>
      </c>
      <c r="H411" s="202">
        <v>1</v>
      </c>
      <c r="I411" s="203"/>
      <c r="J411" s="202">
        <f t="shared" si="110"/>
        <v>0</v>
      </c>
      <c r="K411" s="204"/>
      <c r="L411" s="205"/>
      <c r="M411" s="206" t="s">
        <v>1</v>
      </c>
      <c r="N411" s="207" t="s">
        <v>43</v>
      </c>
      <c r="O411" s="68"/>
      <c r="P411" s="193">
        <f t="shared" si="111"/>
        <v>0</v>
      </c>
      <c r="Q411" s="193">
        <v>0</v>
      </c>
      <c r="R411" s="193">
        <f t="shared" si="112"/>
        <v>0</v>
      </c>
      <c r="S411" s="193">
        <v>0</v>
      </c>
      <c r="T411" s="194">
        <f t="shared" si="113"/>
        <v>0</v>
      </c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R411" s="195" t="s">
        <v>194</v>
      </c>
      <c r="AT411" s="195" t="s">
        <v>272</v>
      </c>
      <c r="AU411" s="195" t="s">
        <v>169</v>
      </c>
      <c r="AY411" s="14" t="s">
        <v>161</v>
      </c>
      <c r="BE411" s="196">
        <f t="shared" si="114"/>
        <v>0</v>
      </c>
      <c r="BF411" s="196">
        <f t="shared" si="115"/>
        <v>0</v>
      </c>
      <c r="BG411" s="196">
        <f t="shared" si="116"/>
        <v>0</v>
      </c>
      <c r="BH411" s="196">
        <f t="shared" si="117"/>
        <v>0</v>
      </c>
      <c r="BI411" s="196">
        <f t="shared" si="118"/>
        <v>0</v>
      </c>
      <c r="BJ411" s="14" t="s">
        <v>169</v>
      </c>
      <c r="BK411" s="197">
        <f t="shared" si="119"/>
        <v>0</v>
      </c>
      <c r="BL411" s="14" t="s">
        <v>168</v>
      </c>
      <c r="BM411" s="195" t="s">
        <v>1518</v>
      </c>
    </row>
    <row r="412" spans="1:65" s="2" customFormat="1" ht="33" customHeight="1">
      <c r="A412" s="31"/>
      <c r="B412" s="32"/>
      <c r="C412" s="198" t="s">
        <v>1519</v>
      </c>
      <c r="D412" s="198" t="s">
        <v>272</v>
      </c>
      <c r="E412" s="199" t="s">
        <v>1520</v>
      </c>
      <c r="F412" s="200" t="s">
        <v>1521</v>
      </c>
      <c r="G412" s="201" t="s">
        <v>269</v>
      </c>
      <c r="H412" s="202">
        <v>4</v>
      </c>
      <c r="I412" s="203"/>
      <c r="J412" s="202">
        <f t="shared" si="110"/>
        <v>0</v>
      </c>
      <c r="K412" s="204"/>
      <c r="L412" s="205"/>
      <c r="M412" s="206" t="s">
        <v>1</v>
      </c>
      <c r="N412" s="207" t="s">
        <v>43</v>
      </c>
      <c r="O412" s="68"/>
      <c r="P412" s="193">
        <f t="shared" si="111"/>
        <v>0</v>
      </c>
      <c r="Q412" s="193">
        <v>0</v>
      </c>
      <c r="R412" s="193">
        <f t="shared" si="112"/>
        <v>0</v>
      </c>
      <c r="S412" s="193">
        <v>0</v>
      </c>
      <c r="T412" s="194">
        <f t="shared" si="113"/>
        <v>0</v>
      </c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R412" s="195" t="s">
        <v>194</v>
      </c>
      <c r="AT412" s="195" t="s">
        <v>272</v>
      </c>
      <c r="AU412" s="195" t="s">
        <v>169</v>
      </c>
      <c r="AY412" s="14" t="s">
        <v>161</v>
      </c>
      <c r="BE412" s="196">
        <f t="shared" si="114"/>
        <v>0</v>
      </c>
      <c r="BF412" s="196">
        <f t="shared" si="115"/>
        <v>0</v>
      </c>
      <c r="BG412" s="196">
        <f t="shared" si="116"/>
        <v>0</v>
      </c>
      <c r="BH412" s="196">
        <f t="shared" si="117"/>
        <v>0</v>
      </c>
      <c r="BI412" s="196">
        <f t="shared" si="118"/>
        <v>0</v>
      </c>
      <c r="BJ412" s="14" t="s">
        <v>169</v>
      </c>
      <c r="BK412" s="197">
        <f t="shared" si="119"/>
        <v>0</v>
      </c>
      <c r="BL412" s="14" t="s">
        <v>168</v>
      </c>
      <c r="BM412" s="195" t="s">
        <v>1522</v>
      </c>
    </row>
    <row r="413" spans="1:65" s="2" customFormat="1" ht="19.2">
      <c r="A413" s="31"/>
      <c r="B413" s="32"/>
      <c r="C413" s="33"/>
      <c r="D413" s="208" t="s">
        <v>648</v>
      </c>
      <c r="E413" s="33"/>
      <c r="F413" s="209" t="s">
        <v>1523</v>
      </c>
      <c r="G413" s="33"/>
      <c r="H413" s="33"/>
      <c r="I413" s="210"/>
      <c r="J413" s="33"/>
      <c r="K413" s="33"/>
      <c r="L413" s="36"/>
      <c r="M413" s="211"/>
      <c r="N413" s="212"/>
      <c r="O413" s="68"/>
      <c r="P413" s="68"/>
      <c r="Q413" s="68"/>
      <c r="R413" s="68"/>
      <c r="S413" s="68"/>
      <c r="T413" s="69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T413" s="14" t="s">
        <v>648</v>
      </c>
      <c r="AU413" s="14" t="s">
        <v>169</v>
      </c>
    </row>
    <row r="414" spans="1:65" s="2" customFormat="1" ht="21.75" customHeight="1">
      <c r="A414" s="31"/>
      <c r="B414" s="32"/>
      <c r="C414" s="198" t="s">
        <v>1524</v>
      </c>
      <c r="D414" s="198" t="s">
        <v>272</v>
      </c>
      <c r="E414" s="199" t="s">
        <v>1525</v>
      </c>
      <c r="F414" s="200" t="s">
        <v>1517</v>
      </c>
      <c r="G414" s="201" t="s">
        <v>269</v>
      </c>
      <c r="H414" s="202">
        <v>7</v>
      </c>
      <c r="I414" s="203"/>
      <c r="J414" s="202">
        <f>ROUND(I414*H414,3)</f>
        <v>0</v>
      </c>
      <c r="K414" s="204"/>
      <c r="L414" s="205"/>
      <c r="M414" s="206" t="s">
        <v>1</v>
      </c>
      <c r="N414" s="207" t="s">
        <v>43</v>
      </c>
      <c r="O414" s="68"/>
      <c r="P414" s="193">
        <f>O414*H414</f>
        <v>0</v>
      </c>
      <c r="Q414" s="193">
        <v>0</v>
      </c>
      <c r="R414" s="193">
        <f>Q414*H414</f>
        <v>0</v>
      </c>
      <c r="S414" s="193">
        <v>0</v>
      </c>
      <c r="T414" s="194">
        <f>S414*H414</f>
        <v>0</v>
      </c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R414" s="195" t="s">
        <v>194</v>
      </c>
      <c r="AT414" s="195" t="s">
        <v>272</v>
      </c>
      <c r="AU414" s="195" t="s">
        <v>169</v>
      </c>
      <c r="AY414" s="14" t="s">
        <v>161</v>
      </c>
      <c r="BE414" s="196">
        <f>IF(N414="základná",J414,0)</f>
        <v>0</v>
      </c>
      <c r="BF414" s="196">
        <f>IF(N414="znížená",J414,0)</f>
        <v>0</v>
      </c>
      <c r="BG414" s="196">
        <f>IF(N414="zákl. prenesená",J414,0)</f>
        <v>0</v>
      </c>
      <c r="BH414" s="196">
        <f>IF(N414="zníž. prenesená",J414,0)</f>
        <v>0</v>
      </c>
      <c r="BI414" s="196">
        <f>IF(N414="nulová",J414,0)</f>
        <v>0</v>
      </c>
      <c r="BJ414" s="14" t="s">
        <v>169</v>
      </c>
      <c r="BK414" s="197">
        <f>ROUND(I414*H414,3)</f>
        <v>0</v>
      </c>
      <c r="BL414" s="14" t="s">
        <v>168</v>
      </c>
      <c r="BM414" s="195" t="s">
        <v>1526</v>
      </c>
    </row>
    <row r="415" spans="1:65" s="2" customFormat="1" ht="28.8">
      <c r="A415" s="31"/>
      <c r="B415" s="32"/>
      <c r="C415" s="33"/>
      <c r="D415" s="208" t="s">
        <v>648</v>
      </c>
      <c r="E415" s="33"/>
      <c r="F415" s="209" t="s">
        <v>1527</v>
      </c>
      <c r="G415" s="33"/>
      <c r="H415" s="33"/>
      <c r="I415" s="210"/>
      <c r="J415" s="33"/>
      <c r="K415" s="33"/>
      <c r="L415" s="36"/>
      <c r="M415" s="211"/>
      <c r="N415" s="212"/>
      <c r="O415" s="68"/>
      <c r="P415" s="68"/>
      <c r="Q415" s="68"/>
      <c r="R415" s="68"/>
      <c r="S415" s="68"/>
      <c r="T415" s="69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T415" s="14" t="s">
        <v>648</v>
      </c>
      <c r="AU415" s="14" t="s">
        <v>169</v>
      </c>
    </row>
    <row r="416" spans="1:65" s="2" customFormat="1" ht="21.75" customHeight="1">
      <c r="A416" s="31"/>
      <c r="B416" s="32"/>
      <c r="C416" s="198" t="s">
        <v>1528</v>
      </c>
      <c r="D416" s="198" t="s">
        <v>272</v>
      </c>
      <c r="E416" s="199" t="s">
        <v>1529</v>
      </c>
      <c r="F416" s="200" t="s">
        <v>1517</v>
      </c>
      <c r="G416" s="201" t="s">
        <v>269</v>
      </c>
      <c r="H416" s="202">
        <v>11</v>
      </c>
      <c r="I416" s="203"/>
      <c r="J416" s="202">
        <f>ROUND(I416*H416,3)</f>
        <v>0</v>
      </c>
      <c r="K416" s="204"/>
      <c r="L416" s="205"/>
      <c r="M416" s="206" t="s">
        <v>1</v>
      </c>
      <c r="N416" s="207" t="s">
        <v>43</v>
      </c>
      <c r="O416" s="68"/>
      <c r="P416" s="193">
        <f>O416*H416</f>
        <v>0</v>
      </c>
      <c r="Q416" s="193">
        <v>0</v>
      </c>
      <c r="R416" s="193">
        <f>Q416*H416</f>
        <v>0</v>
      </c>
      <c r="S416" s="193">
        <v>0</v>
      </c>
      <c r="T416" s="194">
        <f>S416*H416</f>
        <v>0</v>
      </c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R416" s="195" t="s">
        <v>194</v>
      </c>
      <c r="AT416" s="195" t="s">
        <v>272</v>
      </c>
      <c r="AU416" s="195" t="s">
        <v>169</v>
      </c>
      <c r="AY416" s="14" t="s">
        <v>161</v>
      </c>
      <c r="BE416" s="196">
        <f>IF(N416="základná",J416,0)</f>
        <v>0</v>
      </c>
      <c r="BF416" s="196">
        <f>IF(N416="znížená",J416,0)</f>
        <v>0</v>
      </c>
      <c r="BG416" s="196">
        <f>IF(N416="zákl. prenesená",J416,0)</f>
        <v>0</v>
      </c>
      <c r="BH416" s="196">
        <f>IF(N416="zníž. prenesená",J416,0)</f>
        <v>0</v>
      </c>
      <c r="BI416" s="196">
        <f>IF(N416="nulová",J416,0)</f>
        <v>0</v>
      </c>
      <c r="BJ416" s="14" t="s">
        <v>169</v>
      </c>
      <c r="BK416" s="197">
        <f>ROUND(I416*H416,3)</f>
        <v>0</v>
      </c>
      <c r="BL416" s="14" t="s">
        <v>168</v>
      </c>
      <c r="BM416" s="195" t="s">
        <v>1530</v>
      </c>
    </row>
    <row r="417" spans="1:65" s="2" customFormat="1" ht="28.8">
      <c r="A417" s="31"/>
      <c r="B417" s="32"/>
      <c r="C417" s="33"/>
      <c r="D417" s="208" t="s">
        <v>648</v>
      </c>
      <c r="E417" s="33"/>
      <c r="F417" s="209" t="s">
        <v>1531</v>
      </c>
      <c r="G417" s="33"/>
      <c r="H417" s="33"/>
      <c r="I417" s="210"/>
      <c r="J417" s="33"/>
      <c r="K417" s="33"/>
      <c r="L417" s="36"/>
      <c r="M417" s="211"/>
      <c r="N417" s="212"/>
      <c r="O417" s="68"/>
      <c r="P417" s="68"/>
      <c r="Q417" s="68"/>
      <c r="R417" s="68"/>
      <c r="S417" s="68"/>
      <c r="T417" s="69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T417" s="14" t="s">
        <v>648</v>
      </c>
      <c r="AU417" s="14" t="s">
        <v>169</v>
      </c>
    </row>
    <row r="418" spans="1:65" s="2" customFormat="1" ht="21.75" customHeight="1">
      <c r="A418" s="31"/>
      <c r="B418" s="32"/>
      <c r="C418" s="198" t="s">
        <v>1532</v>
      </c>
      <c r="D418" s="198" t="s">
        <v>272</v>
      </c>
      <c r="E418" s="199" t="s">
        <v>1533</v>
      </c>
      <c r="F418" s="200" t="s">
        <v>1534</v>
      </c>
      <c r="G418" s="201" t="s">
        <v>269</v>
      </c>
      <c r="H418" s="202">
        <v>6</v>
      </c>
      <c r="I418" s="203"/>
      <c r="J418" s="202">
        <f>ROUND(I418*H418,3)</f>
        <v>0</v>
      </c>
      <c r="K418" s="204"/>
      <c r="L418" s="205"/>
      <c r="M418" s="206" t="s">
        <v>1</v>
      </c>
      <c r="N418" s="207" t="s">
        <v>43</v>
      </c>
      <c r="O418" s="68"/>
      <c r="P418" s="193">
        <f>O418*H418</f>
        <v>0</v>
      </c>
      <c r="Q418" s="193">
        <v>0</v>
      </c>
      <c r="R418" s="193">
        <f>Q418*H418</f>
        <v>0</v>
      </c>
      <c r="S418" s="193">
        <v>0</v>
      </c>
      <c r="T418" s="194">
        <f>S418*H418</f>
        <v>0</v>
      </c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R418" s="195" t="s">
        <v>194</v>
      </c>
      <c r="AT418" s="195" t="s">
        <v>272</v>
      </c>
      <c r="AU418" s="195" t="s">
        <v>169</v>
      </c>
      <c r="AY418" s="14" t="s">
        <v>161</v>
      </c>
      <c r="BE418" s="196">
        <f>IF(N418="základná",J418,0)</f>
        <v>0</v>
      </c>
      <c r="BF418" s="196">
        <f>IF(N418="znížená",J418,0)</f>
        <v>0</v>
      </c>
      <c r="BG418" s="196">
        <f>IF(N418="zákl. prenesená",J418,0)</f>
        <v>0</v>
      </c>
      <c r="BH418" s="196">
        <f>IF(N418="zníž. prenesená",J418,0)</f>
        <v>0</v>
      </c>
      <c r="BI418" s="196">
        <f>IF(N418="nulová",J418,0)</f>
        <v>0</v>
      </c>
      <c r="BJ418" s="14" t="s">
        <v>169</v>
      </c>
      <c r="BK418" s="197">
        <f>ROUND(I418*H418,3)</f>
        <v>0</v>
      </c>
      <c r="BL418" s="14" t="s">
        <v>168</v>
      </c>
      <c r="BM418" s="195" t="s">
        <v>1535</v>
      </c>
    </row>
    <row r="419" spans="1:65" s="2" customFormat="1" ht="28.8">
      <c r="A419" s="31"/>
      <c r="B419" s="32"/>
      <c r="C419" s="33"/>
      <c r="D419" s="208" t="s">
        <v>648</v>
      </c>
      <c r="E419" s="33"/>
      <c r="F419" s="209" t="s">
        <v>1536</v>
      </c>
      <c r="G419" s="33"/>
      <c r="H419" s="33"/>
      <c r="I419" s="210"/>
      <c r="J419" s="33"/>
      <c r="K419" s="33"/>
      <c r="L419" s="36"/>
      <c r="M419" s="211"/>
      <c r="N419" s="212"/>
      <c r="O419" s="68"/>
      <c r="P419" s="68"/>
      <c r="Q419" s="68"/>
      <c r="R419" s="68"/>
      <c r="S419" s="68"/>
      <c r="T419" s="69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T419" s="14" t="s">
        <v>648</v>
      </c>
      <c r="AU419" s="14" t="s">
        <v>169</v>
      </c>
    </row>
    <row r="420" spans="1:65" s="2" customFormat="1" ht="21.75" customHeight="1">
      <c r="A420" s="31"/>
      <c r="B420" s="32"/>
      <c r="C420" s="198" t="s">
        <v>1537</v>
      </c>
      <c r="D420" s="198" t="s">
        <v>272</v>
      </c>
      <c r="E420" s="199" t="s">
        <v>1538</v>
      </c>
      <c r="F420" s="200" t="s">
        <v>1517</v>
      </c>
      <c r="G420" s="201" t="s">
        <v>269</v>
      </c>
      <c r="H420" s="202">
        <v>4</v>
      </c>
      <c r="I420" s="203"/>
      <c r="J420" s="202">
        <f t="shared" ref="J420:J429" si="120">ROUND(I420*H420,3)</f>
        <v>0</v>
      </c>
      <c r="K420" s="204"/>
      <c r="L420" s="205"/>
      <c r="M420" s="206" t="s">
        <v>1</v>
      </c>
      <c r="N420" s="207" t="s">
        <v>43</v>
      </c>
      <c r="O420" s="68"/>
      <c r="P420" s="193">
        <f t="shared" ref="P420:P429" si="121">O420*H420</f>
        <v>0</v>
      </c>
      <c r="Q420" s="193">
        <v>0</v>
      </c>
      <c r="R420" s="193">
        <f t="shared" ref="R420:R429" si="122">Q420*H420</f>
        <v>0</v>
      </c>
      <c r="S420" s="193">
        <v>0</v>
      </c>
      <c r="T420" s="194">
        <f t="shared" ref="T420:T429" si="123">S420*H420</f>
        <v>0</v>
      </c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R420" s="195" t="s">
        <v>194</v>
      </c>
      <c r="AT420" s="195" t="s">
        <v>272</v>
      </c>
      <c r="AU420" s="195" t="s">
        <v>169</v>
      </c>
      <c r="AY420" s="14" t="s">
        <v>161</v>
      </c>
      <c r="BE420" s="196">
        <f t="shared" ref="BE420:BE429" si="124">IF(N420="základná",J420,0)</f>
        <v>0</v>
      </c>
      <c r="BF420" s="196">
        <f t="shared" ref="BF420:BF429" si="125">IF(N420="znížená",J420,0)</f>
        <v>0</v>
      </c>
      <c r="BG420" s="196">
        <f t="shared" ref="BG420:BG429" si="126">IF(N420="zákl. prenesená",J420,0)</f>
        <v>0</v>
      </c>
      <c r="BH420" s="196">
        <f t="shared" ref="BH420:BH429" si="127">IF(N420="zníž. prenesená",J420,0)</f>
        <v>0</v>
      </c>
      <c r="BI420" s="196">
        <f t="shared" ref="BI420:BI429" si="128">IF(N420="nulová",J420,0)</f>
        <v>0</v>
      </c>
      <c r="BJ420" s="14" t="s">
        <v>169</v>
      </c>
      <c r="BK420" s="197">
        <f t="shared" ref="BK420:BK429" si="129">ROUND(I420*H420,3)</f>
        <v>0</v>
      </c>
      <c r="BL420" s="14" t="s">
        <v>168</v>
      </c>
      <c r="BM420" s="195" t="s">
        <v>1539</v>
      </c>
    </row>
    <row r="421" spans="1:65" s="2" customFormat="1" ht="33" customHeight="1">
      <c r="A421" s="31"/>
      <c r="B421" s="32"/>
      <c r="C421" s="184" t="s">
        <v>1540</v>
      </c>
      <c r="D421" s="184" t="s">
        <v>164</v>
      </c>
      <c r="E421" s="185" t="s">
        <v>1541</v>
      </c>
      <c r="F421" s="186" t="s">
        <v>1542</v>
      </c>
      <c r="G421" s="187" t="s">
        <v>269</v>
      </c>
      <c r="H421" s="188">
        <v>13</v>
      </c>
      <c r="I421" s="189"/>
      <c r="J421" s="188">
        <f t="shared" si="120"/>
        <v>0</v>
      </c>
      <c r="K421" s="190"/>
      <c r="L421" s="36"/>
      <c r="M421" s="191" t="s">
        <v>1</v>
      </c>
      <c r="N421" s="192" t="s">
        <v>43</v>
      </c>
      <c r="O421" s="68"/>
      <c r="P421" s="193">
        <f t="shared" si="121"/>
        <v>0</v>
      </c>
      <c r="Q421" s="193">
        <v>0</v>
      </c>
      <c r="R421" s="193">
        <f t="shared" si="122"/>
        <v>0</v>
      </c>
      <c r="S421" s="193">
        <v>0</v>
      </c>
      <c r="T421" s="194">
        <f t="shared" si="123"/>
        <v>0</v>
      </c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R421" s="195" t="s">
        <v>226</v>
      </c>
      <c r="AT421" s="195" t="s">
        <v>164</v>
      </c>
      <c r="AU421" s="195" t="s">
        <v>169</v>
      </c>
      <c r="AY421" s="14" t="s">
        <v>161</v>
      </c>
      <c r="BE421" s="196">
        <f t="shared" si="124"/>
        <v>0</v>
      </c>
      <c r="BF421" s="196">
        <f t="shared" si="125"/>
        <v>0</v>
      </c>
      <c r="BG421" s="196">
        <f t="shared" si="126"/>
        <v>0</v>
      </c>
      <c r="BH421" s="196">
        <f t="shared" si="127"/>
        <v>0</v>
      </c>
      <c r="BI421" s="196">
        <f t="shared" si="128"/>
        <v>0</v>
      </c>
      <c r="BJ421" s="14" t="s">
        <v>169</v>
      </c>
      <c r="BK421" s="197">
        <f t="shared" si="129"/>
        <v>0</v>
      </c>
      <c r="BL421" s="14" t="s">
        <v>226</v>
      </c>
      <c r="BM421" s="195" t="s">
        <v>1543</v>
      </c>
    </row>
    <row r="422" spans="1:65" s="2" customFormat="1" ht="44.25" customHeight="1">
      <c r="A422" s="31"/>
      <c r="B422" s="32"/>
      <c r="C422" s="198" t="s">
        <v>1544</v>
      </c>
      <c r="D422" s="198" t="s">
        <v>272</v>
      </c>
      <c r="E422" s="199" t="s">
        <v>1545</v>
      </c>
      <c r="F422" s="200" t="s">
        <v>1546</v>
      </c>
      <c r="G422" s="201" t="s">
        <v>269</v>
      </c>
      <c r="H422" s="202">
        <v>6</v>
      </c>
      <c r="I422" s="203"/>
      <c r="J422" s="202">
        <f t="shared" si="120"/>
        <v>0</v>
      </c>
      <c r="K422" s="204"/>
      <c r="L422" s="205"/>
      <c r="M422" s="206" t="s">
        <v>1</v>
      </c>
      <c r="N422" s="207" t="s">
        <v>43</v>
      </c>
      <c r="O422" s="68"/>
      <c r="P422" s="193">
        <f t="shared" si="121"/>
        <v>0</v>
      </c>
      <c r="Q422" s="193">
        <v>0</v>
      </c>
      <c r="R422" s="193">
        <f t="shared" si="122"/>
        <v>0</v>
      </c>
      <c r="S422" s="193">
        <v>0</v>
      </c>
      <c r="T422" s="194">
        <f t="shared" si="123"/>
        <v>0</v>
      </c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R422" s="195" t="s">
        <v>194</v>
      </c>
      <c r="AT422" s="195" t="s">
        <v>272</v>
      </c>
      <c r="AU422" s="195" t="s">
        <v>169</v>
      </c>
      <c r="AY422" s="14" t="s">
        <v>161</v>
      </c>
      <c r="BE422" s="196">
        <f t="shared" si="124"/>
        <v>0</v>
      </c>
      <c r="BF422" s="196">
        <f t="shared" si="125"/>
        <v>0</v>
      </c>
      <c r="BG422" s="196">
        <f t="shared" si="126"/>
        <v>0</v>
      </c>
      <c r="BH422" s="196">
        <f t="shared" si="127"/>
        <v>0</v>
      </c>
      <c r="BI422" s="196">
        <f t="shared" si="128"/>
        <v>0</v>
      </c>
      <c r="BJ422" s="14" t="s">
        <v>169</v>
      </c>
      <c r="BK422" s="197">
        <f t="shared" si="129"/>
        <v>0</v>
      </c>
      <c r="BL422" s="14" t="s">
        <v>168</v>
      </c>
      <c r="BM422" s="195" t="s">
        <v>1547</v>
      </c>
    </row>
    <row r="423" spans="1:65" s="2" customFormat="1" ht="33" customHeight="1">
      <c r="A423" s="31"/>
      <c r="B423" s="32"/>
      <c r="C423" s="198" t="s">
        <v>1548</v>
      </c>
      <c r="D423" s="198" t="s">
        <v>272</v>
      </c>
      <c r="E423" s="199" t="s">
        <v>1549</v>
      </c>
      <c r="F423" s="200" t="s">
        <v>1550</v>
      </c>
      <c r="G423" s="201" t="s">
        <v>269</v>
      </c>
      <c r="H423" s="202">
        <v>1</v>
      </c>
      <c r="I423" s="203"/>
      <c r="J423" s="202">
        <f t="shared" si="120"/>
        <v>0</v>
      </c>
      <c r="K423" s="204"/>
      <c r="L423" s="205"/>
      <c r="M423" s="206" t="s">
        <v>1</v>
      </c>
      <c r="N423" s="207" t="s">
        <v>43</v>
      </c>
      <c r="O423" s="68"/>
      <c r="P423" s="193">
        <f t="shared" si="121"/>
        <v>0</v>
      </c>
      <c r="Q423" s="193">
        <v>0</v>
      </c>
      <c r="R423" s="193">
        <f t="shared" si="122"/>
        <v>0</v>
      </c>
      <c r="S423" s="193">
        <v>0</v>
      </c>
      <c r="T423" s="194">
        <f t="shared" si="123"/>
        <v>0</v>
      </c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R423" s="195" t="s">
        <v>194</v>
      </c>
      <c r="AT423" s="195" t="s">
        <v>272</v>
      </c>
      <c r="AU423" s="195" t="s">
        <v>169</v>
      </c>
      <c r="AY423" s="14" t="s">
        <v>161</v>
      </c>
      <c r="BE423" s="196">
        <f t="shared" si="124"/>
        <v>0</v>
      </c>
      <c r="BF423" s="196">
        <f t="shared" si="125"/>
        <v>0</v>
      </c>
      <c r="BG423" s="196">
        <f t="shared" si="126"/>
        <v>0</v>
      </c>
      <c r="BH423" s="196">
        <f t="shared" si="127"/>
        <v>0</v>
      </c>
      <c r="BI423" s="196">
        <f t="shared" si="128"/>
        <v>0</v>
      </c>
      <c r="BJ423" s="14" t="s">
        <v>169</v>
      </c>
      <c r="BK423" s="197">
        <f t="shared" si="129"/>
        <v>0</v>
      </c>
      <c r="BL423" s="14" t="s">
        <v>168</v>
      </c>
      <c r="BM423" s="195" t="s">
        <v>1551</v>
      </c>
    </row>
    <row r="424" spans="1:65" s="2" customFormat="1" ht="33" customHeight="1">
      <c r="A424" s="31"/>
      <c r="B424" s="32"/>
      <c r="C424" s="198" t="s">
        <v>1552</v>
      </c>
      <c r="D424" s="198" t="s">
        <v>272</v>
      </c>
      <c r="E424" s="199" t="s">
        <v>1553</v>
      </c>
      <c r="F424" s="200" t="s">
        <v>1554</v>
      </c>
      <c r="G424" s="201" t="s">
        <v>269</v>
      </c>
      <c r="H424" s="202">
        <v>2</v>
      </c>
      <c r="I424" s="203"/>
      <c r="J424" s="202">
        <f t="shared" si="120"/>
        <v>0</v>
      </c>
      <c r="K424" s="204"/>
      <c r="L424" s="205"/>
      <c r="M424" s="206" t="s">
        <v>1</v>
      </c>
      <c r="N424" s="207" t="s">
        <v>43</v>
      </c>
      <c r="O424" s="68"/>
      <c r="P424" s="193">
        <f t="shared" si="121"/>
        <v>0</v>
      </c>
      <c r="Q424" s="193">
        <v>0</v>
      </c>
      <c r="R424" s="193">
        <f t="shared" si="122"/>
        <v>0</v>
      </c>
      <c r="S424" s="193">
        <v>0</v>
      </c>
      <c r="T424" s="194">
        <f t="shared" si="123"/>
        <v>0</v>
      </c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R424" s="195" t="s">
        <v>194</v>
      </c>
      <c r="AT424" s="195" t="s">
        <v>272</v>
      </c>
      <c r="AU424" s="195" t="s">
        <v>169</v>
      </c>
      <c r="AY424" s="14" t="s">
        <v>161</v>
      </c>
      <c r="BE424" s="196">
        <f t="shared" si="124"/>
        <v>0</v>
      </c>
      <c r="BF424" s="196">
        <f t="shared" si="125"/>
        <v>0</v>
      </c>
      <c r="BG424" s="196">
        <f t="shared" si="126"/>
        <v>0</v>
      </c>
      <c r="BH424" s="196">
        <f t="shared" si="127"/>
        <v>0</v>
      </c>
      <c r="BI424" s="196">
        <f t="shared" si="128"/>
        <v>0</v>
      </c>
      <c r="BJ424" s="14" t="s">
        <v>169</v>
      </c>
      <c r="BK424" s="197">
        <f t="shared" si="129"/>
        <v>0</v>
      </c>
      <c r="BL424" s="14" t="s">
        <v>168</v>
      </c>
      <c r="BM424" s="195" t="s">
        <v>1555</v>
      </c>
    </row>
    <row r="425" spans="1:65" s="2" customFormat="1" ht="33" customHeight="1">
      <c r="A425" s="31"/>
      <c r="B425" s="32"/>
      <c r="C425" s="198" t="s">
        <v>1556</v>
      </c>
      <c r="D425" s="198" t="s">
        <v>272</v>
      </c>
      <c r="E425" s="199" t="s">
        <v>1557</v>
      </c>
      <c r="F425" s="200" t="s">
        <v>1558</v>
      </c>
      <c r="G425" s="201" t="s">
        <v>269</v>
      </c>
      <c r="H425" s="202">
        <v>1</v>
      </c>
      <c r="I425" s="203"/>
      <c r="J425" s="202">
        <f t="shared" si="120"/>
        <v>0</v>
      </c>
      <c r="K425" s="204"/>
      <c r="L425" s="205"/>
      <c r="M425" s="206" t="s">
        <v>1</v>
      </c>
      <c r="N425" s="207" t="s">
        <v>43</v>
      </c>
      <c r="O425" s="68"/>
      <c r="P425" s="193">
        <f t="shared" si="121"/>
        <v>0</v>
      </c>
      <c r="Q425" s="193">
        <v>0</v>
      </c>
      <c r="R425" s="193">
        <f t="shared" si="122"/>
        <v>0</v>
      </c>
      <c r="S425" s="193">
        <v>0</v>
      </c>
      <c r="T425" s="194">
        <f t="shared" si="123"/>
        <v>0</v>
      </c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R425" s="195" t="s">
        <v>194</v>
      </c>
      <c r="AT425" s="195" t="s">
        <v>272</v>
      </c>
      <c r="AU425" s="195" t="s">
        <v>169</v>
      </c>
      <c r="AY425" s="14" t="s">
        <v>161</v>
      </c>
      <c r="BE425" s="196">
        <f t="shared" si="124"/>
        <v>0</v>
      </c>
      <c r="BF425" s="196">
        <f t="shared" si="125"/>
        <v>0</v>
      </c>
      <c r="BG425" s="196">
        <f t="shared" si="126"/>
        <v>0</v>
      </c>
      <c r="BH425" s="196">
        <f t="shared" si="127"/>
        <v>0</v>
      </c>
      <c r="BI425" s="196">
        <f t="shared" si="128"/>
        <v>0</v>
      </c>
      <c r="BJ425" s="14" t="s">
        <v>169</v>
      </c>
      <c r="BK425" s="197">
        <f t="shared" si="129"/>
        <v>0</v>
      </c>
      <c r="BL425" s="14" t="s">
        <v>168</v>
      </c>
      <c r="BM425" s="195" t="s">
        <v>1559</v>
      </c>
    </row>
    <row r="426" spans="1:65" s="2" customFormat="1" ht="33" customHeight="1">
      <c r="A426" s="31"/>
      <c r="B426" s="32"/>
      <c r="C426" s="198" t="s">
        <v>1560</v>
      </c>
      <c r="D426" s="198" t="s">
        <v>272</v>
      </c>
      <c r="E426" s="199" t="s">
        <v>1561</v>
      </c>
      <c r="F426" s="200" t="s">
        <v>1562</v>
      </c>
      <c r="G426" s="201" t="s">
        <v>269</v>
      </c>
      <c r="H426" s="202">
        <v>3</v>
      </c>
      <c r="I426" s="203"/>
      <c r="J426" s="202">
        <f t="shared" si="120"/>
        <v>0</v>
      </c>
      <c r="K426" s="204"/>
      <c r="L426" s="205"/>
      <c r="M426" s="206" t="s">
        <v>1</v>
      </c>
      <c r="N426" s="207" t="s">
        <v>43</v>
      </c>
      <c r="O426" s="68"/>
      <c r="P426" s="193">
        <f t="shared" si="121"/>
        <v>0</v>
      </c>
      <c r="Q426" s="193">
        <v>0</v>
      </c>
      <c r="R426" s="193">
        <f t="shared" si="122"/>
        <v>0</v>
      </c>
      <c r="S426" s="193">
        <v>0</v>
      </c>
      <c r="T426" s="194">
        <f t="shared" si="123"/>
        <v>0</v>
      </c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R426" s="195" t="s">
        <v>194</v>
      </c>
      <c r="AT426" s="195" t="s">
        <v>272</v>
      </c>
      <c r="AU426" s="195" t="s">
        <v>169</v>
      </c>
      <c r="AY426" s="14" t="s">
        <v>161</v>
      </c>
      <c r="BE426" s="196">
        <f t="shared" si="124"/>
        <v>0</v>
      </c>
      <c r="BF426" s="196">
        <f t="shared" si="125"/>
        <v>0</v>
      </c>
      <c r="BG426" s="196">
        <f t="shared" si="126"/>
        <v>0</v>
      </c>
      <c r="BH426" s="196">
        <f t="shared" si="127"/>
        <v>0</v>
      </c>
      <c r="BI426" s="196">
        <f t="shared" si="128"/>
        <v>0</v>
      </c>
      <c r="BJ426" s="14" t="s">
        <v>169</v>
      </c>
      <c r="BK426" s="197">
        <f t="shared" si="129"/>
        <v>0</v>
      </c>
      <c r="BL426" s="14" t="s">
        <v>168</v>
      </c>
      <c r="BM426" s="195" t="s">
        <v>1563</v>
      </c>
    </row>
    <row r="427" spans="1:65" s="2" customFormat="1" ht="21.75" customHeight="1">
      <c r="A427" s="31"/>
      <c r="B427" s="32"/>
      <c r="C427" s="184" t="s">
        <v>1564</v>
      </c>
      <c r="D427" s="184" t="s">
        <v>164</v>
      </c>
      <c r="E427" s="185" t="s">
        <v>584</v>
      </c>
      <c r="F427" s="186" t="s">
        <v>1565</v>
      </c>
      <c r="G427" s="187" t="s">
        <v>269</v>
      </c>
      <c r="H427" s="188">
        <v>18</v>
      </c>
      <c r="I427" s="189"/>
      <c r="J427" s="188">
        <f t="shared" si="120"/>
        <v>0</v>
      </c>
      <c r="K427" s="190"/>
      <c r="L427" s="36"/>
      <c r="M427" s="191" t="s">
        <v>1</v>
      </c>
      <c r="N427" s="192" t="s">
        <v>43</v>
      </c>
      <c r="O427" s="68"/>
      <c r="P427" s="193">
        <f t="shared" si="121"/>
        <v>0</v>
      </c>
      <c r="Q427" s="193">
        <v>0</v>
      </c>
      <c r="R427" s="193">
        <f t="shared" si="122"/>
        <v>0</v>
      </c>
      <c r="S427" s="193">
        <v>0</v>
      </c>
      <c r="T427" s="194">
        <f t="shared" si="123"/>
        <v>0</v>
      </c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R427" s="195" t="s">
        <v>226</v>
      </c>
      <c r="AT427" s="195" t="s">
        <v>164</v>
      </c>
      <c r="AU427" s="195" t="s">
        <v>169</v>
      </c>
      <c r="AY427" s="14" t="s">
        <v>161</v>
      </c>
      <c r="BE427" s="196">
        <f t="shared" si="124"/>
        <v>0</v>
      </c>
      <c r="BF427" s="196">
        <f t="shared" si="125"/>
        <v>0</v>
      </c>
      <c r="BG427" s="196">
        <f t="shared" si="126"/>
        <v>0</v>
      </c>
      <c r="BH427" s="196">
        <f t="shared" si="127"/>
        <v>0</v>
      </c>
      <c r="BI427" s="196">
        <f t="shared" si="128"/>
        <v>0</v>
      </c>
      <c r="BJ427" s="14" t="s">
        <v>169</v>
      </c>
      <c r="BK427" s="197">
        <f t="shared" si="129"/>
        <v>0</v>
      </c>
      <c r="BL427" s="14" t="s">
        <v>226</v>
      </c>
      <c r="BM427" s="195" t="s">
        <v>1566</v>
      </c>
    </row>
    <row r="428" spans="1:65" s="2" customFormat="1" ht="21.75" customHeight="1">
      <c r="A428" s="31"/>
      <c r="B428" s="32"/>
      <c r="C428" s="198" t="s">
        <v>1567</v>
      </c>
      <c r="D428" s="198" t="s">
        <v>272</v>
      </c>
      <c r="E428" s="199" t="s">
        <v>1568</v>
      </c>
      <c r="F428" s="200" t="s">
        <v>1569</v>
      </c>
      <c r="G428" s="201" t="s">
        <v>269</v>
      </c>
      <c r="H428" s="202">
        <v>2</v>
      </c>
      <c r="I428" s="203"/>
      <c r="J428" s="202">
        <f t="shared" si="120"/>
        <v>0</v>
      </c>
      <c r="K428" s="204"/>
      <c r="L428" s="205"/>
      <c r="M428" s="206" t="s">
        <v>1</v>
      </c>
      <c r="N428" s="207" t="s">
        <v>43</v>
      </c>
      <c r="O428" s="68"/>
      <c r="P428" s="193">
        <f t="shared" si="121"/>
        <v>0</v>
      </c>
      <c r="Q428" s="193">
        <v>0</v>
      </c>
      <c r="R428" s="193">
        <f t="shared" si="122"/>
        <v>0</v>
      </c>
      <c r="S428" s="193">
        <v>0</v>
      </c>
      <c r="T428" s="194">
        <f t="shared" si="123"/>
        <v>0</v>
      </c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R428" s="195" t="s">
        <v>194</v>
      </c>
      <c r="AT428" s="195" t="s">
        <v>272</v>
      </c>
      <c r="AU428" s="195" t="s">
        <v>169</v>
      </c>
      <c r="AY428" s="14" t="s">
        <v>161</v>
      </c>
      <c r="BE428" s="196">
        <f t="shared" si="124"/>
        <v>0</v>
      </c>
      <c r="BF428" s="196">
        <f t="shared" si="125"/>
        <v>0</v>
      </c>
      <c r="BG428" s="196">
        <f t="shared" si="126"/>
        <v>0</v>
      </c>
      <c r="BH428" s="196">
        <f t="shared" si="127"/>
        <v>0</v>
      </c>
      <c r="BI428" s="196">
        <f t="shared" si="128"/>
        <v>0</v>
      </c>
      <c r="BJ428" s="14" t="s">
        <v>169</v>
      </c>
      <c r="BK428" s="197">
        <f t="shared" si="129"/>
        <v>0</v>
      </c>
      <c r="BL428" s="14" t="s">
        <v>168</v>
      </c>
      <c r="BM428" s="195" t="s">
        <v>1570</v>
      </c>
    </row>
    <row r="429" spans="1:65" s="2" customFormat="1" ht="21.75" customHeight="1">
      <c r="A429" s="31"/>
      <c r="B429" s="32"/>
      <c r="C429" s="198" t="s">
        <v>1571</v>
      </c>
      <c r="D429" s="198" t="s">
        <v>272</v>
      </c>
      <c r="E429" s="199" t="s">
        <v>1572</v>
      </c>
      <c r="F429" s="200" t="s">
        <v>1573</v>
      </c>
      <c r="G429" s="201" t="s">
        <v>269</v>
      </c>
      <c r="H429" s="202">
        <v>2</v>
      </c>
      <c r="I429" s="203"/>
      <c r="J429" s="202">
        <f t="shared" si="120"/>
        <v>0</v>
      </c>
      <c r="K429" s="204"/>
      <c r="L429" s="205"/>
      <c r="M429" s="206" t="s">
        <v>1</v>
      </c>
      <c r="N429" s="207" t="s">
        <v>43</v>
      </c>
      <c r="O429" s="68"/>
      <c r="P429" s="193">
        <f t="shared" si="121"/>
        <v>0</v>
      </c>
      <c r="Q429" s="193">
        <v>0</v>
      </c>
      <c r="R429" s="193">
        <f t="shared" si="122"/>
        <v>0</v>
      </c>
      <c r="S429" s="193">
        <v>0</v>
      </c>
      <c r="T429" s="194">
        <f t="shared" si="123"/>
        <v>0</v>
      </c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R429" s="195" t="s">
        <v>194</v>
      </c>
      <c r="AT429" s="195" t="s">
        <v>272</v>
      </c>
      <c r="AU429" s="195" t="s">
        <v>169</v>
      </c>
      <c r="AY429" s="14" t="s">
        <v>161</v>
      </c>
      <c r="BE429" s="196">
        <f t="shared" si="124"/>
        <v>0</v>
      </c>
      <c r="BF429" s="196">
        <f t="shared" si="125"/>
        <v>0</v>
      </c>
      <c r="BG429" s="196">
        <f t="shared" si="126"/>
        <v>0</v>
      </c>
      <c r="BH429" s="196">
        <f t="shared" si="127"/>
        <v>0</v>
      </c>
      <c r="BI429" s="196">
        <f t="shared" si="128"/>
        <v>0</v>
      </c>
      <c r="BJ429" s="14" t="s">
        <v>169</v>
      </c>
      <c r="BK429" s="197">
        <f t="shared" si="129"/>
        <v>0</v>
      </c>
      <c r="BL429" s="14" t="s">
        <v>168</v>
      </c>
      <c r="BM429" s="195" t="s">
        <v>1574</v>
      </c>
    </row>
    <row r="430" spans="1:65" s="2" customFormat="1" ht="28.8">
      <c r="A430" s="31"/>
      <c r="B430" s="32"/>
      <c r="C430" s="33"/>
      <c r="D430" s="208" t="s">
        <v>648</v>
      </c>
      <c r="E430" s="33"/>
      <c r="F430" s="209" t="s">
        <v>1575</v>
      </c>
      <c r="G430" s="33"/>
      <c r="H430" s="33"/>
      <c r="I430" s="210"/>
      <c r="J430" s="33"/>
      <c r="K430" s="33"/>
      <c r="L430" s="36"/>
      <c r="M430" s="211"/>
      <c r="N430" s="212"/>
      <c r="O430" s="68"/>
      <c r="P430" s="68"/>
      <c r="Q430" s="68"/>
      <c r="R430" s="68"/>
      <c r="S430" s="68"/>
      <c r="T430" s="69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T430" s="14" t="s">
        <v>648</v>
      </c>
      <c r="AU430" s="14" t="s">
        <v>169</v>
      </c>
    </row>
    <row r="431" spans="1:65" s="2" customFormat="1" ht="21.75" customHeight="1">
      <c r="A431" s="31"/>
      <c r="B431" s="32"/>
      <c r="C431" s="198" t="s">
        <v>1576</v>
      </c>
      <c r="D431" s="198" t="s">
        <v>272</v>
      </c>
      <c r="E431" s="199" t="s">
        <v>1577</v>
      </c>
      <c r="F431" s="200" t="s">
        <v>1569</v>
      </c>
      <c r="G431" s="201" t="s">
        <v>269</v>
      </c>
      <c r="H431" s="202">
        <v>7</v>
      </c>
      <c r="I431" s="203"/>
      <c r="J431" s="202">
        <f>ROUND(I431*H431,3)</f>
        <v>0</v>
      </c>
      <c r="K431" s="204"/>
      <c r="L431" s="205"/>
      <c r="M431" s="206" t="s">
        <v>1</v>
      </c>
      <c r="N431" s="207" t="s">
        <v>43</v>
      </c>
      <c r="O431" s="68"/>
      <c r="P431" s="193">
        <f>O431*H431</f>
        <v>0</v>
      </c>
      <c r="Q431" s="193">
        <v>0</v>
      </c>
      <c r="R431" s="193">
        <f>Q431*H431</f>
        <v>0</v>
      </c>
      <c r="S431" s="193">
        <v>0</v>
      </c>
      <c r="T431" s="194">
        <f>S431*H431</f>
        <v>0</v>
      </c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R431" s="195" t="s">
        <v>194</v>
      </c>
      <c r="AT431" s="195" t="s">
        <v>272</v>
      </c>
      <c r="AU431" s="195" t="s">
        <v>169</v>
      </c>
      <c r="AY431" s="14" t="s">
        <v>161</v>
      </c>
      <c r="BE431" s="196">
        <f>IF(N431="základná",J431,0)</f>
        <v>0</v>
      </c>
      <c r="BF431" s="196">
        <f>IF(N431="znížená",J431,0)</f>
        <v>0</v>
      </c>
      <c r="BG431" s="196">
        <f>IF(N431="zákl. prenesená",J431,0)</f>
        <v>0</v>
      </c>
      <c r="BH431" s="196">
        <f>IF(N431="zníž. prenesená",J431,0)</f>
        <v>0</v>
      </c>
      <c r="BI431" s="196">
        <f>IF(N431="nulová",J431,0)</f>
        <v>0</v>
      </c>
      <c r="BJ431" s="14" t="s">
        <v>169</v>
      </c>
      <c r="BK431" s="197">
        <f>ROUND(I431*H431,3)</f>
        <v>0</v>
      </c>
      <c r="BL431" s="14" t="s">
        <v>168</v>
      </c>
      <c r="BM431" s="195" t="s">
        <v>1578</v>
      </c>
    </row>
    <row r="432" spans="1:65" s="2" customFormat="1" ht="21.75" customHeight="1">
      <c r="A432" s="31"/>
      <c r="B432" s="32"/>
      <c r="C432" s="198" t="s">
        <v>1579</v>
      </c>
      <c r="D432" s="198" t="s">
        <v>272</v>
      </c>
      <c r="E432" s="199" t="s">
        <v>1580</v>
      </c>
      <c r="F432" s="200" t="s">
        <v>1581</v>
      </c>
      <c r="G432" s="201" t="s">
        <v>269</v>
      </c>
      <c r="H432" s="202">
        <v>2</v>
      </c>
      <c r="I432" s="203"/>
      <c r="J432" s="202">
        <f>ROUND(I432*H432,3)</f>
        <v>0</v>
      </c>
      <c r="K432" s="204"/>
      <c r="L432" s="205"/>
      <c r="M432" s="206" t="s">
        <v>1</v>
      </c>
      <c r="N432" s="207" t="s">
        <v>43</v>
      </c>
      <c r="O432" s="68"/>
      <c r="P432" s="193">
        <f>O432*H432</f>
        <v>0</v>
      </c>
      <c r="Q432" s="193">
        <v>0</v>
      </c>
      <c r="R432" s="193">
        <f>Q432*H432</f>
        <v>0</v>
      </c>
      <c r="S432" s="193">
        <v>0</v>
      </c>
      <c r="T432" s="194">
        <f>S432*H432</f>
        <v>0</v>
      </c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R432" s="195" t="s">
        <v>194</v>
      </c>
      <c r="AT432" s="195" t="s">
        <v>272</v>
      </c>
      <c r="AU432" s="195" t="s">
        <v>169</v>
      </c>
      <c r="AY432" s="14" t="s">
        <v>161</v>
      </c>
      <c r="BE432" s="196">
        <f>IF(N432="základná",J432,0)</f>
        <v>0</v>
      </c>
      <c r="BF432" s="196">
        <f>IF(N432="znížená",J432,0)</f>
        <v>0</v>
      </c>
      <c r="BG432" s="196">
        <f>IF(N432="zákl. prenesená",J432,0)</f>
        <v>0</v>
      </c>
      <c r="BH432" s="196">
        <f>IF(N432="zníž. prenesená",J432,0)</f>
        <v>0</v>
      </c>
      <c r="BI432" s="196">
        <f>IF(N432="nulová",J432,0)</f>
        <v>0</v>
      </c>
      <c r="BJ432" s="14" t="s">
        <v>169</v>
      </c>
      <c r="BK432" s="197">
        <f>ROUND(I432*H432,3)</f>
        <v>0</v>
      </c>
      <c r="BL432" s="14" t="s">
        <v>168</v>
      </c>
      <c r="BM432" s="195" t="s">
        <v>1582</v>
      </c>
    </row>
    <row r="433" spans="1:65" s="2" customFormat="1" ht="28.8">
      <c r="A433" s="31"/>
      <c r="B433" s="32"/>
      <c r="C433" s="33"/>
      <c r="D433" s="208" t="s">
        <v>648</v>
      </c>
      <c r="E433" s="33"/>
      <c r="F433" s="209" t="s">
        <v>1575</v>
      </c>
      <c r="G433" s="33"/>
      <c r="H433" s="33"/>
      <c r="I433" s="210"/>
      <c r="J433" s="33"/>
      <c r="K433" s="33"/>
      <c r="L433" s="36"/>
      <c r="M433" s="211"/>
      <c r="N433" s="212"/>
      <c r="O433" s="68"/>
      <c r="P433" s="68"/>
      <c r="Q433" s="68"/>
      <c r="R433" s="68"/>
      <c r="S433" s="68"/>
      <c r="T433" s="69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T433" s="14" t="s">
        <v>648</v>
      </c>
      <c r="AU433" s="14" t="s">
        <v>169</v>
      </c>
    </row>
    <row r="434" spans="1:65" s="2" customFormat="1" ht="21.75" customHeight="1">
      <c r="A434" s="31"/>
      <c r="B434" s="32"/>
      <c r="C434" s="198" t="s">
        <v>1583</v>
      </c>
      <c r="D434" s="198" t="s">
        <v>272</v>
      </c>
      <c r="E434" s="199" t="s">
        <v>1584</v>
      </c>
      <c r="F434" s="200" t="s">
        <v>1581</v>
      </c>
      <c r="G434" s="201" t="s">
        <v>269</v>
      </c>
      <c r="H434" s="202">
        <v>1</v>
      </c>
      <c r="I434" s="203"/>
      <c r="J434" s="202">
        <f t="shared" ref="J434:J446" si="130">ROUND(I434*H434,3)</f>
        <v>0</v>
      </c>
      <c r="K434" s="204"/>
      <c r="L434" s="205"/>
      <c r="M434" s="206" t="s">
        <v>1</v>
      </c>
      <c r="N434" s="207" t="s">
        <v>43</v>
      </c>
      <c r="O434" s="68"/>
      <c r="P434" s="193">
        <f t="shared" ref="P434:P446" si="131">O434*H434</f>
        <v>0</v>
      </c>
      <c r="Q434" s="193">
        <v>0</v>
      </c>
      <c r="R434" s="193">
        <f t="shared" ref="R434:R446" si="132">Q434*H434</f>
        <v>0</v>
      </c>
      <c r="S434" s="193">
        <v>0</v>
      </c>
      <c r="T434" s="194">
        <f t="shared" ref="T434:T446" si="133">S434*H434</f>
        <v>0</v>
      </c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R434" s="195" t="s">
        <v>194</v>
      </c>
      <c r="AT434" s="195" t="s">
        <v>272</v>
      </c>
      <c r="AU434" s="195" t="s">
        <v>169</v>
      </c>
      <c r="AY434" s="14" t="s">
        <v>161</v>
      </c>
      <c r="BE434" s="196">
        <f t="shared" ref="BE434:BE446" si="134">IF(N434="základná",J434,0)</f>
        <v>0</v>
      </c>
      <c r="BF434" s="196">
        <f t="shared" ref="BF434:BF446" si="135">IF(N434="znížená",J434,0)</f>
        <v>0</v>
      </c>
      <c r="BG434" s="196">
        <f t="shared" ref="BG434:BG446" si="136">IF(N434="zákl. prenesená",J434,0)</f>
        <v>0</v>
      </c>
      <c r="BH434" s="196">
        <f t="shared" ref="BH434:BH446" si="137">IF(N434="zníž. prenesená",J434,0)</f>
        <v>0</v>
      </c>
      <c r="BI434" s="196">
        <f t="shared" ref="BI434:BI446" si="138">IF(N434="nulová",J434,0)</f>
        <v>0</v>
      </c>
      <c r="BJ434" s="14" t="s">
        <v>169</v>
      </c>
      <c r="BK434" s="197">
        <f t="shared" ref="BK434:BK446" si="139">ROUND(I434*H434,3)</f>
        <v>0</v>
      </c>
      <c r="BL434" s="14" t="s">
        <v>168</v>
      </c>
      <c r="BM434" s="195" t="s">
        <v>1585</v>
      </c>
    </row>
    <row r="435" spans="1:65" s="2" customFormat="1" ht="21.75" customHeight="1">
      <c r="A435" s="31"/>
      <c r="B435" s="32"/>
      <c r="C435" s="198" t="s">
        <v>1586</v>
      </c>
      <c r="D435" s="198" t="s">
        <v>272</v>
      </c>
      <c r="E435" s="199" t="s">
        <v>1587</v>
      </c>
      <c r="F435" s="200" t="s">
        <v>1588</v>
      </c>
      <c r="G435" s="201" t="s">
        <v>269</v>
      </c>
      <c r="H435" s="202">
        <v>1</v>
      </c>
      <c r="I435" s="203"/>
      <c r="J435" s="202">
        <f t="shared" si="130"/>
        <v>0</v>
      </c>
      <c r="K435" s="204"/>
      <c r="L435" s="205"/>
      <c r="M435" s="206" t="s">
        <v>1</v>
      </c>
      <c r="N435" s="207" t="s">
        <v>43</v>
      </c>
      <c r="O435" s="68"/>
      <c r="P435" s="193">
        <f t="shared" si="131"/>
        <v>0</v>
      </c>
      <c r="Q435" s="193">
        <v>0</v>
      </c>
      <c r="R435" s="193">
        <f t="shared" si="132"/>
        <v>0</v>
      </c>
      <c r="S435" s="193">
        <v>0</v>
      </c>
      <c r="T435" s="194">
        <f t="shared" si="133"/>
        <v>0</v>
      </c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R435" s="195" t="s">
        <v>194</v>
      </c>
      <c r="AT435" s="195" t="s">
        <v>272</v>
      </c>
      <c r="AU435" s="195" t="s">
        <v>169</v>
      </c>
      <c r="AY435" s="14" t="s">
        <v>161</v>
      </c>
      <c r="BE435" s="196">
        <f t="shared" si="134"/>
        <v>0</v>
      </c>
      <c r="BF435" s="196">
        <f t="shared" si="135"/>
        <v>0</v>
      </c>
      <c r="BG435" s="196">
        <f t="shared" si="136"/>
        <v>0</v>
      </c>
      <c r="BH435" s="196">
        <f t="shared" si="137"/>
        <v>0</v>
      </c>
      <c r="BI435" s="196">
        <f t="shared" si="138"/>
        <v>0</v>
      </c>
      <c r="BJ435" s="14" t="s">
        <v>169</v>
      </c>
      <c r="BK435" s="197">
        <f t="shared" si="139"/>
        <v>0</v>
      </c>
      <c r="BL435" s="14" t="s">
        <v>168</v>
      </c>
      <c r="BM435" s="195" t="s">
        <v>1589</v>
      </c>
    </row>
    <row r="436" spans="1:65" s="2" customFormat="1" ht="21.75" customHeight="1">
      <c r="A436" s="31"/>
      <c r="B436" s="32"/>
      <c r="C436" s="198" t="s">
        <v>1590</v>
      </c>
      <c r="D436" s="198" t="s">
        <v>272</v>
      </c>
      <c r="E436" s="199" t="s">
        <v>1591</v>
      </c>
      <c r="F436" s="200" t="s">
        <v>1581</v>
      </c>
      <c r="G436" s="201" t="s">
        <v>269</v>
      </c>
      <c r="H436" s="202">
        <v>3</v>
      </c>
      <c r="I436" s="203"/>
      <c r="J436" s="202">
        <f t="shared" si="130"/>
        <v>0</v>
      </c>
      <c r="K436" s="204"/>
      <c r="L436" s="205"/>
      <c r="M436" s="206" t="s">
        <v>1</v>
      </c>
      <c r="N436" s="207" t="s">
        <v>43</v>
      </c>
      <c r="O436" s="68"/>
      <c r="P436" s="193">
        <f t="shared" si="131"/>
        <v>0</v>
      </c>
      <c r="Q436" s="193">
        <v>0</v>
      </c>
      <c r="R436" s="193">
        <f t="shared" si="132"/>
        <v>0</v>
      </c>
      <c r="S436" s="193">
        <v>0</v>
      </c>
      <c r="T436" s="194">
        <f t="shared" si="133"/>
        <v>0</v>
      </c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R436" s="195" t="s">
        <v>194</v>
      </c>
      <c r="AT436" s="195" t="s">
        <v>272</v>
      </c>
      <c r="AU436" s="195" t="s">
        <v>169</v>
      </c>
      <c r="AY436" s="14" t="s">
        <v>161</v>
      </c>
      <c r="BE436" s="196">
        <f t="shared" si="134"/>
        <v>0</v>
      </c>
      <c r="BF436" s="196">
        <f t="shared" si="135"/>
        <v>0</v>
      </c>
      <c r="BG436" s="196">
        <f t="shared" si="136"/>
        <v>0</v>
      </c>
      <c r="BH436" s="196">
        <f t="shared" si="137"/>
        <v>0</v>
      </c>
      <c r="BI436" s="196">
        <f t="shared" si="138"/>
        <v>0</v>
      </c>
      <c r="BJ436" s="14" t="s">
        <v>169</v>
      </c>
      <c r="BK436" s="197">
        <f t="shared" si="139"/>
        <v>0</v>
      </c>
      <c r="BL436" s="14" t="s">
        <v>168</v>
      </c>
      <c r="BM436" s="195" t="s">
        <v>1592</v>
      </c>
    </row>
    <row r="437" spans="1:65" s="2" customFormat="1" ht="33" customHeight="1">
      <c r="A437" s="31"/>
      <c r="B437" s="32"/>
      <c r="C437" s="184" t="s">
        <v>1593</v>
      </c>
      <c r="D437" s="184" t="s">
        <v>164</v>
      </c>
      <c r="E437" s="185" t="s">
        <v>1594</v>
      </c>
      <c r="F437" s="186" t="s">
        <v>1595</v>
      </c>
      <c r="G437" s="187" t="s">
        <v>269</v>
      </c>
      <c r="H437" s="188">
        <v>6</v>
      </c>
      <c r="I437" s="189"/>
      <c r="J437" s="188">
        <f t="shared" si="130"/>
        <v>0</v>
      </c>
      <c r="K437" s="190"/>
      <c r="L437" s="36"/>
      <c r="M437" s="191" t="s">
        <v>1</v>
      </c>
      <c r="N437" s="192" t="s">
        <v>43</v>
      </c>
      <c r="O437" s="68"/>
      <c r="P437" s="193">
        <f t="shared" si="131"/>
        <v>0</v>
      </c>
      <c r="Q437" s="193">
        <v>0</v>
      </c>
      <c r="R437" s="193">
        <f t="shared" si="132"/>
        <v>0</v>
      </c>
      <c r="S437" s="193">
        <v>0</v>
      </c>
      <c r="T437" s="194">
        <f t="shared" si="133"/>
        <v>0</v>
      </c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R437" s="195" t="s">
        <v>226</v>
      </c>
      <c r="AT437" s="195" t="s">
        <v>164</v>
      </c>
      <c r="AU437" s="195" t="s">
        <v>169</v>
      </c>
      <c r="AY437" s="14" t="s">
        <v>161</v>
      </c>
      <c r="BE437" s="196">
        <f t="shared" si="134"/>
        <v>0</v>
      </c>
      <c r="BF437" s="196">
        <f t="shared" si="135"/>
        <v>0</v>
      </c>
      <c r="BG437" s="196">
        <f t="shared" si="136"/>
        <v>0</v>
      </c>
      <c r="BH437" s="196">
        <f t="shared" si="137"/>
        <v>0</v>
      </c>
      <c r="BI437" s="196">
        <f t="shared" si="138"/>
        <v>0</v>
      </c>
      <c r="BJ437" s="14" t="s">
        <v>169</v>
      </c>
      <c r="BK437" s="197">
        <f t="shared" si="139"/>
        <v>0</v>
      </c>
      <c r="BL437" s="14" t="s">
        <v>226</v>
      </c>
      <c r="BM437" s="195" t="s">
        <v>1596</v>
      </c>
    </row>
    <row r="438" spans="1:65" s="2" customFormat="1" ht="33" customHeight="1">
      <c r="A438" s="31"/>
      <c r="B438" s="32"/>
      <c r="C438" s="198" t="s">
        <v>1597</v>
      </c>
      <c r="D438" s="198" t="s">
        <v>272</v>
      </c>
      <c r="E438" s="199" t="s">
        <v>1598</v>
      </c>
      <c r="F438" s="200" t="s">
        <v>1599</v>
      </c>
      <c r="G438" s="201" t="s">
        <v>269</v>
      </c>
      <c r="H438" s="202">
        <v>1</v>
      </c>
      <c r="I438" s="203"/>
      <c r="J438" s="202">
        <f t="shared" si="130"/>
        <v>0</v>
      </c>
      <c r="K438" s="204"/>
      <c r="L438" s="205"/>
      <c r="M438" s="206" t="s">
        <v>1</v>
      </c>
      <c r="N438" s="207" t="s">
        <v>43</v>
      </c>
      <c r="O438" s="68"/>
      <c r="P438" s="193">
        <f t="shared" si="131"/>
        <v>0</v>
      </c>
      <c r="Q438" s="193">
        <v>0</v>
      </c>
      <c r="R438" s="193">
        <f t="shared" si="132"/>
        <v>0</v>
      </c>
      <c r="S438" s="193">
        <v>0</v>
      </c>
      <c r="T438" s="194">
        <f t="shared" si="133"/>
        <v>0</v>
      </c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R438" s="195" t="s">
        <v>194</v>
      </c>
      <c r="AT438" s="195" t="s">
        <v>272</v>
      </c>
      <c r="AU438" s="195" t="s">
        <v>169</v>
      </c>
      <c r="AY438" s="14" t="s">
        <v>161</v>
      </c>
      <c r="BE438" s="196">
        <f t="shared" si="134"/>
        <v>0</v>
      </c>
      <c r="BF438" s="196">
        <f t="shared" si="135"/>
        <v>0</v>
      </c>
      <c r="BG438" s="196">
        <f t="shared" si="136"/>
        <v>0</v>
      </c>
      <c r="BH438" s="196">
        <f t="shared" si="137"/>
        <v>0</v>
      </c>
      <c r="BI438" s="196">
        <f t="shared" si="138"/>
        <v>0</v>
      </c>
      <c r="BJ438" s="14" t="s">
        <v>169</v>
      </c>
      <c r="BK438" s="197">
        <f t="shared" si="139"/>
        <v>0</v>
      </c>
      <c r="BL438" s="14" t="s">
        <v>168</v>
      </c>
      <c r="BM438" s="195" t="s">
        <v>1600</v>
      </c>
    </row>
    <row r="439" spans="1:65" s="2" customFormat="1" ht="33" customHeight="1">
      <c r="A439" s="31"/>
      <c r="B439" s="32"/>
      <c r="C439" s="198" t="s">
        <v>1601</v>
      </c>
      <c r="D439" s="198" t="s">
        <v>272</v>
      </c>
      <c r="E439" s="199" t="s">
        <v>1602</v>
      </c>
      <c r="F439" s="200" t="s">
        <v>1603</v>
      </c>
      <c r="G439" s="201" t="s">
        <v>269</v>
      </c>
      <c r="H439" s="202">
        <v>2</v>
      </c>
      <c r="I439" s="203"/>
      <c r="J439" s="202">
        <f t="shared" si="130"/>
        <v>0</v>
      </c>
      <c r="K439" s="204"/>
      <c r="L439" s="205"/>
      <c r="M439" s="206" t="s">
        <v>1</v>
      </c>
      <c r="N439" s="207" t="s">
        <v>43</v>
      </c>
      <c r="O439" s="68"/>
      <c r="P439" s="193">
        <f t="shared" si="131"/>
        <v>0</v>
      </c>
      <c r="Q439" s="193">
        <v>0</v>
      </c>
      <c r="R439" s="193">
        <f t="shared" si="132"/>
        <v>0</v>
      </c>
      <c r="S439" s="193">
        <v>0</v>
      </c>
      <c r="T439" s="194">
        <f t="shared" si="133"/>
        <v>0</v>
      </c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R439" s="195" t="s">
        <v>194</v>
      </c>
      <c r="AT439" s="195" t="s">
        <v>272</v>
      </c>
      <c r="AU439" s="195" t="s">
        <v>169</v>
      </c>
      <c r="AY439" s="14" t="s">
        <v>161</v>
      </c>
      <c r="BE439" s="196">
        <f t="shared" si="134"/>
        <v>0</v>
      </c>
      <c r="BF439" s="196">
        <f t="shared" si="135"/>
        <v>0</v>
      </c>
      <c r="BG439" s="196">
        <f t="shared" si="136"/>
        <v>0</v>
      </c>
      <c r="BH439" s="196">
        <f t="shared" si="137"/>
        <v>0</v>
      </c>
      <c r="BI439" s="196">
        <f t="shared" si="138"/>
        <v>0</v>
      </c>
      <c r="BJ439" s="14" t="s">
        <v>169</v>
      </c>
      <c r="BK439" s="197">
        <f t="shared" si="139"/>
        <v>0</v>
      </c>
      <c r="BL439" s="14" t="s">
        <v>168</v>
      </c>
      <c r="BM439" s="195" t="s">
        <v>1604</v>
      </c>
    </row>
    <row r="440" spans="1:65" s="2" customFormat="1" ht="33" customHeight="1">
      <c r="A440" s="31"/>
      <c r="B440" s="32"/>
      <c r="C440" s="198" t="s">
        <v>1605</v>
      </c>
      <c r="D440" s="198" t="s">
        <v>272</v>
      </c>
      <c r="E440" s="199" t="s">
        <v>1606</v>
      </c>
      <c r="F440" s="200" t="s">
        <v>1607</v>
      </c>
      <c r="G440" s="201" t="s">
        <v>269</v>
      </c>
      <c r="H440" s="202">
        <v>1</v>
      </c>
      <c r="I440" s="203"/>
      <c r="J440" s="202">
        <f t="shared" si="130"/>
        <v>0</v>
      </c>
      <c r="K440" s="204"/>
      <c r="L440" s="205"/>
      <c r="M440" s="206" t="s">
        <v>1</v>
      </c>
      <c r="N440" s="207" t="s">
        <v>43</v>
      </c>
      <c r="O440" s="68"/>
      <c r="P440" s="193">
        <f t="shared" si="131"/>
        <v>0</v>
      </c>
      <c r="Q440" s="193">
        <v>0</v>
      </c>
      <c r="R440" s="193">
        <f t="shared" si="132"/>
        <v>0</v>
      </c>
      <c r="S440" s="193">
        <v>0</v>
      </c>
      <c r="T440" s="194">
        <f t="shared" si="133"/>
        <v>0</v>
      </c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R440" s="195" t="s">
        <v>194</v>
      </c>
      <c r="AT440" s="195" t="s">
        <v>272</v>
      </c>
      <c r="AU440" s="195" t="s">
        <v>169</v>
      </c>
      <c r="AY440" s="14" t="s">
        <v>161</v>
      </c>
      <c r="BE440" s="196">
        <f t="shared" si="134"/>
        <v>0</v>
      </c>
      <c r="BF440" s="196">
        <f t="shared" si="135"/>
        <v>0</v>
      </c>
      <c r="BG440" s="196">
        <f t="shared" si="136"/>
        <v>0</v>
      </c>
      <c r="BH440" s="196">
        <f t="shared" si="137"/>
        <v>0</v>
      </c>
      <c r="BI440" s="196">
        <f t="shared" si="138"/>
        <v>0</v>
      </c>
      <c r="BJ440" s="14" t="s">
        <v>169</v>
      </c>
      <c r="BK440" s="197">
        <f t="shared" si="139"/>
        <v>0</v>
      </c>
      <c r="BL440" s="14" t="s">
        <v>168</v>
      </c>
      <c r="BM440" s="195" t="s">
        <v>1608</v>
      </c>
    </row>
    <row r="441" spans="1:65" s="2" customFormat="1" ht="33" customHeight="1">
      <c r="A441" s="31"/>
      <c r="B441" s="32"/>
      <c r="C441" s="198" t="s">
        <v>1609</v>
      </c>
      <c r="D441" s="198" t="s">
        <v>272</v>
      </c>
      <c r="E441" s="199" t="s">
        <v>1610</v>
      </c>
      <c r="F441" s="200" t="s">
        <v>1607</v>
      </c>
      <c r="G441" s="201" t="s">
        <v>269</v>
      </c>
      <c r="H441" s="202">
        <v>2</v>
      </c>
      <c r="I441" s="203"/>
      <c r="J441" s="202">
        <f t="shared" si="130"/>
        <v>0</v>
      </c>
      <c r="K441" s="204"/>
      <c r="L441" s="205"/>
      <c r="M441" s="206" t="s">
        <v>1</v>
      </c>
      <c r="N441" s="207" t="s">
        <v>43</v>
      </c>
      <c r="O441" s="68"/>
      <c r="P441" s="193">
        <f t="shared" si="131"/>
        <v>0</v>
      </c>
      <c r="Q441" s="193">
        <v>0</v>
      </c>
      <c r="R441" s="193">
        <f t="shared" si="132"/>
        <v>0</v>
      </c>
      <c r="S441" s="193">
        <v>0</v>
      </c>
      <c r="T441" s="194">
        <f t="shared" si="133"/>
        <v>0</v>
      </c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R441" s="195" t="s">
        <v>194</v>
      </c>
      <c r="AT441" s="195" t="s">
        <v>272</v>
      </c>
      <c r="AU441" s="195" t="s">
        <v>169</v>
      </c>
      <c r="AY441" s="14" t="s">
        <v>161</v>
      </c>
      <c r="BE441" s="196">
        <f t="shared" si="134"/>
        <v>0</v>
      </c>
      <c r="BF441" s="196">
        <f t="shared" si="135"/>
        <v>0</v>
      </c>
      <c r="BG441" s="196">
        <f t="shared" si="136"/>
        <v>0</v>
      </c>
      <c r="BH441" s="196">
        <f t="shared" si="137"/>
        <v>0</v>
      </c>
      <c r="BI441" s="196">
        <f t="shared" si="138"/>
        <v>0</v>
      </c>
      <c r="BJ441" s="14" t="s">
        <v>169</v>
      </c>
      <c r="BK441" s="197">
        <f t="shared" si="139"/>
        <v>0</v>
      </c>
      <c r="BL441" s="14" t="s">
        <v>168</v>
      </c>
      <c r="BM441" s="195" t="s">
        <v>1611</v>
      </c>
    </row>
    <row r="442" spans="1:65" s="2" customFormat="1" ht="21.75" customHeight="1">
      <c r="A442" s="31"/>
      <c r="B442" s="32"/>
      <c r="C442" s="184" t="s">
        <v>1612</v>
      </c>
      <c r="D442" s="184" t="s">
        <v>164</v>
      </c>
      <c r="E442" s="185" t="s">
        <v>1613</v>
      </c>
      <c r="F442" s="186" t="s">
        <v>1614</v>
      </c>
      <c r="G442" s="187" t="s">
        <v>269</v>
      </c>
      <c r="H442" s="188">
        <v>21</v>
      </c>
      <c r="I442" s="189"/>
      <c r="J442" s="188">
        <f t="shared" si="130"/>
        <v>0</v>
      </c>
      <c r="K442" s="190"/>
      <c r="L442" s="36"/>
      <c r="M442" s="191" t="s">
        <v>1</v>
      </c>
      <c r="N442" s="192" t="s">
        <v>43</v>
      </c>
      <c r="O442" s="68"/>
      <c r="P442" s="193">
        <f t="shared" si="131"/>
        <v>0</v>
      </c>
      <c r="Q442" s="193">
        <v>4.5936000000000002E-5</v>
      </c>
      <c r="R442" s="193">
        <f t="shared" si="132"/>
        <v>9.6465600000000004E-4</v>
      </c>
      <c r="S442" s="193">
        <v>0</v>
      </c>
      <c r="T442" s="194">
        <f t="shared" si="133"/>
        <v>0</v>
      </c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R442" s="195" t="s">
        <v>226</v>
      </c>
      <c r="AT442" s="195" t="s">
        <v>164</v>
      </c>
      <c r="AU442" s="195" t="s">
        <v>169</v>
      </c>
      <c r="AY442" s="14" t="s">
        <v>161</v>
      </c>
      <c r="BE442" s="196">
        <f t="shared" si="134"/>
        <v>0</v>
      </c>
      <c r="BF442" s="196">
        <f t="shared" si="135"/>
        <v>0</v>
      </c>
      <c r="BG442" s="196">
        <f t="shared" si="136"/>
        <v>0</v>
      </c>
      <c r="BH442" s="196">
        <f t="shared" si="137"/>
        <v>0</v>
      </c>
      <c r="BI442" s="196">
        <f t="shared" si="138"/>
        <v>0</v>
      </c>
      <c r="BJ442" s="14" t="s">
        <v>169</v>
      </c>
      <c r="BK442" s="197">
        <f t="shared" si="139"/>
        <v>0</v>
      </c>
      <c r="BL442" s="14" t="s">
        <v>226</v>
      </c>
      <c r="BM442" s="195" t="s">
        <v>1615</v>
      </c>
    </row>
    <row r="443" spans="1:65" s="2" customFormat="1" ht="21.75" customHeight="1">
      <c r="A443" s="31"/>
      <c r="B443" s="32"/>
      <c r="C443" s="198" t="s">
        <v>1616</v>
      </c>
      <c r="D443" s="198" t="s">
        <v>272</v>
      </c>
      <c r="E443" s="199" t="s">
        <v>1617</v>
      </c>
      <c r="F443" s="200" t="s">
        <v>1618</v>
      </c>
      <c r="G443" s="201" t="s">
        <v>244</v>
      </c>
      <c r="H443" s="202">
        <v>21</v>
      </c>
      <c r="I443" s="203"/>
      <c r="J443" s="202">
        <f t="shared" si="130"/>
        <v>0</v>
      </c>
      <c r="K443" s="204"/>
      <c r="L443" s="205"/>
      <c r="M443" s="206" t="s">
        <v>1</v>
      </c>
      <c r="N443" s="207" t="s">
        <v>43</v>
      </c>
      <c r="O443" s="68"/>
      <c r="P443" s="193">
        <f t="shared" si="131"/>
        <v>0</v>
      </c>
      <c r="Q443" s="193">
        <v>9.7999999999999997E-4</v>
      </c>
      <c r="R443" s="193">
        <f t="shared" si="132"/>
        <v>2.0580000000000001E-2</v>
      </c>
      <c r="S443" s="193">
        <v>0</v>
      </c>
      <c r="T443" s="194">
        <f t="shared" si="133"/>
        <v>0</v>
      </c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R443" s="195" t="s">
        <v>293</v>
      </c>
      <c r="AT443" s="195" t="s">
        <v>272</v>
      </c>
      <c r="AU443" s="195" t="s">
        <v>169</v>
      </c>
      <c r="AY443" s="14" t="s">
        <v>161</v>
      </c>
      <c r="BE443" s="196">
        <f t="shared" si="134"/>
        <v>0</v>
      </c>
      <c r="BF443" s="196">
        <f t="shared" si="135"/>
        <v>0</v>
      </c>
      <c r="BG443" s="196">
        <f t="shared" si="136"/>
        <v>0</v>
      </c>
      <c r="BH443" s="196">
        <f t="shared" si="137"/>
        <v>0</v>
      </c>
      <c r="BI443" s="196">
        <f t="shared" si="138"/>
        <v>0</v>
      </c>
      <c r="BJ443" s="14" t="s">
        <v>169</v>
      </c>
      <c r="BK443" s="197">
        <f t="shared" si="139"/>
        <v>0</v>
      </c>
      <c r="BL443" s="14" t="s">
        <v>226</v>
      </c>
      <c r="BM443" s="195" t="s">
        <v>1619</v>
      </c>
    </row>
    <row r="444" spans="1:65" s="2" customFormat="1" ht="21.75" customHeight="1">
      <c r="A444" s="31"/>
      <c r="B444" s="32"/>
      <c r="C444" s="198" t="s">
        <v>1620</v>
      </c>
      <c r="D444" s="198" t="s">
        <v>272</v>
      </c>
      <c r="E444" s="199" t="s">
        <v>1621</v>
      </c>
      <c r="F444" s="200" t="s">
        <v>1622</v>
      </c>
      <c r="G444" s="201" t="s">
        <v>269</v>
      </c>
      <c r="H444" s="202">
        <v>42</v>
      </c>
      <c r="I444" s="203"/>
      <c r="J444" s="202">
        <f t="shared" si="130"/>
        <v>0</v>
      </c>
      <c r="K444" s="204"/>
      <c r="L444" s="205"/>
      <c r="M444" s="206" t="s">
        <v>1</v>
      </c>
      <c r="N444" s="207" t="s">
        <v>43</v>
      </c>
      <c r="O444" s="68"/>
      <c r="P444" s="193">
        <f t="shared" si="131"/>
        <v>0</v>
      </c>
      <c r="Q444" s="193">
        <v>1E-4</v>
      </c>
      <c r="R444" s="193">
        <f t="shared" si="132"/>
        <v>4.2000000000000006E-3</v>
      </c>
      <c r="S444" s="193">
        <v>0</v>
      </c>
      <c r="T444" s="194">
        <f t="shared" si="133"/>
        <v>0</v>
      </c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R444" s="195" t="s">
        <v>293</v>
      </c>
      <c r="AT444" s="195" t="s">
        <v>272</v>
      </c>
      <c r="AU444" s="195" t="s">
        <v>169</v>
      </c>
      <c r="AY444" s="14" t="s">
        <v>161</v>
      </c>
      <c r="BE444" s="196">
        <f t="shared" si="134"/>
        <v>0</v>
      </c>
      <c r="BF444" s="196">
        <f t="shared" si="135"/>
        <v>0</v>
      </c>
      <c r="BG444" s="196">
        <f t="shared" si="136"/>
        <v>0</v>
      </c>
      <c r="BH444" s="196">
        <f t="shared" si="137"/>
        <v>0</v>
      </c>
      <c r="BI444" s="196">
        <f t="shared" si="138"/>
        <v>0</v>
      </c>
      <c r="BJ444" s="14" t="s">
        <v>169</v>
      </c>
      <c r="BK444" s="197">
        <f t="shared" si="139"/>
        <v>0</v>
      </c>
      <c r="BL444" s="14" t="s">
        <v>226</v>
      </c>
      <c r="BM444" s="195" t="s">
        <v>1623</v>
      </c>
    </row>
    <row r="445" spans="1:65" s="2" customFormat="1" ht="21.75" customHeight="1">
      <c r="A445" s="31"/>
      <c r="B445" s="32"/>
      <c r="C445" s="184" t="s">
        <v>1624</v>
      </c>
      <c r="D445" s="184" t="s">
        <v>164</v>
      </c>
      <c r="E445" s="185" t="s">
        <v>1625</v>
      </c>
      <c r="F445" s="186" t="s">
        <v>1626</v>
      </c>
      <c r="G445" s="187" t="s">
        <v>269</v>
      </c>
      <c r="H445" s="188">
        <v>8</v>
      </c>
      <c r="I445" s="189"/>
      <c r="J445" s="188">
        <f t="shared" si="130"/>
        <v>0</v>
      </c>
      <c r="K445" s="190"/>
      <c r="L445" s="36"/>
      <c r="M445" s="191" t="s">
        <v>1</v>
      </c>
      <c r="N445" s="192" t="s">
        <v>43</v>
      </c>
      <c r="O445" s="68"/>
      <c r="P445" s="193">
        <f t="shared" si="131"/>
        <v>0</v>
      </c>
      <c r="Q445" s="193">
        <v>6.1247999999999994E-5</v>
      </c>
      <c r="R445" s="193">
        <f t="shared" si="132"/>
        <v>4.8998399999999995E-4</v>
      </c>
      <c r="S445" s="193">
        <v>0</v>
      </c>
      <c r="T445" s="194">
        <f t="shared" si="133"/>
        <v>0</v>
      </c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R445" s="195" t="s">
        <v>226</v>
      </c>
      <c r="AT445" s="195" t="s">
        <v>164</v>
      </c>
      <c r="AU445" s="195" t="s">
        <v>169</v>
      </c>
      <c r="AY445" s="14" t="s">
        <v>161</v>
      </c>
      <c r="BE445" s="196">
        <f t="shared" si="134"/>
        <v>0</v>
      </c>
      <c r="BF445" s="196">
        <f t="shared" si="135"/>
        <v>0</v>
      </c>
      <c r="BG445" s="196">
        <f t="shared" si="136"/>
        <v>0</v>
      </c>
      <c r="BH445" s="196">
        <f t="shared" si="137"/>
        <v>0</v>
      </c>
      <c r="BI445" s="196">
        <f t="shared" si="138"/>
        <v>0</v>
      </c>
      <c r="BJ445" s="14" t="s">
        <v>169</v>
      </c>
      <c r="BK445" s="197">
        <f t="shared" si="139"/>
        <v>0</v>
      </c>
      <c r="BL445" s="14" t="s">
        <v>226</v>
      </c>
      <c r="BM445" s="195" t="s">
        <v>1627</v>
      </c>
    </row>
    <row r="446" spans="1:65" s="2" customFormat="1" ht="21.75" customHeight="1">
      <c r="A446" s="31"/>
      <c r="B446" s="32"/>
      <c r="C446" s="198" t="s">
        <v>1628</v>
      </c>
      <c r="D446" s="198" t="s">
        <v>272</v>
      </c>
      <c r="E446" s="199" t="s">
        <v>1617</v>
      </c>
      <c r="F446" s="200" t="s">
        <v>1618</v>
      </c>
      <c r="G446" s="201" t="s">
        <v>244</v>
      </c>
      <c r="H446" s="202">
        <v>16</v>
      </c>
      <c r="I446" s="203"/>
      <c r="J446" s="202">
        <f t="shared" si="130"/>
        <v>0</v>
      </c>
      <c r="K446" s="204"/>
      <c r="L446" s="205"/>
      <c r="M446" s="206" t="s">
        <v>1</v>
      </c>
      <c r="N446" s="207" t="s">
        <v>43</v>
      </c>
      <c r="O446" s="68"/>
      <c r="P446" s="193">
        <f t="shared" si="131"/>
        <v>0</v>
      </c>
      <c r="Q446" s="193">
        <v>9.7999999999999997E-4</v>
      </c>
      <c r="R446" s="193">
        <f t="shared" si="132"/>
        <v>1.5679999999999999E-2</v>
      </c>
      <c r="S446" s="193">
        <v>0</v>
      </c>
      <c r="T446" s="194">
        <f t="shared" si="133"/>
        <v>0</v>
      </c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R446" s="195" t="s">
        <v>293</v>
      </c>
      <c r="AT446" s="195" t="s">
        <v>272</v>
      </c>
      <c r="AU446" s="195" t="s">
        <v>169</v>
      </c>
      <c r="AY446" s="14" t="s">
        <v>161</v>
      </c>
      <c r="BE446" s="196">
        <f t="shared" si="134"/>
        <v>0</v>
      </c>
      <c r="BF446" s="196">
        <f t="shared" si="135"/>
        <v>0</v>
      </c>
      <c r="BG446" s="196">
        <f t="shared" si="136"/>
        <v>0</v>
      </c>
      <c r="BH446" s="196">
        <f t="shared" si="137"/>
        <v>0</v>
      </c>
      <c r="BI446" s="196">
        <f t="shared" si="138"/>
        <v>0</v>
      </c>
      <c r="BJ446" s="14" t="s">
        <v>169</v>
      </c>
      <c r="BK446" s="197">
        <f t="shared" si="139"/>
        <v>0</v>
      </c>
      <c r="BL446" s="14" t="s">
        <v>226</v>
      </c>
      <c r="BM446" s="195" t="s">
        <v>1629</v>
      </c>
    </row>
    <row r="447" spans="1:65" s="2" customFormat="1" ht="28.8">
      <c r="A447" s="31"/>
      <c r="B447" s="32"/>
      <c r="C447" s="33"/>
      <c r="D447" s="208" t="s">
        <v>648</v>
      </c>
      <c r="E447" s="33"/>
      <c r="F447" s="209" t="s">
        <v>1630</v>
      </c>
      <c r="G447" s="33"/>
      <c r="H447" s="33"/>
      <c r="I447" s="210"/>
      <c r="J447" s="33"/>
      <c r="K447" s="33"/>
      <c r="L447" s="36"/>
      <c r="M447" s="211"/>
      <c r="N447" s="212"/>
      <c r="O447" s="68"/>
      <c r="P447" s="68"/>
      <c r="Q447" s="68"/>
      <c r="R447" s="68"/>
      <c r="S447" s="68"/>
      <c r="T447" s="69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T447" s="14" t="s">
        <v>648</v>
      </c>
      <c r="AU447" s="14" t="s">
        <v>169</v>
      </c>
    </row>
    <row r="448" spans="1:65" s="2" customFormat="1" ht="21.75" customHeight="1">
      <c r="A448" s="31"/>
      <c r="B448" s="32"/>
      <c r="C448" s="198" t="s">
        <v>1631</v>
      </c>
      <c r="D448" s="198" t="s">
        <v>272</v>
      </c>
      <c r="E448" s="199" t="s">
        <v>1621</v>
      </c>
      <c r="F448" s="200" t="s">
        <v>1622</v>
      </c>
      <c r="G448" s="201" t="s">
        <v>269</v>
      </c>
      <c r="H448" s="202">
        <v>16</v>
      </c>
      <c r="I448" s="203"/>
      <c r="J448" s="202">
        <f>ROUND(I448*H448,3)</f>
        <v>0</v>
      </c>
      <c r="K448" s="204"/>
      <c r="L448" s="205"/>
      <c r="M448" s="206" t="s">
        <v>1</v>
      </c>
      <c r="N448" s="207" t="s">
        <v>43</v>
      </c>
      <c r="O448" s="68"/>
      <c r="P448" s="193">
        <f>O448*H448</f>
        <v>0</v>
      </c>
      <c r="Q448" s="193">
        <v>1E-4</v>
      </c>
      <c r="R448" s="193">
        <f>Q448*H448</f>
        <v>1.6000000000000001E-3</v>
      </c>
      <c r="S448" s="193">
        <v>0</v>
      </c>
      <c r="T448" s="194">
        <f>S448*H448</f>
        <v>0</v>
      </c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R448" s="195" t="s">
        <v>293</v>
      </c>
      <c r="AT448" s="195" t="s">
        <v>272</v>
      </c>
      <c r="AU448" s="195" t="s">
        <v>169</v>
      </c>
      <c r="AY448" s="14" t="s">
        <v>161</v>
      </c>
      <c r="BE448" s="196">
        <f>IF(N448="základná",J448,0)</f>
        <v>0</v>
      </c>
      <c r="BF448" s="196">
        <f>IF(N448="znížená",J448,0)</f>
        <v>0</v>
      </c>
      <c r="BG448" s="196">
        <f>IF(N448="zákl. prenesená",J448,0)</f>
        <v>0</v>
      </c>
      <c r="BH448" s="196">
        <f>IF(N448="zníž. prenesená",J448,0)</f>
        <v>0</v>
      </c>
      <c r="BI448" s="196">
        <f>IF(N448="nulová",J448,0)</f>
        <v>0</v>
      </c>
      <c r="BJ448" s="14" t="s">
        <v>169</v>
      </c>
      <c r="BK448" s="197">
        <f>ROUND(I448*H448,3)</f>
        <v>0</v>
      </c>
      <c r="BL448" s="14" t="s">
        <v>226</v>
      </c>
      <c r="BM448" s="195" t="s">
        <v>1632</v>
      </c>
    </row>
    <row r="449" spans="1:65" s="2" customFormat="1" ht="21.75" customHeight="1">
      <c r="A449" s="31"/>
      <c r="B449" s="32"/>
      <c r="C449" s="184" t="s">
        <v>1633</v>
      </c>
      <c r="D449" s="184" t="s">
        <v>164</v>
      </c>
      <c r="E449" s="185" t="s">
        <v>618</v>
      </c>
      <c r="F449" s="186" t="s">
        <v>619</v>
      </c>
      <c r="G449" s="187" t="s">
        <v>412</v>
      </c>
      <c r="H449" s="189"/>
      <c r="I449" s="189"/>
      <c r="J449" s="188">
        <f>ROUND(I449*H449,3)</f>
        <v>0</v>
      </c>
      <c r="K449" s="190"/>
      <c r="L449" s="36"/>
      <c r="M449" s="191" t="s">
        <v>1</v>
      </c>
      <c r="N449" s="192" t="s">
        <v>43</v>
      </c>
      <c r="O449" s="68"/>
      <c r="P449" s="193">
        <f>O449*H449</f>
        <v>0</v>
      </c>
      <c r="Q449" s="193">
        <v>0</v>
      </c>
      <c r="R449" s="193">
        <f>Q449*H449</f>
        <v>0</v>
      </c>
      <c r="S449" s="193">
        <v>0</v>
      </c>
      <c r="T449" s="194">
        <f>S449*H449</f>
        <v>0</v>
      </c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R449" s="195" t="s">
        <v>226</v>
      </c>
      <c r="AT449" s="195" t="s">
        <v>164</v>
      </c>
      <c r="AU449" s="195" t="s">
        <v>169</v>
      </c>
      <c r="AY449" s="14" t="s">
        <v>161</v>
      </c>
      <c r="BE449" s="196">
        <f>IF(N449="základná",J449,0)</f>
        <v>0</v>
      </c>
      <c r="BF449" s="196">
        <f>IF(N449="znížená",J449,0)</f>
        <v>0</v>
      </c>
      <c r="BG449" s="196">
        <f>IF(N449="zákl. prenesená",J449,0)</f>
        <v>0</v>
      </c>
      <c r="BH449" s="196">
        <f>IF(N449="zníž. prenesená",J449,0)</f>
        <v>0</v>
      </c>
      <c r="BI449" s="196">
        <f>IF(N449="nulová",J449,0)</f>
        <v>0</v>
      </c>
      <c r="BJ449" s="14" t="s">
        <v>169</v>
      </c>
      <c r="BK449" s="197">
        <f>ROUND(I449*H449,3)</f>
        <v>0</v>
      </c>
      <c r="BL449" s="14" t="s">
        <v>226</v>
      </c>
      <c r="BM449" s="195" t="s">
        <v>1634</v>
      </c>
    </row>
    <row r="450" spans="1:65" s="12" customFormat="1" ht="22.95" customHeight="1">
      <c r="B450" s="168"/>
      <c r="C450" s="169"/>
      <c r="D450" s="170" t="s">
        <v>76</v>
      </c>
      <c r="E450" s="182" t="s">
        <v>621</v>
      </c>
      <c r="F450" s="182" t="s">
        <v>622</v>
      </c>
      <c r="G450" s="169"/>
      <c r="H450" s="169"/>
      <c r="I450" s="172"/>
      <c r="J450" s="183">
        <f>BK450</f>
        <v>0</v>
      </c>
      <c r="K450" s="169"/>
      <c r="L450" s="174"/>
      <c r="M450" s="175"/>
      <c r="N450" s="176"/>
      <c r="O450" s="176"/>
      <c r="P450" s="177">
        <f>SUM(P451:P492)</f>
        <v>0</v>
      </c>
      <c r="Q450" s="176"/>
      <c r="R450" s="177">
        <f>SUM(R451:R492)</f>
        <v>209.26959371496002</v>
      </c>
      <c r="S450" s="176"/>
      <c r="T450" s="178">
        <f>SUM(T451:T492)</f>
        <v>0</v>
      </c>
      <c r="AR450" s="179" t="s">
        <v>169</v>
      </c>
      <c r="AT450" s="180" t="s">
        <v>76</v>
      </c>
      <c r="AU450" s="180" t="s">
        <v>85</v>
      </c>
      <c r="AY450" s="179" t="s">
        <v>161</v>
      </c>
      <c r="BK450" s="181">
        <f>SUM(BK451:BK492)</f>
        <v>0</v>
      </c>
    </row>
    <row r="451" spans="1:65" s="2" customFormat="1" ht="33" customHeight="1">
      <c r="A451" s="31"/>
      <c r="B451" s="32"/>
      <c r="C451" s="184" t="s">
        <v>1635</v>
      </c>
      <c r="D451" s="184" t="s">
        <v>164</v>
      </c>
      <c r="E451" s="185" t="s">
        <v>1636</v>
      </c>
      <c r="F451" s="186" t="s">
        <v>1637</v>
      </c>
      <c r="G451" s="187" t="s">
        <v>173</v>
      </c>
      <c r="H451" s="188">
        <v>180.54</v>
      </c>
      <c r="I451" s="189"/>
      <c r="J451" s="188">
        <f t="shared" ref="J451:J492" si="140">ROUND(I451*H451,3)</f>
        <v>0</v>
      </c>
      <c r="K451" s="190"/>
      <c r="L451" s="36"/>
      <c r="M451" s="191" t="s">
        <v>1</v>
      </c>
      <c r="N451" s="192" t="s">
        <v>43</v>
      </c>
      <c r="O451" s="68"/>
      <c r="P451" s="193">
        <f t="shared" ref="P451:P492" si="141">O451*H451</f>
        <v>0</v>
      </c>
      <c r="Q451" s="193">
        <v>0</v>
      </c>
      <c r="R451" s="193">
        <f t="shared" ref="R451:R492" si="142">Q451*H451</f>
        <v>0</v>
      </c>
      <c r="S451" s="193">
        <v>0</v>
      </c>
      <c r="T451" s="194">
        <f t="shared" ref="T451:T492" si="143">S451*H451</f>
        <v>0</v>
      </c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R451" s="195" t="s">
        <v>226</v>
      </c>
      <c r="AT451" s="195" t="s">
        <v>164</v>
      </c>
      <c r="AU451" s="195" t="s">
        <v>169</v>
      </c>
      <c r="AY451" s="14" t="s">
        <v>161</v>
      </c>
      <c r="BE451" s="196">
        <f t="shared" ref="BE451:BE492" si="144">IF(N451="základná",J451,0)</f>
        <v>0</v>
      </c>
      <c r="BF451" s="196">
        <f t="shared" ref="BF451:BF492" si="145">IF(N451="znížená",J451,0)</f>
        <v>0</v>
      </c>
      <c r="BG451" s="196">
        <f t="shared" ref="BG451:BG492" si="146">IF(N451="zákl. prenesená",J451,0)</f>
        <v>0</v>
      </c>
      <c r="BH451" s="196">
        <f t="shared" ref="BH451:BH492" si="147">IF(N451="zníž. prenesená",J451,0)</f>
        <v>0</v>
      </c>
      <c r="BI451" s="196">
        <f t="shared" ref="BI451:BI492" si="148">IF(N451="nulová",J451,0)</f>
        <v>0</v>
      </c>
      <c r="BJ451" s="14" t="s">
        <v>169</v>
      </c>
      <c r="BK451" s="197">
        <f t="shared" ref="BK451:BK492" si="149">ROUND(I451*H451,3)</f>
        <v>0</v>
      </c>
      <c r="BL451" s="14" t="s">
        <v>226</v>
      </c>
      <c r="BM451" s="195" t="s">
        <v>1638</v>
      </c>
    </row>
    <row r="452" spans="1:65" s="2" customFormat="1" ht="21.75" customHeight="1">
      <c r="A452" s="31"/>
      <c r="B452" s="32"/>
      <c r="C452" s="198" t="s">
        <v>1639</v>
      </c>
      <c r="D452" s="198" t="s">
        <v>272</v>
      </c>
      <c r="E452" s="199" t="s">
        <v>1640</v>
      </c>
      <c r="F452" s="200" t="s">
        <v>1641</v>
      </c>
      <c r="G452" s="201" t="s">
        <v>173</v>
      </c>
      <c r="H452" s="202">
        <v>189.56700000000001</v>
      </c>
      <c r="I452" s="203"/>
      <c r="J452" s="202">
        <f t="shared" si="140"/>
        <v>0</v>
      </c>
      <c r="K452" s="204"/>
      <c r="L452" s="205"/>
      <c r="M452" s="206" t="s">
        <v>1</v>
      </c>
      <c r="N452" s="207" t="s">
        <v>43</v>
      </c>
      <c r="O452" s="68"/>
      <c r="P452" s="193">
        <f t="shared" si="141"/>
        <v>0</v>
      </c>
      <c r="Q452" s="193">
        <v>0</v>
      </c>
      <c r="R452" s="193">
        <f t="shared" si="142"/>
        <v>0</v>
      </c>
      <c r="S452" s="193">
        <v>0</v>
      </c>
      <c r="T452" s="194">
        <f t="shared" si="143"/>
        <v>0</v>
      </c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R452" s="195" t="s">
        <v>293</v>
      </c>
      <c r="AT452" s="195" t="s">
        <v>272</v>
      </c>
      <c r="AU452" s="195" t="s">
        <v>169</v>
      </c>
      <c r="AY452" s="14" t="s">
        <v>161</v>
      </c>
      <c r="BE452" s="196">
        <f t="shared" si="144"/>
        <v>0</v>
      </c>
      <c r="BF452" s="196">
        <f t="shared" si="145"/>
        <v>0</v>
      </c>
      <c r="BG452" s="196">
        <f t="shared" si="146"/>
        <v>0</v>
      </c>
      <c r="BH452" s="196">
        <f t="shared" si="147"/>
        <v>0</v>
      </c>
      <c r="BI452" s="196">
        <f t="shared" si="148"/>
        <v>0</v>
      </c>
      <c r="BJ452" s="14" t="s">
        <v>169</v>
      </c>
      <c r="BK452" s="197">
        <f t="shared" si="149"/>
        <v>0</v>
      </c>
      <c r="BL452" s="14" t="s">
        <v>226</v>
      </c>
      <c r="BM452" s="195" t="s">
        <v>1642</v>
      </c>
    </row>
    <row r="453" spans="1:65" s="2" customFormat="1" ht="21.75" customHeight="1">
      <c r="A453" s="31"/>
      <c r="B453" s="32"/>
      <c r="C453" s="198" t="s">
        <v>1643</v>
      </c>
      <c r="D453" s="198" t="s">
        <v>272</v>
      </c>
      <c r="E453" s="199" t="s">
        <v>1644</v>
      </c>
      <c r="F453" s="200" t="s">
        <v>1645</v>
      </c>
      <c r="G453" s="201" t="s">
        <v>173</v>
      </c>
      <c r="H453" s="202">
        <v>180.54</v>
      </c>
      <c r="I453" s="203"/>
      <c r="J453" s="202">
        <f t="shared" si="140"/>
        <v>0</v>
      </c>
      <c r="K453" s="204"/>
      <c r="L453" s="205"/>
      <c r="M453" s="206" t="s">
        <v>1</v>
      </c>
      <c r="N453" s="207" t="s">
        <v>43</v>
      </c>
      <c r="O453" s="68"/>
      <c r="P453" s="193">
        <f t="shared" si="141"/>
        <v>0</v>
      </c>
      <c r="Q453" s="193">
        <v>0</v>
      </c>
      <c r="R453" s="193">
        <f t="shared" si="142"/>
        <v>0</v>
      </c>
      <c r="S453" s="193">
        <v>0</v>
      </c>
      <c r="T453" s="194">
        <f t="shared" si="143"/>
        <v>0</v>
      </c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R453" s="195" t="s">
        <v>293</v>
      </c>
      <c r="AT453" s="195" t="s">
        <v>272</v>
      </c>
      <c r="AU453" s="195" t="s">
        <v>169</v>
      </c>
      <c r="AY453" s="14" t="s">
        <v>161</v>
      </c>
      <c r="BE453" s="196">
        <f t="shared" si="144"/>
        <v>0</v>
      </c>
      <c r="BF453" s="196">
        <f t="shared" si="145"/>
        <v>0</v>
      </c>
      <c r="BG453" s="196">
        <f t="shared" si="146"/>
        <v>0</v>
      </c>
      <c r="BH453" s="196">
        <f t="shared" si="147"/>
        <v>0</v>
      </c>
      <c r="BI453" s="196">
        <f t="shared" si="148"/>
        <v>0</v>
      </c>
      <c r="BJ453" s="14" t="s">
        <v>169</v>
      </c>
      <c r="BK453" s="197">
        <f t="shared" si="149"/>
        <v>0</v>
      </c>
      <c r="BL453" s="14" t="s">
        <v>226</v>
      </c>
      <c r="BM453" s="195" t="s">
        <v>1646</v>
      </c>
    </row>
    <row r="454" spans="1:65" s="2" customFormat="1" ht="21.75" customHeight="1">
      <c r="A454" s="31"/>
      <c r="B454" s="32"/>
      <c r="C454" s="184" t="s">
        <v>1647</v>
      </c>
      <c r="D454" s="184" t="s">
        <v>164</v>
      </c>
      <c r="E454" s="185" t="s">
        <v>1648</v>
      </c>
      <c r="F454" s="186" t="s">
        <v>1649</v>
      </c>
      <c r="G454" s="187" t="s">
        <v>244</v>
      </c>
      <c r="H454" s="188">
        <v>122.15</v>
      </c>
      <c r="I454" s="189"/>
      <c r="J454" s="188">
        <f t="shared" si="140"/>
        <v>0</v>
      </c>
      <c r="K454" s="190"/>
      <c r="L454" s="36"/>
      <c r="M454" s="191" t="s">
        <v>1</v>
      </c>
      <c r="N454" s="192" t="s">
        <v>43</v>
      </c>
      <c r="O454" s="68"/>
      <c r="P454" s="193">
        <f t="shared" si="141"/>
        <v>0</v>
      </c>
      <c r="Q454" s="193">
        <v>5.0000000000000002E-5</v>
      </c>
      <c r="R454" s="193">
        <f t="shared" si="142"/>
        <v>6.1075000000000009E-3</v>
      </c>
      <c r="S454" s="193">
        <v>0</v>
      </c>
      <c r="T454" s="194">
        <f t="shared" si="143"/>
        <v>0</v>
      </c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R454" s="195" t="s">
        <v>226</v>
      </c>
      <c r="AT454" s="195" t="s">
        <v>164</v>
      </c>
      <c r="AU454" s="195" t="s">
        <v>169</v>
      </c>
      <c r="AY454" s="14" t="s">
        <v>161</v>
      </c>
      <c r="BE454" s="196">
        <f t="shared" si="144"/>
        <v>0</v>
      </c>
      <c r="BF454" s="196">
        <f t="shared" si="145"/>
        <v>0</v>
      </c>
      <c r="BG454" s="196">
        <f t="shared" si="146"/>
        <v>0</v>
      </c>
      <c r="BH454" s="196">
        <f t="shared" si="147"/>
        <v>0</v>
      </c>
      <c r="BI454" s="196">
        <f t="shared" si="148"/>
        <v>0</v>
      </c>
      <c r="BJ454" s="14" t="s">
        <v>169</v>
      </c>
      <c r="BK454" s="197">
        <f t="shared" si="149"/>
        <v>0</v>
      </c>
      <c r="BL454" s="14" t="s">
        <v>226</v>
      </c>
      <c r="BM454" s="195" t="s">
        <v>1650</v>
      </c>
    </row>
    <row r="455" spans="1:65" s="2" customFormat="1" ht="33" customHeight="1">
      <c r="A455" s="31"/>
      <c r="B455" s="32"/>
      <c r="C455" s="198" t="s">
        <v>1651</v>
      </c>
      <c r="D455" s="198" t="s">
        <v>272</v>
      </c>
      <c r="E455" s="199" t="s">
        <v>1652</v>
      </c>
      <c r="F455" s="200" t="s">
        <v>1653</v>
      </c>
      <c r="G455" s="201" t="s">
        <v>244</v>
      </c>
      <c r="H455" s="202">
        <v>96.8</v>
      </c>
      <c r="I455" s="203"/>
      <c r="J455" s="202">
        <f t="shared" si="140"/>
        <v>0</v>
      </c>
      <c r="K455" s="204"/>
      <c r="L455" s="205"/>
      <c r="M455" s="206" t="s">
        <v>1</v>
      </c>
      <c r="N455" s="207" t="s">
        <v>43</v>
      </c>
      <c r="O455" s="68"/>
      <c r="P455" s="193">
        <f t="shared" si="141"/>
        <v>0</v>
      </c>
      <c r="Q455" s="193">
        <v>5.0000000000000001E-3</v>
      </c>
      <c r="R455" s="193">
        <f t="shared" si="142"/>
        <v>0.48399999999999999</v>
      </c>
      <c r="S455" s="193">
        <v>0</v>
      </c>
      <c r="T455" s="194">
        <f t="shared" si="143"/>
        <v>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R455" s="195" t="s">
        <v>293</v>
      </c>
      <c r="AT455" s="195" t="s">
        <v>272</v>
      </c>
      <c r="AU455" s="195" t="s">
        <v>169</v>
      </c>
      <c r="AY455" s="14" t="s">
        <v>161</v>
      </c>
      <c r="BE455" s="196">
        <f t="shared" si="144"/>
        <v>0</v>
      </c>
      <c r="BF455" s="196">
        <f t="shared" si="145"/>
        <v>0</v>
      </c>
      <c r="BG455" s="196">
        <f t="shared" si="146"/>
        <v>0</v>
      </c>
      <c r="BH455" s="196">
        <f t="shared" si="147"/>
        <v>0</v>
      </c>
      <c r="BI455" s="196">
        <f t="shared" si="148"/>
        <v>0</v>
      </c>
      <c r="BJ455" s="14" t="s">
        <v>169</v>
      </c>
      <c r="BK455" s="197">
        <f t="shared" si="149"/>
        <v>0</v>
      </c>
      <c r="BL455" s="14" t="s">
        <v>226</v>
      </c>
      <c r="BM455" s="195" t="s">
        <v>1654</v>
      </c>
    </row>
    <row r="456" spans="1:65" s="2" customFormat="1" ht="33" customHeight="1">
      <c r="A456" s="31"/>
      <c r="B456" s="32"/>
      <c r="C456" s="198" t="s">
        <v>1655</v>
      </c>
      <c r="D456" s="198" t="s">
        <v>272</v>
      </c>
      <c r="E456" s="199" t="s">
        <v>1656</v>
      </c>
      <c r="F456" s="200" t="s">
        <v>1657</v>
      </c>
      <c r="G456" s="201" t="s">
        <v>244</v>
      </c>
      <c r="H456" s="202">
        <v>15.95</v>
      </c>
      <c r="I456" s="203"/>
      <c r="J456" s="202">
        <f t="shared" si="140"/>
        <v>0</v>
      </c>
      <c r="K456" s="204"/>
      <c r="L456" s="205"/>
      <c r="M456" s="206" t="s">
        <v>1</v>
      </c>
      <c r="N456" s="207" t="s">
        <v>43</v>
      </c>
      <c r="O456" s="68"/>
      <c r="P456" s="193">
        <f t="shared" si="141"/>
        <v>0</v>
      </c>
      <c r="Q456" s="193">
        <v>5.0000000000000001E-3</v>
      </c>
      <c r="R456" s="193">
        <f t="shared" si="142"/>
        <v>7.9750000000000001E-2</v>
      </c>
      <c r="S456" s="193">
        <v>0</v>
      </c>
      <c r="T456" s="194">
        <f t="shared" si="143"/>
        <v>0</v>
      </c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R456" s="195" t="s">
        <v>293</v>
      </c>
      <c r="AT456" s="195" t="s">
        <v>272</v>
      </c>
      <c r="AU456" s="195" t="s">
        <v>169</v>
      </c>
      <c r="AY456" s="14" t="s">
        <v>161</v>
      </c>
      <c r="BE456" s="196">
        <f t="shared" si="144"/>
        <v>0</v>
      </c>
      <c r="BF456" s="196">
        <f t="shared" si="145"/>
        <v>0</v>
      </c>
      <c r="BG456" s="196">
        <f t="shared" si="146"/>
        <v>0</v>
      </c>
      <c r="BH456" s="196">
        <f t="shared" si="147"/>
        <v>0</v>
      </c>
      <c r="BI456" s="196">
        <f t="shared" si="148"/>
        <v>0</v>
      </c>
      <c r="BJ456" s="14" t="s">
        <v>169</v>
      </c>
      <c r="BK456" s="197">
        <f t="shared" si="149"/>
        <v>0</v>
      </c>
      <c r="BL456" s="14" t="s">
        <v>226</v>
      </c>
      <c r="BM456" s="195" t="s">
        <v>1658</v>
      </c>
    </row>
    <row r="457" spans="1:65" s="2" customFormat="1" ht="33" customHeight="1">
      <c r="A457" s="31"/>
      <c r="B457" s="32"/>
      <c r="C457" s="198" t="s">
        <v>1659</v>
      </c>
      <c r="D457" s="198" t="s">
        <v>272</v>
      </c>
      <c r="E457" s="199" t="s">
        <v>1660</v>
      </c>
      <c r="F457" s="200" t="s">
        <v>1661</v>
      </c>
      <c r="G457" s="201" t="s">
        <v>244</v>
      </c>
      <c r="H457" s="202">
        <v>9.4</v>
      </c>
      <c r="I457" s="203"/>
      <c r="J457" s="202">
        <f t="shared" si="140"/>
        <v>0</v>
      </c>
      <c r="K457" s="204"/>
      <c r="L457" s="205"/>
      <c r="M457" s="206" t="s">
        <v>1</v>
      </c>
      <c r="N457" s="207" t="s">
        <v>43</v>
      </c>
      <c r="O457" s="68"/>
      <c r="P457" s="193">
        <f t="shared" si="141"/>
        <v>0</v>
      </c>
      <c r="Q457" s="193">
        <v>5.0000000000000001E-3</v>
      </c>
      <c r="R457" s="193">
        <f t="shared" si="142"/>
        <v>4.7E-2</v>
      </c>
      <c r="S457" s="193">
        <v>0</v>
      </c>
      <c r="T457" s="194">
        <f t="shared" si="143"/>
        <v>0</v>
      </c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R457" s="195" t="s">
        <v>293</v>
      </c>
      <c r="AT457" s="195" t="s">
        <v>272</v>
      </c>
      <c r="AU457" s="195" t="s">
        <v>169</v>
      </c>
      <c r="AY457" s="14" t="s">
        <v>161</v>
      </c>
      <c r="BE457" s="196">
        <f t="shared" si="144"/>
        <v>0</v>
      </c>
      <c r="BF457" s="196">
        <f t="shared" si="145"/>
        <v>0</v>
      </c>
      <c r="BG457" s="196">
        <f t="shared" si="146"/>
        <v>0</v>
      </c>
      <c r="BH457" s="196">
        <f t="shared" si="147"/>
        <v>0</v>
      </c>
      <c r="BI457" s="196">
        <f t="shared" si="148"/>
        <v>0</v>
      </c>
      <c r="BJ457" s="14" t="s">
        <v>169</v>
      </c>
      <c r="BK457" s="197">
        <f t="shared" si="149"/>
        <v>0</v>
      </c>
      <c r="BL457" s="14" t="s">
        <v>226</v>
      </c>
      <c r="BM457" s="195" t="s">
        <v>1662</v>
      </c>
    </row>
    <row r="458" spans="1:65" s="2" customFormat="1" ht="21.75" customHeight="1">
      <c r="A458" s="31"/>
      <c r="B458" s="32"/>
      <c r="C458" s="184" t="s">
        <v>1663</v>
      </c>
      <c r="D458" s="184" t="s">
        <v>164</v>
      </c>
      <c r="E458" s="185" t="s">
        <v>1664</v>
      </c>
      <c r="F458" s="186" t="s">
        <v>1665</v>
      </c>
      <c r="G458" s="187" t="s">
        <v>244</v>
      </c>
      <c r="H458" s="188">
        <v>31.55</v>
      </c>
      <c r="I458" s="189"/>
      <c r="J458" s="188">
        <f t="shared" si="140"/>
        <v>0</v>
      </c>
      <c r="K458" s="190"/>
      <c r="L458" s="36"/>
      <c r="M458" s="191" t="s">
        <v>1</v>
      </c>
      <c r="N458" s="192" t="s">
        <v>43</v>
      </c>
      <c r="O458" s="68"/>
      <c r="P458" s="193">
        <f t="shared" si="141"/>
        <v>0</v>
      </c>
      <c r="Q458" s="193">
        <v>0</v>
      </c>
      <c r="R458" s="193">
        <f t="shared" si="142"/>
        <v>0</v>
      </c>
      <c r="S458" s="193">
        <v>0</v>
      </c>
      <c r="T458" s="194">
        <f t="shared" si="143"/>
        <v>0</v>
      </c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R458" s="195" t="s">
        <v>226</v>
      </c>
      <c r="AT458" s="195" t="s">
        <v>164</v>
      </c>
      <c r="AU458" s="195" t="s">
        <v>169</v>
      </c>
      <c r="AY458" s="14" t="s">
        <v>161</v>
      </c>
      <c r="BE458" s="196">
        <f t="shared" si="144"/>
        <v>0</v>
      </c>
      <c r="BF458" s="196">
        <f t="shared" si="145"/>
        <v>0</v>
      </c>
      <c r="BG458" s="196">
        <f t="shared" si="146"/>
        <v>0</v>
      </c>
      <c r="BH458" s="196">
        <f t="shared" si="147"/>
        <v>0</v>
      </c>
      <c r="BI458" s="196">
        <f t="shared" si="148"/>
        <v>0</v>
      </c>
      <c r="BJ458" s="14" t="s">
        <v>169</v>
      </c>
      <c r="BK458" s="197">
        <f t="shared" si="149"/>
        <v>0</v>
      </c>
      <c r="BL458" s="14" t="s">
        <v>226</v>
      </c>
      <c r="BM458" s="195" t="s">
        <v>1666</v>
      </c>
    </row>
    <row r="459" spans="1:65" s="2" customFormat="1" ht="33" customHeight="1">
      <c r="A459" s="31"/>
      <c r="B459" s="32"/>
      <c r="C459" s="198" t="s">
        <v>1667</v>
      </c>
      <c r="D459" s="198" t="s">
        <v>272</v>
      </c>
      <c r="E459" s="199" t="s">
        <v>1668</v>
      </c>
      <c r="F459" s="200" t="s">
        <v>1669</v>
      </c>
      <c r="G459" s="201" t="s">
        <v>244</v>
      </c>
      <c r="H459" s="202">
        <v>30.08</v>
      </c>
      <c r="I459" s="203"/>
      <c r="J459" s="202">
        <f t="shared" si="140"/>
        <v>0</v>
      </c>
      <c r="K459" s="204"/>
      <c r="L459" s="205"/>
      <c r="M459" s="206" t="s">
        <v>1</v>
      </c>
      <c r="N459" s="207" t="s">
        <v>43</v>
      </c>
      <c r="O459" s="68"/>
      <c r="P459" s="193">
        <f t="shared" si="141"/>
        <v>0</v>
      </c>
      <c r="Q459" s="193">
        <v>5.0000000000000001E-3</v>
      </c>
      <c r="R459" s="193">
        <f t="shared" si="142"/>
        <v>0.15040000000000001</v>
      </c>
      <c r="S459" s="193">
        <v>0</v>
      </c>
      <c r="T459" s="194">
        <f t="shared" si="143"/>
        <v>0</v>
      </c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R459" s="195" t="s">
        <v>293</v>
      </c>
      <c r="AT459" s="195" t="s">
        <v>272</v>
      </c>
      <c r="AU459" s="195" t="s">
        <v>169</v>
      </c>
      <c r="AY459" s="14" t="s">
        <v>161</v>
      </c>
      <c r="BE459" s="196">
        <f t="shared" si="144"/>
        <v>0</v>
      </c>
      <c r="BF459" s="196">
        <f t="shared" si="145"/>
        <v>0</v>
      </c>
      <c r="BG459" s="196">
        <f t="shared" si="146"/>
        <v>0</v>
      </c>
      <c r="BH459" s="196">
        <f t="shared" si="147"/>
        <v>0</v>
      </c>
      <c r="BI459" s="196">
        <f t="shared" si="148"/>
        <v>0</v>
      </c>
      <c r="BJ459" s="14" t="s">
        <v>169</v>
      </c>
      <c r="BK459" s="197">
        <f t="shared" si="149"/>
        <v>0</v>
      </c>
      <c r="BL459" s="14" t="s">
        <v>226</v>
      </c>
      <c r="BM459" s="195" t="s">
        <v>1670</v>
      </c>
    </row>
    <row r="460" spans="1:65" s="2" customFormat="1" ht="33" customHeight="1">
      <c r="A460" s="31"/>
      <c r="B460" s="32"/>
      <c r="C460" s="198" t="s">
        <v>1671</v>
      </c>
      <c r="D460" s="198" t="s">
        <v>272</v>
      </c>
      <c r="E460" s="199" t="s">
        <v>1672</v>
      </c>
      <c r="F460" s="200" t="s">
        <v>1673</v>
      </c>
      <c r="G460" s="201" t="s">
        <v>244</v>
      </c>
      <c r="H460" s="202">
        <v>1.47</v>
      </c>
      <c r="I460" s="203"/>
      <c r="J460" s="202">
        <f t="shared" si="140"/>
        <v>0</v>
      </c>
      <c r="K460" s="204"/>
      <c r="L460" s="205"/>
      <c r="M460" s="206" t="s">
        <v>1</v>
      </c>
      <c r="N460" s="207" t="s">
        <v>43</v>
      </c>
      <c r="O460" s="68"/>
      <c r="P460" s="193">
        <f t="shared" si="141"/>
        <v>0</v>
      </c>
      <c r="Q460" s="193">
        <v>5.0000000000000001E-3</v>
      </c>
      <c r="R460" s="193">
        <f t="shared" si="142"/>
        <v>7.3499999999999998E-3</v>
      </c>
      <c r="S460" s="193">
        <v>0</v>
      </c>
      <c r="T460" s="194">
        <f t="shared" si="143"/>
        <v>0</v>
      </c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R460" s="195" t="s">
        <v>293</v>
      </c>
      <c r="AT460" s="195" t="s">
        <v>272</v>
      </c>
      <c r="AU460" s="195" t="s">
        <v>169</v>
      </c>
      <c r="AY460" s="14" t="s">
        <v>161</v>
      </c>
      <c r="BE460" s="196">
        <f t="shared" si="144"/>
        <v>0</v>
      </c>
      <c r="BF460" s="196">
        <f t="shared" si="145"/>
        <v>0</v>
      </c>
      <c r="BG460" s="196">
        <f t="shared" si="146"/>
        <v>0</v>
      </c>
      <c r="BH460" s="196">
        <f t="shared" si="147"/>
        <v>0</v>
      </c>
      <c r="BI460" s="196">
        <f t="shared" si="148"/>
        <v>0</v>
      </c>
      <c r="BJ460" s="14" t="s">
        <v>169</v>
      </c>
      <c r="BK460" s="197">
        <f t="shared" si="149"/>
        <v>0</v>
      </c>
      <c r="BL460" s="14" t="s">
        <v>226</v>
      </c>
      <c r="BM460" s="195" t="s">
        <v>1674</v>
      </c>
    </row>
    <row r="461" spans="1:65" s="2" customFormat="1" ht="16.5" customHeight="1">
      <c r="A461" s="31"/>
      <c r="B461" s="32"/>
      <c r="C461" s="184" t="s">
        <v>1675</v>
      </c>
      <c r="D461" s="184" t="s">
        <v>164</v>
      </c>
      <c r="E461" s="185" t="s">
        <v>1676</v>
      </c>
      <c r="F461" s="186" t="s">
        <v>1677</v>
      </c>
      <c r="G461" s="187" t="s">
        <v>244</v>
      </c>
      <c r="H461" s="188">
        <v>27.6</v>
      </c>
      <c r="I461" s="189"/>
      <c r="J461" s="188">
        <f t="shared" si="140"/>
        <v>0</v>
      </c>
      <c r="K461" s="190"/>
      <c r="L461" s="36"/>
      <c r="M461" s="191" t="s">
        <v>1</v>
      </c>
      <c r="N461" s="192" t="s">
        <v>43</v>
      </c>
      <c r="O461" s="68"/>
      <c r="P461" s="193">
        <f t="shared" si="141"/>
        <v>0</v>
      </c>
      <c r="Q461" s="193">
        <v>1.7240000000000001E-3</v>
      </c>
      <c r="R461" s="193">
        <f t="shared" si="142"/>
        <v>4.7582400000000004E-2</v>
      </c>
      <c r="S461" s="193">
        <v>0</v>
      </c>
      <c r="T461" s="194">
        <f t="shared" si="143"/>
        <v>0</v>
      </c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R461" s="195" t="s">
        <v>226</v>
      </c>
      <c r="AT461" s="195" t="s">
        <v>164</v>
      </c>
      <c r="AU461" s="195" t="s">
        <v>169</v>
      </c>
      <c r="AY461" s="14" t="s">
        <v>161</v>
      </c>
      <c r="BE461" s="196">
        <f t="shared" si="144"/>
        <v>0</v>
      </c>
      <c r="BF461" s="196">
        <f t="shared" si="145"/>
        <v>0</v>
      </c>
      <c r="BG461" s="196">
        <f t="shared" si="146"/>
        <v>0</v>
      </c>
      <c r="BH461" s="196">
        <f t="shared" si="147"/>
        <v>0</v>
      </c>
      <c r="BI461" s="196">
        <f t="shared" si="148"/>
        <v>0</v>
      </c>
      <c r="BJ461" s="14" t="s">
        <v>169</v>
      </c>
      <c r="BK461" s="197">
        <f t="shared" si="149"/>
        <v>0</v>
      </c>
      <c r="BL461" s="14" t="s">
        <v>226</v>
      </c>
      <c r="BM461" s="195" t="s">
        <v>1678</v>
      </c>
    </row>
    <row r="462" spans="1:65" s="2" customFormat="1" ht="21.75" customHeight="1">
      <c r="A462" s="31"/>
      <c r="B462" s="32"/>
      <c r="C462" s="198" t="s">
        <v>1679</v>
      </c>
      <c r="D462" s="198" t="s">
        <v>272</v>
      </c>
      <c r="E462" s="199" t="s">
        <v>1680</v>
      </c>
      <c r="F462" s="200" t="s">
        <v>1681</v>
      </c>
      <c r="G462" s="201" t="s">
        <v>244</v>
      </c>
      <c r="H462" s="202">
        <v>27.6</v>
      </c>
      <c r="I462" s="203"/>
      <c r="J462" s="202">
        <f t="shared" si="140"/>
        <v>0</v>
      </c>
      <c r="K462" s="204"/>
      <c r="L462" s="205"/>
      <c r="M462" s="206" t="s">
        <v>1</v>
      </c>
      <c r="N462" s="207" t="s">
        <v>43</v>
      </c>
      <c r="O462" s="68"/>
      <c r="P462" s="193">
        <f t="shared" si="141"/>
        <v>0</v>
      </c>
      <c r="Q462" s="193">
        <v>1.1999999999999999E-3</v>
      </c>
      <c r="R462" s="193">
        <f t="shared" si="142"/>
        <v>3.3119999999999997E-2</v>
      </c>
      <c r="S462" s="193">
        <v>0</v>
      </c>
      <c r="T462" s="194">
        <f t="shared" si="143"/>
        <v>0</v>
      </c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R462" s="195" t="s">
        <v>293</v>
      </c>
      <c r="AT462" s="195" t="s">
        <v>272</v>
      </c>
      <c r="AU462" s="195" t="s">
        <v>169</v>
      </c>
      <c r="AY462" s="14" t="s">
        <v>161</v>
      </c>
      <c r="BE462" s="196">
        <f t="shared" si="144"/>
        <v>0</v>
      </c>
      <c r="BF462" s="196">
        <f t="shared" si="145"/>
        <v>0</v>
      </c>
      <c r="BG462" s="196">
        <f t="shared" si="146"/>
        <v>0</v>
      </c>
      <c r="BH462" s="196">
        <f t="shared" si="147"/>
        <v>0</v>
      </c>
      <c r="BI462" s="196">
        <f t="shared" si="148"/>
        <v>0</v>
      </c>
      <c r="BJ462" s="14" t="s">
        <v>169</v>
      </c>
      <c r="BK462" s="197">
        <f t="shared" si="149"/>
        <v>0</v>
      </c>
      <c r="BL462" s="14" t="s">
        <v>226</v>
      </c>
      <c r="BM462" s="195" t="s">
        <v>1682</v>
      </c>
    </row>
    <row r="463" spans="1:65" s="2" customFormat="1" ht="33" customHeight="1">
      <c r="A463" s="31"/>
      <c r="B463" s="32"/>
      <c r="C463" s="184" t="s">
        <v>1683</v>
      </c>
      <c r="D463" s="184" t="s">
        <v>164</v>
      </c>
      <c r="E463" s="185" t="s">
        <v>1684</v>
      </c>
      <c r="F463" s="186" t="s">
        <v>1685</v>
      </c>
      <c r="G463" s="187" t="s">
        <v>173</v>
      </c>
      <c r="H463" s="188">
        <v>939.00800000000004</v>
      </c>
      <c r="I463" s="189"/>
      <c r="J463" s="188">
        <f t="shared" si="140"/>
        <v>0</v>
      </c>
      <c r="K463" s="190"/>
      <c r="L463" s="36"/>
      <c r="M463" s="191" t="s">
        <v>1</v>
      </c>
      <c r="N463" s="192" t="s">
        <v>43</v>
      </c>
      <c r="O463" s="68"/>
      <c r="P463" s="193">
        <f t="shared" si="141"/>
        <v>0</v>
      </c>
      <c r="Q463" s="193">
        <v>4.6428000000000002E-4</v>
      </c>
      <c r="R463" s="193">
        <f t="shared" si="142"/>
        <v>0.43596263424000004</v>
      </c>
      <c r="S463" s="193">
        <v>0</v>
      </c>
      <c r="T463" s="194">
        <f t="shared" si="143"/>
        <v>0</v>
      </c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R463" s="195" t="s">
        <v>226</v>
      </c>
      <c r="AT463" s="195" t="s">
        <v>164</v>
      </c>
      <c r="AU463" s="195" t="s">
        <v>169</v>
      </c>
      <c r="AY463" s="14" t="s">
        <v>161</v>
      </c>
      <c r="BE463" s="196">
        <f t="shared" si="144"/>
        <v>0</v>
      </c>
      <c r="BF463" s="196">
        <f t="shared" si="145"/>
        <v>0</v>
      </c>
      <c r="BG463" s="196">
        <f t="shared" si="146"/>
        <v>0</v>
      </c>
      <c r="BH463" s="196">
        <f t="shared" si="147"/>
        <v>0</v>
      </c>
      <c r="BI463" s="196">
        <f t="shared" si="148"/>
        <v>0</v>
      </c>
      <c r="BJ463" s="14" t="s">
        <v>169</v>
      </c>
      <c r="BK463" s="197">
        <f t="shared" si="149"/>
        <v>0</v>
      </c>
      <c r="BL463" s="14" t="s">
        <v>226</v>
      </c>
      <c r="BM463" s="195" t="s">
        <v>1686</v>
      </c>
    </row>
    <row r="464" spans="1:65" s="2" customFormat="1" ht="33" customHeight="1">
      <c r="A464" s="31"/>
      <c r="B464" s="32"/>
      <c r="C464" s="198" t="s">
        <v>1687</v>
      </c>
      <c r="D464" s="198" t="s">
        <v>272</v>
      </c>
      <c r="E464" s="199" t="s">
        <v>1688</v>
      </c>
      <c r="F464" s="200" t="s">
        <v>1689</v>
      </c>
      <c r="G464" s="201" t="s">
        <v>173</v>
      </c>
      <c r="H464" s="202">
        <v>985.95799999999997</v>
      </c>
      <c r="I464" s="203"/>
      <c r="J464" s="202">
        <f t="shared" si="140"/>
        <v>0</v>
      </c>
      <c r="K464" s="204"/>
      <c r="L464" s="205"/>
      <c r="M464" s="206" t="s">
        <v>1</v>
      </c>
      <c r="N464" s="207" t="s">
        <v>43</v>
      </c>
      <c r="O464" s="68"/>
      <c r="P464" s="193">
        <f t="shared" si="141"/>
        <v>0</v>
      </c>
      <c r="Q464" s="193">
        <v>1.405E-2</v>
      </c>
      <c r="R464" s="193">
        <f t="shared" si="142"/>
        <v>13.852709899999999</v>
      </c>
      <c r="S464" s="193">
        <v>0</v>
      </c>
      <c r="T464" s="194">
        <f t="shared" si="143"/>
        <v>0</v>
      </c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R464" s="195" t="s">
        <v>293</v>
      </c>
      <c r="AT464" s="195" t="s">
        <v>272</v>
      </c>
      <c r="AU464" s="195" t="s">
        <v>169</v>
      </c>
      <c r="AY464" s="14" t="s">
        <v>161</v>
      </c>
      <c r="BE464" s="196">
        <f t="shared" si="144"/>
        <v>0</v>
      </c>
      <c r="BF464" s="196">
        <f t="shared" si="145"/>
        <v>0</v>
      </c>
      <c r="BG464" s="196">
        <f t="shared" si="146"/>
        <v>0</v>
      </c>
      <c r="BH464" s="196">
        <f t="shared" si="147"/>
        <v>0</v>
      </c>
      <c r="BI464" s="196">
        <f t="shared" si="148"/>
        <v>0</v>
      </c>
      <c r="BJ464" s="14" t="s">
        <v>169</v>
      </c>
      <c r="BK464" s="197">
        <f t="shared" si="149"/>
        <v>0</v>
      </c>
      <c r="BL464" s="14" t="s">
        <v>226</v>
      </c>
      <c r="BM464" s="195" t="s">
        <v>1690</v>
      </c>
    </row>
    <row r="465" spans="1:65" s="2" customFormat="1" ht="33" customHeight="1">
      <c r="A465" s="31"/>
      <c r="B465" s="32"/>
      <c r="C465" s="184" t="s">
        <v>1691</v>
      </c>
      <c r="D465" s="184" t="s">
        <v>164</v>
      </c>
      <c r="E465" s="185" t="s">
        <v>1692</v>
      </c>
      <c r="F465" s="186" t="s">
        <v>1693</v>
      </c>
      <c r="G465" s="187" t="s">
        <v>173</v>
      </c>
      <c r="H465" s="188">
        <v>784.86900000000003</v>
      </c>
      <c r="I465" s="189"/>
      <c r="J465" s="188">
        <f t="shared" si="140"/>
        <v>0</v>
      </c>
      <c r="K465" s="190"/>
      <c r="L465" s="36"/>
      <c r="M465" s="191" t="s">
        <v>1</v>
      </c>
      <c r="N465" s="192" t="s">
        <v>43</v>
      </c>
      <c r="O465" s="68"/>
      <c r="P465" s="193">
        <f t="shared" si="141"/>
        <v>0</v>
      </c>
      <c r="Q465" s="193">
        <v>2.2488E-4</v>
      </c>
      <c r="R465" s="193">
        <f t="shared" si="142"/>
        <v>0.17650134072000001</v>
      </c>
      <c r="S465" s="193">
        <v>0</v>
      </c>
      <c r="T465" s="194">
        <f t="shared" si="143"/>
        <v>0</v>
      </c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R465" s="195" t="s">
        <v>226</v>
      </c>
      <c r="AT465" s="195" t="s">
        <v>164</v>
      </c>
      <c r="AU465" s="195" t="s">
        <v>169</v>
      </c>
      <c r="AY465" s="14" t="s">
        <v>161</v>
      </c>
      <c r="BE465" s="196">
        <f t="shared" si="144"/>
        <v>0</v>
      </c>
      <c r="BF465" s="196">
        <f t="shared" si="145"/>
        <v>0</v>
      </c>
      <c r="BG465" s="196">
        <f t="shared" si="146"/>
        <v>0</v>
      </c>
      <c r="BH465" s="196">
        <f t="shared" si="147"/>
        <v>0</v>
      </c>
      <c r="BI465" s="196">
        <f t="shared" si="148"/>
        <v>0</v>
      </c>
      <c r="BJ465" s="14" t="s">
        <v>169</v>
      </c>
      <c r="BK465" s="197">
        <f t="shared" si="149"/>
        <v>0</v>
      </c>
      <c r="BL465" s="14" t="s">
        <v>226</v>
      </c>
      <c r="BM465" s="195" t="s">
        <v>1694</v>
      </c>
    </row>
    <row r="466" spans="1:65" s="2" customFormat="1" ht="33" customHeight="1">
      <c r="A466" s="31"/>
      <c r="B466" s="32"/>
      <c r="C466" s="198" t="s">
        <v>1695</v>
      </c>
      <c r="D466" s="198" t="s">
        <v>272</v>
      </c>
      <c r="E466" s="199" t="s">
        <v>1696</v>
      </c>
      <c r="F466" s="200" t="s">
        <v>1697</v>
      </c>
      <c r="G466" s="201" t="s">
        <v>173</v>
      </c>
      <c r="H466" s="202">
        <v>824.11199999999997</v>
      </c>
      <c r="I466" s="203"/>
      <c r="J466" s="202">
        <f t="shared" si="140"/>
        <v>0</v>
      </c>
      <c r="K466" s="204"/>
      <c r="L466" s="205"/>
      <c r="M466" s="206" t="s">
        <v>1</v>
      </c>
      <c r="N466" s="207" t="s">
        <v>43</v>
      </c>
      <c r="O466" s="68"/>
      <c r="P466" s="193">
        <f t="shared" si="141"/>
        <v>0</v>
      </c>
      <c r="Q466" s="193">
        <v>1.2869999999999999E-2</v>
      </c>
      <c r="R466" s="193">
        <f t="shared" si="142"/>
        <v>10.606321439999999</v>
      </c>
      <c r="S466" s="193">
        <v>0</v>
      </c>
      <c r="T466" s="194">
        <f t="shared" si="143"/>
        <v>0</v>
      </c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R466" s="195" t="s">
        <v>293</v>
      </c>
      <c r="AT466" s="195" t="s">
        <v>272</v>
      </c>
      <c r="AU466" s="195" t="s">
        <v>169</v>
      </c>
      <c r="AY466" s="14" t="s">
        <v>161</v>
      </c>
      <c r="BE466" s="196">
        <f t="shared" si="144"/>
        <v>0</v>
      </c>
      <c r="BF466" s="196">
        <f t="shared" si="145"/>
        <v>0</v>
      </c>
      <c r="BG466" s="196">
        <f t="shared" si="146"/>
        <v>0</v>
      </c>
      <c r="BH466" s="196">
        <f t="shared" si="147"/>
        <v>0</v>
      </c>
      <c r="BI466" s="196">
        <f t="shared" si="148"/>
        <v>0</v>
      </c>
      <c r="BJ466" s="14" t="s">
        <v>169</v>
      </c>
      <c r="BK466" s="197">
        <f t="shared" si="149"/>
        <v>0</v>
      </c>
      <c r="BL466" s="14" t="s">
        <v>226</v>
      </c>
      <c r="BM466" s="195" t="s">
        <v>1698</v>
      </c>
    </row>
    <row r="467" spans="1:65" s="2" customFormat="1" ht="16.5" customHeight="1">
      <c r="A467" s="31"/>
      <c r="B467" s="32"/>
      <c r="C467" s="184" t="s">
        <v>1699</v>
      </c>
      <c r="D467" s="184" t="s">
        <v>164</v>
      </c>
      <c r="E467" s="185" t="s">
        <v>1700</v>
      </c>
      <c r="F467" s="186" t="s">
        <v>1701</v>
      </c>
      <c r="G467" s="187" t="s">
        <v>395</v>
      </c>
      <c r="H467" s="188">
        <v>63132.06</v>
      </c>
      <c r="I467" s="189"/>
      <c r="J467" s="188">
        <f t="shared" si="140"/>
        <v>0</v>
      </c>
      <c r="K467" s="190"/>
      <c r="L467" s="36"/>
      <c r="M467" s="191" t="s">
        <v>1</v>
      </c>
      <c r="N467" s="192" t="s">
        <v>43</v>
      </c>
      <c r="O467" s="68"/>
      <c r="P467" s="193">
        <f t="shared" si="141"/>
        <v>0</v>
      </c>
      <c r="Q467" s="193">
        <v>1E-3</v>
      </c>
      <c r="R467" s="193">
        <f t="shared" si="142"/>
        <v>63.132059999999996</v>
      </c>
      <c r="S467" s="193">
        <v>0</v>
      </c>
      <c r="T467" s="194">
        <f t="shared" si="143"/>
        <v>0</v>
      </c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R467" s="195" t="s">
        <v>226</v>
      </c>
      <c r="AT467" s="195" t="s">
        <v>164</v>
      </c>
      <c r="AU467" s="195" t="s">
        <v>169</v>
      </c>
      <c r="AY467" s="14" t="s">
        <v>161</v>
      </c>
      <c r="BE467" s="196">
        <f t="shared" si="144"/>
        <v>0</v>
      </c>
      <c r="BF467" s="196">
        <f t="shared" si="145"/>
        <v>0</v>
      </c>
      <c r="BG467" s="196">
        <f t="shared" si="146"/>
        <v>0</v>
      </c>
      <c r="BH467" s="196">
        <f t="shared" si="147"/>
        <v>0</v>
      </c>
      <c r="BI467" s="196">
        <f t="shared" si="148"/>
        <v>0</v>
      </c>
      <c r="BJ467" s="14" t="s">
        <v>169</v>
      </c>
      <c r="BK467" s="197">
        <f t="shared" si="149"/>
        <v>0</v>
      </c>
      <c r="BL467" s="14" t="s">
        <v>226</v>
      </c>
      <c r="BM467" s="195" t="s">
        <v>1702</v>
      </c>
    </row>
    <row r="468" spans="1:65" s="2" customFormat="1" ht="21.75" customHeight="1">
      <c r="A468" s="31"/>
      <c r="B468" s="32"/>
      <c r="C468" s="198" t="s">
        <v>1703</v>
      </c>
      <c r="D468" s="198" t="s">
        <v>272</v>
      </c>
      <c r="E468" s="199" t="s">
        <v>1704</v>
      </c>
      <c r="F468" s="200" t="s">
        <v>1705</v>
      </c>
      <c r="G468" s="201" t="s">
        <v>352</v>
      </c>
      <c r="H468" s="202">
        <v>69.444999999999993</v>
      </c>
      <c r="I468" s="203"/>
      <c r="J468" s="202">
        <f t="shared" si="140"/>
        <v>0</v>
      </c>
      <c r="K468" s="204"/>
      <c r="L468" s="205"/>
      <c r="M468" s="206" t="s">
        <v>1</v>
      </c>
      <c r="N468" s="207" t="s">
        <v>43</v>
      </c>
      <c r="O468" s="68"/>
      <c r="P468" s="193">
        <f t="shared" si="141"/>
        <v>0</v>
      </c>
      <c r="Q468" s="193">
        <v>1</v>
      </c>
      <c r="R468" s="193">
        <f t="shared" si="142"/>
        <v>69.444999999999993</v>
      </c>
      <c r="S468" s="193">
        <v>0</v>
      </c>
      <c r="T468" s="194">
        <f t="shared" si="143"/>
        <v>0</v>
      </c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R468" s="195" t="s">
        <v>293</v>
      </c>
      <c r="AT468" s="195" t="s">
        <v>272</v>
      </c>
      <c r="AU468" s="195" t="s">
        <v>169</v>
      </c>
      <c r="AY468" s="14" t="s">
        <v>161</v>
      </c>
      <c r="BE468" s="196">
        <f t="shared" si="144"/>
        <v>0</v>
      </c>
      <c r="BF468" s="196">
        <f t="shared" si="145"/>
        <v>0</v>
      </c>
      <c r="BG468" s="196">
        <f t="shared" si="146"/>
        <v>0</v>
      </c>
      <c r="BH468" s="196">
        <f t="shared" si="147"/>
        <v>0</v>
      </c>
      <c r="BI468" s="196">
        <f t="shared" si="148"/>
        <v>0</v>
      </c>
      <c r="BJ468" s="14" t="s">
        <v>169</v>
      </c>
      <c r="BK468" s="197">
        <f t="shared" si="149"/>
        <v>0</v>
      </c>
      <c r="BL468" s="14" t="s">
        <v>226</v>
      </c>
      <c r="BM468" s="195" t="s">
        <v>1706</v>
      </c>
    </row>
    <row r="469" spans="1:65" s="2" customFormat="1" ht="16.5" customHeight="1">
      <c r="A469" s="31"/>
      <c r="B469" s="32"/>
      <c r="C469" s="184" t="s">
        <v>1707</v>
      </c>
      <c r="D469" s="184" t="s">
        <v>164</v>
      </c>
      <c r="E469" s="185" t="s">
        <v>1708</v>
      </c>
      <c r="F469" s="186" t="s">
        <v>1709</v>
      </c>
      <c r="G469" s="187" t="s">
        <v>395</v>
      </c>
      <c r="H469" s="188">
        <v>22734.92</v>
      </c>
      <c r="I469" s="189"/>
      <c r="J469" s="188">
        <f t="shared" si="140"/>
        <v>0</v>
      </c>
      <c r="K469" s="190"/>
      <c r="L469" s="36"/>
      <c r="M469" s="191" t="s">
        <v>1</v>
      </c>
      <c r="N469" s="192" t="s">
        <v>43</v>
      </c>
      <c r="O469" s="68"/>
      <c r="P469" s="193">
        <f t="shared" si="141"/>
        <v>0</v>
      </c>
      <c r="Q469" s="193">
        <v>1E-3</v>
      </c>
      <c r="R469" s="193">
        <f t="shared" si="142"/>
        <v>22.734919999999999</v>
      </c>
      <c r="S469" s="193">
        <v>0</v>
      </c>
      <c r="T469" s="194">
        <f t="shared" si="143"/>
        <v>0</v>
      </c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R469" s="195" t="s">
        <v>226</v>
      </c>
      <c r="AT469" s="195" t="s">
        <v>164</v>
      </c>
      <c r="AU469" s="195" t="s">
        <v>169</v>
      </c>
      <c r="AY469" s="14" t="s">
        <v>161</v>
      </c>
      <c r="BE469" s="196">
        <f t="shared" si="144"/>
        <v>0</v>
      </c>
      <c r="BF469" s="196">
        <f t="shared" si="145"/>
        <v>0</v>
      </c>
      <c r="BG469" s="196">
        <f t="shared" si="146"/>
        <v>0</v>
      </c>
      <c r="BH469" s="196">
        <f t="shared" si="147"/>
        <v>0</v>
      </c>
      <c r="BI469" s="196">
        <f t="shared" si="148"/>
        <v>0</v>
      </c>
      <c r="BJ469" s="14" t="s">
        <v>169</v>
      </c>
      <c r="BK469" s="197">
        <f t="shared" si="149"/>
        <v>0</v>
      </c>
      <c r="BL469" s="14" t="s">
        <v>226</v>
      </c>
      <c r="BM469" s="195" t="s">
        <v>1710</v>
      </c>
    </row>
    <row r="470" spans="1:65" s="2" customFormat="1" ht="21.75" customHeight="1">
      <c r="A470" s="31"/>
      <c r="B470" s="32"/>
      <c r="C470" s="198" t="s">
        <v>1711</v>
      </c>
      <c r="D470" s="198" t="s">
        <v>272</v>
      </c>
      <c r="E470" s="199" t="s">
        <v>1712</v>
      </c>
      <c r="F470" s="200" t="s">
        <v>1713</v>
      </c>
      <c r="G470" s="201" t="s">
        <v>352</v>
      </c>
      <c r="H470" s="202">
        <v>23.693000000000001</v>
      </c>
      <c r="I470" s="203"/>
      <c r="J470" s="202">
        <f t="shared" si="140"/>
        <v>0</v>
      </c>
      <c r="K470" s="204"/>
      <c r="L470" s="205"/>
      <c r="M470" s="206" t="s">
        <v>1</v>
      </c>
      <c r="N470" s="207" t="s">
        <v>43</v>
      </c>
      <c r="O470" s="68"/>
      <c r="P470" s="193">
        <f t="shared" si="141"/>
        <v>0</v>
      </c>
      <c r="Q470" s="193">
        <v>1</v>
      </c>
      <c r="R470" s="193">
        <f t="shared" si="142"/>
        <v>23.693000000000001</v>
      </c>
      <c r="S470" s="193">
        <v>0</v>
      </c>
      <c r="T470" s="194">
        <f t="shared" si="143"/>
        <v>0</v>
      </c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R470" s="195" t="s">
        <v>293</v>
      </c>
      <c r="AT470" s="195" t="s">
        <v>272</v>
      </c>
      <c r="AU470" s="195" t="s">
        <v>169</v>
      </c>
      <c r="AY470" s="14" t="s">
        <v>161</v>
      </c>
      <c r="BE470" s="196">
        <f t="shared" si="144"/>
        <v>0</v>
      </c>
      <c r="BF470" s="196">
        <f t="shared" si="145"/>
        <v>0</v>
      </c>
      <c r="BG470" s="196">
        <f t="shared" si="146"/>
        <v>0</v>
      </c>
      <c r="BH470" s="196">
        <f t="shared" si="147"/>
        <v>0</v>
      </c>
      <c r="BI470" s="196">
        <f t="shared" si="148"/>
        <v>0</v>
      </c>
      <c r="BJ470" s="14" t="s">
        <v>169</v>
      </c>
      <c r="BK470" s="197">
        <f t="shared" si="149"/>
        <v>0</v>
      </c>
      <c r="BL470" s="14" t="s">
        <v>226</v>
      </c>
      <c r="BM470" s="195" t="s">
        <v>1714</v>
      </c>
    </row>
    <row r="471" spans="1:65" s="2" customFormat="1" ht="21.75" customHeight="1">
      <c r="A471" s="31"/>
      <c r="B471" s="32"/>
      <c r="C471" s="198" t="s">
        <v>1715</v>
      </c>
      <c r="D471" s="198" t="s">
        <v>272</v>
      </c>
      <c r="E471" s="199" t="s">
        <v>1716</v>
      </c>
      <c r="F471" s="200" t="s">
        <v>1717</v>
      </c>
      <c r="G471" s="201" t="s">
        <v>352</v>
      </c>
      <c r="H471" s="202">
        <v>1.3169999999999999</v>
      </c>
      <c r="I471" s="203"/>
      <c r="J471" s="202">
        <f t="shared" si="140"/>
        <v>0</v>
      </c>
      <c r="K471" s="204"/>
      <c r="L471" s="205"/>
      <c r="M471" s="206" t="s">
        <v>1</v>
      </c>
      <c r="N471" s="207" t="s">
        <v>43</v>
      </c>
      <c r="O471" s="68"/>
      <c r="P471" s="193">
        <f t="shared" si="141"/>
        <v>0</v>
      </c>
      <c r="Q471" s="193">
        <v>1</v>
      </c>
      <c r="R471" s="193">
        <f t="shared" si="142"/>
        <v>1.3169999999999999</v>
      </c>
      <c r="S471" s="193">
        <v>0</v>
      </c>
      <c r="T471" s="194">
        <f t="shared" si="143"/>
        <v>0</v>
      </c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R471" s="195" t="s">
        <v>293</v>
      </c>
      <c r="AT471" s="195" t="s">
        <v>272</v>
      </c>
      <c r="AU471" s="195" t="s">
        <v>169</v>
      </c>
      <c r="AY471" s="14" t="s">
        <v>161</v>
      </c>
      <c r="BE471" s="196">
        <f t="shared" si="144"/>
        <v>0</v>
      </c>
      <c r="BF471" s="196">
        <f t="shared" si="145"/>
        <v>0</v>
      </c>
      <c r="BG471" s="196">
        <f t="shared" si="146"/>
        <v>0</v>
      </c>
      <c r="BH471" s="196">
        <f t="shared" si="147"/>
        <v>0</v>
      </c>
      <c r="BI471" s="196">
        <f t="shared" si="148"/>
        <v>0</v>
      </c>
      <c r="BJ471" s="14" t="s">
        <v>169</v>
      </c>
      <c r="BK471" s="197">
        <f t="shared" si="149"/>
        <v>0</v>
      </c>
      <c r="BL471" s="14" t="s">
        <v>226</v>
      </c>
      <c r="BM471" s="195" t="s">
        <v>1718</v>
      </c>
    </row>
    <row r="472" spans="1:65" s="2" customFormat="1" ht="21.75" customHeight="1">
      <c r="A472" s="31"/>
      <c r="B472" s="32"/>
      <c r="C472" s="184" t="s">
        <v>1719</v>
      </c>
      <c r="D472" s="184" t="s">
        <v>164</v>
      </c>
      <c r="E472" s="185" t="s">
        <v>1720</v>
      </c>
      <c r="F472" s="186" t="s">
        <v>1721</v>
      </c>
      <c r="G472" s="187" t="s">
        <v>244</v>
      </c>
      <c r="H472" s="188">
        <v>69.760000000000005</v>
      </c>
      <c r="I472" s="189"/>
      <c r="J472" s="188">
        <f t="shared" si="140"/>
        <v>0</v>
      </c>
      <c r="K472" s="190"/>
      <c r="L472" s="36"/>
      <c r="M472" s="191" t="s">
        <v>1</v>
      </c>
      <c r="N472" s="192" t="s">
        <v>43</v>
      </c>
      <c r="O472" s="68"/>
      <c r="P472" s="193">
        <f t="shared" si="141"/>
        <v>0</v>
      </c>
      <c r="Q472" s="193">
        <v>2.1499999999999999E-4</v>
      </c>
      <c r="R472" s="193">
        <f t="shared" si="142"/>
        <v>1.49984E-2</v>
      </c>
      <c r="S472" s="193">
        <v>0</v>
      </c>
      <c r="T472" s="194">
        <f t="shared" si="143"/>
        <v>0</v>
      </c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R472" s="195" t="s">
        <v>226</v>
      </c>
      <c r="AT472" s="195" t="s">
        <v>164</v>
      </c>
      <c r="AU472" s="195" t="s">
        <v>169</v>
      </c>
      <c r="AY472" s="14" t="s">
        <v>161</v>
      </c>
      <c r="BE472" s="196">
        <f t="shared" si="144"/>
        <v>0</v>
      </c>
      <c r="BF472" s="196">
        <f t="shared" si="145"/>
        <v>0</v>
      </c>
      <c r="BG472" s="196">
        <f t="shared" si="146"/>
        <v>0</v>
      </c>
      <c r="BH472" s="196">
        <f t="shared" si="147"/>
        <v>0</v>
      </c>
      <c r="BI472" s="196">
        <f t="shared" si="148"/>
        <v>0</v>
      </c>
      <c r="BJ472" s="14" t="s">
        <v>169</v>
      </c>
      <c r="BK472" s="197">
        <f t="shared" si="149"/>
        <v>0</v>
      </c>
      <c r="BL472" s="14" t="s">
        <v>226</v>
      </c>
      <c r="BM472" s="195" t="s">
        <v>1722</v>
      </c>
    </row>
    <row r="473" spans="1:65" s="2" customFormat="1" ht="33" customHeight="1">
      <c r="A473" s="31"/>
      <c r="B473" s="32"/>
      <c r="C473" s="198" t="s">
        <v>1723</v>
      </c>
      <c r="D473" s="198" t="s">
        <v>272</v>
      </c>
      <c r="E473" s="199" t="s">
        <v>1485</v>
      </c>
      <c r="F473" s="200" t="s">
        <v>1486</v>
      </c>
      <c r="G473" s="201" t="s">
        <v>244</v>
      </c>
      <c r="H473" s="202">
        <v>73.248000000000005</v>
      </c>
      <c r="I473" s="203"/>
      <c r="J473" s="202">
        <f t="shared" si="140"/>
        <v>0</v>
      </c>
      <c r="K473" s="204"/>
      <c r="L473" s="205"/>
      <c r="M473" s="206" t="s">
        <v>1</v>
      </c>
      <c r="N473" s="207" t="s">
        <v>43</v>
      </c>
      <c r="O473" s="68"/>
      <c r="P473" s="193">
        <f t="shared" si="141"/>
        <v>0</v>
      </c>
      <c r="Q473" s="193">
        <v>1E-4</v>
      </c>
      <c r="R473" s="193">
        <f t="shared" si="142"/>
        <v>7.3248000000000011E-3</v>
      </c>
      <c r="S473" s="193">
        <v>0</v>
      </c>
      <c r="T473" s="194">
        <f t="shared" si="143"/>
        <v>0</v>
      </c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R473" s="195" t="s">
        <v>293</v>
      </c>
      <c r="AT473" s="195" t="s">
        <v>272</v>
      </c>
      <c r="AU473" s="195" t="s">
        <v>169</v>
      </c>
      <c r="AY473" s="14" t="s">
        <v>161</v>
      </c>
      <c r="BE473" s="196">
        <f t="shared" si="144"/>
        <v>0</v>
      </c>
      <c r="BF473" s="196">
        <f t="shared" si="145"/>
        <v>0</v>
      </c>
      <c r="BG473" s="196">
        <f t="shared" si="146"/>
        <v>0</v>
      </c>
      <c r="BH473" s="196">
        <f t="shared" si="147"/>
        <v>0</v>
      </c>
      <c r="BI473" s="196">
        <f t="shared" si="148"/>
        <v>0</v>
      </c>
      <c r="BJ473" s="14" t="s">
        <v>169</v>
      </c>
      <c r="BK473" s="197">
        <f t="shared" si="149"/>
        <v>0</v>
      </c>
      <c r="BL473" s="14" t="s">
        <v>226</v>
      </c>
      <c r="BM473" s="195" t="s">
        <v>1724</v>
      </c>
    </row>
    <row r="474" spans="1:65" s="2" customFormat="1" ht="33" customHeight="1">
      <c r="A474" s="31"/>
      <c r="B474" s="32"/>
      <c r="C474" s="198" t="s">
        <v>1725</v>
      </c>
      <c r="D474" s="198" t="s">
        <v>272</v>
      </c>
      <c r="E474" s="199" t="s">
        <v>1726</v>
      </c>
      <c r="F474" s="200" t="s">
        <v>1727</v>
      </c>
      <c r="G474" s="201" t="s">
        <v>244</v>
      </c>
      <c r="H474" s="202">
        <v>73.248000000000005</v>
      </c>
      <c r="I474" s="203"/>
      <c r="J474" s="202">
        <f t="shared" si="140"/>
        <v>0</v>
      </c>
      <c r="K474" s="204"/>
      <c r="L474" s="205"/>
      <c r="M474" s="206" t="s">
        <v>1</v>
      </c>
      <c r="N474" s="207" t="s">
        <v>43</v>
      </c>
      <c r="O474" s="68"/>
      <c r="P474" s="193">
        <f t="shared" si="141"/>
        <v>0</v>
      </c>
      <c r="Q474" s="193">
        <v>1E-4</v>
      </c>
      <c r="R474" s="193">
        <f t="shared" si="142"/>
        <v>7.3248000000000011E-3</v>
      </c>
      <c r="S474" s="193">
        <v>0</v>
      </c>
      <c r="T474" s="194">
        <f t="shared" si="143"/>
        <v>0</v>
      </c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R474" s="195" t="s">
        <v>293</v>
      </c>
      <c r="AT474" s="195" t="s">
        <v>272</v>
      </c>
      <c r="AU474" s="195" t="s">
        <v>169</v>
      </c>
      <c r="AY474" s="14" t="s">
        <v>161</v>
      </c>
      <c r="BE474" s="196">
        <f t="shared" si="144"/>
        <v>0</v>
      </c>
      <c r="BF474" s="196">
        <f t="shared" si="145"/>
        <v>0</v>
      </c>
      <c r="BG474" s="196">
        <f t="shared" si="146"/>
        <v>0</v>
      </c>
      <c r="BH474" s="196">
        <f t="shared" si="147"/>
        <v>0</v>
      </c>
      <c r="BI474" s="196">
        <f t="shared" si="148"/>
        <v>0</v>
      </c>
      <c r="BJ474" s="14" t="s">
        <v>169</v>
      </c>
      <c r="BK474" s="197">
        <f t="shared" si="149"/>
        <v>0</v>
      </c>
      <c r="BL474" s="14" t="s">
        <v>226</v>
      </c>
      <c r="BM474" s="195" t="s">
        <v>1728</v>
      </c>
    </row>
    <row r="475" spans="1:65" s="2" customFormat="1" ht="44.25" customHeight="1">
      <c r="A475" s="31"/>
      <c r="B475" s="32"/>
      <c r="C475" s="198" t="s">
        <v>1729</v>
      </c>
      <c r="D475" s="198" t="s">
        <v>272</v>
      </c>
      <c r="E475" s="199" t="s">
        <v>1730</v>
      </c>
      <c r="F475" s="200" t="s">
        <v>1731</v>
      </c>
      <c r="G475" s="201" t="s">
        <v>269</v>
      </c>
      <c r="H475" s="202">
        <v>2</v>
      </c>
      <c r="I475" s="203"/>
      <c r="J475" s="202">
        <f t="shared" si="140"/>
        <v>0</v>
      </c>
      <c r="K475" s="204"/>
      <c r="L475" s="205"/>
      <c r="M475" s="206" t="s">
        <v>1</v>
      </c>
      <c r="N475" s="207" t="s">
        <v>43</v>
      </c>
      <c r="O475" s="68"/>
      <c r="P475" s="193">
        <f t="shared" si="141"/>
        <v>0</v>
      </c>
      <c r="Q475" s="193">
        <v>0.17699999999999999</v>
      </c>
      <c r="R475" s="193">
        <f t="shared" si="142"/>
        <v>0.35399999999999998</v>
      </c>
      <c r="S475" s="193">
        <v>0</v>
      </c>
      <c r="T475" s="194">
        <f t="shared" si="143"/>
        <v>0</v>
      </c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R475" s="195" t="s">
        <v>293</v>
      </c>
      <c r="AT475" s="195" t="s">
        <v>272</v>
      </c>
      <c r="AU475" s="195" t="s">
        <v>169</v>
      </c>
      <c r="AY475" s="14" t="s">
        <v>161</v>
      </c>
      <c r="BE475" s="196">
        <f t="shared" si="144"/>
        <v>0</v>
      </c>
      <c r="BF475" s="196">
        <f t="shared" si="145"/>
        <v>0</v>
      </c>
      <c r="BG475" s="196">
        <f t="shared" si="146"/>
        <v>0</v>
      </c>
      <c r="BH475" s="196">
        <f t="shared" si="147"/>
        <v>0</v>
      </c>
      <c r="BI475" s="196">
        <f t="shared" si="148"/>
        <v>0</v>
      </c>
      <c r="BJ475" s="14" t="s">
        <v>169</v>
      </c>
      <c r="BK475" s="197">
        <f t="shared" si="149"/>
        <v>0</v>
      </c>
      <c r="BL475" s="14" t="s">
        <v>226</v>
      </c>
      <c r="BM475" s="195" t="s">
        <v>1732</v>
      </c>
    </row>
    <row r="476" spans="1:65" s="2" customFormat="1" ht="44.25" customHeight="1">
      <c r="A476" s="31"/>
      <c r="B476" s="32"/>
      <c r="C476" s="198" t="s">
        <v>1733</v>
      </c>
      <c r="D476" s="198" t="s">
        <v>272</v>
      </c>
      <c r="E476" s="199" t="s">
        <v>1734</v>
      </c>
      <c r="F476" s="200" t="s">
        <v>1735</v>
      </c>
      <c r="G476" s="201" t="s">
        <v>269</v>
      </c>
      <c r="H476" s="202">
        <v>1</v>
      </c>
      <c r="I476" s="203"/>
      <c r="J476" s="202">
        <f t="shared" si="140"/>
        <v>0</v>
      </c>
      <c r="K476" s="204"/>
      <c r="L476" s="205"/>
      <c r="M476" s="206" t="s">
        <v>1</v>
      </c>
      <c r="N476" s="207" t="s">
        <v>43</v>
      </c>
      <c r="O476" s="68"/>
      <c r="P476" s="193">
        <f t="shared" si="141"/>
        <v>0</v>
      </c>
      <c r="Q476" s="193">
        <v>0.17699999999999999</v>
      </c>
      <c r="R476" s="193">
        <f t="shared" si="142"/>
        <v>0.17699999999999999</v>
      </c>
      <c r="S476" s="193">
        <v>0</v>
      </c>
      <c r="T476" s="194">
        <f t="shared" si="143"/>
        <v>0</v>
      </c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R476" s="195" t="s">
        <v>293</v>
      </c>
      <c r="AT476" s="195" t="s">
        <v>272</v>
      </c>
      <c r="AU476" s="195" t="s">
        <v>169</v>
      </c>
      <c r="AY476" s="14" t="s">
        <v>161</v>
      </c>
      <c r="BE476" s="196">
        <f t="shared" si="144"/>
        <v>0</v>
      </c>
      <c r="BF476" s="196">
        <f t="shared" si="145"/>
        <v>0</v>
      </c>
      <c r="BG476" s="196">
        <f t="shared" si="146"/>
        <v>0</v>
      </c>
      <c r="BH476" s="196">
        <f t="shared" si="147"/>
        <v>0</v>
      </c>
      <c r="BI476" s="196">
        <f t="shared" si="148"/>
        <v>0</v>
      </c>
      <c r="BJ476" s="14" t="s">
        <v>169</v>
      </c>
      <c r="BK476" s="197">
        <f t="shared" si="149"/>
        <v>0</v>
      </c>
      <c r="BL476" s="14" t="s">
        <v>226</v>
      </c>
      <c r="BM476" s="195" t="s">
        <v>1736</v>
      </c>
    </row>
    <row r="477" spans="1:65" s="2" customFormat="1" ht="44.25" customHeight="1">
      <c r="A477" s="31"/>
      <c r="B477" s="32"/>
      <c r="C477" s="198" t="s">
        <v>1737</v>
      </c>
      <c r="D477" s="198" t="s">
        <v>272</v>
      </c>
      <c r="E477" s="199" t="s">
        <v>1738</v>
      </c>
      <c r="F477" s="200" t="s">
        <v>1739</v>
      </c>
      <c r="G477" s="201" t="s">
        <v>269</v>
      </c>
      <c r="H477" s="202">
        <v>1</v>
      </c>
      <c r="I477" s="203"/>
      <c r="J477" s="202">
        <f t="shared" si="140"/>
        <v>0</v>
      </c>
      <c r="K477" s="204"/>
      <c r="L477" s="205"/>
      <c r="M477" s="206" t="s">
        <v>1</v>
      </c>
      <c r="N477" s="207" t="s">
        <v>43</v>
      </c>
      <c r="O477" s="68"/>
      <c r="P477" s="193">
        <f t="shared" si="141"/>
        <v>0</v>
      </c>
      <c r="Q477" s="193">
        <v>8.8499999999999995E-2</v>
      </c>
      <c r="R477" s="193">
        <f t="shared" si="142"/>
        <v>8.8499999999999995E-2</v>
      </c>
      <c r="S477" s="193">
        <v>0</v>
      </c>
      <c r="T477" s="194">
        <f t="shared" si="143"/>
        <v>0</v>
      </c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R477" s="195" t="s">
        <v>293</v>
      </c>
      <c r="AT477" s="195" t="s">
        <v>272</v>
      </c>
      <c r="AU477" s="195" t="s">
        <v>169</v>
      </c>
      <c r="AY477" s="14" t="s">
        <v>161</v>
      </c>
      <c r="BE477" s="196">
        <f t="shared" si="144"/>
        <v>0</v>
      </c>
      <c r="BF477" s="196">
        <f t="shared" si="145"/>
        <v>0</v>
      </c>
      <c r="BG477" s="196">
        <f t="shared" si="146"/>
        <v>0</v>
      </c>
      <c r="BH477" s="196">
        <f t="shared" si="147"/>
        <v>0</v>
      </c>
      <c r="BI477" s="196">
        <f t="shared" si="148"/>
        <v>0</v>
      </c>
      <c r="BJ477" s="14" t="s">
        <v>169</v>
      </c>
      <c r="BK477" s="197">
        <f t="shared" si="149"/>
        <v>0</v>
      </c>
      <c r="BL477" s="14" t="s">
        <v>226</v>
      </c>
      <c r="BM477" s="195" t="s">
        <v>1740</v>
      </c>
    </row>
    <row r="478" spans="1:65" s="2" customFormat="1" ht="44.25" customHeight="1">
      <c r="A478" s="31"/>
      <c r="B478" s="32"/>
      <c r="C478" s="198" t="s">
        <v>1741</v>
      </c>
      <c r="D478" s="198" t="s">
        <v>272</v>
      </c>
      <c r="E478" s="199" t="s">
        <v>1742</v>
      </c>
      <c r="F478" s="200" t="s">
        <v>1743</v>
      </c>
      <c r="G478" s="201" t="s">
        <v>269</v>
      </c>
      <c r="H478" s="202">
        <v>1</v>
      </c>
      <c r="I478" s="203"/>
      <c r="J478" s="202">
        <f t="shared" si="140"/>
        <v>0</v>
      </c>
      <c r="K478" s="204"/>
      <c r="L478" s="205"/>
      <c r="M478" s="206" t="s">
        <v>1</v>
      </c>
      <c r="N478" s="207" t="s">
        <v>43</v>
      </c>
      <c r="O478" s="68"/>
      <c r="P478" s="193">
        <f t="shared" si="141"/>
        <v>0</v>
      </c>
      <c r="Q478" s="193">
        <v>0.17699999999999999</v>
      </c>
      <c r="R478" s="193">
        <f t="shared" si="142"/>
        <v>0.17699999999999999</v>
      </c>
      <c r="S478" s="193">
        <v>0</v>
      </c>
      <c r="T478" s="194">
        <f t="shared" si="143"/>
        <v>0</v>
      </c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R478" s="195" t="s">
        <v>293</v>
      </c>
      <c r="AT478" s="195" t="s">
        <v>272</v>
      </c>
      <c r="AU478" s="195" t="s">
        <v>169</v>
      </c>
      <c r="AY478" s="14" t="s">
        <v>161</v>
      </c>
      <c r="BE478" s="196">
        <f t="shared" si="144"/>
        <v>0</v>
      </c>
      <c r="BF478" s="196">
        <f t="shared" si="145"/>
        <v>0</v>
      </c>
      <c r="BG478" s="196">
        <f t="shared" si="146"/>
        <v>0</v>
      </c>
      <c r="BH478" s="196">
        <f t="shared" si="147"/>
        <v>0</v>
      </c>
      <c r="BI478" s="196">
        <f t="shared" si="148"/>
        <v>0</v>
      </c>
      <c r="BJ478" s="14" t="s">
        <v>169</v>
      </c>
      <c r="BK478" s="197">
        <f t="shared" si="149"/>
        <v>0</v>
      </c>
      <c r="BL478" s="14" t="s">
        <v>226</v>
      </c>
      <c r="BM478" s="195" t="s">
        <v>1744</v>
      </c>
    </row>
    <row r="479" spans="1:65" s="2" customFormat="1" ht="44.25" customHeight="1">
      <c r="A479" s="31"/>
      <c r="B479" s="32"/>
      <c r="C479" s="198" t="s">
        <v>1745</v>
      </c>
      <c r="D479" s="198" t="s">
        <v>272</v>
      </c>
      <c r="E479" s="199" t="s">
        <v>1746</v>
      </c>
      <c r="F479" s="200" t="s">
        <v>1747</v>
      </c>
      <c r="G479" s="201" t="s">
        <v>269</v>
      </c>
      <c r="H479" s="202">
        <v>1</v>
      </c>
      <c r="I479" s="203"/>
      <c r="J479" s="202">
        <f t="shared" si="140"/>
        <v>0</v>
      </c>
      <c r="K479" s="204"/>
      <c r="L479" s="205"/>
      <c r="M479" s="206" t="s">
        <v>1</v>
      </c>
      <c r="N479" s="207" t="s">
        <v>43</v>
      </c>
      <c r="O479" s="68"/>
      <c r="P479" s="193">
        <f t="shared" si="141"/>
        <v>0</v>
      </c>
      <c r="Q479" s="193">
        <v>0.17699999999999999</v>
      </c>
      <c r="R479" s="193">
        <f t="shared" si="142"/>
        <v>0.17699999999999999</v>
      </c>
      <c r="S479" s="193">
        <v>0</v>
      </c>
      <c r="T479" s="194">
        <f t="shared" si="143"/>
        <v>0</v>
      </c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R479" s="195" t="s">
        <v>293</v>
      </c>
      <c r="AT479" s="195" t="s">
        <v>272</v>
      </c>
      <c r="AU479" s="195" t="s">
        <v>169</v>
      </c>
      <c r="AY479" s="14" t="s">
        <v>161</v>
      </c>
      <c r="BE479" s="196">
        <f t="shared" si="144"/>
        <v>0</v>
      </c>
      <c r="BF479" s="196">
        <f t="shared" si="145"/>
        <v>0</v>
      </c>
      <c r="BG479" s="196">
        <f t="shared" si="146"/>
        <v>0</v>
      </c>
      <c r="BH479" s="196">
        <f t="shared" si="147"/>
        <v>0</v>
      </c>
      <c r="BI479" s="196">
        <f t="shared" si="148"/>
        <v>0</v>
      </c>
      <c r="BJ479" s="14" t="s">
        <v>169</v>
      </c>
      <c r="BK479" s="197">
        <f t="shared" si="149"/>
        <v>0</v>
      </c>
      <c r="BL479" s="14" t="s">
        <v>226</v>
      </c>
      <c r="BM479" s="195" t="s">
        <v>1748</v>
      </c>
    </row>
    <row r="480" spans="1:65" s="2" customFormat="1" ht="44.25" customHeight="1">
      <c r="A480" s="31"/>
      <c r="B480" s="32"/>
      <c r="C480" s="198" t="s">
        <v>1749</v>
      </c>
      <c r="D480" s="198" t="s">
        <v>272</v>
      </c>
      <c r="E480" s="199" t="s">
        <v>1750</v>
      </c>
      <c r="F480" s="200" t="s">
        <v>1751</v>
      </c>
      <c r="G480" s="201" t="s">
        <v>269</v>
      </c>
      <c r="H480" s="202">
        <v>2</v>
      </c>
      <c r="I480" s="203"/>
      <c r="J480" s="202">
        <f t="shared" si="140"/>
        <v>0</v>
      </c>
      <c r="K480" s="204"/>
      <c r="L480" s="205"/>
      <c r="M480" s="206" t="s">
        <v>1</v>
      </c>
      <c r="N480" s="207" t="s">
        <v>43</v>
      </c>
      <c r="O480" s="68"/>
      <c r="P480" s="193">
        <f t="shared" si="141"/>
        <v>0</v>
      </c>
      <c r="Q480" s="193">
        <v>0.17699999999999999</v>
      </c>
      <c r="R480" s="193">
        <f t="shared" si="142"/>
        <v>0.35399999999999998</v>
      </c>
      <c r="S480" s="193">
        <v>0</v>
      </c>
      <c r="T480" s="194">
        <f t="shared" si="143"/>
        <v>0</v>
      </c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R480" s="195" t="s">
        <v>293</v>
      </c>
      <c r="AT480" s="195" t="s">
        <v>272</v>
      </c>
      <c r="AU480" s="195" t="s">
        <v>169</v>
      </c>
      <c r="AY480" s="14" t="s">
        <v>161</v>
      </c>
      <c r="BE480" s="196">
        <f t="shared" si="144"/>
        <v>0</v>
      </c>
      <c r="BF480" s="196">
        <f t="shared" si="145"/>
        <v>0</v>
      </c>
      <c r="BG480" s="196">
        <f t="shared" si="146"/>
        <v>0</v>
      </c>
      <c r="BH480" s="196">
        <f t="shared" si="147"/>
        <v>0</v>
      </c>
      <c r="BI480" s="196">
        <f t="shared" si="148"/>
        <v>0</v>
      </c>
      <c r="BJ480" s="14" t="s">
        <v>169</v>
      </c>
      <c r="BK480" s="197">
        <f t="shared" si="149"/>
        <v>0</v>
      </c>
      <c r="BL480" s="14" t="s">
        <v>226</v>
      </c>
      <c r="BM480" s="195" t="s">
        <v>1752</v>
      </c>
    </row>
    <row r="481" spans="1:65" s="2" customFormat="1" ht="44.25" customHeight="1">
      <c r="A481" s="31"/>
      <c r="B481" s="32"/>
      <c r="C481" s="198" t="s">
        <v>1753</v>
      </c>
      <c r="D481" s="198" t="s">
        <v>272</v>
      </c>
      <c r="E481" s="199" t="s">
        <v>1754</v>
      </c>
      <c r="F481" s="200" t="s">
        <v>1755</v>
      </c>
      <c r="G481" s="201" t="s">
        <v>269</v>
      </c>
      <c r="H481" s="202">
        <v>1</v>
      </c>
      <c r="I481" s="203"/>
      <c r="J481" s="202">
        <f t="shared" si="140"/>
        <v>0</v>
      </c>
      <c r="K481" s="204"/>
      <c r="L481" s="205"/>
      <c r="M481" s="206" t="s">
        <v>1</v>
      </c>
      <c r="N481" s="207" t="s">
        <v>43</v>
      </c>
      <c r="O481" s="68"/>
      <c r="P481" s="193">
        <f t="shared" si="141"/>
        <v>0</v>
      </c>
      <c r="Q481" s="193">
        <v>8.5000000000000006E-2</v>
      </c>
      <c r="R481" s="193">
        <f t="shared" si="142"/>
        <v>8.5000000000000006E-2</v>
      </c>
      <c r="S481" s="193">
        <v>0</v>
      </c>
      <c r="T481" s="194">
        <f t="shared" si="143"/>
        <v>0</v>
      </c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R481" s="195" t="s">
        <v>293</v>
      </c>
      <c r="AT481" s="195" t="s">
        <v>272</v>
      </c>
      <c r="AU481" s="195" t="s">
        <v>169</v>
      </c>
      <c r="AY481" s="14" t="s">
        <v>161</v>
      </c>
      <c r="BE481" s="196">
        <f t="shared" si="144"/>
        <v>0</v>
      </c>
      <c r="BF481" s="196">
        <f t="shared" si="145"/>
        <v>0</v>
      </c>
      <c r="BG481" s="196">
        <f t="shared" si="146"/>
        <v>0</v>
      </c>
      <c r="BH481" s="196">
        <f t="shared" si="147"/>
        <v>0</v>
      </c>
      <c r="BI481" s="196">
        <f t="shared" si="148"/>
        <v>0</v>
      </c>
      <c r="BJ481" s="14" t="s">
        <v>169</v>
      </c>
      <c r="BK481" s="197">
        <f t="shared" si="149"/>
        <v>0</v>
      </c>
      <c r="BL481" s="14" t="s">
        <v>226</v>
      </c>
      <c r="BM481" s="195" t="s">
        <v>1756</v>
      </c>
    </row>
    <row r="482" spans="1:65" s="2" customFormat="1" ht="21.75" customHeight="1">
      <c r="A482" s="31"/>
      <c r="B482" s="32"/>
      <c r="C482" s="184" t="s">
        <v>1757</v>
      </c>
      <c r="D482" s="184" t="s">
        <v>164</v>
      </c>
      <c r="E482" s="185" t="s">
        <v>1758</v>
      </c>
      <c r="F482" s="186" t="s">
        <v>1759</v>
      </c>
      <c r="G482" s="187" t="s">
        <v>244</v>
      </c>
      <c r="H482" s="188">
        <v>10.1</v>
      </c>
      <c r="I482" s="189"/>
      <c r="J482" s="188">
        <f t="shared" si="140"/>
        <v>0</v>
      </c>
      <c r="K482" s="190"/>
      <c r="L482" s="36"/>
      <c r="M482" s="191" t="s">
        <v>1</v>
      </c>
      <c r="N482" s="192" t="s">
        <v>43</v>
      </c>
      <c r="O482" s="68"/>
      <c r="P482" s="193">
        <f t="shared" si="141"/>
        <v>0</v>
      </c>
      <c r="Q482" s="193">
        <v>2.1499999999999999E-4</v>
      </c>
      <c r="R482" s="193">
        <f t="shared" si="142"/>
        <v>2.1714999999999998E-3</v>
      </c>
      <c r="S482" s="193">
        <v>0</v>
      </c>
      <c r="T482" s="194">
        <f t="shared" si="143"/>
        <v>0</v>
      </c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R482" s="195" t="s">
        <v>226</v>
      </c>
      <c r="AT482" s="195" t="s">
        <v>164</v>
      </c>
      <c r="AU482" s="195" t="s">
        <v>169</v>
      </c>
      <c r="AY482" s="14" t="s">
        <v>161</v>
      </c>
      <c r="BE482" s="196">
        <f t="shared" si="144"/>
        <v>0</v>
      </c>
      <c r="BF482" s="196">
        <f t="shared" si="145"/>
        <v>0</v>
      </c>
      <c r="BG482" s="196">
        <f t="shared" si="146"/>
        <v>0</v>
      </c>
      <c r="BH482" s="196">
        <f t="shared" si="147"/>
        <v>0</v>
      </c>
      <c r="BI482" s="196">
        <f t="shared" si="148"/>
        <v>0</v>
      </c>
      <c r="BJ482" s="14" t="s">
        <v>169</v>
      </c>
      <c r="BK482" s="197">
        <f t="shared" si="149"/>
        <v>0</v>
      </c>
      <c r="BL482" s="14" t="s">
        <v>226</v>
      </c>
      <c r="BM482" s="195" t="s">
        <v>1760</v>
      </c>
    </row>
    <row r="483" spans="1:65" s="2" customFormat="1" ht="33" customHeight="1">
      <c r="A483" s="31"/>
      <c r="B483" s="32"/>
      <c r="C483" s="198" t="s">
        <v>1761</v>
      </c>
      <c r="D483" s="198" t="s">
        <v>272</v>
      </c>
      <c r="E483" s="199" t="s">
        <v>1762</v>
      </c>
      <c r="F483" s="200" t="s">
        <v>1763</v>
      </c>
      <c r="G483" s="201" t="s">
        <v>269</v>
      </c>
      <c r="H483" s="202">
        <v>1</v>
      </c>
      <c r="I483" s="203"/>
      <c r="J483" s="202">
        <f t="shared" si="140"/>
        <v>0</v>
      </c>
      <c r="K483" s="204"/>
      <c r="L483" s="205"/>
      <c r="M483" s="206" t="s">
        <v>1</v>
      </c>
      <c r="N483" s="207" t="s">
        <v>43</v>
      </c>
      <c r="O483" s="68"/>
      <c r="P483" s="193">
        <f t="shared" si="141"/>
        <v>0</v>
      </c>
      <c r="Q483" s="193">
        <v>0.13200000000000001</v>
      </c>
      <c r="R483" s="193">
        <f t="shared" si="142"/>
        <v>0.13200000000000001</v>
      </c>
      <c r="S483" s="193">
        <v>0</v>
      </c>
      <c r="T483" s="194">
        <f t="shared" si="143"/>
        <v>0</v>
      </c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R483" s="195" t="s">
        <v>293</v>
      </c>
      <c r="AT483" s="195" t="s">
        <v>272</v>
      </c>
      <c r="AU483" s="195" t="s">
        <v>169</v>
      </c>
      <c r="AY483" s="14" t="s">
        <v>161</v>
      </c>
      <c r="BE483" s="196">
        <f t="shared" si="144"/>
        <v>0</v>
      </c>
      <c r="BF483" s="196">
        <f t="shared" si="145"/>
        <v>0</v>
      </c>
      <c r="BG483" s="196">
        <f t="shared" si="146"/>
        <v>0</v>
      </c>
      <c r="BH483" s="196">
        <f t="shared" si="147"/>
        <v>0</v>
      </c>
      <c r="BI483" s="196">
        <f t="shared" si="148"/>
        <v>0</v>
      </c>
      <c r="BJ483" s="14" t="s">
        <v>169</v>
      </c>
      <c r="BK483" s="197">
        <f t="shared" si="149"/>
        <v>0</v>
      </c>
      <c r="BL483" s="14" t="s">
        <v>226</v>
      </c>
      <c r="BM483" s="195" t="s">
        <v>1764</v>
      </c>
    </row>
    <row r="484" spans="1:65" s="2" customFormat="1" ht="33" customHeight="1">
      <c r="A484" s="31"/>
      <c r="B484" s="32"/>
      <c r="C484" s="198" t="s">
        <v>1765</v>
      </c>
      <c r="D484" s="198" t="s">
        <v>272</v>
      </c>
      <c r="E484" s="199" t="s">
        <v>1766</v>
      </c>
      <c r="F484" s="200" t="s">
        <v>1767</v>
      </c>
      <c r="G484" s="201" t="s">
        <v>244</v>
      </c>
      <c r="H484" s="202">
        <v>10.605</v>
      </c>
      <c r="I484" s="203"/>
      <c r="J484" s="202">
        <f t="shared" si="140"/>
        <v>0</v>
      </c>
      <c r="K484" s="204"/>
      <c r="L484" s="205"/>
      <c r="M484" s="206" t="s">
        <v>1</v>
      </c>
      <c r="N484" s="207" t="s">
        <v>43</v>
      </c>
      <c r="O484" s="68"/>
      <c r="P484" s="193">
        <f t="shared" si="141"/>
        <v>0</v>
      </c>
      <c r="Q484" s="193">
        <v>2.0000000000000001E-4</v>
      </c>
      <c r="R484" s="193">
        <f t="shared" si="142"/>
        <v>2.1210000000000001E-3</v>
      </c>
      <c r="S484" s="193">
        <v>0</v>
      </c>
      <c r="T484" s="194">
        <f t="shared" si="143"/>
        <v>0</v>
      </c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R484" s="195" t="s">
        <v>293</v>
      </c>
      <c r="AT484" s="195" t="s">
        <v>272</v>
      </c>
      <c r="AU484" s="195" t="s">
        <v>169</v>
      </c>
      <c r="AY484" s="14" t="s">
        <v>161</v>
      </c>
      <c r="BE484" s="196">
        <f t="shared" si="144"/>
        <v>0</v>
      </c>
      <c r="BF484" s="196">
        <f t="shared" si="145"/>
        <v>0</v>
      </c>
      <c r="BG484" s="196">
        <f t="shared" si="146"/>
        <v>0</v>
      </c>
      <c r="BH484" s="196">
        <f t="shared" si="147"/>
        <v>0</v>
      </c>
      <c r="BI484" s="196">
        <f t="shared" si="148"/>
        <v>0</v>
      </c>
      <c r="BJ484" s="14" t="s">
        <v>169</v>
      </c>
      <c r="BK484" s="197">
        <f t="shared" si="149"/>
        <v>0</v>
      </c>
      <c r="BL484" s="14" t="s">
        <v>226</v>
      </c>
      <c r="BM484" s="195" t="s">
        <v>1768</v>
      </c>
    </row>
    <row r="485" spans="1:65" s="2" customFormat="1" ht="33" customHeight="1">
      <c r="A485" s="31"/>
      <c r="B485" s="32"/>
      <c r="C485" s="184" t="s">
        <v>1769</v>
      </c>
      <c r="D485" s="184" t="s">
        <v>164</v>
      </c>
      <c r="E485" s="185" t="s">
        <v>1770</v>
      </c>
      <c r="F485" s="186" t="s">
        <v>1771</v>
      </c>
      <c r="G485" s="187" t="s">
        <v>269</v>
      </c>
      <c r="H485" s="188">
        <v>6</v>
      </c>
      <c r="I485" s="189"/>
      <c r="J485" s="188">
        <f t="shared" si="140"/>
        <v>0</v>
      </c>
      <c r="K485" s="190"/>
      <c r="L485" s="36"/>
      <c r="M485" s="191" t="s">
        <v>1</v>
      </c>
      <c r="N485" s="192" t="s">
        <v>43</v>
      </c>
      <c r="O485" s="68"/>
      <c r="P485" s="193">
        <f t="shared" si="141"/>
        <v>0</v>
      </c>
      <c r="Q485" s="193">
        <v>0</v>
      </c>
      <c r="R485" s="193">
        <f t="shared" si="142"/>
        <v>0</v>
      </c>
      <c r="S485" s="193">
        <v>0</v>
      </c>
      <c r="T485" s="194">
        <f t="shared" si="143"/>
        <v>0</v>
      </c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R485" s="195" t="s">
        <v>226</v>
      </c>
      <c r="AT485" s="195" t="s">
        <v>164</v>
      </c>
      <c r="AU485" s="195" t="s">
        <v>169</v>
      </c>
      <c r="AY485" s="14" t="s">
        <v>161</v>
      </c>
      <c r="BE485" s="196">
        <f t="shared" si="144"/>
        <v>0</v>
      </c>
      <c r="BF485" s="196">
        <f t="shared" si="145"/>
        <v>0</v>
      </c>
      <c r="BG485" s="196">
        <f t="shared" si="146"/>
        <v>0</v>
      </c>
      <c r="BH485" s="196">
        <f t="shared" si="147"/>
        <v>0</v>
      </c>
      <c r="BI485" s="196">
        <f t="shared" si="148"/>
        <v>0</v>
      </c>
      <c r="BJ485" s="14" t="s">
        <v>169</v>
      </c>
      <c r="BK485" s="197">
        <f t="shared" si="149"/>
        <v>0</v>
      </c>
      <c r="BL485" s="14" t="s">
        <v>226</v>
      </c>
      <c r="BM485" s="195" t="s">
        <v>1772</v>
      </c>
    </row>
    <row r="486" spans="1:65" s="2" customFormat="1" ht="33" customHeight="1">
      <c r="A486" s="31"/>
      <c r="B486" s="32"/>
      <c r="C486" s="198" t="s">
        <v>1773</v>
      </c>
      <c r="D486" s="198" t="s">
        <v>272</v>
      </c>
      <c r="E486" s="199" t="s">
        <v>1774</v>
      </c>
      <c r="F486" s="200" t="s">
        <v>1775</v>
      </c>
      <c r="G486" s="201" t="s">
        <v>269</v>
      </c>
      <c r="H486" s="202">
        <v>5</v>
      </c>
      <c r="I486" s="203"/>
      <c r="J486" s="202">
        <f t="shared" si="140"/>
        <v>0</v>
      </c>
      <c r="K486" s="204"/>
      <c r="L486" s="205"/>
      <c r="M486" s="206" t="s">
        <v>1</v>
      </c>
      <c r="N486" s="207" t="s">
        <v>43</v>
      </c>
      <c r="O486" s="68"/>
      <c r="P486" s="193">
        <f t="shared" si="141"/>
        <v>0</v>
      </c>
      <c r="Q486" s="193">
        <v>0.125</v>
      </c>
      <c r="R486" s="193">
        <f t="shared" si="142"/>
        <v>0.625</v>
      </c>
      <c r="S486" s="193">
        <v>0</v>
      </c>
      <c r="T486" s="194">
        <f t="shared" si="143"/>
        <v>0</v>
      </c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R486" s="195" t="s">
        <v>293</v>
      </c>
      <c r="AT486" s="195" t="s">
        <v>272</v>
      </c>
      <c r="AU486" s="195" t="s">
        <v>169</v>
      </c>
      <c r="AY486" s="14" t="s">
        <v>161</v>
      </c>
      <c r="BE486" s="196">
        <f t="shared" si="144"/>
        <v>0</v>
      </c>
      <c r="BF486" s="196">
        <f t="shared" si="145"/>
        <v>0</v>
      </c>
      <c r="BG486" s="196">
        <f t="shared" si="146"/>
        <v>0</v>
      </c>
      <c r="BH486" s="196">
        <f t="shared" si="147"/>
        <v>0</v>
      </c>
      <c r="BI486" s="196">
        <f t="shared" si="148"/>
        <v>0</v>
      </c>
      <c r="BJ486" s="14" t="s">
        <v>169</v>
      </c>
      <c r="BK486" s="197">
        <f t="shared" si="149"/>
        <v>0</v>
      </c>
      <c r="BL486" s="14" t="s">
        <v>226</v>
      </c>
      <c r="BM486" s="195" t="s">
        <v>1776</v>
      </c>
    </row>
    <row r="487" spans="1:65" s="2" customFormat="1" ht="33" customHeight="1">
      <c r="A487" s="31"/>
      <c r="B487" s="32"/>
      <c r="C487" s="198" t="s">
        <v>1777</v>
      </c>
      <c r="D487" s="198" t="s">
        <v>272</v>
      </c>
      <c r="E487" s="199" t="s">
        <v>1778</v>
      </c>
      <c r="F487" s="200" t="s">
        <v>1779</v>
      </c>
      <c r="G487" s="201" t="s">
        <v>269</v>
      </c>
      <c r="H487" s="202">
        <v>1</v>
      </c>
      <c r="I487" s="203"/>
      <c r="J487" s="202">
        <f t="shared" si="140"/>
        <v>0</v>
      </c>
      <c r="K487" s="204"/>
      <c r="L487" s="205"/>
      <c r="M487" s="206" t="s">
        <v>1</v>
      </c>
      <c r="N487" s="207" t="s">
        <v>43</v>
      </c>
      <c r="O487" s="68"/>
      <c r="P487" s="193">
        <f t="shared" si="141"/>
        <v>0</v>
      </c>
      <c r="Q487" s="193">
        <v>0.32500000000000001</v>
      </c>
      <c r="R487" s="193">
        <f t="shared" si="142"/>
        <v>0.32500000000000001</v>
      </c>
      <c r="S487" s="193">
        <v>0</v>
      </c>
      <c r="T487" s="194">
        <f t="shared" si="143"/>
        <v>0</v>
      </c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R487" s="195" t="s">
        <v>293</v>
      </c>
      <c r="AT487" s="195" t="s">
        <v>272</v>
      </c>
      <c r="AU487" s="195" t="s">
        <v>169</v>
      </c>
      <c r="AY487" s="14" t="s">
        <v>161</v>
      </c>
      <c r="BE487" s="196">
        <f t="shared" si="144"/>
        <v>0</v>
      </c>
      <c r="BF487" s="196">
        <f t="shared" si="145"/>
        <v>0</v>
      </c>
      <c r="BG487" s="196">
        <f t="shared" si="146"/>
        <v>0</v>
      </c>
      <c r="BH487" s="196">
        <f t="shared" si="147"/>
        <v>0</v>
      </c>
      <c r="BI487" s="196">
        <f t="shared" si="148"/>
        <v>0</v>
      </c>
      <c r="BJ487" s="14" t="s">
        <v>169</v>
      </c>
      <c r="BK487" s="197">
        <f t="shared" si="149"/>
        <v>0</v>
      </c>
      <c r="BL487" s="14" t="s">
        <v>226</v>
      </c>
      <c r="BM487" s="195" t="s">
        <v>1780</v>
      </c>
    </row>
    <row r="488" spans="1:65" s="2" customFormat="1" ht="21.75" customHeight="1">
      <c r="A488" s="31"/>
      <c r="B488" s="32"/>
      <c r="C488" s="184" t="s">
        <v>1781</v>
      </c>
      <c r="D488" s="184" t="s">
        <v>164</v>
      </c>
      <c r="E488" s="185" t="s">
        <v>1782</v>
      </c>
      <c r="F488" s="186" t="s">
        <v>1783</v>
      </c>
      <c r="G488" s="187" t="s">
        <v>269</v>
      </c>
      <c r="H488" s="188">
        <v>1</v>
      </c>
      <c r="I488" s="189"/>
      <c r="J488" s="188">
        <f t="shared" si="140"/>
        <v>0</v>
      </c>
      <c r="K488" s="190"/>
      <c r="L488" s="36"/>
      <c r="M488" s="191" t="s">
        <v>1</v>
      </c>
      <c r="N488" s="192" t="s">
        <v>43</v>
      </c>
      <c r="O488" s="68"/>
      <c r="P488" s="193">
        <f t="shared" si="141"/>
        <v>0</v>
      </c>
      <c r="Q488" s="193">
        <v>0</v>
      </c>
      <c r="R488" s="193">
        <f t="shared" si="142"/>
        <v>0</v>
      </c>
      <c r="S488" s="193">
        <v>0</v>
      </c>
      <c r="T488" s="194">
        <f t="shared" si="143"/>
        <v>0</v>
      </c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R488" s="195" t="s">
        <v>226</v>
      </c>
      <c r="AT488" s="195" t="s">
        <v>164</v>
      </c>
      <c r="AU488" s="195" t="s">
        <v>169</v>
      </c>
      <c r="AY488" s="14" t="s">
        <v>161</v>
      </c>
      <c r="BE488" s="196">
        <f t="shared" si="144"/>
        <v>0</v>
      </c>
      <c r="BF488" s="196">
        <f t="shared" si="145"/>
        <v>0</v>
      </c>
      <c r="BG488" s="196">
        <f t="shared" si="146"/>
        <v>0</v>
      </c>
      <c r="BH488" s="196">
        <f t="shared" si="147"/>
        <v>0</v>
      </c>
      <c r="BI488" s="196">
        <f t="shared" si="148"/>
        <v>0</v>
      </c>
      <c r="BJ488" s="14" t="s">
        <v>169</v>
      </c>
      <c r="BK488" s="197">
        <f t="shared" si="149"/>
        <v>0</v>
      </c>
      <c r="BL488" s="14" t="s">
        <v>226</v>
      </c>
      <c r="BM488" s="195" t="s">
        <v>1784</v>
      </c>
    </row>
    <row r="489" spans="1:65" s="2" customFormat="1" ht="33" customHeight="1">
      <c r="A489" s="31"/>
      <c r="B489" s="32"/>
      <c r="C489" s="198" t="s">
        <v>1785</v>
      </c>
      <c r="D489" s="198" t="s">
        <v>272</v>
      </c>
      <c r="E489" s="199" t="s">
        <v>1786</v>
      </c>
      <c r="F489" s="200" t="s">
        <v>1787</v>
      </c>
      <c r="G489" s="201" t="s">
        <v>269</v>
      </c>
      <c r="H489" s="202">
        <v>1</v>
      </c>
      <c r="I489" s="203"/>
      <c r="J489" s="202">
        <f t="shared" si="140"/>
        <v>0</v>
      </c>
      <c r="K489" s="204"/>
      <c r="L489" s="205"/>
      <c r="M489" s="206" t="s">
        <v>1</v>
      </c>
      <c r="N489" s="207" t="s">
        <v>43</v>
      </c>
      <c r="O489" s="68"/>
      <c r="P489" s="193">
        <f t="shared" si="141"/>
        <v>0</v>
      </c>
      <c r="Q489" s="193">
        <v>0.42499999999999999</v>
      </c>
      <c r="R489" s="193">
        <f t="shared" si="142"/>
        <v>0.42499999999999999</v>
      </c>
      <c r="S489" s="193">
        <v>0</v>
      </c>
      <c r="T489" s="194">
        <f t="shared" si="143"/>
        <v>0</v>
      </c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R489" s="195" t="s">
        <v>293</v>
      </c>
      <c r="AT489" s="195" t="s">
        <v>272</v>
      </c>
      <c r="AU489" s="195" t="s">
        <v>169</v>
      </c>
      <c r="AY489" s="14" t="s">
        <v>161</v>
      </c>
      <c r="BE489" s="196">
        <f t="shared" si="144"/>
        <v>0</v>
      </c>
      <c r="BF489" s="196">
        <f t="shared" si="145"/>
        <v>0</v>
      </c>
      <c r="BG489" s="196">
        <f t="shared" si="146"/>
        <v>0</v>
      </c>
      <c r="BH489" s="196">
        <f t="shared" si="147"/>
        <v>0</v>
      </c>
      <c r="BI489" s="196">
        <f t="shared" si="148"/>
        <v>0</v>
      </c>
      <c r="BJ489" s="14" t="s">
        <v>169</v>
      </c>
      <c r="BK489" s="197">
        <f t="shared" si="149"/>
        <v>0</v>
      </c>
      <c r="BL489" s="14" t="s">
        <v>226</v>
      </c>
      <c r="BM489" s="195" t="s">
        <v>1788</v>
      </c>
    </row>
    <row r="490" spans="1:65" s="2" customFormat="1" ht="21.75" customHeight="1">
      <c r="A490" s="31"/>
      <c r="B490" s="32"/>
      <c r="C490" s="184" t="s">
        <v>1789</v>
      </c>
      <c r="D490" s="184" t="s">
        <v>164</v>
      </c>
      <c r="E490" s="185" t="s">
        <v>1790</v>
      </c>
      <c r="F490" s="186" t="s">
        <v>1791</v>
      </c>
      <c r="G490" s="187" t="s">
        <v>244</v>
      </c>
      <c r="H490" s="188">
        <v>3.36</v>
      </c>
      <c r="I490" s="189"/>
      <c r="J490" s="188">
        <f t="shared" si="140"/>
        <v>0</v>
      </c>
      <c r="K490" s="190"/>
      <c r="L490" s="36"/>
      <c r="M490" s="191" t="s">
        <v>1</v>
      </c>
      <c r="N490" s="192" t="s">
        <v>43</v>
      </c>
      <c r="O490" s="68"/>
      <c r="P490" s="193">
        <f t="shared" si="141"/>
        <v>0</v>
      </c>
      <c r="Q490" s="193">
        <v>5.0000000000000002E-5</v>
      </c>
      <c r="R490" s="193">
        <f t="shared" si="142"/>
        <v>1.6799999999999999E-4</v>
      </c>
      <c r="S490" s="193">
        <v>0</v>
      </c>
      <c r="T490" s="194">
        <f t="shared" si="143"/>
        <v>0</v>
      </c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R490" s="195" t="s">
        <v>226</v>
      </c>
      <c r="AT490" s="195" t="s">
        <v>164</v>
      </c>
      <c r="AU490" s="195" t="s">
        <v>169</v>
      </c>
      <c r="AY490" s="14" t="s">
        <v>161</v>
      </c>
      <c r="BE490" s="196">
        <f t="shared" si="144"/>
        <v>0</v>
      </c>
      <c r="BF490" s="196">
        <f t="shared" si="145"/>
        <v>0</v>
      </c>
      <c r="BG490" s="196">
        <f t="shared" si="146"/>
        <v>0</v>
      </c>
      <c r="BH490" s="196">
        <f t="shared" si="147"/>
        <v>0</v>
      </c>
      <c r="BI490" s="196">
        <f t="shared" si="148"/>
        <v>0</v>
      </c>
      <c r="BJ490" s="14" t="s">
        <v>169</v>
      </c>
      <c r="BK490" s="197">
        <f t="shared" si="149"/>
        <v>0</v>
      </c>
      <c r="BL490" s="14" t="s">
        <v>226</v>
      </c>
      <c r="BM490" s="195" t="s">
        <v>1792</v>
      </c>
    </row>
    <row r="491" spans="1:65" s="2" customFormat="1" ht="16.5" customHeight="1">
      <c r="A491" s="31"/>
      <c r="B491" s="32"/>
      <c r="C491" s="198" t="s">
        <v>1793</v>
      </c>
      <c r="D491" s="198" t="s">
        <v>272</v>
      </c>
      <c r="E491" s="199" t="s">
        <v>1794</v>
      </c>
      <c r="F491" s="200" t="s">
        <v>1795</v>
      </c>
      <c r="G491" s="201" t="s">
        <v>244</v>
      </c>
      <c r="H491" s="202">
        <v>3.36</v>
      </c>
      <c r="I491" s="203"/>
      <c r="J491" s="202">
        <f t="shared" si="140"/>
        <v>0</v>
      </c>
      <c r="K491" s="204"/>
      <c r="L491" s="205"/>
      <c r="M491" s="206" t="s">
        <v>1</v>
      </c>
      <c r="N491" s="207" t="s">
        <v>43</v>
      </c>
      <c r="O491" s="68"/>
      <c r="P491" s="193">
        <f t="shared" si="141"/>
        <v>0</v>
      </c>
      <c r="Q491" s="193">
        <v>0.02</v>
      </c>
      <c r="R491" s="193">
        <f t="shared" si="142"/>
        <v>6.7199999999999996E-2</v>
      </c>
      <c r="S491" s="193">
        <v>0</v>
      </c>
      <c r="T491" s="194">
        <f t="shared" si="143"/>
        <v>0</v>
      </c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R491" s="195" t="s">
        <v>293</v>
      </c>
      <c r="AT491" s="195" t="s">
        <v>272</v>
      </c>
      <c r="AU491" s="195" t="s">
        <v>169</v>
      </c>
      <c r="AY491" s="14" t="s">
        <v>161</v>
      </c>
      <c r="BE491" s="196">
        <f t="shared" si="144"/>
        <v>0</v>
      </c>
      <c r="BF491" s="196">
        <f t="shared" si="145"/>
        <v>0</v>
      </c>
      <c r="BG491" s="196">
        <f t="shared" si="146"/>
        <v>0</v>
      </c>
      <c r="BH491" s="196">
        <f t="shared" si="147"/>
        <v>0</v>
      </c>
      <c r="BI491" s="196">
        <f t="shared" si="148"/>
        <v>0</v>
      </c>
      <c r="BJ491" s="14" t="s">
        <v>169</v>
      </c>
      <c r="BK491" s="197">
        <f t="shared" si="149"/>
        <v>0</v>
      </c>
      <c r="BL491" s="14" t="s">
        <v>226</v>
      </c>
      <c r="BM491" s="195" t="s">
        <v>1796</v>
      </c>
    </row>
    <row r="492" spans="1:65" s="2" customFormat="1" ht="21.75" customHeight="1">
      <c r="A492" s="31"/>
      <c r="B492" s="32"/>
      <c r="C492" s="184" t="s">
        <v>1797</v>
      </c>
      <c r="D492" s="184" t="s">
        <v>164</v>
      </c>
      <c r="E492" s="185" t="s">
        <v>1798</v>
      </c>
      <c r="F492" s="186" t="s">
        <v>1799</v>
      </c>
      <c r="G492" s="187" t="s">
        <v>412</v>
      </c>
      <c r="H492" s="189"/>
      <c r="I492" s="189"/>
      <c r="J492" s="188">
        <f t="shared" si="140"/>
        <v>0</v>
      </c>
      <c r="K492" s="190"/>
      <c r="L492" s="36"/>
      <c r="M492" s="191" t="s">
        <v>1</v>
      </c>
      <c r="N492" s="192" t="s">
        <v>43</v>
      </c>
      <c r="O492" s="68"/>
      <c r="P492" s="193">
        <f t="shared" si="141"/>
        <v>0</v>
      </c>
      <c r="Q492" s="193">
        <v>0</v>
      </c>
      <c r="R492" s="193">
        <f t="shared" si="142"/>
        <v>0</v>
      </c>
      <c r="S492" s="193">
        <v>0</v>
      </c>
      <c r="T492" s="194">
        <f t="shared" si="143"/>
        <v>0</v>
      </c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R492" s="195" t="s">
        <v>226</v>
      </c>
      <c r="AT492" s="195" t="s">
        <v>164</v>
      </c>
      <c r="AU492" s="195" t="s">
        <v>169</v>
      </c>
      <c r="AY492" s="14" t="s">
        <v>161</v>
      </c>
      <c r="BE492" s="196">
        <f t="shared" si="144"/>
        <v>0</v>
      </c>
      <c r="BF492" s="196">
        <f t="shared" si="145"/>
        <v>0</v>
      </c>
      <c r="BG492" s="196">
        <f t="shared" si="146"/>
        <v>0</v>
      </c>
      <c r="BH492" s="196">
        <f t="shared" si="147"/>
        <v>0</v>
      </c>
      <c r="BI492" s="196">
        <f t="shared" si="148"/>
        <v>0</v>
      </c>
      <c r="BJ492" s="14" t="s">
        <v>169</v>
      </c>
      <c r="BK492" s="197">
        <f t="shared" si="149"/>
        <v>0</v>
      </c>
      <c r="BL492" s="14" t="s">
        <v>226</v>
      </c>
      <c r="BM492" s="195" t="s">
        <v>1800</v>
      </c>
    </row>
    <row r="493" spans="1:65" s="12" customFormat="1" ht="22.95" customHeight="1">
      <c r="B493" s="168"/>
      <c r="C493" s="169"/>
      <c r="D493" s="170" t="s">
        <v>76</v>
      </c>
      <c r="E493" s="182" t="s">
        <v>643</v>
      </c>
      <c r="F493" s="182" t="s">
        <v>644</v>
      </c>
      <c r="G493" s="169"/>
      <c r="H493" s="169"/>
      <c r="I493" s="172"/>
      <c r="J493" s="183">
        <f>BK493</f>
        <v>0</v>
      </c>
      <c r="K493" s="169"/>
      <c r="L493" s="174"/>
      <c r="M493" s="175"/>
      <c r="N493" s="176"/>
      <c r="O493" s="176"/>
      <c r="P493" s="177">
        <f>P494</f>
        <v>0</v>
      </c>
      <c r="Q493" s="176"/>
      <c r="R493" s="177">
        <f>R494</f>
        <v>0</v>
      </c>
      <c r="S493" s="176"/>
      <c r="T493" s="178">
        <f>T494</f>
        <v>0</v>
      </c>
      <c r="AR493" s="179" t="s">
        <v>169</v>
      </c>
      <c r="AT493" s="180" t="s">
        <v>76</v>
      </c>
      <c r="AU493" s="180" t="s">
        <v>85</v>
      </c>
      <c r="AY493" s="179" t="s">
        <v>161</v>
      </c>
      <c r="BK493" s="181">
        <f>BK494</f>
        <v>0</v>
      </c>
    </row>
    <row r="494" spans="1:65" s="2" customFormat="1" ht="16.5" customHeight="1">
      <c r="A494" s="31"/>
      <c r="B494" s="32"/>
      <c r="C494" s="184" t="s">
        <v>1801</v>
      </c>
      <c r="D494" s="184" t="s">
        <v>164</v>
      </c>
      <c r="E494" s="185" t="s">
        <v>643</v>
      </c>
      <c r="F494" s="186" t="s">
        <v>646</v>
      </c>
      <c r="G494" s="187" t="s">
        <v>418</v>
      </c>
      <c r="H494" s="188">
        <v>1</v>
      </c>
      <c r="I494" s="189"/>
      <c r="J494" s="188">
        <f>ROUND(I494*H494,3)</f>
        <v>0</v>
      </c>
      <c r="K494" s="190"/>
      <c r="L494" s="36"/>
      <c r="M494" s="191" t="s">
        <v>1</v>
      </c>
      <c r="N494" s="192" t="s">
        <v>43</v>
      </c>
      <c r="O494" s="68"/>
      <c r="P494" s="193">
        <f>O494*H494</f>
        <v>0</v>
      </c>
      <c r="Q494" s="193">
        <v>0</v>
      </c>
      <c r="R494" s="193">
        <f>Q494*H494</f>
        <v>0</v>
      </c>
      <c r="S494" s="193">
        <v>0</v>
      </c>
      <c r="T494" s="194">
        <f>S494*H494</f>
        <v>0</v>
      </c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R494" s="195" t="s">
        <v>226</v>
      </c>
      <c r="AT494" s="195" t="s">
        <v>164</v>
      </c>
      <c r="AU494" s="195" t="s">
        <v>169</v>
      </c>
      <c r="AY494" s="14" t="s">
        <v>161</v>
      </c>
      <c r="BE494" s="196">
        <f>IF(N494="základná",J494,0)</f>
        <v>0</v>
      </c>
      <c r="BF494" s="196">
        <f>IF(N494="znížená",J494,0)</f>
        <v>0</v>
      </c>
      <c r="BG494" s="196">
        <f>IF(N494="zákl. prenesená",J494,0)</f>
        <v>0</v>
      </c>
      <c r="BH494" s="196">
        <f>IF(N494="zníž. prenesená",J494,0)</f>
        <v>0</v>
      </c>
      <c r="BI494" s="196">
        <f>IF(N494="nulová",J494,0)</f>
        <v>0</v>
      </c>
      <c r="BJ494" s="14" t="s">
        <v>169</v>
      </c>
      <c r="BK494" s="197">
        <f>ROUND(I494*H494,3)</f>
        <v>0</v>
      </c>
      <c r="BL494" s="14" t="s">
        <v>226</v>
      </c>
      <c r="BM494" s="195" t="s">
        <v>1802</v>
      </c>
    </row>
    <row r="495" spans="1:65" s="12" customFormat="1" ht="22.95" customHeight="1">
      <c r="B495" s="168"/>
      <c r="C495" s="169"/>
      <c r="D495" s="170" t="s">
        <v>76</v>
      </c>
      <c r="E495" s="182" t="s">
        <v>650</v>
      </c>
      <c r="F495" s="182" t="s">
        <v>651</v>
      </c>
      <c r="G495" s="169"/>
      <c r="H495" s="169"/>
      <c r="I495" s="172"/>
      <c r="J495" s="183">
        <f>BK495</f>
        <v>0</v>
      </c>
      <c r="K495" s="169"/>
      <c r="L495" s="174"/>
      <c r="M495" s="175"/>
      <c r="N495" s="176"/>
      <c r="O495" s="176"/>
      <c r="P495" s="177">
        <f>SUM(P496:P508)</f>
        <v>0</v>
      </c>
      <c r="Q495" s="176"/>
      <c r="R495" s="177">
        <f>SUM(R496:R508)</f>
        <v>7.5853799203999994</v>
      </c>
      <c r="S495" s="176"/>
      <c r="T495" s="178">
        <f>SUM(T496:T508)</f>
        <v>0</v>
      </c>
      <c r="AR495" s="179" t="s">
        <v>169</v>
      </c>
      <c r="AT495" s="180" t="s">
        <v>76</v>
      </c>
      <c r="AU495" s="180" t="s">
        <v>85</v>
      </c>
      <c r="AY495" s="179" t="s">
        <v>161</v>
      </c>
      <c r="BK495" s="181">
        <f>SUM(BK496:BK508)</f>
        <v>0</v>
      </c>
    </row>
    <row r="496" spans="1:65" s="2" customFormat="1" ht="33" customHeight="1">
      <c r="A496" s="31"/>
      <c r="B496" s="32"/>
      <c r="C496" s="184" t="s">
        <v>1803</v>
      </c>
      <c r="D496" s="184" t="s">
        <v>164</v>
      </c>
      <c r="E496" s="185" t="s">
        <v>1804</v>
      </c>
      <c r="F496" s="186" t="s">
        <v>1805</v>
      </c>
      <c r="G496" s="187" t="s">
        <v>173</v>
      </c>
      <c r="H496" s="188">
        <v>159.01599999999999</v>
      </c>
      <c r="I496" s="189"/>
      <c r="J496" s="188">
        <f t="shared" ref="J496:J508" si="150">ROUND(I496*H496,3)</f>
        <v>0</v>
      </c>
      <c r="K496" s="190"/>
      <c r="L496" s="36"/>
      <c r="M496" s="191" t="s">
        <v>1</v>
      </c>
      <c r="N496" s="192" t="s">
        <v>43</v>
      </c>
      <c r="O496" s="68"/>
      <c r="P496" s="193">
        <f t="shared" ref="P496:P508" si="151">O496*H496</f>
        <v>0</v>
      </c>
      <c r="Q496" s="193">
        <v>3.7499999999999999E-3</v>
      </c>
      <c r="R496" s="193">
        <f t="shared" ref="R496:R508" si="152">Q496*H496</f>
        <v>0.5963099999999999</v>
      </c>
      <c r="S496" s="193">
        <v>0</v>
      </c>
      <c r="T496" s="194">
        <f t="shared" ref="T496:T508" si="153">S496*H496</f>
        <v>0</v>
      </c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R496" s="195" t="s">
        <v>226</v>
      </c>
      <c r="AT496" s="195" t="s">
        <v>164</v>
      </c>
      <c r="AU496" s="195" t="s">
        <v>169</v>
      </c>
      <c r="AY496" s="14" t="s">
        <v>161</v>
      </c>
      <c r="BE496" s="196">
        <f t="shared" ref="BE496:BE508" si="154">IF(N496="základná",J496,0)</f>
        <v>0</v>
      </c>
      <c r="BF496" s="196">
        <f t="shared" ref="BF496:BF508" si="155">IF(N496="znížená",J496,0)</f>
        <v>0</v>
      </c>
      <c r="BG496" s="196">
        <f t="shared" ref="BG496:BG508" si="156">IF(N496="zákl. prenesená",J496,0)</f>
        <v>0</v>
      </c>
      <c r="BH496" s="196">
        <f t="shared" ref="BH496:BH508" si="157">IF(N496="zníž. prenesená",J496,0)</f>
        <v>0</v>
      </c>
      <c r="BI496" s="196">
        <f t="shared" ref="BI496:BI508" si="158">IF(N496="nulová",J496,0)</f>
        <v>0</v>
      </c>
      <c r="BJ496" s="14" t="s">
        <v>169</v>
      </c>
      <c r="BK496" s="197">
        <f t="shared" ref="BK496:BK508" si="159">ROUND(I496*H496,3)</f>
        <v>0</v>
      </c>
      <c r="BL496" s="14" t="s">
        <v>226</v>
      </c>
      <c r="BM496" s="195" t="s">
        <v>1806</v>
      </c>
    </row>
    <row r="497" spans="1:65" s="2" customFormat="1" ht="16.5" customHeight="1">
      <c r="A497" s="31"/>
      <c r="B497" s="32"/>
      <c r="C497" s="198" t="s">
        <v>1807</v>
      </c>
      <c r="D497" s="198" t="s">
        <v>272</v>
      </c>
      <c r="E497" s="199" t="s">
        <v>1808</v>
      </c>
      <c r="F497" s="200" t="s">
        <v>1809</v>
      </c>
      <c r="G497" s="201" t="s">
        <v>173</v>
      </c>
      <c r="H497" s="202">
        <v>182.86799999999999</v>
      </c>
      <c r="I497" s="203"/>
      <c r="J497" s="202">
        <f t="shared" si="150"/>
        <v>0</v>
      </c>
      <c r="K497" s="204"/>
      <c r="L497" s="205"/>
      <c r="M497" s="206" t="s">
        <v>1</v>
      </c>
      <c r="N497" s="207" t="s">
        <v>43</v>
      </c>
      <c r="O497" s="68"/>
      <c r="P497" s="193">
        <f t="shared" si="151"/>
        <v>0</v>
      </c>
      <c r="Q497" s="193">
        <v>1.132E-2</v>
      </c>
      <c r="R497" s="193">
        <f t="shared" si="152"/>
        <v>2.0700657599999999</v>
      </c>
      <c r="S497" s="193">
        <v>0</v>
      </c>
      <c r="T497" s="194">
        <f t="shared" si="153"/>
        <v>0</v>
      </c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R497" s="195" t="s">
        <v>293</v>
      </c>
      <c r="AT497" s="195" t="s">
        <v>272</v>
      </c>
      <c r="AU497" s="195" t="s">
        <v>169</v>
      </c>
      <c r="AY497" s="14" t="s">
        <v>161</v>
      </c>
      <c r="BE497" s="196">
        <f t="shared" si="154"/>
        <v>0</v>
      </c>
      <c r="BF497" s="196">
        <f t="shared" si="155"/>
        <v>0</v>
      </c>
      <c r="BG497" s="196">
        <f t="shared" si="156"/>
        <v>0</v>
      </c>
      <c r="BH497" s="196">
        <f t="shared" si="157"/>
        <v>0</v>
      </c>
      <c r="BI497" s="196">
        <f t="shared" si="158"/>
        <v>0</v>
      </c>
      <c r="BJ497" s="14" t="s">
        <v>169</v>
      </c>
      <c r="BK497" s="197">
        <f t="shared" si="159"/>
        <v>0</v>
      </c>
      <c r="BL497" s="14" t="s">
        <v>226</v>
      </c>
      <c r="BM497" s="195" t="s">
        <v>1810</v>
      </c>
    </row>
    <row r="498" spans="1:65" s="2" customFormat="1" ht="16.5" customHeight="1">
      <c r="A498" s="31"/>
      <c r="B498" s="32"/>
      <c r="C498" s="184" t="s">
        <v>1811</v>
      </c>
      <c r="D498" s="184" t="s">
        <v>164</v>
      </c>
      <c r="E498" s="185" t="s">
        <v>1812</v>
      </c>
      <c r="F498" s="186" t="s">
        <v>1813</v>
      </c>
      <c r="G498" s="187" t="s">
        <v>244</v>
      </c>
      <c r="H498" s="188">
        <v>165.43</v>
      </c>
      <c r="I498" s="189"/>
      <c r="J498" s="188">
        <f t="shared" si="150"/>
        <v>0</v>
      </c>
      <c r="K498" s="190"/>
      <c r="L498" s="36"/>
      <c r="M498" s="191" t="s">
        <v>1</v>
      </c>
      <c r="N498" s="192" t="s">
        <v>43</v>
      </c>
      <c r="O498" s="68"/>
      <c r="P498" s="193">
        <f t="shared" si="151"/>
        <v>0</v>
      </c>
      <c r="Q498" s="193">
        <v>0</v>
      </c>
      <c r="R498" s="193">
        <f t="shared" si="152"/>
        <v>0</v>
      </c>
      <c r="S498" s="193">
        <v>0</v>
      </c>
      <c r="T498" s="194">
        <f t="shared" si="153"/>
        <v>0</v>
      </c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R498" s="195" t="s">
        <v>226</v>
      </c>
      <c r="AT498" s="195" t="s">
        <v>164</v>
      </c>
      <c r="AU498" s="195" t="s">
        <v>169</v>
      </c>
      <c r="AY498" s="14" t="s">
        <v>161</v>
      </c>
      <c r="BE498" s="196">
        <f t="shared" si="154"/>
        <v>0</v>
      </c>
      <c r="BF498" s="196">
        <f t="shared" si="155"/>
        <v>0</v>
      </c>
      <c r="BG498" s="196">
        <f t="shared" si="156"/>
        <v>0</v>
      </c>
      <c r="BH498" s="196">
        <f t="shared" si="157"/>
        <v>0</v>
      </c>
      <c r="BI498" s="196">
        <f t="shared" si="158"/>
        <v>0</v>
      </c>
      <c r="BJ498" s="14" t="s">
        <v>169</v>
      </c>
      <c r="BK498" s="197">
        <f t="shared" si="159"/>
        <v>0</v>
      </c>
      <c r="BL498" s="14" t="s">
        <v>226</v>
      </c>
      <c r="BM498" s="195" t="s">
        <v>1814</v>
      </c>
    </row>
    <row r="499" spans="1:65" s="2" customFormat="1" ht="16.5" customHeight="1">
      <c r="A499" s="31"/>
      <c r="B499" s="32"/>
      <c r="C499" s="198" t="s">
        <v>1815</v>
      </c>
      <c r="D499" s="198" t="s">
        <v>272</v>
      </c>
      <c r="E499" s="199" t="s">
        <v>1816</v>
      </c>
      <c r="F499" s="200" t="s">
        <v>1817</v>
      </c>
      <c r="G499" s="201" t="s">
        <v>244</v>
      </c>
      <c r="H499" s="202">
        <v>181.97300000000001</v>
      </c>
      <c r="I499" s="203"/>
      <c r="J499" s="202">
        <f t="shared" si="150"/>
        <v>0</v>
      </c>
      <c r="K499" s="204"/>
      <c r="L499" s="205"/>
      <c r="M499" s="206" t="s">
        <v>1</v>
      </c>
      <c r="N499" s="207" t="s">
        <v>43</v>
      </c>
      <c r="O499" s="68"/>
      <c r="P499" s="193">
        <f t="shared" si="151"/>
        <v>0</v>
      </c>
      <c r="Q499" s="193">
        <v>6.4999999999999997E-4</v>
      </c>
      <c r="R499" s="193">
        <f t="shared" si="152"/>
        <v>0.11828245</v>
      </c>
      <c r="S499" s="193">
        <v>0</v>
      </c>
      <c r="T499" s="194">
        <f t="shared" si="153"/>
        <v>0</v>
      </c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R499" s="195" t="s">
        <v>293</v>
      </c>
      <c r="AT499" s="195" t="s">
        <v>272</v>
      </c>
      <c r="AU499" s="195" t="s">
        <v>169</v>
      </c>
      <c r="AY499" s="14" t="s">
        <v>161</v>
      </c>
      <c r="BE499" s="196">
        <f t="shared" si="154"/>
        <v>0</v>
      </c>
      <c r="BF499" s="196">
        <f t="shared" si="155"/>
        <v>0</v>
      </c>
      <c r="BG499" s="196">
        <f t="shared" si="156"/>
        <v>0</v>
      </c>
      <c r="BH499" s="196">
        <f t="shared" si="157"/>
        <v>0</v>
      </c>
      <c r="BI499" s="196">
        <f t="shared" si="158"/>
        <v>0</v>
      </c>
      <c r="BJ499" s="14" t="s">
        <v>169</v>
      </c>
      <c r="BK499" s="197">
        <f t="shared" si="159"/>
        <v>0</v>
      </c>
      <c r="BL499" s="14" t="s">
        <v>226</v>
      </c>
      <c r="BM499" s="195" t="s">
        <v>1818</v>
      </c>
    </row>
    <row r="500" spans="1:65" s="2" customFormat="1" ht="21.75" customHeight="1">
      <c r="A500" s="31"/>
      <c r="B500" s="32"/>
      <c r="C500" s="184" t="s">
        <v>1819</v>
      </c>
      <c r="D500" s="184" t="s">
        <v>164</v>
      </c>
      <c r="E500" s="185" t="s">
        <v>1820</v>
      </c>
      <c r="F500" s="186" t="s">
        <v>1821</v>
      </c>
      <c r="G500" s="187" t="s">
        <v>244</v>
      </c>
      <c r="H500" s="188">
        <v>104.4</v>
      </c>
      <c r="I500" s="189"/>
      <c r="J500" s="188">
        <f t="shared" si="150"/>
        <v>0</v>
      </c>
      <c r="K500" s="190"/>
      <c r="L500" s="36"/>
      <c r="M500" s="191" t="s">
        <v>1</v>
      </c>
      <c r="N500" s="192" t="s">
        <v>43</v>
      </c>
      <c r="O500" s="68"/>
      <c r="P500" s="193">
        <f t="shared" si="151"/>
        <v>0</v>
      </c>
      <c r="Q500" s="193">
        <v>2.4501000000000002E-3</v>
      </c>
      <c r="R500" s="193">
        <f t="shared" si="152"/>
        <v>0.25579044000000001</v>
      </c>
      <c r="S500" s="193">
        <v>0</v>
      </c>
      <c r="T500" s="194">
        <f t="shared" si="153"/>
        <v>0</v>
      </c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R500" s="195" t="s">
        <v>226</v>
      </c>
      <c r="AT500" s="195" t="s">
        <v>164</v>
      </c>
      <c r="AU500" s="195" t="s">
        <v>169</v>
      </c>
      <c r="AY500" s="14" t="s">
        <v>161</v>
      </c>
      <c r="BE500" s="196">
        <f t="shared" si="154"/>
        <v>0</v>
      </c>
      <c r="BF500" s="196">
        <f t="shared" si="155"/>
        <v>0</v>
      </c>
      <c r="BG500" s="196">
        <f t="shared" si="156"/>
        <v>0</v>
      </c>
      <c r="BH500" s="196">
        <f t="shared" si="157"/>
        <v>0</v>
      </c>
      <c r="BI500" s="196">
        <f t="shared" si="158"/>
        <v>0</v>
      </c>
      <c r="BJ500" s="14" t="s">
        <v>169</v>
      </c>
      <c r="BK500" s="197">
        <f t="shared" si="159"/>
        <v>0</v>
      </c>
      <c r="BL500" s="14" t="s">
        <v>226</v>
      </c>
      <c r="BM500" s="195" t="s">
        <v>1822</v>
      </c>
    </row>
    <row r="501" spans="1:65" s="2" customFormat="1" ht="16.5" customHeight="1">
      <c r="A501" s="31"/>
      <c r="B501" s="32"/>
      <c r="C501" s="198" t="s">
        <v>1823</v>
      </c>
      <c r="D501" s="198" t="s">
        <v>272</v>
      </c>
      <c r="E501" s="199" t="s">
        <v>1808</v>
      </c>
      <c r="F501" s="200" t="s">
        <v>1809</v>
      </c>
      <c r="G501" s="201" t="s">
        <v>173</v>
      </c>
      <c r="H501" s="202">
        <v>10.022</v>
      </c>
      <c r="I501" s="203"/>
      <c r="J501" s="202">
        <f t="shared" si="150"/>
        <v>0</v>
      </c>
      <c r="K501" s="204"/>
      <c r="L501" s="205"/>
      <c r="M501" s="206" t="s">
        <v>1</v>
      </c>
      <c r="N501" s="207" t="s">
        <v>43</v>
      </c>
      <c r="O501" s="68"/>
      <c r="P501" s="193">
        <f t="shared" si="151"/>
        <v>0</v>
      </c>
      <c r="Q501" s="193">
        <v>1.132E-2</v>
      </c>
      <c r="R501" s="193">
        <f t="shared" si="152"/>
        <v>0.11344904</v>
      </c>
      <c r="S501" s="193">
        <v>0</v>
      </c>
      <c r="T501" s="194">
        <f t="shared" si="153"/>
        <v>0</v>
      </c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R501" s="195" t="s">
        <v>293</v>
      </c>
      <c r="AT501" s="195" t="s">
        <v>272</v>
      </c>
      <c r="AU501" s="195" t="s">
        <v>169</v>
      </c>
      <c r="AY501" s="14" t="s">
        <v>161</v>
      </c>
      <c r="BE501" s="196">
        <f t="shared" si="154"/>
        <v>0</v>
      </c>
      <c r="BF501" s="196">
        <f t="shared" si="155"/>
        <v>0</v>
      </c>
      <c r="BG501" s="196">
        <f t="shared" si="156"/>
        <v>0</v>
      </c>
      <c r="BH501" s="196">
        <f t="shared" si="157"/>
        <v>0</v>
      </c>
      <c r="BI501" s="196">
        <f t="shared" si="158"/>
        <v>0</v>
      </c>
      <c r="BJ501" s="14" t="s">
        <v>169</v>
      </c>
      <c r="BK501" s="197">
        <f t="shared" si="159"/>
        <v>0</v>
      </c>
      <c r="BL501" s="14" t="s">
        <v>226</v>
      </c>
      <c r="BM501" s="195" t="s">
        <v>1824</v>
      </c>
    </row>
    <row r="502" spans="1:65" s="2" customFormat="1" ht="21.75" customHeight="1">
      <c r="A502" s="31"/>
      <c r="B502" s="32"/>
      <c r="C502" s="184" t="s">
        <v>1825</v>
      </c>
      <c r="D502" s="184" t="s">
        <v>164</v>
      </c>
      <c r="E502" s="185" t="s">
        <v>653</v>
      </c>
      <c r="F502" s="186" t="s">
        <v>1826</v>
      </c>
      <c r="G502" s="187" t="s">
        <v>244</v>
      </c>
      <c r="H502" s="188">
        <v>219.721</v>
      </c>
      <c r="I502" s="189"/>
      <c r="J502" s="188">
        <f t="shared" si="150"/>
        <v>0</v>
      </c>
      <c r="K502" s="190"/>
      <c r="L502" s="36"/>
      <c r="M502" s="191" t="s">
        <v>1</v>
      </c>
      <c r="N502" s="192" t="s">
        <v>43</v>
      </c>
      <c r="O502" s="68"/>
      <c r="P502" s="193">
        <f t="shared" si="151"/>
        <v>0</v>
      </c>
      <c r="Q502" s="193">
        <v>3.4323999999999999E-3</v>
      </c>
      <c r="R502" s="193">
        <f t="shared" si="152"/>
        <v>0.75417036039999996</v>
      </c>
      <c r="S502" s="193">
        <v>0</v>
      </c>
      <c r="T502" s="194">
        <f t="shared" si="153"/>
        <v>0</v>
      </c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R502" s="195" t="s">
        <v>226</v>
      </c>
      <c r="AT502" s="195" t="s">
        <v>164</v>
      </c>
      <c r="AU502" s="195" t="s">
        <v>169</v>
      </c>
      <c r="AY502" s="14" t="s">
        <v>161</v>
      </c>
      <c r="BE502" s="196">
        <f t="shared" si="154"/>
        <v>0</v>
      </c>
      <c r="BF502" s="196">
        <f t="shared" si="155"/>
        <v>0</v>
      </c>
      <c r="BG502" s="196">
        <f t="shared" si="156"/>
        <v>0</v>
      </c>
      <c r="BH502" s="196">
        <f t="shared" si="157"/>
        <v>0</v>
      </c>
      <c r="BI502" s="196">
        <f t="shared" si="158"/>
        <v>0</v>
      </c>
      <c r="BJ502" s="14" t="s">
        <v>169</v>
      </c>
      <c r="BK502" s="197">
        <f t="shared" si="159"/>
        <v>0</v>
      </c>
      <c r="BL502" s="14" t="s">
        <v>226</v>
      </c>
      <c r="BM502" s="195" t="s">
        <v>1827</v>
      </c>
    </row>
    <row r="503" spans="1:65" s="2" customFormat="1" ht="16.5" customHeight="1">
      <c r="A503" s="31"/>
      <c r="B503" s="32"/>
      <c r="C503" s="198" t="s">
        <v>1828</v>
      </c>
      <c r="D503" s="198" t="s">
        <v>272</v>
      </c>
      <c r="E503" s="199" t="s">
        <v>1808</v>
      </c>
      <c r="F503" s="200" t="s">
        <v>1809</v>
      </c>
      <c r="G503" s="201" t="s">
        <v>173</v>
      </c>
      <c r="H503" s="202">
        <v>5.8049999999999997</v>
      </c>
      <c r="I503" s="203"/>
      <c r="J503" s="202">
        <f t="shared" si="150"/>
        <v>0</v>
      </c>
      <c r="K503" s="204"/>
      <c r="L503" s="205"/>
      <c r="M503" s="206" t="s">
        <v>1</v>
      </c>
      <c r="N503" s="207" t="s">
        <v>43</v>
      </c>
      <c r="O503" s="68"/>
      <c r="P503" s="193">
        <f t="shared" si="151"/>
        <v>0</v>
      </c>
      <c r="Q503" s="193">
        <v>1.132E-2</v>
      </c>
      <c r="R503" s="193">
        <f t="shared" si="152"/>
        <v>6.5712599999999996E-2</v>
      </c>
      <c r="S503" s="193">
        <v>0</v>
      </c>
      <c r="T503" s="194">
        <f t="shared" si="153"/>
        <v>0</v>
      </c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R503" s="195" t="s">
        <v>293</v>
      </c>
      <c r="AT503" s="195" t="s">
        <v>272</v>
      </c>
      <c r="AU503" s="195" t="s">
        <v>169</v>
      </c>
      <c r="AY503" s="14" t="s">
        <v>161</v>
      </c>
      <c r="BE503" s="196">
        <f t="shared" si="154"/>
        <v>0</v>
      </c>
      <c r="BF503" s="196">
        <f t="shared" si="155"/>
        <v>0</v>
      </c>
      <c r="BG503" s="196">
        <f t="shared" si="156"/>
        <v>0</v>
      </c>
      <c r="BH503" s="196">
        <f t="shared" si="157"/>
        <v>0</v>
      </c>
      <c r="BI503" s="196">
        <f t="shared" si="158"/>
        <v>0</v>
      </c>
      <c r="BJ503" s="14" t="s">
        <v>169</v>
      </c>
      <c r="BK503" s="197">
        <f t="shared" si="159"/>
        <v>0</v>
      </c>
      <c r="BL503" s="14" t="s">
        <v>226</v>
      </c>
      <c r="BM503" s="195" t="s">
        <v>1829</v>
      </c>
    </row>
    <row r="504" spans="1:65" s="2" customFormat="1" ht="21.75" customHeight="1">
      <c r="A504" s="31"/>
      <c r="B504" s="32"/>
      <c r="C504" s="198" t="s">
        <v>1830</v>
      </c>
      <c r="D504" s="198" t="s">
        <v>272</v>
      </c>
      <c r="E504" s="199" t="s">
        <v>657</v>
      </c>
      <c r="F504" s="200" t="s">
        <v>658</v>
      </c>
      <c r="G504" s="201" t="s">
        <v>173</v>
      </c>
      <c r="H504" s="202">
        <v>14.41</v>
      </c>
      <c r="I504" s="203"/>
      <c r="J504" s="202">
        <f t="shared" si="150"/>
        <v>0</v>
      </c>
      <c r="K504" s="204"/>
      <c r="L504" s="205"/>
      <c r="M504" s="206" t="s">
        <v>1</v>
      </c>
      <c r="N504" s="207" t="s">
        <v>43</v>
      </c>
      <c r="O504" s="68"/>
      <c r="P504" s="193">
        <f t="shared" si="151"/>
        <v>0</v>
      </c>
      <c r="Q504" s="193">
        <v>1.132E-2</v>
      </c>
      <c r="R504" s="193">
        <f t="shared" si="152"/>
        <v>0.16312119999999999</v>
      </c>
      <c r="S504" s="193">
        <v>0</v>
      </c>
      <c r="T504" s="194">
        <f t="shared" si="153"/>
        <v>0</v>
      </c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R504" s="195" t="s">
        <v>293</v>
      </c>
      <c r="AT504" s="195" t="s">
        <v>272</v>
      </c>
      <c r="AU504" s="195" t="s">
        <v>169</v>
      </c>
      <c r="AY504" s="14" t="s">
        <v>161</v>
      </c>
      <c r="BE504" s="196">
        <f t="shared" si="154"/>
        <v>0</v>
      </c>
      <c r="BF504" s="196">
        <f t="shared" si="155"/>
        <v>0</v>
      </c>
      <c r="BG504" s="196">
        <f t="shared" si="156"/>
        <v>0</v>
      </c>
      <c r="BH504" s="196">
        <f t="shared" si="157"/>
        <v>0</v>
      </c>
      <c r="BI504" s="196">
        <f t="shared" si="158"/>
        <v>0</v>
      </c>
      <c r="BJ504" s="14" t="s">
        <v>169</v>
      </c>
      <c r="BK504" s="197">
        <f t="shared" si="159"/>
        <v>0</v>
      </c>
      <c r="BL504" s="14" t="s">
        <v>226</v>
      </c>
      <c r="BM504" s="195" t="s">
        <v>1831</v>
      </c>
    </row>
    <row r="505" spans="1:65" s="2" customFormat="1" ht="33" customHeight="1">
      <c r="A505" s="31"/>
      <c r="B505" s="32"/>
      <c r="C505" s="184" t="s">
        <v>1832</v>
      </c>
      <c r="D505" s="184" t="s">
        <v>164</v>
      </c>
      <c r="E505" s="185" t="s">
        <v>1833</v>
      </c>
      <c r="F505" s="186" t="s">
        <v>1834</v>
      </c>
      <c r="G505" s="187" t="s">
        <v>173</v>
      </c>
      <c r="H505" s="188">
        <v>219.34100000000001</v>
      </c>
      <c r="I505" s="189"/>
      <c r="J505" s="188">
        <f t="shared" si="150"/>
        <v>0</v>
      </c>
      <c r="K505" s="190"/>
      <c r="L505" s="36"/>
      <c r="M505" s="191" t="s">
        <v>1</v>
      </c>
      <c r="N505" s="192" t="s">
        <v>43</v>
      </c>
      <c r="O505" s="68"/>
      <c r="P505" s="193">
        <f t="shared" si="151"/>
        <v>0</v>
      </c>
      <c r="Q505" s="193">
        <v>3.2699999999999999E-3</v>
      </c>
      <c r="R505" s="193">
        <f t="shared" si="152"/>
        <v>0.71724507000000004</v>
      </c>
      <c r="S505" s="193">
        <v>0</v>
      </c>
      <c r="T505" s="194">
        <f t="shared" si="153"/>
        <v>0</v>
      </c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R505" s="195" t="s">
        <v>226</v>
      </c>
      <c r="AT505" s="195" t="s">
        <v>164</v>
      </c>
      <c r="AU505" s="195" t="s">
        <v>169</v>
      </c>
      <c r="AY505" s="14" t="s">
        <v>161</v>
      </c>
      <c r="BE505" s="196">
        <f t="shared" si="154"/>
        <v>0</v>
      </c>
      <c r="BF505" s="196">
        <f t="shared" si="155"/>
        <v>0</v>
      </c>
      <c r="BG505" s="196">
        <f t="shared" si="156"/>
        <v>0</v>
      </c>
      <c r="BH505" s="196">
        <f t="shared" si="157"/>
        <v>0</v>
      </c>
      <c r="BI505" s="196">
        <f t="shared" si="158"/>
        <v>0</v>
      </c>
      <c r="BJ505" s="14" t="s">
        <v>169</v>
      </c>
      <c r="BK505" s="197">
        <f t="shared" si="159"/>
        <v>0</v>
      </c>
      <c r="BL505" s="14" t="s">
        <v>226</v>
      </c>
      <c r="BM505" s="195" t="s">
        <v>1835</v>
      </c>
    </row>
    <row r="506" spans="1:65" s="2" customFormat="1" ht="16.5" customHeight="1">
      <c r="A506" s="31"/>
      <c r="B506" s="32"/>
      <c r="C506" s="198" t="s">
        <v>1836</v>
      </c>
      <c r="D506" s="198" t="s">
        <v>272</v>
      </c>
      <c r="E506" s="199" t="s">
        <v>1808</v>
      </c>
      <c r="F506" s="200" t="s">
        <v>1809</v>
      </c>
      <c r="G506" s="201" t="s">
        <v>173</v>
      </c>
      <c r="H506" s="202">
        <v>68.992000000000004</v>
      </c>
      <c r="I506" s="203"/>
      <c r="J506" s="202">
        <f t="shared" si="150"/>
        <v>0</v>
      </c>
      <c r="K506" s="204"/>
      <c r="L506" s="205"/>
      <c r="M506" s="206" t="s">
        <v>1</v>
      </c>
      <c r="N506" s="207" t="s">
        <v>43</v>
      </c>
      <c r="O506" s="68"/>
      <c r="P506" s="193">
        <f t="shared" si="151"/>
        <v>0</v>
      </c>
      <c r="Q506" s="193">
        <v>1.132E-2</v>
      </c>
      <c r="R506" s="193">
        <f t="shared" si="152"/>
        <v>0.78098944000000003</v>
      </c>
      <c r="S506" s="193">
        <v>0</v>
      </c>
      <c r="T506" s="194">
        <f t="shared" si="153"/>
        <v>0</v>
      </c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R506" s="195" t="s">
        <v>293</v>
      </c>
      <c r="AT506" s="195" t="s">
        <v>272</v>
      </c>
      <c r="AU506" s="195" t="s">
        <v>169</v>
      </c>
      <c r="AY506" s="14" t="s">
        <v>161</v>
      </c>
      <c r="BE506" s="196">
        <f t="shared" si="154"/>
        <v>0</v>
      </c>
      <c r="BF506" s="196">
        <f t="shared" si="155"/>
        <v>0</v>
      </c>
      <c r="BG506" s="196">
        <f t="shared" si="156"/>
        <v>0</v>
      </c>
      <c r="BH506" s="196">
        <f t="shared" si="157"/>
        <v>0</v>
      </c>
      <c r="BI506" s="196">
        <f t="shared" si="158"/>
        <v>0</v>
      </c>
      <c r="BJ506" s="14" t="s">
        <v>169</v>
      </c>
      <c r="BK506" s="197">
        <f t="shared" si="159"/>
        <v>0</v>
      </c>
      <c r="BL506" s="14" t="s">
        <v>226</v>
      </c>
      <c r="BM506" s="195" t="s">
        <v>1837</v>
      </c>
    </row>
    <row r="507" spans="1:65" s="2" customFormat="1" ht="21.75" customHeight="1">
      <c r="A507" s="31"/>
      <c r="B507" s="32"/>
      <c r="C507" s="198" t="s">
        <v>1838</v>
      </c>
      <c r="D507" s="198" t="s">
        <v>272</v>
      </c>
      <c r="E507" s="199" t="s">
        <v>657</v>
      </c>
      <c r="F507" s="200" t="s">
        <v>658</v>
      </c>
      <c r="G507" s="201" t="s">
        <v>173</v>
      </c>
      <c r="H507" s="202">
        <v>172.28299999999999</v>
      </c>
      <c r="I507" s="203"/>
      <c r="J507" s="202">
        <f t="shared" si="150"/>
        <v>0</v>
      </c>
      <c r="K507" s="204"/>
      <c r="L507" s="205"/>
      <c r="M507" s="206" t="s">
        <v>1</v>
      </c>
      <c r="N507" s="207" t="s">
        <v>43</v>
      </c>
      <c r="O507" s="68"/>
      <c r="P507" s="193">
        <f t="shared" si="151"/>
        <v>0</v>
      </c>
      <c r="Q507" s="193">
        <v>1.132E-2</v>
      </c>
      <c r="R507" s="193">
        <f t="shared" si="152"/>
        <v>1.9502435599999999</v>
      </c>
      <c r="S507" s="193">
        <v>0</v>
      </c>
      <c r="T507" s="194">
        <f t="shared" si="153"/>
        <v>0</v>
      </c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R507" s="195" t="s">
        <v>293</v>
      </c>
      <c r="AT507" s="195" t="s">
        <v>272</v>
      </c>
      <c r="AU507" s="195" t="s">
        <v>169</v>
      </c>
      <c r="AY507" s="14" t="s">
        <v>161</v>
      </c>
      <c r="BE507" s="196">
        <f t="shared" si="154"/>
        <v>0</v>
      </c>
      <c r="BF507" s="196">
        <f t="shared" si="155"/>
        <v>0</v>
      </c>
      <c r="BG507" s="196">
        <f t="shared" si="156"/>
        <v>0</v>
      </c>
      <c r="BH507" s="196">
        <f t="shared" si="157"/>
        <v>0</v>
      </c>
      <c r="BI507" s="196">
        <f t="shared" si="158"/>
        <v>0</v>
      </c>
      <c r="BJ507" s="14" t="s">
        <v>169</v>
      </c>
      <c r="BK507" s="197">
        <f t="shared" si="159"/>
        <v>0</v>
      </c>
      <c r="BL507" s="14" t="s">
        <v>226</v>
      </c>
      <c r="BM507" s="195" t="s">
        <v>1839</v>
      </c>
    </row>
    <row r="508" spans="1:65" s="2" customFormat="1" ht="21.75" customHeight="1">
      <c r="A508" s="31"/>
      <c r="B508" s="32"/>
      <c r="C508" s="184" t="s">
        <v>1840</v>
      </c>
      <c r="D508" s="184" t="s">
        <v>164</v>
      </c>
      <c r="E508" s="185" t="s">
        <v>675</v>
      </c>
      <c r="F508" s="186" t="s">
        <v>676</v>
      </c>
      <c r="G508" s="187" t="s">
        <v>412</v>
      </c>
      <c r="H508" s="189"/>
      <c r="I508" s="189"/>
      <c r="J508" s="188">
        <f t="shared" si="150"/>
        <v>0</v>
      </c>
      <c r="K508" s="190"/>
      <c r="L508" s="36"/>
      <c r="M508" s="191" t="s">
        <v>1</v>
      </c>
      <c r="N508" s="192" t="s">
        <v>43</v>
      </c>
      <c r="O508" s="68"/>
      <c r="P508" s="193">
        <f t="shared" si="151"/>
        <v>0</v>
      </c>
      <c r="Q508" s="193">
        <v>0</v>
      </c>
      <c r="R508" s="193">
        <f t="shared" si="152"/>
        <v>0</v>
      </c>
      <c r="S508" s="193">
        <v>0</v>
      </c>
      <c r="T508" s="194">
        <f t="shared" si="153"/>
        <v>0</v>
      </c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R508" s="195" t="s">
        <v>226</v>
      </c>
      <c r="AT508" s="195" t="s">
        <v>164</v>
      </c>
      <c r="AU508" s="195" t="s">
        <v>169</v>
      </c>
      <c r="AY508" s="14" t="s">
        <v>161</v>
      </c>
      <c r="BE508" s="196">
        <f t="shared" si="154"/>
        <v>0</v>
      </c>
      <c r="BF508" s="196">
        <f t="shared" si="155"/>
        <v>0</v>
      </c>
      <c r="BG508" s="196">
        <f t="shared" si="156"/>
        <v>0</v>
      </c>
      <c r="BH508" s="196">
        <f t="shared" si="157"/>
        <v>0</v>
      </c>
      <c r="BI508" s="196">
        <f t="shared" si="158"/>
        <v>0</v>
      </c>
      <c r="BJ508" s="14" t="s">
        <v>169</v>
      </c>
      <c r="BK508" s="197">
        <f t="shared" si="159"/>
        <v>0</v>
      </c>
      <c r="BL508" s="14" t="s">
        <v>226</v>
      </c>
      <c r="BM508" s="195" t="s">
        <v>1841</v>
      </c>
    </row>
    <row r="509" spans="1:65" s="12" customFormat="1" ht="22.95" customHeight="1">
      <c r="B509" s="168"/>
      <c r="C509" s="169"/>
      <c r="D509" s="170" t="s">
        <v>76</v>
      </c>
      <c r="E509" s="182" t="s">
        <v>1842</v>
      </c>
      <c r="F509" s="182" t="s">
        <v>1843</v>
      </c>
      <c r="G509" s="169"/>
      <c r="H509" s="169"/>
      <c r="I509" s="172"/>
      <c r="J509" s="183">
        <f>BK509</f>
        <v>0</v>
      </c>
      <c r="K509" s="169"/>
      <c r="L509" s="174"/>
      <c r="M509" s="175"/>
      <c r="N509" s="176"/>
      <c r="O509" s="176"/>
      <c r="P509" s="177">
        <f>SUM(P510:P512)</f>
        <v>0</v>
      </c>
      <c r="Q509" s="176"/>
      <c r="R509" s="177">
        <f>SUM(R510:R512)</f>
        <v>7.0939257999999992</v>
      </c>
      <c r="S509" s="176"/>
      <c r="T509" s="178">
        <f>SUM(T510:T512)</f>
        <v>0</v>
      </c>
      <c r="AR509" s="179" t="s">
        <v>169</v>
      </c>
      <c r="AT509" s="180" t="s">
        <v>76</v>
      </c>
      <c r="AU509" s="180" t="s">
        <v>85</v>
      </c>
      <c r="AY509" s="179" t="s">
        <v>161</v>
      </c>
      <c r="BK509" s="181">
        <f>SUM(BK510:BK512)</f>
        <v>0</v>
      </c>
    </row>
    <row r="510" spans="1:65" s="2" customFormat="1" ht="33" customHeight="1">
      <c r="A510" s="31"/>
      <c r="B510" s="32"/>
      <c r="C510" s="184" t="s">
        <v>1844</v>
      </c>
      <c r="D510" s="184" t="s">
        <v>164</v>
      </c>
      <c r="E510" s="185" t="s">
        <v>1845</v>
      </c>
      <c r="F510" s="186" t="s">
        <v>1846</v>
      </c>
      <c r="G510" s="187" t="s">
        <v>173</v>
      </c>
      <c r="H510" s="188">
        <v>1071.5899999999999</v>
      </c>
      <c r="I510" s="189"/>
      <c r="J510" s="188">
        <f>ROUND(I510*H510,3)</f>
        <v>0</v>
      </c>
      <c r="K510" s="190"/>
      <c r="L510" s="36"/>
      <c r="M510" s="191" t="s">
        <v>1</v>
      </c>
      <c r="N510" s="192" t="s">
        <v>43</v>
      </c>
      <c r="O510" s="68"/>
      <c r="P510" s="193">
        <f>O510*H510</f>
        <v>0</v>
      </c>
      <c r="Q510" s="193">
        <v>6.62E-3</v>
      </c>
      <c r="R510" s="193">
        <f>Q510*H510</f>
        <v>7.0939257999999992</v>
      </c>
      <c r="S510" s="193">
        <v>0</v>
      </c>
      <c r="T510" s="194">
        <f>S510*H510</f>
        <v>0</v>
      </c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R510" s="195" t="s">
        <v>226</v>
      </c>
      <c r="AT510" s="195" t="s">
        <v>164</v>
      </c>
      <c r="AU510" s="195" t="s">
        <v>169</v>
      </c>
      <c r="AY510" s="14" t="s">
        <v>161</v>
      </c>
      <c r="BE510" s="196">
        <f>IF(N510="základná",J510,0)</f>
        <v>0</v>
      </c>
      <c r="BF510" s="196">
        <f>IF(N510="znížená",J510,0)</f>
        <v>0</v>
      </c>
      <c r="BG510" s="196">
        <f>IF(N510="zákl. prenesená",J510,0)</f>
        <v>0</v>
      </c>
      <c r="BH510" s="196">
        <f>IF(N510="zníž. prenesená",J510,0)</f>
        <v>0</v>
      </c>
      <c r="BI510" s="196">
        <f>IF(N510="nulová",J510,0)</f>
        <v>0</v>
      </c>
      <c r="BJ510" s="14" t="s">
        <v>169</v>
      </c>
      <c r="BK510" s="197">
        <f>ROUND(I510*H510,3)</f>
        <v>0</v>
      </c>
      <c r="BL510" s="14" t="s">
        <v>226</v>
      </c>
      <c r="BM510" s="195" t="s">
        <v>1847</v>
      </c>
    </row>
    <row r="511" spans="1:65" s="2" customFormat="1" ht="19.2">
      <c r="A511" s="31"/>
      <c r="B511" s="32"/>
      <c r="C511" s="33"/>
      <c r="D511" s="208" t="s">
        <v>648</v>
      </c>
      <c r="E511" s="33"/>
      <c r="F511" s="209" t="s">
        <v>1848</v>
      </c>
      <c r="G511" s="33"/>
      <c r="H511" s="33"/>
      <c r="I511" s="210"/>
      <c r="J511" s="33"/>
      <c r="K511" s="33"/>
      <c r="L511" s="36"/>
      <c r="M511" s="211"/>
      <c r="N511" s="212"/>
      <c r="O511" s="68"/>
      <c r="P511" s="68"/>
      <c r="Q511" s="68"/>
      <c r="R511" s="68"/>
      <c r="S511" s="68"/>
      <c r="T511" s="69"/>
      <c r="U511" s="31"/>
      <c r="V511" s="31"/>
      <c r="W511" s="31"/>
      <c r="X511" s="31"/>
      <c r="Y511" s="31"/>
      <c r="Z511" s="31"/>
      <c r="AA511" s="31"/>
      <c r="AB511" s="31"/>
      <c r="AC511" s="31"/>
      <c r="AD511" s="31"/>
      <c r="AE511" s="31"/>
      <c r="AT511" s="14" t="s">
        <v>648</v>
      </c>
      <c r="AU511" s="14" t="s">
        <v>169</v>
      </c>
    </row>
    <row r="512" spans="1:65" s="2" customFormat="1" ht="21.75" customHeight="1">
      <c r="A512" s="31"/>
      <c r="B512" s="32"/>
      <c r="C512" s="184" t="s">
        <v>1849</v>
      </c>
      <c r="D512" s="184" t="s">
        <v>164</v>
      </c>
      <c r="E512" s="185" t="s">
        <v>1850</v>
      </c>
      <c r="F512" s="186" t="s">
        <v>1851</v>
      </c>
      <c r="G512" s="187" t="s">
        <v>412</v>
      </c>
      <c r="H512" s="189"/>
      <c r="I512" s="189"/>
      <c r="J512" s="188">
        <f>ROUND(I512*H512,3)</f>
        <v>0</v>
      </c>
      <c r="K512" s="190"/>
      <c r="L512" s="36"/>
      <c r="M512" s="191" t="s">
        <v>1</v>
      </c>
      <c r="N512" s="192" t="s">
        <v>43</v>
      </c>
      <c r="O512" s="68"/>
      <c r="P512" s="193">
        <f>O512*H512</f>
        <v>0</v>
      </c>
      <c r="Q512" s="193">
        <v>0</v>
      </c>
      <c r="R512" s="193">
        <f>Q512*H512</f>
        <v>0</v>
      </c>
      <c r="S512" s="193">
        <v>0</v>
      </c>
      <c r="T512" s="194">
        <f>S512*H512</f>
        <v>0</v>
      </c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R512" s="195" t="s">
        <v>226</v>
      </c>
      <c r="AT512" s="195" t="s">
        <v>164</v>
      </c>
      <c r="AU512" s="195" t="s">
        <v>169</v>
      </c>
      <c r="AY512" s="14" t="s">
        <v>161</v>
      </c>
      <c r="BE512" s="196">
        <f>IF(N512="základná",J512,0)</f>
        <v>0</v>
      </c>
      <c r="BF512" s="196">
        <f>IF(N512="znížená",J512,0)</f>
        <v>0</v>
      </c>
      <c r="BG512" s="196">
        <f>IF(N512="zákl. prenesená",J512,0)</f>
        <v>0</v>
      </c>
      <c r="BH512" s="196">
        <f>IF(N512="zníž. prenesená",J512,0)</f>
        <v>0</v>
      </c>
      <c r="BI512" s="196">
        <f>IF(N512="nulová",J512,0)</f>
        <v>0</v>
      </c>
      <c r="BJ512" s="14" t="s">
        <v>169</v>
      </c>
      <c r="BK512" s="197">
        <f>ROUND(I512*H512,3)</f>
        <v>0</v>
      </c>
      <c r="BL512" s="14" t="s">
        <v>226</v>
      </c>
      <c r="BM512" s="195" t="s">
        <v>1852</v>
      </c>
    </row>
    <row r="513" spans="1:65" s="12" customFormat="1" ht="22.95" customHeight="1">
      <c r="B513" s="168"/>
      <c r="C513" s="169"/>
      <c r="D513" s="170" t="s">
        <v>76</v>
      </c>
      <c r="E513" s="182" t="s">
        <v>693</v>
      </c>
      <c r="F513" s="182" t="s">
        <v>694</v>
      </c>
      <c r="G513" s="169"/>
      <c r="H513" s="169"/>
      <c r="I513" s="172"/>
      <c r="J513" s="183">
        <f>BK513</f>
        <v>0</v>
      </c>
      <c r="K513" s="169"/>
      <c r="L513" s="174"/>
      <c r="M513" s="175"/>
      <c r="N513" s="176"/>
      <c r="O513" s="176"/>
      <c r="P513" s="177">
        <f>SUM(P514:P519)</f>
        <v>0</v>
      </c>
      <c r="Q513" s="176"/>
      <c r="R513" s="177">
        <f>SUM(R514:R519)</f>
        <v>9.0784864425000009</v>
      </c>
      <c r="S513" s="176"/>
      <c r="T513" s="178">
        <f>SUM(T514:T519)</f>
        <v>0</v>
      </c>
      <c r="AR513" s="179" t="s">
        <v>169</v>
      </c>
      <c r="AT513" s="180" t="s">
        <v>76</v>
      </c>
      <c r="AU513" s="180" t="s">
        <v>85</v>
      </c>
      <c r="AY513" s="179" t="s">
        <v>161</v>
      </c>
      <c r="BK513" s="181">
        <f>SUM(BK514:BK519)</f>
        <v>0</v>
      </c>
    </row>
    <row r="514" spans="1:65" s="2" customFormat="1" ht="33" customHeight="1">
      <c r="A514" s="31"/>
      <c r="B514" s="32"/>
      <c r="C514" s="184" t="s">
        <v>1853</v>
      </c>
      <c r="D514" s="184" t="s">
        <v>164</v>
      </c>
      <c r="E514" s="185" t="s">
        <v>1854</v>
      </c>
      <c r="F514" s="186" t="s">
        <v>1855</v>
      </c>
      <c r="G514" s="187" t="s">
        <v>173</v>
      </c>
      <c r="H514" s="188">
        <v>597.54999999999995</v>
      </c>
      <c r="I514" s="189"/>
      <c r="J514" s="188">
        <f t="shared" ref="J514:J519" si="160">ROUND(I514*H514,3)</f>
        <v>0</v>
      </c>
      <c r="K514" s="190"/>
      <c r="L514" s="36"/>
      <c r="M514" s="191" t="s">
        <v>1</v>
      </c>
      <c r="N514" s="192" t="s">
        <v>43</v>
      </c>
      <c r="O514" s="68"/>
      <c r="P514" s="193">
        <f t="shared" ref="P514:P519" si="161">O514*H514</f>
        <v>0</v>
      </c>
      <c r="Q514" s="193">
        <v>2.8500000000000001E-3</v>
      </c>
      <c r="R514" s="193">
        <f t="shared" ref="R514:R519" si="162">Q514*H514</f>
        <v>1.7030174999999999</v>
      </c>
      <c r="S514" s="193">
        <v>0</v>
      </c>
      <c r="T514" s="194">
        <f t="shared" ref="T514:T519" si="163">S514*H514</f>
        <v>0</v>
      </c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R514" s="195" t="s">
        <v>226</v>
      </c>
      <c r="AT514" s="195" t="s">
        <v>164</v>
      </c>
      <c r="AU514" s="195" t="s">
        <v>169</v>
      </c>
      <c r="AY514" s="14" t="s">
        <v>161</v>
      </c>
      <c r="BE514" s="196">
        <f t="shared" ref="BE514:BE519" si="164">IF(N514="základná",J514,0)</f>
        <v>0</v>
      </c>
      <c r="BF514" s="196">
        <f t="shared" ref="BF514:BF519" si="165">IF(N514="znížená",J514,0)</f>
        <v>0</v>
      </c>
      <c r="BG514" s="196">
        <f t="shared" ref="BG514:BG519" si="166">IF(N514="zákl. prenesená",J514,0)</f>
        <v>0</v>
      </c>
      <c r="BH514" s="196">
        <f t="shared" ref="BH514:BH519" si="167">IF(N514="zníž. prenesená",J514,0)</f>
        <v>0</v>
      </c>
      <c r="BI514" s="196">
        <f t="shared" ref="BI514:BI519" si="168">IF(N514="nulová",J514,0)</f>
        <v>0</v>
      </c>
      <c r="BJ514" s="14" t="s">
        <v>169</v>
      </c>
      <c r="BK514" s="197">
        <f t="shared" ref="BK514:BK519" si="169">ROUND(I514*H514,3)</f>
        <v>0</v>
      </c>
      <c r="BL514" s="14" t="s">
        <v>226</v>
      </c>
      <c r="BM514" s="195" t="s">
        <v>1856</v>
      </c>
    </row>
    <row r="515" spans="1:65" s="2" customFormat="1" ht="21.75" customHeight="1">
      <c r="A515" s="31"/>
      <c r="B515" s="32"/>
      <c r="C515" s="198" t="s">
        <v>1857</v>
      </c>
      <c r="D515" s="198" t="s">
        <v>272</v>
      </c>
      <c r="E515" s="199" t="s">
        <v>1858</v>
      </c>
      <c r="F515" s="200" t="s">
        <v>1859</v>
      </c>
      <c r="G515" s="201" t="s">
        <v>173</v>
      </c>
      <c r="H515" s="202">
        <v>627.428</v>
      </c>
      <c r="I515" s="203"/>
      <c r="J515" s="202">
        <f t="shared" si="160"/>
        <v>0</v>
      </c>
      <c r="K515" s="204"/>
      <c r="L515" s="205"/>
      <c r="M515" s="206" t="s">
        <v>1</v>
      </c>
      <c r="N515" s="207" t="s">
        <v>43</v>
      </c>
      <c r="O515" s="68"/>
      <c r="P515" s="193">
        <f t="shared" si="161"/>
        <v>0</v>
      </c>
      <c r="Q515" s="193">
        <v>1.1730000000000001E-2</v>
      </c>
      <c r="R515" s="193">
        <f t="shared" si="162"/>
        <v>7.3597304400000008</v>
      </c>
      <c r="S515" s="193">
        <v>0</v>
      </c>
      <c r="T515" s="194">
        <f t="shared" si="163"/>
        <v>0</v>
      </c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R515" s="195" t="s">
        <v>293</v>
      </c>
      <c r="AT515" s="195" t="s">
        <v>272</v>
      </c>
      <c r="AU515" s="195" t="s">
        <v>169</v>
      </c>
      <c r="AY515" s="14" t="s">
        <v>161</v>
      </c>
      <c r="BE515" s="196">
        <f t="shared" si="164"/>
        <v>0</v>
      </c>
      <c r="BF515" s="196">
        <f t="shared" si="165"/>
        <v>0</v>
      </c>
      <c r="BG515" s="196">
        <f t="shared" si="166"/>
        <v>0</v>
      </c>
      <c r="BH515" s="196">
        <f t="shared" si="167"/>
        <v>0</v>
      </c>
      <c r="BI515" s="196">
        <f t="shared" si="168"/>
        <v>0</v>
      </c>
      <c r="BJ515" s="14" t="s">
        <v>169</v>
      </c>
      <c r="BK515" s="197">
        <f t="shared" si="169"/>
        <v>0</v>
      </c>
      <c r="BL515" s="14" t="s">
        <v>226</v>
      </c>
      <c r="BM515" s="195" t="s">
        <v>1860</v>
      </c>
    </row>
    <row r="516" spans="1:65" s="2" customFormat="1" ht="21.75" customHeight="1">
      <c r="A516" s="31"/>
      <c r="B516" s="32"/>
      <c r="C516" s="184" t="s">
        <v>1861</v>
      </c>
      <c r="D516" s="184" t="s">
        <v>164</v>
      </c>
      <c r="E516" s="185" t="s">
        <v>1862</v>
      </c>
      <c r="F516" s="186" t="s">
        <v>1863</v>
      </c>
      <c r="G516" s="187" t="s">
        <v>244</v>
      </c>
      <c r="H516" s="188">
        <v>92.5</v>
      </c>
      <c r="I516" s="189"/>
      <c r="J516" s="188">
        <f t="shared" si="160"/>
        <v>0</v>
      </c>
      <c r="K516" s="190"/>
      <c r="L516" s="36"/>
      <c r="M516" s="191" t="s">
        <v>1</v>
      </c>
      <c r="N516" s="192" t="s">
        <v>43</v>
      </c>
      <c r="O516" s="68"/>
      <c r="P516" s="193">
        <f t="shared" si="161"/>
        <v>0</v>
      </c>
      <c r="Q516" s="193">
        <v>1.173E-6</v>
      </c>
      <c r="R516" s="193">
        <f t="shared" si="162"/>
        <v>1.0850250000000001E-4</v>
      </c>
      <c r="S516" s="193">
        <v>0</v>
      </c>
      <c r="T516" s="194">
        <f t="shared" si="163"/>
        <v>0</v>
      </c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R516" s="195" t="s">
        <v>226</v>
      </c>
      <c r="AT516" s="195" t="s">
        <v>164</v>
      </c>
      <c r="AU516" s="195" t="s">
        <v>169</v>
      </c>
      <c r="AY516" s="14" t="s">
        <v>161</v>
      </c>
      <c r="BE516" s="196">
        <f t="shared" si="164"/>
        <v>0</v>
      </c>
      <c r="BF516" s="196">
        <f t="shared" si="165"/>
        <v>0</v>
      </c>
      <c r="BG516" s="196">
        <f t="shared" si="166"/>
        <v>0</v>
      </c>
      <c r="BH516" s="196">
        <f t="shared" si="167"/>
        <v>0</v>
      </c>
      <c r="BI516" s="196">
        <f t="shared" si="168"/>
        <v>0</v>
      </c>
      <c r="BJ516" s="14" t="s">
        <v>169</v>
      </c>
      <c r="BK516" s="197">
        <f t="shared" si="169"/>
        <v>0</v>
      </c>
      <c r="BL516" s="14" t="s">
        <v>226</v>
      </c>
      <c r="BM516" s="195" t="s">
        <v>1864</v>
      </c>
    </row>
    <row r="517" spans="1:65" s="2" customFormat="1" ht="21.75" customHeight="1">
      <c r="A517" s="31"/>
      <c r="B517" s="32"/>
      <c r="C517" s="184" t="s">
        <v>1865</v>
      </c>
      <c r="D517" s="184" t="s">
        <v>164</v>
      </c>
      <c r="E517" s="185" t="s">
        <v>1866</v>
      </c>
      <c r="F517" s="186" t="s">
        <v>1867</v>
      </c>
      <c r="G517" s="187" t="s">
        <v>269</v>
      </c>
      <c r="H517" s="188">
        <v>15</v>
      </c>
      <c r="I517" s="189"/>
      <c r="J517" s="188">
        <f t="shared" si="160"/>
        <v>0</v>
      </c>
      <c r="K517" s="190"/>
      <c r="L517" s="36"/>
      <c r="M517" s="191" t="s">
        <v>1</v>
      </c>
      <c r="N517" s="192" t="s">
        <v>43</v>
      </c>
      <c r="O517" s="68"/>
      <c r="P517" s="193">
        <f t="shared" si="161"/>
        <v>0</v>
      </c>
      <c r="Q517" s="193">
        <v>8.9999999999999998E-4</v>
      </c>
      <c r="R517" s="193">
        <f t="shared" si="162"/>
        <v>1.35E-2</v>
      </c>
      <c r="S517" s="193">
        <v>0</v>
      </c>
      <c r="T517" s="194">
        <f t="shared" si="163"/>
        <v>0</v>
      </c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R517" s="195" t="s">
        <v>226</v>
      </c>
      <c r="AT517" s="195" t="s">
        <v>164</v>
      </c>
      <c r="AU517" s="195" t="s">
        <v>169</v>
      </c>
      <c r="AY517" s="14" t="s">
        <v>161</v>
      </c>
      <c r="BE517" s="196">
        <f t="shared" si="164"/>
        <v>0</v>
      </c>
      <c r="BF517" s="196">
        <f t="shared" si="165"/>
        <v>0</v>
      </c>
      <c r="BG517" s="196">
        <f t="shared" si="166"/>
        <v>0</v>
      </c>
      <c r="BH517" s="196">
        <f t="shared" si="167"/>
        <v>0</v>
      </c>
      <c r="BI517" s="196">
        <f t="shared" si="168"/>
        <v>0</v>
      </c>
      <c r="BJ517" s="14" t="s">
        <v>169</v>
      </c>
      <c r="BK517" s="197">
        <f t="shared" si="169"/>
        <v>0</v>
      </c>
      <c r="BL517" s="14" t="s">
        <v>226</v>
      </c>
      <c r="BM517" s="195" t="s">
        <v>1868</v>
      </c>
    </row>
    <row r="518" spans="1:65" s="2" customFormat="1" ht="21.75" customHeight="1">
      <c r="A518" s="31"/>
      <c r="B518" s="32"/>
      <c r="C518" s="198" t="s">
        <v>1869</v>
      </c>
      <c r="D518" s="198" t="s">
        <v>272</v>
      </c>
      <c r="E518" s="199" t="s">
        <v>1870</v>
      </c>
      <c r="F518" s="200" t="s">
        <v>1871</v>
      </c>
      <c r="G518" s="201" t="s">
        <v>269</v>
      </c>
      <c r="H518" s="202">
        <v>15</v>
      </c>
      <c r="I518" s="203"/>
      <c r="J518" s="202">
        <f t="shared" si="160"/>
        <v>0</v>
      </c>
      <c r="K518" s="204"/>
      <c r="L518" s="205"/>
      <c r="M518" s="206" t="s">
        <v>1</v>
      </c>
      <c r="N518" s="207" t="s">
        <v>43</v>
      </c>
      <c r="O518" s="68"/>
      <c r="P518" s="193">
        <f t="shared" si="161"/>
        <v>0</v>
      </c>
      <c r="Q518" s="193">
        <v>1.4200000000000001E-4</v>
      </c>
      <c r="R518" s="193">
        <f t="shared" si="162"/>
        <v>2.1299999999999999E-3</v>
      </c>
      <c r="S518" s="193">
        <v>0</v>
      </c>
      <c r="T518" s="194">
        <f t="shared" si="163"/>
        <v>0</v>
      </c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R518" s="195" t="s">
        <v>293</v>
      </c>
      <c r="AT518" s="195" t="s">
        <v>272</v>
      </c>
      <c r="AU518" s="195" t="s">
        <v>169</v>
      </c>
      <c r="AY518" s="14" t="s">
        <v>161</v>
      </c>
      <c r="BE518" s="196">
        <f t="shared" si="164"/>
        <v>0</v>
      </c>
      <c r="BF518" s="196">
        <f t="shared" si="165"/>
        <v>0</v>
      </c>
      <c r="BG518" s="196">
        <f t="shared" si="166"/>
        <v>0</v>
      </c>
      <c r="BH518" s="196">
        <f t="shared" si="167"/>
        <v>0</v>
      </c>
      <c r="BI518" s="196">
        <f t="shared" si="168"/>
        <v>0</v>
      </c>
      <c r="BJ518" s="14" t="s">
        <v>169</v>
      </c>
      <c r="BK518" s="197">
        <f t="shared" si="169"/>
        <v>0</v>
      </c>
      <c r="BL518" s="14" t="s">
        <v>226</v>
      </c>
      <c r="BM518" s="195" t="s">
        <v>1872</v>
      </c>
    </row>
    <row r="519" spans="1:65" s="2" customFormat="1" ht="21.75" customHeight="1">
      <c r="A519" s="31"/>
      <c r="B519" s="32"/>
      <c r="C519" s="184" t="s">
        <v>1873</v>
      </c>
      <c r="D519" s="184" t="s">
        <v>164</v>
      </c>
      <c r="E519" s="185" t="s">
        <v>1874</v>
      </c>
      <c r="F519" s="186" t="s">
        <v>1875</v>
      </c>
      <c r="G519" s="187" t="s">
        <v>412</v>
      </c>
      <c r="H519" s="189"/>
      <c r="I519" s="189"/>
      <c r="J519" s="188">
        <f t="shared" si="160"/>
        <v>0</v>
      </c>
      <c r="K519" s="190"/>
      <c r="L519" s="36"/>
      <c r="M519" s="191" t="s">
        <v>1</v>
      </c>
      <c r="N519" s="192" t="s">
        <v>43</v>
      </c>
      <c r="O519" s="68"/>
      <c r="P519" s="193">
        <f t="shared" si="161"/>
        <v>0</v>
      </c>
      <c r="Q519" s="193">
        <v>0</v>
      </c>
      <c r="R519" s="193">
        <f t="shared" si="162"/>
        <v>0</v>
      </c>
      <c r="S519" s="193">
        <v>0</v>
      </c>
      <c r="T519" s="194">
        <f t="shared" si="163"/>
        <v>0</v>
      </c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R519" s="195" t="s">
        <v>226</v>
      </c>
      <c r="AT519" s="195" t="s">
        <v>164</v>
      </c>
      <c r="AU519" s="195" t="s">
        <v>169</v>
      </c>
      <c r="AY519" s="14" t="s">
        <v>161</v>
      </c>
      <c r="BE519" s="196">
        <f t="shared" si="164"/>
        <v>0</v>
      </c>
      <c r="BF519" s="196">
        <f t="shared" si="165"/>
        <v>0</v>
      </c>
      <c r="BG519" s="196">
        <f t="shared" si="166"/>
        <v>0</v>
      </c>
      <c r="BH519" s="196">
        <f t="shared" si="167"/>
        <v>0</v>
      </c>
      <c r="BI519" s="196">
        <f t="shared" si="168"/>
        <v>0</v>
      </c>
      <c r="BJ519" s="14" t="s">
        <v>169</v>
      </c>
      <c r="BK519" s="197">
        <f t="shared" si="169"/>
        <v>0</v>
      </c>
      <c r="BL519" s="14" t="s">
        <v>226</v>
      </c>
      <c r="BM519" s="195" t="s">
        <v>1876</v>
      </c>
    </row>
    <row r="520" spans="1:65" s="12" customFormat="1" ht="22.95" customHeight="1">
      <c r="B520" s="168"/>
      <c r="C520" s="169"/>
      <c r="D520" s="170" t="s">
        <v>76</v>
      </c>
      <c r="E520" s="182" t="s">
        <v>1877</v>
      </c>
      <c r="F520" s="182" t="s">
        <v>1878</v>
      </c>
      <c r="G520" s="169"/>
      <c r="H520" s="169"/>
      <c r="I520" s="172"/>
      <c r="J520" s="183">
        <f>BK520</f>
        <v>0</v>
      </c>
      <c r="K520" s="169"/>
      <c r="L520" s="174"/>
      <c r="M520" s="175"/>
      <c r="N520" s="176"/>
      <c r="O520" s="176"/>
      <c r="P520" s="177">
        <f>SUM(P521:P524)</f>
        <v>0</v>
      </c>
      <c r="Q520" s="176"/>
      <c r="R520" s="177">
        <f>SUM(R521:R524)</f>
        <v>5.1144598697800001</v>
      </c>
      <c r="S520" s="176"/>
      <c r="T520" s="178">
        <f>SUM(T521:T524)</f>
        <v>0</v>
      </c>
      <c r="AR520" s="179" t="s">
        <v>169</v>
      </c>
      <c r="AT520" s="180" t="s">
        <v>76</v>
      </c>
      <c r="AU520" s="180" t="s">
        <v>85</v>
      </c>
      <c r="AY520" s="179" t="s">
        <v>161</v>
      </c>
      <c r="BK520" s="181">
        <f>SUM(BK521:BK524)</f>
        <v>0</v>
      </c>
    </row>
    <row r="521" spans="1:65" s="2" customFormat="1" ht="33" customHeight="1">
      <c r="A521" s="31"/>
      <c r="B521" s="32"/>
      <c r="C521" s="184" t="s">
        <v>1879</v>
      </c>
      <c r="D521" s="184" t="s">
        <v>164</v>
      </c>
      <c r="E521" s="185" t="s">
        <v>1880</v>
      </c>
      <c r="F521" s="186" t="s">
        <v>1881</v>
      </c>
      <c r="G521" s="187" t="s">
        <v>173</v>
      </c>
      <c r="H521" s="188">
        <v>1069.21</v>
      </c>
      <c r="I521" s="189"/>
      <c r="J521" s="188">
        <f>ROUND(I521*H521,3)</f>
        <v>0</v>
      </c>
      <c r="K521" s="190"/>
      <c r="L521" s="36"/>
      <c r="M521" s="191" t="s">
        <v>1</v>
      </c>
      <c r="N521" s="192" t="s">
        <v>43</v>
      </c>
      <c r="O521" s="68"/>
      <c r="P521" s="193">
        <f>O521*H521</f>
        <v>0</v>
      </c>
      <c r="Q521" s="193">
        <v>6.8165000000000001E-4</v>
      </c>
      <c r="R521" s="193">
        <f>Q521*H521</f>
        <v>0.72882699650000005</v>
      </c>
      <c r="S521" s="193">
        <v>0</v>
      </c>
      <c r="T521" s="194">
        <f>S521*H521</f>
        <v>0</v>
      </c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R521" s="195" t="s">
        <v>226</v>
      </c>
      <c r="AT521" s="195" t="s">
        <v>164</v>
      </c>
      <c r="AU521" s="195" t="s">
        <v>169</v>
      </c>
      <c r="AY521" s="14" t="s">
        <v>161</v>
      </c>
      <c r="BE521" s="196">
        <f>IF(N521="základná",J521,0)</f>
        <v>0</v>
      </c>
      <c r="BF521" s="196">
        <f>IF(N521="znížená",J521,0)</f>
        <v>0</v>
      </c>
      <c r="BG521" s="196">
        <f>IF(N521="zákl. prenesená",J521,0)</f>
        <v>0</v>
      </c>
      <c r="BH521" s="196">
        <f>IF(N521="zníž. prenesená",J521,0)</f>
        <v>0</v>
      </c>
      <c r="BI521" s="196">
        <f>IF(N521="nulová",J521,0)</f>
        <v>0</v>
      </c>
      <c r="BJ521" s="14" t="s">
        <v>169</v>
      </c>
      <c r="BK521" s="197">
        <f>ROUND(I521*H521,3)</f>
        <v>0</v>
      </c>
      <c r="BL521" s="14" t="s">
        <v>226</v>
      </c>
      <c r="BM521" s="195" t="s">
        <v>1882</v>
      </c>
    </row>
    <row r="522" spans="1:65" s="2" customFormat="1" ht="21.75" customHeight="1">
      <c r="A522" s="31"/>
      <c r="B522" s="32"/>
      <c r="C522" s="184" t="s">
        <v>1883</v>
      </c>
      <c r="D522" s="184" t="s">
        <v>164</v>
      </c>
      <c r="E522" s="185" t="s">
        <v>1884</v>
      </c>
      <c r="F522" s="186" t="s">
        <v>1885</v>
      </c>
      <c r="G522" s="187" t="s">
        <v>173</v>
      </c>
      <c r="H522" s="188">
        <v>62.268000000000001</v>
      </c>
      <c r="I522" s="189"/>
      <c r="J522" s="188">
        <f>ROUND(I522*H522,3)</f>
        <v>0</v>
      </c>
      <c r="K522" s="190"/>
      <c r="L522" s="36"/>
      <c r="M522" s="191" t="s">
        <v>1</v>
      </c>
      <c r="N522" s="192" t="s">
        <v>43</v>
      </c>
      <c r="O522" s="68"/>
      <c r="P522" s="193">
        <f>O522*H522</f>
        <v>0</v>
      </c>
      <c r="Q522" s="193">
        <v>1.6000000000000001E-4</v>
      </c>
      <c r="R522" s="193">
        <f>Q522*H522</f>
        <v>9.9628800000000003E-3</v>
      </c>
      <c r="S522" s="193">
        <v>0</v>
      </c>
      <c r="T522" s="194">
        <f>S522*H522</f>
        <v>0</v>
      </c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R522" s="195" t="s">
        <v>226</v>
      </c>
      <c r="AT522" s="195" t="s">
        <v>164</v>
      </c>
      <c r="AU522" s="195" t="s">
        <v>169</v>
      </c>
      <c r="AY522" s="14" t="s">
        <v>161</v>
      </c>
      <c r="BE522" s="196">
        <f>IF(N522="základná",J522,0)</f>
        <v>0</v>
      </c>
      <c r="BF522" s="196">
        <f>IF(N522="znížená",J522,0)</f>
        <v>0</v>
      </c>
      <c r="BG522" s="196">
        <f>IF(N522="zákl. prenesená",J522,0)</f>
        <v>0</v>
      </c>
      <c r="BH522" s="196">
        <f>IF(N522="zníž. prenesená",J522,0)</f>
        <v>0</v>
      </c>
      <c r="BI522" s="196">
        <f>IF(N522="nulová",J522,0)</f>
        <v>0</v>
      </c>
      <c r="BJ522" s="14" t="s">
        <v>169</v>
      </c>
      <c r="BK522" s="197">
        <f>ROUND(I522*H522,3)</f>
        <v>0</v>
      </c>
      <c r="BL522" s="14" t="s">
        <v>226</v>
      </c>
      <c r="BM522" s="195" t="s">
        <v>1886</v>
      </c>
    </row>
    <row r="523" spans="1:65" s="2" customFormat="1" ht="33" customHeight="1">
      <c r="A523" s="31"/>
      <c r="B523" s="32"/>
      <c r="C523" s="184" t="s">
        <v>1887</v>
      </c>
      <c r="D523" s="184" t="s">
        <v>164</v>
      </c>
      <c r="E523" s="185" t="s">
        <v>1888</v>
      </c>
      <c r="F523" s="186" t="s">
        <v>1889</v>
      </c>
      <c r="G523" s="187" t="s">
        <v>173</v>
      </c>
      <c r="H523" s="188">
        <v>1704.88</v>
      </c>
      <c r="I523" s="189"/>
      <c r="J523" s="188">
        <f>ROUND(I523*H523,3)</f>
        <v>0</v>
      </c>
      <c r="K523" s="190"/>
      <c r="L523" s="36"/>
      <c r="M523" s="191" t="s">
        <v>1</v>
      </c>
      <c r="N523" s="192" t="s">
        <v>43</v>
      </c>
      <c r="O523" s="68"/>
      <c r="P523" s="193">
        <f>O523*H523</f>
        <v>0</v>
      </c>
      <c r="Q523" s="193">
        <v>2.5665559999999998E-3</v>
      </c>
      <c r="R523" s="193">
        <f>Q523*H523</f>
        <v>4.3756699932799998</v>
      </c>
      <c r="S523" s="193">
        <v>0</v>
      </c>
      <c r="T523" s="194">
        <f>S523*H523</f>
        <v>0</v>
      </c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R523" s="195" t="s">
        <v>226</v>
      </c>
      <c r="AT523" s="195" t="s">
        <v>164</v>
      </c>
      <c r="AU523" s="195" t="s">
        <v>169</v>
      </c>
      <c r="AY523" s="14" t="s">
        <v>161</v>
      </c>
      <c r="BE523" s="196">
        <f>IF(N523="základná",J523,0)</f>
        <v>0</v>
      </c>
      <c r="BF523" s="196">
        <f>IF(N523="znížená",J523,0)</f>
        <v>0</v>
      </c>
      <c r="BG523" s="196">
        <f>IF(N523="zákl. prenesená",J523,0)</f>
        <v>0</v>
      </c>
      <c r="BH523" s="196">
        <f>IF(N523="zníž. prenesená",J523,0)</f>
        <v>0</v>
      </c>
      <c r="BI523" s="196">
        <f>IF(N523="nulová",J523,0)</f>
        <v>0</v>
      </c>
      <c r="BJ523" s="14" t="s">
        <v>169</v>
      </c>
      <c r="BK523" s="197">
        <f>ROUND(I523*H523,3)</f>
        <v>0</v>
      </c>
      <c r="BL523" s="14" t="s">
        <v>226</v>
      </c>
      <c r="BM523" s="195" t="s">
        <v>1890</v>
      </c>
    </row>
    <row r="524" spans="1:65" s="2" customFormat="1" ht="19.2">
      <c r="A524" s="31"/>
      <c r="B524" s="32"/>
      <c r="C524" s="33"/>
      <c r="D524" s="208" t="s">
        <v>648</v>
      </c>
      <c r="E524" s="33"/>
      <c r="F524" s="209" t="s">
        <v>1848</v>
      </c>
      <c r="G524" s="33"/>
      <c r="H524" s="33"/>
      <c r="I524" s="210"/>
      <c r="J524" s="33"/>
      <c r="K524" s="33"/>
      <c r="L524" s="36"/>
      <c r="M524" s="211"/>
      <c r="N524" s="212"/>
      <c r="O524" s="68"/>
      <c r="P524" s="68"/>
      <c r="Q524" s="68"/>
      <c r="R524" s="68"/>
      <c r="S524" s="68"/>
      <c r="T524" s="69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T524" s="14" t="s">
        <v>648</v>
      </c>
      <c r="AU524" s="14" t="s">
        <v>169</v>
      </c>
    </row>
    <row r="525" spans="1:65" s="12" customFormat="1" ht="22.95" customHeight="1">
      <c r="B525" s="168"/>
      <c r="C525" s="169"/>
      <c r="D525" s="170" t="s">
        <v>76</v>
      </c>
      <c r="E525" s="182" t="s">
        <v>715</v>
      </c>
      <c r="F525" s="182" t="s">
        <v>716</v>
      </c>
      <c r="G525" s="169"/>
      <c r="H525" s="169"/>
      <c r="I525" s="172"/>
      <c r="J525" s="183">
        <f>BK525</f>
        <v>0</v>
      </c>
      <c r="K525" s="169"/>
      <c r="L525" s="174"/>
      <c r="M525" s="175"/>
      <c r="N525" s="176"/>
      <c r="O525" s="176"/>
      <c r="P525" s="177">
        <f>SUM(P526:P530)</f>
        <v>0</v>
      </c>
      <c r="Q525" s="176"/>
      <c r="R525" s="177">
        <f>SUM(R526:R530)</f>
        <v>3.2482063622000004</v>
      </c>
      <c r="S525" s="176"/>
      <c r="T525" s="178">
        <f>SUM(T526:T530)</f>
        <v>0</v>
      </c>
      <c r="AR525" s="179" t="s">
        <v>169</v>
      </c>
      <c r="AT525" s="180" t="s">
        <v>76</v>
      </c>
      <c r="AU525" s="180" t="s">
        <v>85</v>
      </c>
      <c r="AY525" s="179" t="s">
        <v>161</v>
      </c>
      <c r="BK525" s="181">
        <f>SUM(BK526:BK530)</f>
        <v>0</v>
      </c>
    </row>
    <row r="526" spans="1:65" s="2" customFormat="1" ht="33" customHeight="1">
      <c r="A526" s="31"/>
      <c r="B526" s="32"/>
      <c r="C526" s="184" t="s">
        <v>1891</v>
      </c>
      <c r="D526" s="184" t="s">
        <v>164</v>
      </c>
      <c r="E526" s="185" t="s">
        <v>1892</v>
      </c>
      <c r="F526" s="186" t="s">
        <v>1893</v>
      </c>
      <c r="G526" s="187" t="s">
        <v>173</v>
      </c>
      <c r="H526" s="188">
        <v>5143.558</v>
      </c>
      <c r="I526" s="189"/>
      <c r="J526" s="188">
        <f>ROUND(I526*H526,3)</f>
        <v>0</v>
      </c>
      <c r="K526" s="190"/>
      <c r="L526" s="36"/>
      <c r="M526" s="191" t="s">
        <v>1</v>
      </c>
      <c r="N526" s="192" t="s">
        <v>43</v>
      </c>
      <c r="O526" s="68"/>
      <c r="P526" s="193">
        <f>O526*H526</f>
        <v>0</v>
      </c>
      <c r="Q526" s="193">
        <v>3.6380000000000001E-4</v>
      </c>
      <c r="R526" s="193">
        <f>Q526*H526</f>
        <v>1.8712264004000001</v>
      </c>
      <c r="S526" s="193">
        <v>0</v>
      </c>
      <c r="T526" s="194">
        <f>S526*H526</f>
        <v>0</v>
      </c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R526" s="195" t="s">
        <v>226</v>
      </c>
      <c r="AT526" s="195" t="s">
        <v>164</v>
      </c>
      <c r="AU526" s="195" t="s">
        <v>169</v>
      </c>
      <c r="AY526" s="14" t="s">
        <v>161</v>
      </c>
      <c r="BE526" s="196">
        <f>IF(N526="základná",J526,0)</f>
        <v>0</v>
      </c>
      <c r="BF526" s="196">
        <f>IF(N526="znížená",J526,0)</f>
        <v>0</v>
      </c>
      <c r="BG526" s="196">
        <f>IF(N526="zákl. prenesená",J526,0)</f>
        <v>0</v>
      </c>
      <c r="BH526" s="196">
        <f>IF(N526="zníž. prenesená",J526,0)</f>
        <v>0</v>
      </c>
      <c r="BI526" s="196">
        <f>IF(N526="nulová",J526,0)</f>
        <v>0</v>
      </c>
      <c r="BJ526" s="14" t="s">
        <v>169</v>
      </c>
      <c r="BK526" s="197">
        <f>ROUND(I526*H526,3)</f>
        <v>0</v>
      </c>
      <c r="BL526" s="14" t="s">
        <v>226</v>
      </c>
      <c r="BM526" s="195" t="s">
        <v>1894</v>
      </c>
    </row>
    <row r="527" spans="1:65" s="2" customFormat="1" ht="33" customHeight="1">
      <c r="A527" s="31"/>
      <c r="B527" s="32"/>
      <c r="C527" s="184" t="s">
        <v>1895</v>
      </c>
      <c r="D527" s="184" t="s">
        <v>164</v>
      </c>
      <c r="E527" s="185" t="s">
        <v>1896</v>
      </c>
      <c r="F527" s="186" t="s">
        <v>1897</v>
      </c>
      <c r="G527" s="187" t="s">
        <v>173</v>
      </c>
      <c r="H527" s="188">
        <v>2449.9229999999998</v>
      </c>
      <c r="I527" s="189"/>
      <c r="J527" s="188">
        <f>ROUND(I527*H527,3)</f>
        <v>0</v>
      </c>
      <c r="K527" s="190"/>
      <c r="L527" s="36"/>
      <c r="M527" s="191" t="s">
        <v>1</v>
      </c>
      <c r="N527" s="192" t="s">
        <v>43</v>
      </c>
      <c r="O527" s="68"/>
      <c r="P527" s="193">
        <f>O527*H527</f>
        <v>0</v>
      </c>
      <c r="Q527" s="193">
        <v>2.1330000000000001E-4</v>
      </c>
      <c r="R527" s="193">
        <f>Q527*H527</f>
        <v>0.52256857589999994</v>
      </c>
      <c r="S527" s="193">
        <v>0</v>
      </c>
      <c r="T527" s="194">
        <f>S527*H527</f>
        <v>0</v>
      </c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R527" s="195" t="s">
        <v>226</v>
      </c>
      <c r="AT527" s="195" t="s">
        <v>164</v>
      </c>
      <c r="AU527" s="195" t="s">
        <v>169</v>
      </c>
      <c r="AY527" s="14" t="s">
        <v>161</v>
      </c>
      <c r="BE527" s="196">
        <f>IF(N527="základná",J527,0)</f>
        <v>0</v>
      </c>
      <c r="BF527" s="196">
        <f>IF(N527="znížená",J527,0)</f>
        <v>0</v>
      </c>
      <c r="BG527" s="196">
        <f>IF(N527="zákl. prenesená",J527,0)</f>
        <v>0</v>
      </c>
      <c r="BH527" s="196">
        <f>IF(N527="zníž. prenesená",J527,0)</f>
        <v>0</v>
      </c>
      <c r="BI527" s="196">
        <f>IF(N527="nulová",J527,0)</f>
        <v>0</v>
      </c>
      <c r="BJ527" s="14" t="s">
        <v>169</v>
      </c>
      <c r="BK527" s="197">
        <f>ROUND(I527*H527,3)</f>
        <v>0</v>
      </c>
      <c r="BL527" s="14" t="s">
        <v>226</v>
      </c>
      <c r="BM527" s="195" t="s">
        <v>1898</v>
      </c>
    </row>
    <row r="528" spans="1:65" s="2" customFormat="1" ht="33" customHeight="1">
      <c r="A528" s="31"/>
      <c r="B528" s="32"/>
      <c r="C528" s="184" t="s">
        <v>1899</v>
      </c>
      <c r="D528" s="184" t="s">
        <v>164</v>
      </c>
      <c r="E528" s="185" t="s">
        <v>1900</v>
      </c>
      <c r="F528" s="186" t="s">
        <v>1901</v>
      </c>
      <c r="G528" s="187" t="s">
        <v>173</v>
      </c>
      <c r="H528" s="188">
        <v>69.25</v>
      </c>
      <c r="I528" s="189"/>
      <c r="J528" s="188">
        <f>ROUND(I528*H528,3)</f>
        <v>0</v>
      </c>
      <c r="K528" s="190"/>
      <c r="L528" s="36"/>
      <c r="M528" s="191" t="s">
        <v>1</v>
      </c>
      <c r="N528" s="192" t="s">
        <v>43</v>
      </c>
      <c r="O528" s="68"/>
      <c r="P528" s="193">
        <f>O528*H528</f>
        <v>0</v>
      </c>
      <c r="Q528" s="193">
        <v>2.1330000000000001E-4</v>
      </c>
      <c r="R528" s="193">
        <f>Q528*H528</f>
        <v>1.4771025E-2</v>
      </c>
      <c r="S528" s="193">
        <v>0</v>
      </c>
      <c r="T528" s="194">
        <f>S528*H528</f>
        <v>0</v>
      </c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R528" s="195" t="s">
        <v>226</v>
      </c>
      <c r="AT528" s="195" t="s">
        <v>164</v>
      </c>
      <c r="AU528" s="195" t="s">
        <v>169</v>
      </c>
      <c r="AY528" s="14" t="s">
        <v>161</v>
      </c>
      <c r="BE528" s="196">
        <f>IF(N528="základná",J528,0)</f>
        <v>0</v>
      </c>
      <c r="BF528" s="196">
        <f>IF(N528="znížená",J528,0)</f>
        <v>0</v>
      </c>
      <c r="BG528" s="196">
        <f>IF(N528="zákl. prenesená",J528,0)</f>
        <v>0</v>
      </c>
      <c r="BH528" s="196">
        <f>IF(N528="zníž. prenesená",J528,0)</f>
        <v>0</v>
      </c>
      <c r="BI528" s="196">
        <f>IF(N528="nulová",J528,0)</f>
        <v>0</v>
      </c>
      <c r="BJ528" s="14" t="s">
        <v>169</v>
      </c>
      <c r="BK528" s="197">
        <f>ROUND(I528*H528,3)</f>
        <v>0</v>
      </c>
      <c r="BL528" s="14" t="s">
        <v>226</v>
      </c>
      <c r="BM528" s="195" t="s">
        <v>1902</v>
      </c>
    </row>
    <row r="529" spans="1:65" s="2" customFormat="1" ht="33" customHeight="1">
      <c r="A529" s="31"/>
      <c r="B529" s="32"/>
      <c r="C529" s="184" t="s">
        <v>1903</v>
      </c>
      <c r="D529" s="184" t="s">
        <v>164</v>
      </c>
      <c r="E529" s="185" t="s">
        <v>1904</v>
      </c>
      <c r="F529" s="186" t="s">
        <v>1905</v>
      </c>
      <c r="G529" s="187" t="s">
        <v>173</v>
      </c>
      <c r="H529" s="188">
        <v>2449.9229999999998</v>
      </c>
      <c r="I529" s="189"/>
      <c r="J529" s="188">
        <f>ROUND(I529*H529,3)</f>
        <v>0</v>
      </c>
      <c r="K529" s="190"/>
      <c r="L529" s="36"/>
      <c r="M529" s="191" t="s">
        <v>1</v>
      </c>
      <c r="N529" s="192" t="s">
        <v>43</v>
      </c>
      <c r="O529" s="68"/>
      <c r="P529" s="193">
        <f>O529*H529</f>
        <v>0</v>
      </c>
      <c r="Q529" s="193">
        <v>3.3330000000000002E-4</v>
      </c>
      <c r="R529" s="193">
        <f>Q529*H529</f>
        <v>0.81655933589999996</v>
      </c>
      <c r="S529" s="193">
        <v>0</v>
      </c>
      <c r="T529" s="194">
        <f>S529*H529</f>
        <v>0</v>
      </c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R529" s="195" t="s">
        <v>226</v>
      </c>
      <c r="AT529" s="195" t="s">
        <v>164</v>
      </c>
      <c r="AU529" s="195" t="s">
        <v>169</v>
      </c>
      <c r="AY529" s="14" t="s">
        <v>161</v>
      </c>
      <c r="BE529" s="196">
        <f>IF(N529="základná",J529,0)</f>
        <v>0</v>
      </c>
      <c r="BF529" s="196">
        <f>IF(N529="znížená",J529,0)</f>
        <v>0</v>
      </c>
      <c r="BG529" s="196">
        <f>IF(N529="zákl. prenesená",J529,0)</f>
        <v>0</v>
      </c>
      <c r="BH529" s="196">
        <f>IF(N529="zníž. prenesená",J529,0)</f>
        <v>0</v>
      </c>
      <c r="BI529" s="196">
        <f>IF(N529="nulová",J529,0)</f>
        <v>0</v>
      </c>
      <c r="BJ529" s="14" t="s">
        <v>169</v>
      </c>
      <c r="BK529" s="197">
        <f>ROUND(I529*H529,3)</f>
        <v>0</v>
      </c>
      <c r="BL529" s="14" t="s">
        <v>226</v>
      </c>
      <c r="BM529" s="195" t="s">
        <v>1906</v>
      </c>
    </row>
    <row r="530" spans="1:65" s="2" customFormat="1" ht="33" customHeight="1">
      <c r="A530" s="31"/>
      <c r="B530" s="32"/>
      <c r="C530" s="184" t="s">
        <v>1907</v>
      </c>
      <c r="D530" s="184" t="s">
        <v>164</v>
      </c>
      <c r="E530" s="185" t="s">
        <v>1908</v>
      </c>
      <c r="F530" s="186" t="s">
        <v>1909</v>
      </c>
      <c r="G530" s="187" t="s">
        <v>173</v>
      </c>
      <c r="H530" s="188">
        <v>69.25</v>
      </c>
      <c r="I530" s="189"/>
      <c r="J530" s="188">
        <f>ROUND(I530*H530,3)</f>
        <v>0</v>
      </c>
      <c r="K530" s="190"/>
      <c r="L530" s="36"/>
      <c r="M530" s="191" t="s">
        <v>1</v>
      </c>
      <c r="N530" s="192" t="s">
        <v>43</v>
      </c>
      <c r="O530" s="68"/>
      <c r="P530" s="193">
        <f>O530*H530</f>
        <v>0</v>
      </c>
      <c r="Q530" s="193">
        <v>3.3330000000000002E-4</v>
      </c>
      <c r="R530" s="193">
        <f>Q530*H530</f>
        <v>2.3081025000000002E-2</v>
      </c>
      <c r="S530" s="193">
        <v>0</v>
      </c>
      <c r="T530" s="194">
        <f>S530*H530</f>
        <v>0</v>
      </c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R530" s="195" t="s">
        <v>226</v>
      </c>
      <c r="AT530" s="195" t="s">
        <v>164</v>
      </c>
      <c r="AU530" s="195" t="s">
        <v>169</v>
      </c>
      <c r="AY530" s="14" t="s">
        <v>161</v>
      </c>
      <c r="BE530" s="196">
        <f>IF(N530="základná",J530,0)</f>
        <v>0</v>
      </c>
      <c r="BF530" s="196">
        <f>IF(N530="znížená",J530,0)</f>
        <v>0</v>
      </c>
      <c r="BG530" s="196">
        <f>IF(N530="zákl. prenesená",J530,0)</f>
        <v>0</v>
      </c>
      <c r="BH530" s="196">
        <f>IF(N530="zníž. prenesená",J530,0)</f>
        <v>0</v>
      </c>
      <c r="BI530" s="196">
        <f>IF(N530="nulová",J530,0)</f>
        <v>0</v>
      </c>
      <c r="BJ530" s="14" t="s">
        <v>169</v>
      </c>
      <c r="BK530" s="197">
        <f>ROUND(I530*H530,3)</f>
        <v>0</v>
      </c>
      <c r="BL530" s="14" t="s">
        <v>226</v>
      </c>
      <c r="BM530" s="195" t="s">
        <v>1910</v>
      </c>
    </row>
    <row r="531" spans="1:65" s="12" customFormat="1" ht="25.95" customHeight="1">
      <c r="B531" s="168"/>
      <c r="C531" s="169"/>
      <c r="D531" s="170" t="s">
        <v>76</v>
      </c>
      <c r="E531" s="171" t="s">
        <v>272</v>
      </c>
      <c r="F531" s="171" t="s">
        <v>1911</v>
      </c>
      <c r="G531" s="169"/>
      <c r="H531" s="169"/>
      <c r="I531" s="172"/>
      <c r="J531" s="173">
        <f>BK531</f>
        <v>0</v>
      </c>
      <c r="K531" s="169"/>
      <c r="L531" s="174"/>
      <c r="M531" s="175"/>
      <c r="N531" s="176"/>
      <c r="O531" s="176"/>
      <c r="P531" s="177">
        <f>P532+P627</f>
        <v>0</v>
      </c>
      <c r="Q531" s="176"/>
      <c r="R531" s="177">
        <f>R532+R627</f>
        <v>1.9814175000000001</v>
      </c>
      <c r="S531" s="176"/>
      <c r="T531" s="178">
        <f>T532+T627</f>
        <v>0</v>
      </c>
      <c r="AR531" s="179" t="s">
        <v>162</v>
      </c>
      <c r="AT531" s="180" t="s">
        <v>76</v>
      </c>
      <c r="AU531" s="180" t="s">
        <v>77</v>
      </c>
      <c r="AY531" s="179" t="s">
        <v>161</v>
      </c>
      <c r="BK531" s="181">
        <f>BK532+BK627</f>
        <v>0</v>
      </c>
    </row>
    <row r="532" spans="1:65" s="12" customFormat="1" ht="22.95" customHeight="1">
      <c r="B532" s="168"/>
      <c r="C532" s="169"/>
      <c r="D532" s="170" t="s">
        <v>76</v>
      </c>
      <c r="E532" s="182" t="s">
        <v>1912</v>
      </c>
      <c r="F532" s="182" t="s">
        <v>1913</v>
      </c>
      <c r="G532" s="169"/>
      <c r="H532" s="169"/>
      <c r="I532" s="172"/>
      <c r="J532" s="183">
        <f>BK532</f>
        <v>0</v>
      </c>
      <c r="K532" s="169"/>
      <c r="L532" s="174"/>
      <c r="M532" s="175"/>
      <c r="N532" s="176"/>
      <c r="O532" s="176"/>
      <c r="P532" s="177">
        <f>SUM(P533:P626)</f>
        <v>0</v>
      </c>
      <c r="Q532" s="176"/>
      <c r="R532" s="177">
        <f>SUM(R533:R626)</f>
        <v>1.9814175000000001</v>
      </c>
      <c r="S532" s="176"/>
      <c r="T532" s="178">
        <f>SUM(T533:T626)</f>
        <v>0</v>
      </c>
      <c r="AR532" s="179" t="s">
        <v>162</v>
      </c>
      <c r="AT532" s="180" t="s">
        <v>76</v>
      </c>
      <c r="AU532" s="180" t="s">
        <v>85</v>
      </c>
      <c r="AY532" s="179" t="s">
        <v>161</v>
      </c>
      <c r="BK532" s="181">
        <f>SUM(BK533:BK626)</f>
        <v>0</v>
      </c>
    </row>
    <row r="533" spans="1:65" s="2" customFormat="1" ht="21.75" customHeight="1">
      <c r="A533" s="31"/>
      <c r="B533" s="32"/>
      <c r="C533" s="184" t="s">
        <v>1914</v>
      </c>
      <c r="D533" s="184" t="s">
        <v>164</v>
      </c>
      <c r="E533" s="185" t="s">
        <v>1915</v>
      </c>
      <c r="F533" s="186" t="s">
        <v>1916</v>
      </c>
      <c r="G533" s="187" t="s">
        <v>244</v>
      </c>
      <c r="H533" s="188">
        <v>450</v>
      </c>
      <c r="I533" s="189"/>
      <c r="J533" s="188">
        <f t="shared" ref="J533:J564" si="170">ROUND(I533*H533,3)</f>
        <v>0</v>
      </c>
      <c r="K533" s="190"/>
      <c r="L533" s="36"/>
      <c r="M533" s="191" t="s">
        <v>1</v>
      </c>
      <c r="N533" s="192" t="s">
        <v>43</v>
      </c>
      <c r="O533" s="68"/>
      <c r="P533" s="193">
        <f t="shared" ref="P533:P564" si="171">O533*H533</f>
        <v>0</v>
      </c>
      <c r="Q533" s="193">
        <v>0</v>
      </c>
      <c r="R533" s="193">
        <f t="shared" ref="R533:R564" si="172">Q533*H533</f>
        <v>0</v>
      </c>
      <c r="S533" s="193">
        <v>0</v>
      </c>
      <c r="T533" s="194">
        <f t="shared" ref="T533:T564" si="173">S533*H533</f>
        <v>0</v>
      </c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R533" s="195" t="s">
        <v>168</v>
      </c>
      <c r="AT533" s="195" t="s">
        <v>164</v>
      </c>
      <c r="AU533" s="195" t="s">
        <v>169</v>
      </c>
      <c r="AY533" s="14" t="s">
        <v>161</v>
      </c>
      <c r="BE533" s="196">
        <f t="shared" ref="BE533:BE564" si="174">IF(N533="základná",J533,0)</f>
        <v>0</v>
      </c>
      <c r="BF533" s="196">
        <f t="shared" ref="BF533:BF564" si="175">IF(N533="znížená",J533,0)</f>
        <v>0</v>
      </c>
      <c r="BG533" s="196">
        <f t="shared" ref="BG533:BG564" si="176">IF(N533="zákl. prenesená",J533,0)</f>
        <v>0</v>
      </c>
      <c r="BH533" s="196">
        <f t="shared" ref="BH533:BH564" si="177">IF(N533="zníž. prenesená",J533,0)</f>
        <v>0</v>
      </c>
      <c r="BI533" s="196">
        <f t="shared" ref="BI533:BI564" si="178">IF(N533="nulová",J533,0)</f>
        <v>0</v>
      </c>
      <c r="BJ533" s="14" t="s">
        <v>169</v>
      </c>
      <c r="BK533" s="197">
        <f t="shared" ref="BK533:BK564" si="179">ROUND(I533*H533,3)</f>
        <v>0</v>
      </c>
      <c r="BL533" s="14" t="s">
        <v>168</v>
      </c>
      <c r="BM533" s="195" t="s">
        <v>1917</v>
      </c>
    </row>
    <row r="534" spans="1:65" s="2" customFormat="1" ht="21.75" customHeight="1">
      <c r="A534" s="31"/>
      <c r="B534" s="32"/>
      <c r="C534" s="198" t="s">
        <v>1918</v>
      </c>
      <c r="D534" s="198" t="s">
        <v>272</v>
      </c>
      <c r="E534" s="199" t="s">
        <v>1919</v>
      </c>
      <c r="F534" s="200" t="s">
        <v>1920</v>
      </c>
      <c r="G534" s="201" t="s">
        <v>244</v>
      </c>
      <c r="H534" s="202">
        <v>120</v>
      </c>
      <c r="I534" s="203"/>
      <c r="J534" s="202">
        <f t="shared" si="170"/>
        <v>0</v>
      </c>
      <c r="K534" s="204"/>
      <c r="L534" s="205"/>
      <c r="M534" s="206" t="s">
        <v>1</v>
      </c>
      <c r="N534" s="207" t="s">
        <v>43</v>
      </c>
      <c r="O534" s="68"/>
      <c r="P534" s="193">
        <f t="shared" si="171"/>
        <v>0</v>
      </c>
      <c r="Q534" s="193">
        <v>1.7000000000000001E-4</v>
      </c>
      <c r="R534" s="193">
        <f t="shared" si="172"/>
        <v>2.0400000000000001E-2</v>
      </c>
      <c r="S534" s="193">
        <v>0</v>
      </c>
      <c r="T534" s="194">
        <f t="shared" si="173"/>
        <v>0</v>
      </c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R534" s="195" t="s">
        <v>194</v>
      </c>
      <c r="AT534" s="195" t="s">
        <v>272</v>
      </c>
      <c r="AU534" s="195" t="s">
        <v>169</v>
      </c>
      <c r="AY534" s="14" t="s">
        <v>161</v>
      </c>
      <c r="BE534" s="196">
        <f t="shared" si="174"/>
        <v>0</v>
      </c>
      <c r="BF534" s="196">
        <f t="shared" si="175"/>
        <v>0</v>
      </c>
      <c r="BG534" s="196">
        <f t="shared" si="176"/>
        <v>0</v>
      </c>
      <c r="BH534" s="196">
        <f t="shared" si="177"/>
        <v>0</v>
      </c>
      <c r="BI534" s="196">
        <f t="shared" si="178"/>
        <v>0</v>
      </c>
      <c r="BJ534" s="14" t="s">
        <v>169</v>
      </c>
      <c r="BK534" s="197">
        <f t="shared" si="179"/>
        <v>0</v>
      </c>
      <c r="BL534" s="14" t="s">
        <v>168</v>
      </c>
      <c r="BM534" s="195" t="s">
        <v>1921</v>
      </c>
    </row>
    <row r="535" spans="1:65" s="2" customFormat="1" ht="21.75" customHeight="1">
      <c r="A535" s="31"/>
      <c r="B535" s="32"/>
      <c r="C535" s="198" t="s">
        <v>1922</v>
      </c>
      <c r="D535" s="198" t="s">
        <v>272</v>
      </c>
      <c r="E535" s="199" t="s">
        <v>1923</v>
      </c>
      <c r="F535" s="200" t="s">
        <v>1924</v>
      </c>
      <c r="G535" s="201" t="s">
        <v>244</v>
      </c>
      <c r="H535" s="202">
        <v>240</v>
      </c>
      <c r="I535" s="203"/>
      <c r="J535" s="202">
        <f t="shared" si="170"/>
        <v>0</v>
      </c>
      <c r="K535" s="204"/>
      <c r="L535" s="205"/>
      <c r="M535" s="206" t="s">
        <v>1</v>
      </c>
      <c r="N535" s="207" t="s">
        <v>43</v>
      </c>
      <c r="O535" s="68"/>
      <c r="P535" s="193">
        <f t="shared" si="171"/>
        <v>0</v>
      </c>
      <c r="Q535" s="193">
        <v>1.7000000000000001E-4</v>
      </c>
      <c r="R535" s="193">
        <f t="shared" si="172"/>
        <v>4.0800000000000003E-2</v>
      </c>
      <c r="S535" s="193">
        <v>0</v>
      </c>
      <c r="T535" s="194">
        <f t="shared" si="173"/>
        <v>0</v>
      </c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R535" s="195" t="s">
        <v>194</v>
      </c>
      <c r="AT535" s="195" t="s">
        <v>272</v>
      </c>
      <c r="AU535" s="195" t="s">
        <v>169</v>
      </c>
      <c r="AY535" s="14" t="s">
        <v>161</v>
      </c>
      <c r="BE535" s="196">
        <f t="shared" si="174"/>
        <v>0</v>
      </c>
      <c r="BF535" s="196">
        <f t="shared" si="175"/>
        <v>0</v>
      </c>
      <c r="BG535" s="196">
        <f t="shared" si="176"/>
        <v>0</v>
      </c>
      <c r="BH535" s="196">
        <f t="shared" si="177"/>
        <v>0</v>
      </c>
      <c r="BI535" s="196">
        <f t="shared" si="178"/>
        <v>0</v>
      </c>
      <c r="BJ535" s="14" t="s">
        <v>169</v>
      </c>
      <c r="BK535" s="197">
        <f t="shared" si="179"/>
        <v>0</v>
      </c>
      <c r="BL535" s="14" t="s">
        <v>168</v>
      </c>
      <c r="BM535" s="195" t="s">
        <v>1925</v>
      </c>
    </row>
    <row r="536" spans="1:65" s="2" customFormat="1" ht="16.5" customHeight="1">
      <c r="A536" s="31"/>
      <c r="B536" s="32"/>
      <c r="C536" s="198" t="s">
        <v>1926</v>
      </c>
      <c r="D536" s="198" t="s">
        <v>272</v>
      </c>
      <c r="E536" s="199" t="s">
        <v>1927</v>
      </c>
      <c r="F536" s="200" t="s">
        <v>1928</v>
      </c>
      <c r="G536" s="201" t="s">
        <v>244</v>
      </c>
      <c r="H536" s="202">
        <v>90</v>
      </c>
      <c r="I536" s="203"/>
      <c r="J536" s="202">
        <f t="shared" si="170"/>
        <v>0</v>
      </c>
      <c r="K536" s="204"/>
      <c r="L536" s="205"/>
      <c r="M536" s="206" t="s">
        <v>1</v>
      </c>
      <c r="N536" s="207" t="s">
        <v>43</v>
      </c>
      <c r="O536" s="68"/>
      <c r="P536" s="193">
        <f t="shared" si="171"/>
        <v>0</v>
      </c>
      <c r="Q536" s="193">
        <v>1.7000000000000001E-4</v>
      </c>
      <c r="R536" s="193">
        <f t="shared" si="172"/>
        <v>1.5300000000000001E-2</v>
      </c>
      <c r="S536" s="193">
        <v>0</v>
      </c>
      <c r="T536" s="194">
        <f t="shared" si="173"/>
        <v>0</v>
      </c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R536" s="195" t="s">
        <v>194</v>
      </c>
      <c r="AT536" s="195" t="s">
        <v>272</v>
      </c>
      <c r="AU536" s="195" t="s">
        <v>169</v>
      </c>
      <c r="AY536" s="14" t="s">
        <v>161</v>
      </c>
      <c r="BE536" s="196">
        <f t="shared" si="174"/>
        <v>0</v>
      </c>
      <c r="BF536" s="196">
        <f t="shared" si="175"/>
        <v>0</v>
      </c>
      <c r="BG536" s="196">
        <f t="shared" si="176"/>
        <v>0</v>
      </c>
      <c r="BH536" s="196">
        <f t="shared" si="177"/>
        <v>0</v>
      </c>
      <c r="BI536" s="196">
        <f t="shared" si="178"/>
        <v>0</v>
      </c>
      <c r="BJ536" s="14" t="s">
        <v>169</v>
      </c>
      <c r="BK536" s="197">
        <f t="shared" si="179"/>
        <v>0</v>
      </c>
      <c r="BL536" s="14" t="s">
        <v>168</v>
      </c>
      <c r="BM536" s="195" t="s">
        <v>1929</v>
      </c>
    </row>
    <row r="537" spans="1:65" s="2" customFormat="1" ht="21.75" customHeight="1">
      <c r="A537" s="31"/>
      <c r="B537" s="32"/>
      <c r="C537" s="184" t="s">
        <v>1930</v>
      </c>
      <c r="D537" s="184" t="s">
        <v>164</v>
      </c>
      <c r="E537" s="185" t="s">
        <v>1931</v>
      </c>
      <c r="F537" s="186" t="s">
        <v>1932</v>
      </c>
      <c r="G537" s="187" t="s">
        <v>244</v>
      </c>
      <c r="H537" s="188">
        <v>220</v>
      </c>
      <c r="I537" s="189"/>
      <c r="J537" s="188">
        <f t="shared" si="170"/>
        <v>0</v>
      </c>
      <c r="K537" s="190"/>
      <c r="L537" s="36"/>
      <c r="M537" s="191" t="s">
        <v>1</v>
      </c>
      <c r="N537" s="192" t="s">
        <v>43</v>
      </c>
      <c r="O537" s="68"/>
      <c r="P537" s="193">
        <f t="shared" si="171"/>
        <v>0</v>
      </c>
      <c r="Q537" s="193">
        <v>0</v>
      </c>
      <c r="R537" s="193">
        <f t="shared" si="172"/>
        <v>0</v>
      </c>
      <c r="S537" s="193">
        <v>0</v>
      </c>
      <c r="T537" s="194">
        <f t="shared" si="173"/>
        <v>0</v>
      </c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R537" s="195" t="s">
        <v>168</v>
      </c>
      <c r="AT537" s="195" t="s">
        <v>164</v>
      </c>
      <c r="AU537" s="195" t="s">
        <v>169</v>
      </c>
      <c r="AY537" s="14" t="s">
        <v>161</v>
      </c>
      <c r="BE537" s="196">
        <f t="shared" si="174"/>
        <v>0</v>
      </c>
      <c r="BF537" s="196">
        <f t="shared" si="175"/>
        <v>0</v>
      </c>
      <c r="BG537" s="196">
        <f t="shared" si="176"/>
        <v>0</v>
      </c>
      <c r="BH537" s="196">
        <f t="shared" si="177"/>
        <v>0</v>
      </c>
      <c r="BI537" s="196">
        <f t="shared" si="178"/>
        <v>0</v>
      </c>
      <c r="BJ537" s="14" t="s">
        <v>169</v>
      </c>
      <c r="BK537" s="197">
        <f t="shared" si="179"/>
        <v>0</v>
      </c>
      <c r="BL537" s="14" t="s">
        <v>168</v>
      </c>
      <c r="BM537" s="195" t="s">
        <v>1933</v>
      </c>
    </row>
    <row r="538" spans="1:65" s="2" customFormat="1" ht="16.5" customHeight="1">
      <c r="A538" s="31"/>
      <c r="B538" s="32"/>
      <c r="C538" s="198" t="s">
        <v>1934</v>
      </c>
      <c r="D538" s="198" t="s">
        <v>272</v>
      </c>
      <c r="E538" s="199" t="s">
        <v>1935</v>
      </c>
      <c r="F538" s="200" t="s">
        <v>1936</v>
      </c>
      <c r="G538" s="201" t="s">
        <v>244</v>
      </c>
      <c r="H538" s="202">
        <v>220</v>
      </c>
      <c r="I538" s="203"/>
      <c r="J538" s="202">
        <f t="shared" si="170"/>
        <v>0</v>
      </c>
      <c r="K538" s="204"/>
      <c r="L538" s="205"/>
      <c r="M538" s="206" t="s">
        <v>1</v>
      </c>
      <c r="N538" s="207" t="s">
        <v>43</v>
      </c>
      <c r="O538" s="68"/>
      <c r="P538" s="193">
        <f t="shared" si="171"/>
        <v>0</v>
      </c>
      <c r="Q538" s="193">
        <v>1.7000000000000001E-4</v>
      </c>
      <c r="R538" s="193">
        <f t="shared" si="172"/>
        <v>3.7400000000000003E-2</v>
      </c>
      <c r="S538" s="193">
        <v>0</v>
      </c>
      <c r="T538" s="194">
        <f t="shared" si="173"/>
        <v>0</v>
      </c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R538" s="195" t="s">
        <v>194</v>
      </c>
      <c r="AT538" s="195" t="s">
        <v>272</v>
      </c>
      <c r="AU538" s="195" t="s">
        <v>169</v>
      </c>
      <c r="AY538" s="14" t="s">
        <v>161</v>
      </c>
      <c r="BE538" s="196">
        <f t="shared" si="174"/>
        <v>0</v>
      </c>
      <c r="BF538" s="196">
        <f t="shared" si="175"/>
        <v>0</v>
      </c>
      <c r="BG538" s="196">
        <f t="shared" si="176"/>
        <v>0</v>
      </c>
      <c r="BH538" s="196">
        <f t="shared" si="177"/>
        <v>0</v>
      </c>
      <c r="BI538" s="196">
        <f t="shared" si="178"/>
        <v>0</v>
      </c>
      <c r="BJ538" s="14" t="s">
        <v>169</v>
      </c>
      <c r="BK538" s="197">
        <f t="shared" si="179"/>
        <v>0</v>
      </c>
      <c r="BL538" s="14" t="s">
        <v>168</v>
      </c>
      <c r="BM538" s="195" t="s">
        <v>1937</v>
      </c>
    </row>
    <row r="539" spans="1:65" s="2" customFormat="1" ht="21.75" customHeight="1">
      <c r="A539" s="31"/>
      <c r="B539" s="32"/>
      <c r="C539" s="184" t="s">
        <v>1938</v>
      </c>
      <c r="D539" s="184" t="s">
        <v>164</v>
      </c>
      <c r="E539" s="185" t="s">
        <v>1939</v>
      </c>
      <c r="F539" s="186" t="s">
        <v>1940</v>
      </c>
      <c r="G539" s="187" t="s">
        <v>244</v>
      </c>
      <c r="H539" s="188">
        <v>124</v>
      </c>
      <c r="I539" s="189"/>
      <c r="J539" s="188">
        <f t="shared" si="170"/>
        <v>0</v>
      </c>
      <c r="K539" s="190"/>
      <c r="L539" s="36"/>
      <c r="M539" s="191" t="s">
        <v>1</v>
      </c>
      <c r="N539" s="192" t="s">
        <v>43</v>
      </c>
      <c r="O539" s="68"/>
      <c r="P539" s="193">
        <f t="shared" si="171"/>
        <v>0</v>
      </c>
      <c r="Q539" s="193">
        <v>0</v>
      </c>
      <c r="R539" s="193">
        <f t="shared" si="172"/>
        <v>0</v>
      </c>
      <c r="S539" s="193">
        <v>0</v>
      </c>
      <c r="T539" s="194">
        <f t="shared" si="173"/>
        <v>0</v>
      </c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R539" s="195" t="s">
        <v>168</v>
      </c>
      <c r="AT539" s="195" t="s">
        <v>164</v>
      </c>
      <c r="AU539" s="195" t="s">
        <v>169</v>
      </c>
      <c r="AY539" s="14" t="s">
        <v>161</v>
      </c>
      <c r="BE539" s="196">
        <f t="shared" si="174"/>
        <v>0</v>
      </c>
      <c r="BF539" s="196">
        <f t="shared" si="175"/>
        <v>0</v>
      </c>
      <c r="BG539" s="196">
        <f t="shared" si="176"/>
        <v>0</v>
      </c>
      <c r="BH539" s="196">
        <f t="shared" si="177"/>
        <v>0</v>
      </c>
      <c r="BI539" s="196">
        <f t="shared" si="178"/>
        <v>0</v>
      </c>
      <c r="BJ539" s="14" t="s">
        <v>169</v>
      </c>
      <c r="BK539" s="197">
        <f t="shared" si="179"/>
        <v>0</v>
      </c>
      <c r="BL539" s="14" t="s">
        <v>168</v>
      </c>
      <c r="BM539" s="195" t="s">
        <v>1941</v>
      </c>
    </row>
    <row r="540" spans="1:65" s="2" customFormat="1" ht="16.5" customHeight="1">
      <c r="A540" s="31"/>
      <c r="B540" s="32"/>
      <c r="C540" s="198" t="s">
        <v>1942</v>
      </c>
      <c r="D540" s="198" t="s">
        <v>272</v>
      </c>
      <c r="E540" s="199" t="s">
        <v>1943</v>
      </c>
      <c r="F540" s="200" t="s">
        <v>1944</v>
      </c>
      <c r="G540" s="201" t="s">
        <v>244</v>
      </c>
      <c r="H540" s="202">
        <v>124</v>
      </c>
      <c r="I540" s="203"/>
      <c r="J540" s="202">
        <f t="shared" si="170"/>
        <v>0</v>
      </c>
      <c r="K540" s="204"/>
      <c r="L540" s="205"/>
      <c r="M540" s="206" t="s">
        <v>1</v>
      </c>
      <c r="N540" s="207" t="s">
        <v>43</v>
      </c>
      <c r="O540" s="68"/>
      <c r="P540" s="193">
        <f t="shared" si="171"/>
        <v>0</v>
      </c>
      <c r="Q540" s="193">
        <v>2.5000000000000001E-4</v>
      </c>
      <c r="R540" s="193">
        <f t="shared" si="172"/>
        <v>3.1E-2</v>
      </c>
      <c r="S540" s="193">
        <v>0</v>
      </c>
      <c r="T540" s="194">
        <f t="shared" si="173"/>
        <v>0</v>
      </c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R540" s="195" t="s">
        <v>194</v>
      </c>
      <c r="AT540" s="195" t="s">
        <v>272</v>
      </c>
      <c r="AU540" s="195" t="s">
        <v>169</v>
      </c>
      <c r="AY540" s="14" t="s">
        <v>161</v>
      </c>
      <c r="BE540" s="196">
        <f t="shared" si="174"/>
        <v>0</v>
      </c>
      <c r="BF540" s="196">
        <f t="shared" si="175"/>
        <v>0</v>
      </c>
      <c r="BG540" s="196">
        <f t="shared" si="176"/>
        <v>0</v>
      </c>
      <c r="BH540" s="196">
        <f t="shared" si="177"/>
        <v>0</v>
      </c>
      <c r="BI540" s="196">
        <f t="shared" si="178"/>
        <v>0</v>
      </c>
      <c r="BJ540" s="14" t="s">
        <v>169</v>
      </c>
      <c r="BK540" s="197">
        <f t="shared" si="179"/>
        <v>0</v>
      </c>
      <c r="BL540" s="14" t="s">
        <v>168</v>
      </c>
      <c r="BM540" s="195" t="s">
        <v>1945</v>
      </c>
    </row>
    <row r="541" spans="1:65" s="2" customFormat="1" ht="21.75" customHeight="1">
      <c r="A541" s="31"/>
      <c r="B541" s="32"/>
      <c r="C541" s="184" t="s">
        <v>1946</v>
      </c>
      <c r="D541" s="184" t="s">
        <v>164</v>
      </c>
      <c r="E541" s="185" t="s">
        <v>1947</v>
      </c>
      <c r="F541" s="186" t="s">
        <v>1948</v>
      </c>
      <c r="G541" s="187" t="s">
        <v>269</v>
      </c>
      <c r="H541" s="188">
        <v>125</v>
      </c>
      <c r="I541" s="189"/>
      <c r="J541" s="188">
        <f t="shared" si="170"/>
        <v>0</v>
      </c>
      <c r="K541" s="190"/>
      <c r="L541" s="36"/>
      <c r="M541" s="191" t="s">
        <v>1</v>
      </c>
      <c r="N541" s="192" t="s">
        <v>43</v>
      </c>
      <c r="O541" s="68"/>
      <c r="P541" s="193">
        <f t="shared" si="171"/>
        <v>0</v>
      </c>
      <c r="Q541" s="193">
        <v>0</v>
      </c>
      <c r="R541" s="193">
        <f t="shared" si="172"/>
        <v>0</v>
      </c>
      <c r="S541" s="193">
        <v>0</v>
      </c>
      <c r="T541" s="194">
        <f t="shared" si="173"/>
        <v>0</v>
      </c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R541" s="195" t="s">
        <v>168</v>
      </c>
      <c r="AT541" s="195" t="s">
        <v>164</v>
      </c>
      <c r="AU541" s="195" t="s">
        <v>169</v>
      </c>
      <c r="AY541" s="14" t="s">
        <v>161</v>
      </c>
      <c r="BE541" s="196">
        <f t="shared" si="174"/>
        <v>0</v>
      </c>
      <c r="BF541" s="196">
        <f t="shared" si="175"/>
        <v>0</v>
      </c>
      <c r="BG541" s="196">
        <f t="shared" si="176"/>
        <v>0</v>
      </c>
      <c r="BH541" s="196">
        <f t="shared" si="177"/>
        <v>0</v>
      </c>
      <c r="BI541" s="196">
        <f t="shared" si="178"/>
        <v>0</v>
      </c>
      <c r="BJ541" s="14" t="s">
        <v>169</v>
      </c>
      <c r="BK541" s="197">
        <f t="shared" si="179"/>
        <v>0</v>
      </c>
      <c r="BL541" s="14" t="s">
        <v>168</v>
      </c>
      <c r="BM541" s="195" t="s">
        <v>1949</v>
      </c>
    </row>
    <row r="542" spans="1:65" s="2" customFormat="1" ht="16.5" customHeight="1">
      <c r="A542" s="31"/>
      <c r="B542" s="32"/>
      <c r="C542" s="198" t="s">
        <v>1950</v>
      </c>
      <c r="D542" s="198" t="s">
        <v>272</v>
      </c>
      <c r="E542" s="199" t="s">
        <v>1951</v>
      </c>
      <c r="F542" s="200" t="s">
        <v>1952</v>
      </c>
      <c r="G542" s="201" t="s">
        <v>269</v>
      </c>
      <c r="H542" s="202">
        <v>125</v>
      </c>
      <c r="I542" s="203"/>
      <c r="J542" s="202">
        <f t="shared" si="170"/>
        <v>0</v>
      </c>
      <c r="K542" s="204"/>
      <c r="L542" s="205"/>
      <c r="M542" s="206" t="s">
        <v>1</v>
      </c>
      <c r="N542" s="207" t="s">
        <v>43</v>
      </c>
      <c r="O542" s="68"/>
      <c r="P542" s="193">
        <f t="shared" si="171"/>
        <v>0</v>
      </c>
      <c r="Q542" s="193">
        <v>3.0000000000000001E-5</v>
      </c>
      <c r="R542" s="193">
        <f t="shared" si="172"/>
        <v>3.7500000000000003E-3</v>
      </c>
      <c r="S542" s="193">
        <v>0</v>
      </c>
      <c r="T542" s="194">
        <f t="shared" si="173"/>
        <v>0</v>
      </c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R542" s="195" t="s">
        <v>194</v>
      </c>
      <c r="AT542" s="195" t="s">
        <v>272</v>
      </c>
      <c r="AU542" s="195" t="s">
        <v>169</v>
      </c>
      <c r="AY542" s="14" t="s">
        <v>161</v>
      </c>
      <c r="BE542" s="196">
        <f t="shared" si="174"/>
        <v>0</v>
      </c>
      <c r="BF542" s="196">
        <f t="shared" si="175"/>
        <v>0</v>
      </c>
      <c r="BG542" s="196">
        <f t="shared" si="176"/>
        <v>0</v>
      </c>
      <c r="BH542" s="196">
        <f t="shared" si="177"/>
        <v>0</v>
      </c>
      <c r="BI542" s="196">
        <f t="shared" si="178"/>
        <v>0</v>
      </c>
      <c r="BJ542" s="14" t="s">
        <v>169</v>
      </c>
      <c r="BK542" s="197">
        <f t="shared" si="179"/>
        <v>0</v>
      </c>
      <c r="BL542" s="14" t="s">
        <v>168</v>
      </c>
      <c r="BM542" s="195" t="s">
        <v>1953</v>
      </c>
    </row>
    <row r="543" spans="1:65" s="2" customFormat="1" ht="16.5" customHeight="1">
      <c r="A543" s="31"/>
      <c r="B543" s="32"/>
      <c r="C543" s="198" t="s">
        <v>1954</v>
      </c>
      <c r="D543" s="198" t="s">
        <v>272</v>
      </c>
      <c r="E543" s="199" t="s">
        <v>1955</v>
      </c>
      <c r="F543" s="200" t="s">
        <v>1956</v>
      </c>
      <c r="G543" s="201" t="s">
        <v>269</v>
      </c>
      <c r="H543" s="202">
        <v>2</v>
      </c>
      <c r="I543" s="203"/>
      <c r="J543" s="202">
        <f t="shared" si="170"/>
        <v>0</v>
      </c>
      <c r="K543" s="204"/>
      <c r="L543" s="205"/>
      <c r="M543" s="206" t="s">
        <v>1</v>
      </c>
      <c r="N543" s="207" t="s">
        <v>43</v>
      </c>
      <c r="O543" s="68"/>
      <c r="P543" s="193">
        <f t="shared" si="171"/>
        <v>0</v>
      </c>
      <c r="Q543" s="193">
        <v>0.03</v>
      </c>
      <c r="R543" s="193">
        <f t="shared" si="172"/>
        <v>0.06</v>
      </c>
      <c r="S543" s="193">
        <v>0</v>
      </c>
      <c r="T543" s="194">
        <f t="shared" si="173"/>
        <v>0</v>
      </c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R543" s="195" t="s">
        <v>194</v>
      </c>
      <c r="AT543" s="195" t="s">
        <v>272</v>
      </c>
      <c r="AU543" s="195" t="s">
        <v>169</v>
      </c>
      <c r="AY543" s="14" t="s">
        <v>161</v>
      </c>
      <c r="BE543" s="196">
        <f t="shared" si="174"/>
        <v>0</v>
      </c>
      <c r="BF543" s="196">
        <f t="shared" si="175"/>
        <v>0</v>
      </c>
      <c r="BG543" s="196">
        <f t="shared" si="176"/>
        <v>0</v>
      </c>
      <c r="BH543" s="196">
        <f t="shared" si="177"/>
        <v>0</v>
      </c>
      <c r="BI543" s="196">
        <f t="shared" si="178"/>
        <v>0</v>
      </c>
      <c r="BJ543" s="14" t="s">
        <v>169</v>
      </c>
      <c r="BK543" s="197">
        <f t="shared" si="179"/>
        <v>0</v>
      </c>
      <c r="BL543" s="14" t="s">
        <v>168</v>
      </c>
      <c r="BM543" s="195" t="s">
        <v>1957</v>
      </c>
    </row>
    <row r="544" spans="1:65" s="2" customFormat="1" ht="21.75" customHeight="1">
      <c r="A544" s="31"/>
      <c r="B544" s="32"/>
      <c r="C544" s="184" t="s">
        <v>1958</v>
      </c>
      <c r="D544" s="184" t="s">
        <v>164</v>
      </c>
      <c r="E544" s="185" t="s">
        <v>1959</v>
      </c>
      <c r="F544" s="186" t="s">
        <v>1960</v>
      </c>
      <c r="G544" s="187" t="s">
        <v>269</v>
      </c>
      <c r="H544" s="188">
        <v>10</v>
      </c>
      <c r="I544" s="189"/>
      <c r="J544" s="188">
        <f t="shared" si="170"/>
        <v>0</v>
      </c>
      <c r="K544" s="190"/>
      <c r="L544" s="36"/>
      <c r="M544" s="191" t="s">
        <v>1</v>
      </c>
      <c r="N544" s="192" t="s">
        <v>43</v>
      </c>
      <c r="O544" s="68"/>
      <c r="P544" s="193">
        <f t="shared" si="171"/>
        <v>0</v>
      </c>
      <c r="Q544" s="193">
        <v>0</v>
      </c>
      <c r="R544" s="193">
        <f t="shared" si="172"/>
        <v>0</v>
      </c>
      <c r="S544" s="193">
        <v>0</v>
      </c>
      <c r="T544" s="194">
        <f t="shared" si="173"/>
        <v>0</v>
      </c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R544" s="195" t="s">
        <v>168</v>
      </c>
      <c r="AT544" s="195" t="s">
        <v>164</v>
      </c>
      <c r="AU544" s="195" t="s">
        <v>169</v>
      </c>
      <c r="AY544" s="14" t="s">
        <v>161</v>
      </c>
      <c r="BE544" s="196">
        <f t="shared" si="174"/>
        <v>0</v>
      </c>
      <c r="BF544" s="196">
        <f t="shared" si="175"/>
        <v>0</v>
      </c>
      <c r="BG544" s="196">
        <f t="shared" si="176"/>
        <v>0</v>
      </c>
      <c r="BH544" s="196">
        <f t="shared" si="177"/>
        <v>0</v>
      </c>
      <c r="BI544" s="196">
        <f t="shared" si="178"/>
        <v>0</v>
      </c>
      <c r="BJ544" s="14" t="s">
        <v>169</v>
      </c>
      <c r="BK544" s="197">
        <f t="shared" si="179"/>
        <v>0</v>
      </c>
      <c r="BL544" s="14" t="s">
        <v>168</v>
      </c>
      <c r="BM544" s="195" t="s">
        <v>1961</v>
      </c>
    </row>
    <row r="545" spans="1:65" s="2" customFormat="1" ht="21.75" customHeight="1">
      <c r="A545" s="31"/>
      <c r="B545" s="32"/>
      <c r="C545" s="198" t="s">
        <v>1962</v>
      </c>
      <c r="D545" s="198" t="s">
        <v>272</v>
      </c>
      <c r="E545" s="199" t="s">
        <v>1963</v>
      </c>
      <c r="F545" s="200" t="s">
        <v>1964</v>
      </c>
      <c r="G545" s="201" t="s">
        <v>269</v>
      </c>
      <c r="H545" s="202">
        <v>10</v>
      </c>
      <c r="I545" s="203"/>
      <c r="J545" s="202">
        <f t="shared" si="170"/>
        <v>0</v>
      </c>
      <c r="K545" s="204"/>
      <c r="L545" s="205"/>
      <c r="M545" s="206" t="s">
        <v>1</v>
      </c>
      <c r="N545" s="207" t="s">
        <v>43</v>
      </c>
      <c r="O545" s="68"/>
      <c r="P545" s="193">
        <f t="shared" si="171"/>
        <v>0</v>
      </c>
      <c r="Q545" s="193">
        <v>0</v>
      </c>
      <c r="R545" s="193">
        <f t="shared" si="172"/>
        <v>0</v>
      </c>
      <c r="S545" s="193">
        <v>0</v>
      </c>
      <c r="T545" s="194">
        <f t="shared" si="173"/>
        <v>0</v>
      </c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R545" s="195" t="s">
        <v>194</v>
      </c>
      <c r="AT545" s="195" t="s">
        <v>272</v>
      </c>
      <c r="AU545" s="195" t="s">
        <v>169</v>
      </c>
      <c r="AY545" s="14" t="s">
        <v>161</v>
      </c>
      <c r="BE545" s="196">
        <f t="shared" si="174"/>
        <v>0</v>
      </c>
      <c r="BF545" s="196">
        <f t="shared" si="175"/>
        <v>0</v>
      </c>
      <c r="BG545" s="196">
        <f t="shared" si="176"/>
        <v>0</v>
      </c>
      <c r="BH545" s="196">
        <f t="shared" si="177"/>
        <v>0</v>
      </c>
      <c r="BI545" s="196">
        <f t="shared" si="178"/>
        <v>0</v>
      </c>
      <c r="BJ545" s="14" t="s">
        <v>169</v>
      </c>
      <c r="BK545" s="197">
        <f t="shared" si="179"/>
        <v>0</v>
      </c>
      <c r="BL545" s="14" t="s">
        <v>168</v>
      </c>
      <c r="BM545" s="195" t="s">
        <v>1965</v>
      </c>
    </row>
    <row r="546" spans="1:65" s="2" customFormat="1" ht="21.75" customHeight="1">
      <c r="A546" s="31"/>
      <c r="B546" s="32"/>
      <c r="C546" s="184" t="s">
        <v>1966</v>
      </c>
      <c r="D546" s="184" t="s">
        <v>164</v>
      </c>
      <c r="E546" s="185" t="s">
        <v>1967</v>
      </c>
      <c r="F546" s="186" t="s">
        <v>1968</v>
      </c>
      <c r="G546" s="187" t="s">
        <v>269</v>
      </c>
      <c r="H546" s="188">
        <v>64</v>
      </c>
      <c r="I546" s="189"/>
      <c r="J546" s="188">
        <f t="shared" si="170"/>
        <v>0</v>
      </c>
      <c r="K546" s="190"/>
      <c r="L546" s="36"/>
      <c r="M546" s="191" t="s">
        <v>1</v>
      </c>
      <c r="N546" s="192" t="s">
        <v>43</v>
      </c>
      <c r="O546" s="68"/>
      <c r="P546" s="193">
        <f t="shared" si="171"/>
        <v>0</v>
      </c>
      <c r="Q546" s="193">
        <v>0</v>
      </c>
      <c r="R546" s="193">
        <f t="shared" si="172"/>
        <v>0</v>
      </c>
      <c r="S546" s="193">
        <v>0</v>
      </c>
      <c r="T546" s="194">
        <f t="shared" si="173"/>
        <v>0</v>
      </c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R546" s="195" t="s">
        <v>168</v>
      </c>
      <c r="AT546" s="195" t="s">
        <v>164</v>
      </c>
      <c r="AU546" s="195" t="s">
        <v>169</v>
      </c>
      <c r="AY546" s="14" t="s">
        <v>161</v>
      </c>
      <c r="BE546" s="196">
        <f t="shared" si="174"/>
        <v>0</v>
      </c>
      <c r="BF546" s="196">
        <f t="shared" si="175"/>
        <v>0</v>
      </c>
      <c r="BG546" s="196">
        <f t="shared" si="176"/>
        <v>0</v>
      </c>
      <c r="BH546" s="196">
        <f t="shared" si="177"/>
        <v>0</v>
      </c>
      <c r="BI546" s="196">
        <f t="shared" si="178"/>
        <v>0</v>
      </c>
      <c r="BJ546" s="14" t="s">
        <v>169</v>
      </c>
      <c r="BK546" s="197">
        <f t="shared" si="179"/>
        <v>0</v>
      </c>
      <c r="BL546" s="14" t="s">
        <v>168</v>
      </c>
      <c r="BM546" s="195" t="s">
        <v>1969</v>
      </c>
    </row>
    <row r="547" spans="1:65" s="2" customFormat="1" ht="16.5" customHeight="1">
      <c r="A547" s="31"/>
      <c r="B547" s="32"/>
      <c r="C547" s="198" t="s">
        <v>1970</v>
      </c>
      <c r="D547" s="198" t="s">
        <v>272</v>
      </c>
      <c r="E547" s="199" t="s">
        <v>1971</v>
      </c>
      <c r="F547" s="200" t="s">
        <v>1972</v>
      </c>
      <c r="G547" s="201" t="s">
        <v>269</v>
      </c>
      <c r="H547" s="202">
        <v>64</v>
      </c>
      <c r="I547" s="203"/>
      <c r="J547" s="202">
        <f t="shared" si="170"/>
        <v>0</v>
      </c>
      <c r="K547" s="204"/>
      <c r="L547" s="205"/>
      <c r="M547" s="206" t="s">
        <v>1</v>
      </c>
      <c r="N547" s="207" t="s">
        <v>43</v>
      </c>
      <c r="O547" s="68"/>
      <c r="P547" s="193">
        <f t="shared" si="171"/>
        <v>0</v>
      </c>
      <c r="Q547" s="193">
        <v>3.0000000000000001E-5</v>
      </c>
      <c r="R547" s="193">
        <f t="shared" si="172"/>
        <v>1.92E-3</v>
      </c>
      <c r="S547" s="193">
        <v>0</v>
      </c>
      <c r="T547" s="194">
        <f t="shared" si="173"/>
        <v>0</v>
      </c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R547" s="195" t="s">
        <v>194</v>
      </c>
      <c r="AT547" s="195" t="s">
        <v>272</v>
      </c>
      <c r="AU547" s="195" t="s">
        <v>169</v>
      </c>
      <c r="AY547" s="14" t="s">
        <v>161</v>
      </c>
      <c r="BE547" s="196">
        <f t="shared" si="174"/>
        <v>0</v>
      </c>
      <c r="BF547" s="196">
        <f t="shared" si="175"/>
        <v>0</v>
      </c>
      <c r="BG547" s="196">
        <f t="shared" si="176"/>
        <v>0</v>
      </c>
      <c r="BH547" s="196">
        <f t="shared" si="177"/>
        <v>0</v>
      </c>
      <c r="BI547" s="196">
        <f t="shared" si="178"/>
        <v>0</v>
      </c>
      <c r="BJ547" s="14" t="s">
        <v>169</v>
      </c>
      <c r="BK547" s="197">
        <f t="shared" si="179"/>
        <v>0</v>
      </c>
      <c r="BL547" s="14" t="s">
        <v>168</v>
      </c>
      <c r="BM547" s="195" t="s">
        <v>1973</v>
      </c>
    </row>
    <row r="548" spans="1:65" s="2" customFormat="1" ht="21.75" customHeight="1">
      <c r="A548" s="31"/>
      <c r="B548" s="32"/>
      <c r="C548" s="184" t="s">
        <v>1974</v>
      </c>
      <c r="D548" s="184" t="s">
        <v>164</v>
      </c>
      <c r="E548" s="185" t="s">
        <v>1975</v>
      </c>
      <c r="F548" s="186" t="s">
        <v>1976</v>
      </c>
      <c r="G548" s="187" t="s">
        <v>269</v>
      </c>
      <c r="H548" s="188">
        <v>640</v>
      </c>
      <c r="I548" s="189"/>
      <c r="J548" s="188">
        <f t="shared" si="170"/>
        <v>0</v>
      </c>
      <c r="K548" s="190"/>
      <c r="L548" s="36"/>
      <c r="M548" s="191" t="s">
        <v>1</v>
      </c>
      <c r="N548" s="192" t="s">
        <v>43</v>
      </c>
      <c r="O548" s="68"/>
      <c r="P548" s="193">
        <f t="shared" si="171"/>
        <v>0</v>
      </c>
      <c r="Q548" s="193">
        <v>0</v>
      </c>
      <c r="R548" s="193">
        <f t="shared" si="172"/>
        <v>0</v>
      </c>
      <c r="S548" s="193">
        <v>0</v>
      </c>
      <c r="T548" s="194">
        <f t="shared" si="173"/>
        <v>0</v>
      </c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R548" s="195" t="s">
        <v>432</v>
      </c>
      <c r="AT548" s="195" t="s">
        <v>164</v>
      </c>
      <c r="AU548" s="195" t="s">
        <v>169</v>
      </c>
      <c r="AY548" s="14" t="s">
        <v>161</v>
      </c>
      <c r="BE548" s="196">
        <f t="shared" si="174"/>
        <v>0</v>
      </c>
      <c r="BF548" s="196">
        <f t="shared" si="175"/>
        <v>0</v>
      </c>
      <c r="BG548" s="196">
        <f t="shared" si="176"/>
        <v>0</v>
      </c>
      <c r="BH548" s="196">
        <f t="shared" si="177"/>
        <v>0</v>
      </c>
      <c r="BI548" s="196">
        <f t="shared" si="178"/>
        <v>0</v>
      </c>
      <c r="BJ548" s="14" t="s">
        <v>169</v>
      </c>
      <c r="BK548" s="197">
        <f t="shared" si="179"/>
        <v>0</v>
      </c>
      <c r="BL548" s="14" t="s">
        <v>432</v>
      </c>
      <c r="BM548" s="195" t="s">
        <v>1977</v>
      </c>
    </row>
    <row r="549" spans="1:65" s="2" customFormat="1" ht="21.75" customHeight="1">
      <c r="A549" s="31"/>
      <c r="B549" s="32"/>
      <c r="C549" s="184" t="s">
        <v>1978</v>
      </c>
      <c r="D549" s="184" t="s">
        <v>164</v>
      </c>
      <c r="E549" s="185" t="s">
        <v>1979</v>
      </c>
      <c r="F549" s="186" t="s">
        <v>1980</v>
      </c>
      <c r="G549" s="187" t="s">
        <v>269</v>
      </c>
      <c r="H549" s="188">
        <v>660</v>
      </c>
      <c r="I549" s="189"/>
      <c r="J549" s="188">
        <f t="shared" si="170"/>
        <v>0</v>
      </c>
      <c r="K549" s="190"/>
      <c r="L549" s="36"/>
      <c r="M549" s="191" t="s">
        <v>1</v>
      </c>
      <c r="N549" s="192" t="s">
        <v>43</v>
      </c>
      <c r="O549" s="68"/>
      <c r="P549" s="193">
        <f t="shared" si="171"/>
        <v>0</v>
      </c>
      <c r="Q549" s="193">
        <v>0</v>
      </c>
      <c r="R549" s="193">
        <f t="shared" si="172"/>
        <v>0</v>
      </c>
      <c r="S549" s="193">
        <v>0</v>
      </c>
      <c r="T549" s="194">
        <f t="shared" si="173"/>
        <v>0</v>
      </c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R549" s="195" t="s">
        <v>432</v>
      </c>
      <c r="AT549" s="195" t="s">
        <v>164</v>
      </c>
      <c r="AU549" s="195" t="s">
        <v>169</v>
      </c>
      <c r="AY549" s="14" t="s">
        <v>161</v>
      </c>
      <c r="BE549" s="196">
        <f t="shared" si="174"/>
        <v>0</v>
      </c>
      <c r="BF549" s="196">
        <f t="shared" si="175"/>
        <v>0</v>
      </c>
      <c r="BG549" s="196">
        <f t="shared" si="176"/>
        <v>0</v>
      </c>
      <c r="BH549" s="196">
        <f t="shared" si="177"/>
        <v>0</v>
      </c>
      <c r="BI549" s="196">
        <f t="shared" si="178"/>
        <v>0</v>
      </c>
      <c r="BJ549" s="14" t="s">
        <v>169</v>
      </c>
      <c r="BK549" s="197">
        <f t="shared" si="179"/>
        <v>0</v>
      </c>
      <c r="BL549" s="14" t="s">
        <v>432</v>
      </c>
      <c r="BM549" s="195" t="s">
        <v>1981</v>
      </c>
    </row>
    <row r="550" spans="1:65" s="2" customFormat="1" ht="21.75" customHeight="1">
      <c r="A550" s="31"/>
      <c r="B550" s="32"/>
      <c r="C550" s="184" t="s">
        <v>1982</v>
      </c>
      <c r="D550" s="184" t="s">
        <v>164</v>
      </c>
      <c r="E550" s="185" t="s">
        <v>1983</v>
      </c>
      <c r="F550" s="186" t="s">
        <v>1984</v>
      </c>
      <c r="G550" s="187" t="s">
        <v>269</v>
      </c>
      <c r="H550" s="188">
        <v>20</v>
      </c>
      <c r="I550" s="189"/>
      <c r="J550" s="188">
        <f t="shared" si="170"/>
        <v>0</v>
      </c>
      <c r="K550" s="190"/>
      <c r="L550" s="36"/>
      <c r="M550" s="191" t="s">
        <v>1</v>
      </c>
      <c r="N550" s="192" t="s">
        <v>43</v>
      </c>
      <c r="O550" s="68"/>
      <c r="P550" s="193">
        <f t="shared" si="171"/>
        <v>0</v>
      </c>
      <c r="Q550" s="193">
        <v>0</v>
      </c>
      <c r="R550" s="193">
        <f t="shared" si="172"/>
        <v>0</v>
      </c>
      <c r="S550" s="193">
        <v>0</v>
      </c>
      <c r="T550" s="194">
        <f t="shared" si="173"/>
        <v>0</v>
      </c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R550" s="195" t="s">
        <v>432</v>
      </c>
      <c r="AT550" s="195" t="s">
        <v>164</v>
      </c>
      <c r="AU550" s="195" t="s">
        <v>169</v>
      </c>
      <c r="AY550" s="14" t="s">
        <v>161</v>
      </c>
      <c r="BE550" s="196">
        <f t="shared" si="174"/>
        <v>0</v>
      </c>
      <c r="BF550" s="196">
        <f t="shared" si="175"/>
        <v>0</v>
      </c>
      <c r="BG550" s="196">
        <f t="shared" si="176"/>
        <v>0</v>
      </c>
      <c r="BH550" s="196">
        <f t="shared" si="177"/>
        <v>0</v>
      </c>
      <c r="BI550" s="196">
        <f t="shared" si="178"/>
        <v>0</v>
      </c>
      <c r="BJ550" s="14" t="s">
        <v>169</v>
      </c>
      <c r="BK550" s="197">
        <f t="shared" si="179"/>
        <v>0</v>
      </c>
      <c r="BL550" s="14" t="s">
        <v>432</v>
      </c>
      <c r="BM550" s="195" t="s">
        <v>1985</v>
      </c>
    </row>
    <row r="551" spans="1:65" s="2" customFormat="1" ht="21.75" customHeight="1">
      <c r="A551" s="31"/>
      <c r="B551" s="32"/>
      <c r="C551" s="184" t="s">
        <v>1986</v>
      </c>
      <c r="D551" s="184" t="s">
        <v>164</v>
      </c>
      <c r="E551" s="185" t="s">
        <v>1987</v>
      </c>
      <c r="F551" s="186" t="s">
        <v>1988</v>
      </c>
      <c r="G551" s="187" t="s">
        <v>269</v>
      </c>
      <c r="H551" s="188">
        <v>140</v>
      </c>
      <c r="I551" s="189"/>
      <c r="J551" s="188">
        <f t="shared" si="170"/>
        <v>0</v>
      </c>
      <c r="K551" s="190"/>
      <c r="L551" s="36"/>
      <c r="M551" s="191" t="s">
        <v>1</v>
      </c>
      <c r="N551" s="192" t="s">
        <v>43</v>
      </c>
      <c r="O551" s="68"/>
      <c r="P551" s="193">
        <f t="shared" si="171"/>
        <v>0</v>
      </c>
      <c r="Q551" s="193">
        <v>0</v>
      </c>
      <c r="R551" s="193">
        <f t="shared" si="172"/>
        <v>0</v>
      </c>
      <c r="S551" s="193">
        <v>0</v>
      </c>
      <c r="T551" s="194">
        <f t="shared" si="173"/>
        <v>0</v>
      </c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R551" s="195" t="s">
        <v>432</v>
      </c>
      <c r="AT551" s="195" t="s">
        <v>164</v>
      </c>
      <c r="AU551" s="195" t="s">
        <v>169</v>
      </c>
      <c r="AY551" s="14" t="s">
        <v>161</v>
      </c>
      <c r="BE551" s="196">
        <f t="shared" si="174"/>
        <v>0</v>
      </c>
      <c r="BF551" s="196">
        <f t="shared" si="175"/>
        <v>0</v>
      </c>
      <c r="BG551" s="196">
        <f t="shared" si="176"/>
        <v>0</v>
      </c>
      <c r="BH551" s="196">
        <f t="shared" si="177"/>
        <v>0</v>
      </c>
      <c r="BI551" s="196">
        <f t="shared" si="178"/>
        <v>0</v>
      </c>
      <c r="BJ551" s="14" t="s">
        <v>169</v>
      </c>
      <c r="BK551" s="197">
        <f t="shared" si="179"/>
        <v>0</v>
      </c>
      <c r="BL551" s="14" t="s">
        <v>432</v>
      </c>
      <c r="BM551" s="195" t="s">
        <v>1989</v>
      </c>
    </row>
    <row r="552" spans="1:65" s="2" customFormat="1" ht="21.75" customHeight="1">
      <c r="A552" s="31"/>
      <c r="B552" s="32"/>
      <c r="C552" s="184" t="s">
        <v>1990</v>
      </c>
      <c r="D552" s="184" t="s">
        <v>164</v>
      </c>
      <c r="E552" s="185" t="s">
        <v>1991</v>
      </c>
      <c r="F552" s="186" t="s">
        <v>1992</v>
      </c>
      <c r="G552" s="187" t="s">
        <v>269</v>
      </c>
      <c r="H552" s="188">
        <v>40</v>
      </c>
      <c r="I552" s="189"/>
      <c r="J552" s="188">
        <f t="shared" si="170"/>
        <v>0</v>
      </c>
      <c r="K552" s="190"/>
      <c r="L552" s="36"/>
      <c r="M552" s="191" t="s">
        <v>1</v>
      </c>
      <c r="N552" s="192" t="s">
        <v>43</v>
      </c>
      <c r="O552" s="68"/>
      <c r="P552" s="193">
        <f t="shared" si="171"/>
        <v>0</v>
      </c>
      <c r="Q552" s="193">
        <v>0</v>
      </c>
      <c r="R552" s="193">
        <f t="shared" si="172"/>
        <v>0</v>
      </c>
      <c r="S552" s="193">
        <v>0</v>
      </c>
      <c r="T552" s="194">
        <f t="shared" si="173"/>
        <v>0</v>
      </c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R552" s="195" t="s">
        <v>432</v>
      </c>
      <c r="AT552" s="195" t="s">
        <v>164</v>
      </c>
      <c r="AU552" s="195" t="s">
        <v>169</v>
      </c>
      <c r="AY552" s="14" t="s">
        <v>161</v>
      </c>
      <c r="BE552" s="196">
        <f t="shared" si="174"/>
        <v>0</v>
      </c>
      <c r="BF552" s="196">
        <f t="shared" si="175"/>
        <v>0</v>
      </c>
      <c r="BG552" s="196">
        <f t="shared" si="176"/>
        <v>0</v>
      </c>
      <c r="BH552" s="196">
        <f t="shared" si="177"/>
        <v>0</v>
      </c>
      <c r="BI552" s="196">
        <f t="shared" si="178"/>
        <v>0</v>
      </c>
      <c r="BJ552" s="14" t="s">
        <v>169</v>
      </c>
      <c r="BK552" s="197">
        <f t="shared" si="179"/>
        <v>0</v>
      </c>
      <c r="BL552" s="14" t="s">
        <v>432</v>
      </c>
      <c r="BM552" s="195" t="s">
        <v>1993</v>
      </c>
    </row>
    <row r="553" spans="1:65" s="2" customFormat="1" ht="21.75" customHeight="1">
      <c r="A553" s="31"/>
      <c r="B553" s="32"/>
      <c r="C553" s="184" t="s">
        <v>1994</v>
      </c>
      <c r="D553" s="184" t="s">
        <v>164</v>
      </c>
      <c r="E553" s="185" t="s">
        <v>1995</v>
      </c>
      <c r="F553" s="186" t="s">
        <v>1996</v>
      </c>
      <c r="G553" s="187" t="s">
        <v>269</v>
      </c>
      <c r="H553" s="188">
        <v>32</v>
      </c>
      <c r="I553" s="189"/>
      <c r="J553" s="188">
        <f t="shared" si="170"/>
        <v>0</v>
      </c>
      <c r="K553" s="190"/>
      <c r="L553" s="36"/>
      <c r="M553" s="191" t="s">
        <v>1</v>
      </c>
      <c r="N553" s="192" t="s">
        <v>43</v>
      </c>
      <c r="O553" s="68"/>
      <c r="P553" s="193">
        <f t="shared" si="171"/>
        <v>0</v>
      </c>
      <c r="Q553" s="193">
        <v>0</v>
      </c>
      <c r="R553" s="193">
        <f t="shared" si="172"/>
        <v>0</v>
      </c>
      <c r="S553" s="193">
        <v>0</v>
      </c>
      <c r="T553" s="194">
        <f t="shared" si="173"/>
        <v>0</v>
      </c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R553" s="195" t="s">
        <v>432</v>
      </c>
      <c r="AT553" s="195" t="s">
        <v>164</v>
      </c>
      <c r="AU553" s="195" t="s">
        <v>169</v>
      </c>
      <c r="AY553" s="14" t="s">
        <v>161</v>
      </c>
      <c r="BE553" s="196">
        <f t="shared" si="174"/>
        <v>0</v>
      </c>
      <c r="BF553" s="196">
        <f t="shared" si="175"/>
        <v>0</v>
      </c>
      <c r="BG553" s="196">
        <f t="shared" si="176"/>
        <v>0</v>
      </c>
      <c r="BH553" s="196">
        <f t="shared" si="177"/>
        <v>0</v>
      </c>
      <c r="BI553" s="196">
        <f t="shared" si="178"/>
        <v>0</v>
      </c>
      <c r="BJ553" s="14" t="s">
        <v>169</v>
      </c>
      <c r="BK553" s="197">
        <f t="shared" si="179"/>
        <v>0</v>
      </c>
      <c r="BL553" s="14" t="s">
        <v>432</v>
      </c>
      <c r="BM553" s="195" t="s">
        <v>1997</v>
      </c>
    </row>
    <row r="554" spans="1:65" s="2" customFormat="1" ht="16.5" customHeight="1">
      <c r="A554" s="31"/>
      <c r="B554" s="32"/>
      <c r="C554" s="184" t="s">
        <v>1998</v>
      </c>
      <c r="D554" s="184" t="s">
        <v>164</v>
      </c>
      <c r="E554" s="185" t="s">
        <v>1999</v>
      </c>
      <c r="F554" s="186" t="s">
        <v>2000</v>
      </c>
      <c r="G554" s="187" t="s">
        <v>269</v>
      </c>
      <c r="H554" s="188">
        <v>1</v>
      </c>
      <c r="I554" s="189"/>
      <c r="J554" s="188">
        <f t="shared" si="170"/>
        <v>0</v>
      </c>
      <c r="K554" s="190"/>
      <c r="L554" s="36"/>
      <c r="M554" s="191" t="s">
        <v>1</v>
      </c>
      <c r="N554" s="192" t="s">
        <v>43</v>
      </c>
      <c r="O554" s="68"/>
      <c r="P554" s="193">
        <f t="shared" si="171"/>
        <v>0</v>
      </c>
      <c r="Q554" s="193">
        <v>0</v>
      </c>
      <c r="R554" s="193">
        <f t="shared" si="172"/>
        <v>0</v>
      </c>
      <c r="S554" s="193">
        <v>0</v>
      </c>
      <c r="T554" s="194">
        <f t="shared" si="173"/>
        <v>0</v>
      </c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R554" s="195" t="s">
        <v>168</v>
      </c>
      <c r="AT554" s="195" t="s">
        <v>164</v>
      </c>
      <c r="AU554" s="195" t="s">
        <v>169</v>
      </c>
      <c r="AY554" s="14" t="s">
        <v>161</v>
      </c>
      <c r="BE554" s="196">
        <f t="shared" si="174"/>
        <v>0</v>
      </c>
      <c r="BF554" s="196">
        <f t="shared" si="175"/>
        <v>0</v>
      </c>
      <c r="BG554" s="196">
        <f t="shared" si="176"/>
        <v>0</v>
      </c>
      <c r="BH554" s="196">
        <f t="shared" si="177"/>
        <v>0</v>
      </c>
      <c r="BI554" s="196">
        <f t="shared" si="178"/>
        <v>0</v>
      </c>
      <c r="BJ554" s="14" t="s">
        <v>169</v>
      </c>
      <c r="BK554" s="197">
        <f t="shared" si="179"/>
        <v>0</v>
      </c>
      <c r="BL554" s="14" t="s">
        <v>168</v>
      </c>
      <c r="BM554" s="195" t="s">
        <v>2001</v>
      </c>
    </row>
    <row r="555" spans="1:65" s="2" customFormat="1" ht="16.5" customHeight="1">
      <c r="A555" s="31"/>
      <c r="B555" s="32"/>
      <c r="C555" s="198" t="s">
        <v>2002</v>
      </c>
      <c r="D555" s="198" t="s">
        <v>272</v>
      </c>
      <c r="E555" s="199" t="s">
        <v>2003</v>
      </c>
      <c r="F555" s="200" t="s">
        <v>2004</v>
      </c>
      <c r="G555" s="201" t="s">
        <v>269</v>
      </c>
      <c r="H555" s="202">
        <v>1</v>
      </c>
      <c r="I555" s="203"/>
      <c r="J555" s="202">
        <f t="shared" si="170"/>
        <v>0</v>
      </c>
      <c r="K555" s="204"/>
      <c r="L555" s="205"/>
      <c r="M555" s="206" t="s">
        <v>1</v>
      </c>
      <c r="N555" s="207" t="s">
        <v>43</v>
      </c>
      <c r="O555" s="68"/>
      <c r="P555" s="193">
        <f t="shared" si="171"/>
        <v>0</v>
      </c>
      <c r="Q555" s="193">
        <v>0</v>
      </c>
      <c r="R555" s="193">
        <f t="shared" si="172"/>
        <v>0</v>
      </c>
      <c r="S555" s="193">
        <v>0</v>
      </c>
      <c r="T555" s="194">
        <f t="shared" si="173"/>
        <v>0</v>
      </c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R555" s="195" t="s">
        <v>194</v>
      </c>
      <c r="AT555" s="195" t="s">
        <v>272</v>
      </c>
      <c r="AU555" s="195" t="s">
        <v>169</v>
      </c>
      <c r="AY555" s="14" t="s">
        <v>161</v>
      </c>
      <c r="BE555" s="196">
        <f t="shared" si="174"/>
        <v>0</v>
      </c>
      <c r="BF555" s="196">
        <f t="shared" si="175"/>
        <v>0</v>
      </c>
      <c r="BG555" s="196">
        <f t="shared" si="176"/>
        <v>0</v>
      </c>
      <c r="BH555" s="196">
        <f t="shared" si="177"/>
        <v>0</v>
      </c>
      <c r="BI555" s="196">
        <f t="shared" si="178"/>
        <v>0</v>
      </c>
      <c r="BJ555" s="14" t="s">
        <v>169</v>
      </c>
      <c r="BK555" s="197">
        <f t="shared" si="179"/>
        <v>0</v>
      </c>
      <c r="BL555" s="14" t="s">
        <v>168</v>
      </c>
      <c r="BM555" s="195" t="s">
        <v>2005</v>
      </c>
    </row>
    <row r="556" spans="1:65" s="2" customFormat="1" ht="21.75" customHeight="1">
      <c r="A556" s="31"/>
      <c r="B556" s="32"/>
      <c r="C556" s="184" t="s">
        <v>2006</v>
      </c>
      <c r="D556" s="184" t="s">
        <v>164</v>
      </c>
      <c r="E556" s="185" t="s">
        <v>2007</v>
      </c>
      <c r="F556" s="186" t="s">
        <v>2008</v>
      </c>
      <c r="G556" s="187" t="s">
        <v>269</v>
      </c>
      <c r="H556" s="188">
        <v>18</v>
      </c>
      <c r="I556" s="189"/>
      <c r="J556" s="188">
        <f t="shared" si="170"/>
        <v>0</v>
      </c>
      <c r="K556" s="190"/>
      <c r="L556" s="36"/>
      <c r="M556" s="191" t="s">
        <v>1</v>
      </c>
      <c r="N556" s="192" t="s">
        <v>43</v>
      </c>
      <c r="O556" s="68"/>
      <c r="P556" s="193">
        <f t="shared" si="171"/>
        <v>0</v>
      </c>
      <c r="Q556" s="193">
        <v>0</v>
      </c>
      <c r="R556" s="193">
        <f t="shared" si="172"/>
        <v>0</v>
      </c>
      <c r="S556" s="193">
        <v>0</v>
      </c>
      <c r="T556" s="194">
        <f t="shared" si="173"/>
        <v>0</v>
      </c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R556" s="195" t="s">
        <v>168</v>
      </c>
      <c r="AT556" s="195" t="s">
        <v>164</v>
      </c>
      <c r="AU556" s="195" t="s">
        <v>169</v>
      </c>
      <c r="AY556" s="14" t="s">
        <v>161</v>
      </c>
      <c r="BE556" s="196">
        <f t="shared" si="174"/>
        <v>0</v>
      </c>
      <c r="BF556" s="196">
        <f t="shared" si="175"/>
        <v>0</v>
      </c>
      <c r="BG556" s="196">
        <f t="shared" si="176"/>
        <v>0</v>
      </c>
      <c r="BH556" s="196">
        <f t="shared" si="177"/>
        <v>0</v>
      </c>
      <c r="BI556" s="196">
        <f t="shared" si="178"/>
        <v>0</v>
      </c>
      <c r="BJ556" s="14" t="s">
        <v>169</v>
      </c>
      <c r="BK556" s="197">
        <f t="shared" si="179"/>
        <v>0</v>
      </c>
      <c r="BL556" s="14" t="s">
        <v>168</v>
      </c>
      <c r="BM556" s="195" t="s">
        <v>2009</v>
      </c>
    </row>
    <row r="557" spans="1:65" s="2" customFormat="1" ht="16.5" customHeight="1">
      <c r="A557" s="31"/>
      <c r="B557" s="32"/>
      <c r="C557" s="198" t="s">
        <v>2010</v>
      </c>
      <c r="D557" s="198" t="s">
        <v>272</v>
      </c>
      <c r="E557" s="199" t="s">
        <v>2011</v>
      </c>
      <c r="F557" s="200" t="s">
        <v>2012</v>
      </c>
      <c r="G557" s="201" t="s">
        <v>269</v>
      </c>
      <c r="H557" s="202">
        <v>18</v>
      </c>
      <c r="I557" s="203"/>
      <c r="J557" s="202">
        <f t="shared" si="170"/>
        <v>0</v>
      </c>
      <c r="K557" s="204"/>
      <c r="L557" s="205"/>
      <c r="M557" s="206" t="s">
        <v>1</v>
      </c>
      <c r="N557" s="207" t="s">
        <v>43</v>
      </c>
      <c r="O557" s="68"/>
      <c r="P557" s="193">
        <f t="shared" si="171"/>
        <v>0</v>
      </c>
      <c r="Q557" s="193">
        <v>5.0000000000000002E-5</v>
      </c>
      <c r="R557" s="193">
        <f t="shared" si="172"/>
        <v>9.0000000000000008E-4</v>
      </c>
      <c r="S557" s="193">
        <v>0</v>
      </c>
      <c r="T557" s="194">
        <f t="shared" si="173"/>
        <v>0</v>
      </c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R557" s="195" t="s">
        <v>194</v>
      </c>
      <c r="AT557" s="195" t="s">
        <v>272</v>
      </c>
      <c r="AU557" s="195" t="s">
        <v>169</v>
      </c>
      <c r="AY557" s="14" t="s">
        <v>161</v>
      </c>
      <c r="BE557" s="196">
        <f t="shared" si="174"/>
        <v>0</v>
      </c>
      <c r="BF557" s="196">
        <f t="shared" si="175"/>
        <v>0</v>
      </c>
      <c r="BG557" s="196">
        <f t="shared" si="176"/>
        <v>0</v>
      </c>
      <c r="BH557" s="196">
        <f t="shared" si="177"/>
        <v>0</v>
      </c>
      <c r="BI557" s="196">
        <f t="shared" si="178"/>
        <v>0</v>
      </c>
      <c r="BJ557" s="14" t="s">
        <v>169</v>
      </c>
      <c r="BK557" s="197">
        <f t="shared" si="179"/>
        <v>0</v>
      </c>
      <c r="BL557" s="14" t="s">
        <v>168</v>
      </c>
      <c r="BM557" s="195" t="s">
        <v>2013</v>
      </c>
    </row>
    <row r="558" spans="1:65" s="2" customFormat="1" ht="21.75" customHeight="1">
      <c r="A558" s="31"/>
      <c r="B558" s="32"/>
      <c r="C558" s="184" t="s">
        <v>2014</v>
      </c>
      <c r="D558" s="184" t="s">
        <v>164</v>
      </c>
      <c r="E558" s="185" t="s">
        <v>2015</v>
      </c>
      <c r="F558" s="186" t="s">
        <v>2016</v>
      </c>
      <c r="G558" s="187" t="s">
        <v>269</v>
      </c>
      <c r="H558" s="188">
        <v>38</v>
      </c>
      <c r="I558" s="189"/>
      <c r="J558" s="188">
        <f t="shared" si="170"/>
        <v>0</v>
      </c>
      <c r="K558" s="190"/>
      <c r="L558" s="36"/>
      <c r="M558" s="191" t="s">
        <v>1</v>
      </c>
      <c r="N558" s="192" t="s">
        <v>43</v>
      </c>
      <c r="O558" s="68"/>
      <c r="P558" s="193">
        <f t="shared" si="171"/>
        <v>0</v>
      </c>
      <c r="Q558" s="193">
        <v>0</v>
      </c>
      <c r="R558" s="193">
        <f t="shared" si="172"/>
        <v>0</v>
      </c>
      <c r="S558" s="193">
        <v>0</v>
      </c>
      <c r="T558" s="194">
        <f t="shared" si="173"/>
        <v>0</v>
      </c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R558" s="195" t="s">
        <v>168</v>
      </c>
      <c r="AT558" s="195" t="s">
        <v>164</v>
      </c>
      <c r="AU558" s="195" t="s">
        <v>169</v>
      </c>
      <c r="AY558" s="14" t="s">
        <v>161</v>
      </c>
      <c r="BE558" s="196">
        <f t="shared" si="174"/>
        <v>0</v>
      </c>
      <c r="BF558" s="196">
        <f t="shared" si="175"/>
        <v>0</v>
      </c>
      <c r="BG558" s="196">
        <f t="shared" si="176"/>
        <v>0</v>
      </c>
      <c r="BH558" s="196">
        <f t="shared" si="177"/>
        <v>0</v>
      </c>
      <c r="BI558" s="196">
        <f t="shared" si="178"/>
        <v>0</v>
      </c>
      <c r="BJ558" s="14" t="s">
        <v>169</v>
      </c>
      <c r="BK558" s="197">
        <f t="shared" si="179"/>
        <v>0</v>
      </c>
      <c r="BL558" s="14" t="s">
        <v>168</v>
      </c>
      <c r="BM558" s="195" t="s">
        <v>2017</v>
      </c>
    </row>
    <row r="559" spans="1:65" s="2" customFormat="1" ht="16.5" customHeight="1">
      <c r="A559" s="31"/>
      <c r="B559" s="32"/>
      <c r="C559" s="198" t="s">
        <v>2018</v>
      </c>
      <c r="D559" s="198" t="s">
        <v>272</v>
      </c>
      <c r="E559" s="199" t="s">
        <v>2019</v>
      </c>
      <c r="F559" s="200" t="s">
        <v>2020</v>
      </c>
      <c r="G559" s="201" t="s">
        <v>269</v>
      </c>
      <c r="H559" s="202">
        <v>38</v>
      </c>
      <c r="I559" s="203"/>
      <c r="J559" s="202">
        <f t="shared" si="170"/>
        <v>0</v>
      </c>
      <c r="K559" s="204"/>
      <c r="L559" s="205"/>
      <c r="M559" s="206" t="s">
        <v>1</v>
      </c>
      <c r="N559" s="207" t="s">
        <v>43</v>
      </c>
      <c r="O559" s="68"/>
      <c r="P559" s="193">
        <f t="shared" si="171"/>
        <v>0</v>
      </c>
      <c r="Q559" s="193">
        <v>5.0000000000000002E-5</v>
      </c>
      <c r="R559" s="193">
        <f t="shared" si="172"/>
        <v>1.9E-3</v>
      </c>
      <c r="S559" s="193">
        <v>0</v>
      </c>
      <c r="T559" s="194">
        <f t="shared" si="173"/>
        <v>0</v>
      </c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R559" s="195" t="s">
        <v>194</v>
      </c>
      <c r="AT559" s="195" t="s">
        <v>272</v>
      </c>
      <c r="AU559" s="195" t="s">
        <v>169</v>
      </c>
      <c r="AY559" s="14" t="s">
        <v>161</v>
      </c>
      <c r="BE559" s="196">
        <f t="shared" si="174"/>
        <v>0</v>
      </c>
      <c r="BF559" s="196">
        <f t="shared" si="175"/>
        <v>0</v>
      </c>
      <c r="BG559" s="196">
        <f t="shared" si="176"/>
        <v>0</v>
      </c>
      <c r="BH559" s="196">
        <f t="shared" si="177"/>
        <v>0</v>
      </c>
      <c r="BI559" s="196">
        <f t="shared" si="178"/>
        <v>0</v>
      </c>
      <c r="BJ559" s="14" t="s">
        <v>169</v>
      </c>
      <c r="BK559" s="197">
        <f t="shared" si="179"/>
        <v>0</v>
      </c>
      <c r="BL559" s="14" t="s">
        <v>168</v>
      </c>
      <c r="BM559" s="195" t="s">
        <v>2021</v>
      </c>
    </row>
    <row r="560" spans="1:65" s="2" customFormat="1" ht="16.5" customHeight="1">
      <c r="A560" s="31"/>
      <c r="B560" s="32"/>
      <c r="C560" s="184" t="s">
        <v>2022</v>
      </c>
      <c r="D560" s="184" t="s">
        <v>164</v>
      </c>
      <c r="E560" s="185" t="s">
        <v>2023</v>
      </c>
      <c r="F560" s="186" t="s">
        <v>2024</v>
      </c>
      <c r="G560" s="187" t="s">
        <v>269</v>
      </c>
      <c r="H560" s="188">
        <v>8</v>
      </c>
      <c r="I560" s="189"/>
      <c r="J560" s="188">
        <f t="shared" si="170"/>
        <v>0</v>
      </c>
      <c r="K560" s="190"/>
      <c r="L560" s="36"/>
      <c r="M560" s="191" t="s">
        <v>1</v>
      </c>
      <c r="N560" s="192" t="s">
        <v>43</v>
      </c>
      <c r="O560" s="68"/>
      <c r="P560" s="193">
        <f t="shared" si="171"/>
        <v>0</v>
      </c>
      <c r="Q560" s="193">
        <v>0</v>
      </c>
      <c r="R560" s="193">
        <f t="shared" si="172"/>
        <v>0</v>
      </c>
      <c r="S560" s="193">
        <v>0</v>
      </c>
      <c r="T560" s="194">
        <f t="shared" si="173"/>
        <v>0</v>
      </c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R560" s="195" t="s">
        <v>168</v>
      </c>
      <c r="AT560" s="195" t="s">
        <v>164</v>
      </c>
      <c r="AU560" s="195" t="s">
        <v>169</v>
      </c>
      <c r="AY560" s="14" t="s">
        <v>161</v>
      </c>
      <c r="BE560" s="196">
        <f t="shared" si="174"/>
        <v>0</v>
      </c>
      <c r="BF560" s="196">
        <f t="shared" si="175"/>
        <v>0</v>
      </c>
      <c r="BG560" s="196">
        <f t="shared" si="176"/>
        <v>0</v>
      </c>
      <c r="BH560" s="196">
        <f t="shared" si="177"/>
        <v>0</v>
      </c>
      <c r="BI560" s="196">
        <f t="shared" si="178"/>
        <v>0</v>
      </c>
      <c r="BJ560" s="14" t="s">
        <v>169</v>
      </c>
      <c r="BK560" s="197">
        <f t="shared" si="179"/>
        <v>0</v>
      </c>
      <c r="BL560" s="14" t="s">
        <v>168</v>
      </c>
      <c r="BM560" s="195" t="s">
        <v>2025</v>
      </c>
    </row>
    <row r="561" spans="1:65" s="2" customFormat="1" ht="21.75" customHeight="1">
      <c r="A561" s="31"/>
      <c r="B561" s="32"/>
      <c r="C561" s="184" t="s">
        <v>2026</v>
      </c>
      <c r="D561" s="184" t="s">
        <v>164</v>
      </c>
      <c r="E561" s="185" t="s">
        <v>2027</v>
      </c>
      <c r="F561" s="186" t="s">
        <v>2028</v>
      </c>
      <c r="G561" s="187" t="s">
        <v>269</v>
      </c>
      <c r="H561" s="188">
        <v>20</v>
      </c>
      <c r="I561" s="189"/>
      <c r="J561" s="188">
        <f t="shared" si="170"/>
        <v>0</v>
      </c>
      <c r="K561" s="190"/>
      <c r="L561" s="36"/>
      <c r="M561" s="191" t="s">
        <v>1</v>
      </c>
      <c r="N561" s="192" t="s">
        <v>43</v>
      </c>
      <c r="O561" s="68"/>
      <c r="P561" s="193">
        <f t="shared" si="171"/>
        <v>0</v>
      </c>
      <c r="Q561" s="193">
        <v>0</v>
      </c>
      <c r="R561" s="193">
        <f t="shared" si="172"/>
        <v>0</v>
      </c>
      <c r="S561" s="193">
        <v>0</v>
      </c>
      <c r="T561" s="194">
        <f t="shared" si="173"/>
        <v>0</v>
      </c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R561" s="195" t="s">
        <v>168</v>
      </c>
      <c r="AT561" s="195" t="s">
        <v>164</v>
      </c>
      <c r="AU561" s="195" t="s">
        <v>169</v>
      </c>
      <c r="AY561" s="14" t="s">
        <v>161</v>
      </c>
      <c r="BE561" s="196">
        <f t="shared" si="174"/>
        <v>0</v>
      </c>
      <c r="BF561" s="196">
        <f t="shared" si="175"/>
        <v>0</v>
      </c>
      <c r="BG561" s="196">
        <f t="shared" si="176"/>
        <v>0</v>
      </c>
      <c r="BH561" s="196">
        <f t="shared" si="177"/>
        <v>0</v>
      </c>
      <c r="BI561" s="196">
        <f t="shared" si="178"/>
        <v>0</v>
      </c>
      <c r="BJ561" s="14" t="s">
        <v>169</v>
      </c>
      <c r="BK561" s="197">
        <f t="shared" si="179"/>
        <v>0</v>
      </c>
      <c r="BL561" s="14" t="s">
        <v>168</v>
      </c>
      <c r="BM561" s="195" t="s">
        <v>2029</v>
      </c>
    </row>
    <row r="562" spans="1:65" s="2" customFormat="1" ht="16.5" customHeight="1">
      <c r="A562" s="31"/>
      <c r="B562" s="32"/>
      <c r="C562" s="198" t="s">
        <v>2030</v>
      </c>
      <c r="D562" s="198" t="s">
        <v>272</v>
      </c>
      <c r="E562" s="199" t="s">
        <v>2031</v>
      </c>
      <c r="F562" s="200" t="s">
        <v>2032</v>
      </c>
      <c r="G562" s="201" t="s">
        <v>269</v>
      </c>
      <c r="H562" s="202">
        <v>20</v>
      </c>
      <c r="I562" s="203"/>
      <c r="J562" s="202">
        <f t="shared" si="170"/>
        <v>0</v>
      </c>
      <c r="K562" s="204"/>
      <c r="L562" s="205"/>
      <c r="M562" s="206" t="s">
        <v>1</v>
      </c>
      <c r="N562" s="207" t="s">
        <v>43</v>
      </c>
      <c r="O562" s="68"/>
      <c r="P562" s="193">
        <f t="shared" si="171"/>
        <v>0</v>
      </c>
      <c r="Q562" s="193">
        <v>5.0000000000000002E-5</v>
      </c>
      <c r="R562" s="193">
        <f t="shared" si="172"/>
        <v>1E-3</v>
      </c>
      <c r="S562" s="193">
        <v>0</v>
      </c>
      <c r="T562" s="194">
        <f t="shared" si="173"/>
        <v>0</v>
      </c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R562" s="195" t="s">
        <v>194</v>
      </c>
      <c r="AT562" s="195" t="s">
        <v>272</v>
      </c>
      <c r="AU562" s="195" t="s">
        <v>169</v>
      </c>
      <c r="AY562" s="14" t="s">
        <v>161</v>
      </c>
      <c r="BE562" s="196">
        <f t="shared" si="174"/>
        <v>0</v>
      </c>
      <c r="BF562" s="196">
        <f t="shared" si="175"/>
        <v>0</v>
      </c>
      <c r="BG562" s="196">
        <f t="shared" si="176"/>
        <v>0</v>
      </c>
      <c r="BH562" s="196">
        <f t="shared" si="177"/>
        <v>0</v>
      </c>
      <c r="BI562" s="196">
        <f t="shared" si="178"/>
        <v>0</v>
      </c>
      <c r="BJ562" s="14" t="s">
        <v>169</v>
      </c>
      <c r="BK562" s="197">
        <f t="shared" si="179"/>
        <v>0</v>
      </c>
      <c r="BL562" s="14" t="s">
        <v>168</v>
      </c>
      <c r="BM562" s="195" t="s">
        <v>2033</v>
      </c>
    </row>
    <row r="563" spans="1:65" s="2" customFormat="1" ht="21.75" customHeight="1">
      <c r="A563" s="31"/>
      <c r="B563" s="32"/>
      <c r="C563" s="184" t="s">
        <v>2034</v>
      </c>
      <c r="D563" s="184" t="s">
        <v>164</v>
      </c>
      <c r="E563" s="185" t="s">
        <v>2035</v>
      </c>
      <c r="F563" s="186" t="s">
        <v>2036</v>
      </c>
      <c r="G563" s="187" t="s">
        <v>269</v>
      </c>
      <c r="H563" s="188">
        <v>10</v>
      </c>
      <c r="I563" s="189"/>
      <c r="J563" s="188">
        <f t="shared" si="170"/>
        <v>0</v>
      </c>
      <c r="K563" s="190"/>
      <c r="L563" s="36"/>
      <c r="M563" s="191" t="s">
        <v>1</v>
      </c>
      <c r="N563" s="192" t="s">
        <v>43</v>
      </c>
      <c r="O563" s="68"/>
      <c r="P563" s="193">
        <f t="shared" si="171"/>
        <v>0</v>
      </c>
      <c r="Q563" s="193">
        <v>0</v>
      </c>
      <c r="R563" s="193">
        <f t="shared" si="172"/>
        <v>0</v>
      </c>
      <c r="S563" s="193">
        <v>0</v>
      </c>
      <c r="T563" s="194">
        <f t="shared" si="173"/>
        <v>0</v>
      </c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R563" s="195" t="s">
        <v>168</v>
      </c>
      <c r="AT563" s="195" t="s">
        <v>164</v>
      </c>
      <c r="AU563" s="195" t="s">
        <v>169</v>
      </c>
      <c r="AY563" s="14" t="s">
        <v>161</v>
      </c>
      <c r="BE563" s="196">
        <f t="shared" si="174"/>
        <v>0</v>
      </c>
      <c r="BF563" s="196">
        <f t="shared" si="175"/>
        <v>0</v>
      </c>
      <c r="BG563" s="196">
        <f t="shared" si="176"/>
        <v>0</v>
      </c>
      <c r="BH563" s="196">
        <f t="shared" si="177"/>
        <v>0</v>
      </c>
      <c r="BI563" s="196">
        <f t="shared" si="178"/>
        <v>0</v>
      </c>
      <c r="BJ563" s="14" t="s">
        <v>169</v>
      </c>
      <c r="BK563" s="197">
        <f t="shared" si="179"/>
        <v>0</v>
      </c>
      <c r="BL563" s="14" t="s">
        <v>168</v>
      </c>
      <c r="BM563" s="195" t="s">
        <v>2037</v>
      </c>
    </row>
    <row r="564" spans="1:65" s="2" customFormat="1" ht="21.75" customHeight="1">
      <c r="A564" s="31"/>
      <c r="B564" s="32"/>
      <c r="C564" s="198" t="s">
        <v>2038</v>
      </c>
      <c r="D564" s="198" t="s">
        <v>272</v>
      </c>
      <c r="E564" s="199" t="s">
        <v>2039</v>
      </c>
      <c r="F564" s="200" t="s">
        <v>2040</v>
      </c>
      <c r="G564" s="201" t="s">
        <v>269</v>
      </c>
      <c r="H564" s="202">
        <v>10</v>
      </c>
      <c r="I564" s="203"/>
      <c r="J564" s="202">
        <f t="shared" si="170"/>
        <v>0</v>
      </c>
      <c r="K564" s="204"/>
      <c r="L564" s="205"/>
      <c r="M564" s="206" t="s">
        <v>1</v>
      </c>
      <c r="N564" s="207" t="s">
        <v>43</v>
      </c>
      <c r="O564" s="68"/>
      <c r="P564" s="193">
        <f t="shared" si="171"/>
        <v>0</v>
      </c>
      <c r="Q564" s="193">
        <v>6.9999999999999994E-5</v>
      </c>
      <c r="R564" s="193">
        <f t="shared" si="172"/>
        <v>6.9999999999999988E-4</v>
      </c>
      <c r="S564" s="193">
        <v>0</v>
      </c>
      <c r="T564" s="194">
        <f t="shared" si="173"/>
        <v>0</v>
      </c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R564" s="195" t="s">
        <v>194</v>
      </c>
      <c r="AT564" s="195" t="s">
        <v>272</v>
      </c>
      <c r="AU564" s="195" t="s">
        <v>169</v>
      </c>
      <c r="AY564" s="14" t="s">
        <v>161</v>
      </c>
      <c r="BE564" s="196">
        <f t="shared" si="174"/>
        <v>0</v>
      </c>
      <c r="BF564" s="196">
        <f t="shared" si="175"/>
        <v>0</v>
      </c>
      <c r="BG564" s="196">
        <f t="shared" si="176"/>
        <v>0</v>
      </c>
      <c r="BH564" s="196">
        <f t="shared" si="177"/>
        <v>0</v>
      </c>
      <c r="BI564" s="196">
        <f t="shared" si="178"/>
        <v>0</v>
      </c>
      <c r="BJ564" s="14" t="s">
        <v>169</v>
      </c>
      <c r="BK564" s="197">
        <f t="shared" si="179"/>
        <v>0</v>
      </c>
      <c r="BL564" s="14" t="s">
        <v>168</v>
      </c>
      <c r="BM564" s="195" t="s">
        <v>2041</v>
      </c>
    </row>
    <row r="565" spans="1:65" s="2" customFormat="1" ht="21.75" customHeight="1">
      <c r="A565" s="31"/>
      <c r="B565" s="32"/>
      <c r="C565" s="184" t="s">
        <v>2042</v>
      </c>
      <c r="D565" s="184" t="s">
        <v>164</v>
      </c>
      <c r="E565" s="185" t="s">
        <v>2043</v>
      </c>
      <c r="F565" s="186" t="s">
        <v>2044</v>
      </c>
      <c r="G565" s="187" t="s">
        <v>269</v>
      </c>
      <c r="H565" s="188">
        <v>118</v>
      </c>
      <c r="I565" s="189"/>
      <c r="J565" s="188">
        <f t="shared" ref="J565:J596" si="180">ROUND(I565*H565,3)</f>
        <v>0</v>
      </c>
      <c r="K565" s="190"/>
      <c r="L565" s="36"/>
      <c r="M565" s="191" t="s">
        <v>1</v>
      </c>
      <c r="N565" s="192" t="s">
        <v>43</v>
      </c>
      <c r="O565" s="68"/>
      <c r="P565" s="193">
        <f t="shared" ref="P565:P596" si="181">O565*H565</f>
        <v>0</v>
      </c>
      <c r="Q565" s="193">
        <v>0</v>
      </c>
      <c r="R565" s="193">
        <f t="shared" ref="R565:R596" si="182">Q565*H565</f>
        <v>0</v>
      </c>
      <c r="S565" s="193">
        <v>0</v>
      </c>
      <c r="T565" s="194">
        <f t="shared" ref="T565:T596" si="183">S565*H565</f>
        <v>0</v>
      </c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R565" s="195" t="s">
        <v>168</v>
      </c>
      <c r="AT565" s="195" t="s">
        <v>164</v>
      </c>
      <c r="AU565" s="195" t="s">
        <v>169</v>
      </c>
      <c r="AY565" s="14" t="s">
        <v>161</v>
      </c>
      <c r="BE565" s="196">
        <f t="shared" ref="BE565:BE596" si="184">IF(N565="základná",J565,0)</f>
        <v>0</v>
      </c>
      <c r="BF565" s="196">
        <f t="shared" ref="BF565:BF596" si="185">IF(N565="znížená",J565,0)</f>
        <v>0</v>
      </c>
      <c r="BG565" s="196">
        <f t="shared" ref="BG565:BG596" si="186">IF(N565="zákl. prenesená",J565,0)</f>
        <v>0</v>
      </c>
      <c r="BH565" s="196">
        <f t="shared" ref="BH565:BH596" si="187">IF(N565="zníž. prenesená",J565,0)</f>
        <v>0</v>
      </c>
      <c r="BI565" s="196">
        <f t="shared" ref="BI565:BI596" si="188">IF(N565="nulová",J565,0)</f>
        <v>0</v>
      </c>
      <c r="BJ565" s="14" t="s">
        <v>169</v>
      </c>
      <c r="BK565" s="197">
        <f t="shared" ref="BK565:BK596" si="189">ROUND(I565*H565,3)</f>
        <v>0</v>
      </c>
      <c r="BL565" s="14" t="s">
        <v>168</v>
      </c>
      <c r="BM565" s="195" t="s">
        <v>2045</v>
      </c>
    </row>
    <row r="566" spans="1:65" s="2" customFormat="1" ht="16.5" customHeight="1">
      <c r="A566" s="31"/>
      <c r="B566" s="32"/>
      <c r="C566" s="198" t="s">
        <v>2046</v>
      </c>
      <c r="D566" s="198" t="s">
        <v>272</v>
      </c>
      <c r="E566" s="199" t="s">
        <v>2047</v>
      </c>
      <c r="F566" s="200" t="s">
        <v>2048</v>
      </c>
      <c r="G566" s="201" t="s">
        <v>269</v>
      </c>
      <c r="H566" s="202">
        <v>118</v>
      </c>
      <c r="I566" s="203"/>
      <c r="J566" s="202">
        <f t="shared" si="180"/>
        <v>0</v>
      </c>
      <c r="K566" s="204"/>
      <c r="L566" s="205"/>
      <c r="M566" s="206" t="s">
        <v>1</v>
      </c>
      <c r="N566" s="207" t="s">
        <v>43</v>
      </c>
      <c r="O566" s="68"/>
      <c r="P566" s="193">
        <f t="shared" si="181"/>
        <v>0</v>
      </c>
      <c r="Q566" s="193">
        <v>1E-4</v>
      </c>
      <c r="R566" s="193">
        <f t="shared" si="182"/>
        <v>1.18E-2</v>
      </c>
      <c r="S566" s="193">
        <v>0</v>
      </c>
      <c r="T566" s="194">
        <f t="shared" si="183"/>
        <v>0</v>
      </c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R566" s="195" t="s">
        <v>194</v>
      </c>
      <c r="AT566" s="195" t="s">
        <v>272</v>
      </c>
      <c r="AU566" s="195" t="s">
        <v>169</v>
      </c>
      <c r="AY566" s="14" t="s">
        <v>161</v>
      </c>
      <c r="BE566" s="196">
        <f t="shared" si="184"/>
        <v>0</v>
      </c>
      <c r="BF566" s="196">
        <f t="shared" si="185"/>
        <v>0</v>
      </c>
      <c r="BG566" s="196">
        <f t="shared" si="186"/>
        <v>0</v>
      </c>
      <c r="BH566" s="196">
        <f t="shared" si="187"/>
        <v>0</v>
      </c>
      <c r="BI566" s="196">
        <f t="shared" si="188"/>
        <v>0</v>
      </c>
      <c r="BJ566" s="14" t="s">
        <v>169</v>
      </c>
      <c r="BK566" s="197">
        <f t="shared" si="189"/>
        <v>0</v>
      </c>
      <c r="BL566" s="14" t="s">
        <v>168</v>
      </c>
      <c r="BM566" s="195" t="s">
        <v>2049</v>
      </c>
    </row>
    <row r="567" spans="1:65" s="2" customFormat="1" ht="16.5" customHeight="1">
      <c r="A567" s="31"/>
      <c r="B567" s="32"/>
      <c r="C567" s="184" t="s">
        <v>2050</v>
      </c>
      <c r="D567" s="184" t="s">
        <v>164</v>
      </c>
      <c r="E567" s="185" t="s">
        <v>2051</v>
      </c>
      <c r="F567" s="186" t="s">
        <v>2052</v>
      </c>
      <c r="G567" s="187" t="s">
        <v>269</v>
      </c>
      <c r="H567" s="188">
        <v>84</v>
      </c>
      <c r="I567" s="189"/>
      <c r="J567" s="188">
        <f t="shared" si="180"/>
        <v>0</v>
      </c>
      <c r="K567" s="190"/>
      <c r="L567" s="36"/>
      <c r="M567" s="191" t="s">
        <v>1</v>
      </c>
      <c r="N567" s="192" t="s">
        <v>43</v>
      </c>
      <c r="O567" s="68"/>
      <c r="P567" s="193">
        <f t="shared" si="181"/>
        <v>0</v>
      </c>
      <c r="Q567" s="193">
        <v>0</v>
      </c>
      <c r="R567" s="193">
        <f t="shared" si="182"/>
        <v>0</v>
      </c>
      <c r="S567" s="193">
        <v>0</v>
      </c>
      <c r="T567" s="194">
        <f t="shared" si="183"/>
        <v>0</v>
      </c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R567" s="195" t="s">
        <v>168</v>
      </c>
      <c r="AT567" s="195" t="s">
        <v>164</v>
      </c>
      <c r="AU567" s="195" t="s">
        <v>169</v>
      </c>
      <c r="AY567" s="14" t="s">
        <v>161</v>
      </c>
      <c r="BE567" s="196">
        <f t="shared" si="184"/>
        <v>0</v>
      </c>
      <c r="BF567" s="196">
        <f t="shared" si="185"/>
        <v>0</v>
      </c>
      <c r="BG567" s="196">
        <f t="shared" si="186"/>
        <v>0</v>
      </c>
      <c r="BH567" s="196">
        <f t="shared" si="187"/>
        <v>0</v>
      </c>
      <c r="BI567" s="196">
        <f t="shared" si="188"/>
        <v>0</v>
      </c>
      <c r="BJ567" s="14" t="s">
        <v>169</v>
      </c>
      <c r="BK567" s="197">
        <f t="shared" si="189"/>
        <v>0</v>
      </c>
      <c r="BL567" s="14" t="s">
        <v>168</v>
      </c>
      <c r="BM567" s="195" t="s">
        <v>2053</v>
      </c>
    </row>
    <row r="568" spans="1:65" s="2" customFormat="1" ht="16.5" customHeight="1">
      <c r="A568" s="31"/>
      <c r="B568" s="32"/>
      <c r="C568" s="198" t="s">
        <v>2054</v>
      </c>
      <c r="D568" s="198" t="s">
        <v>272</v>
      </c>
      <c r="E568" s="199" t="s">
        <v>2055</v>
      </c>
      <c r="F568" s="200" t="s">
        <v>2056</v>
      </c>
      <c r="G568" s="201" t="s">
        <v>269</v>
      </c>
      <c r="H568" s="202">
        <v>34</v>
      </c>
      <c r="I568" s="203"/>
      <c r="J568" s="202">
        <f t="shared" si="180"/>
        <v>0</v>
      </c>
      <c r="K568" s="204"/>
      <c r="L568" s="205"/>
      <c r="M568" s="206" t="s">
        <v>1</v>
      </c>
      <c r="N568" s="207" t="s">
        <v>43</v>
      </c>
      <c r="O568" s="68"/>
      <c r="P568" s="193">
        <f t="shared" si="181"/>
        <v>0</v>
      </c>
      <c r="Q568" s="193">
        <v>0</v>
      </c>
      <c r="R568" s="193">
        <f t="shared" si="182"/>
        <v>0</v>
      </c>
      <c r="S568" s="193">
        <v>0</v>
      </c>
      <c r="T568" s="194">
        <f t="shared" si="183"/>
        <v>0</v>
      </c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R568" s="195" t="s">
        <v>194</v>
      </c>
      <c r="AT568" s="195" t="s">
        <v>272</v>
      </c>
      <c r="AU568" s="195" t="s">
        <v>169</v>
      </c>
      <c r="AY568" s="14" t="s">
        <v>161</v>
      </c>
      <c r="BE568" s="196">
        <f t="shared" si="184"/>
        <v>0</v>
      </c>
      <c r="BF568" s="196">
        <f t="shared" si="185"/>
        <v>0</v>
      </c>
      <c r="BG568" s="196">
        <f t="shared" si="186"/>
        <v>0</v>
      </c>
      <c r="BH568" s="196">
        <f t="shared" si="187"/>
        <v>0</v>
      </c>
      <c r="BI568" s="196">
        <f t="shared" si="188"/>
        <v>0</v>
      </c>
      <c r="BJ568" s="14" t="s">
        <v>169</v>
      </c>
      <c r="BK568" s="197">
        <f t="shared" si="189"/>
        <v>0</v>
      </c>
      <c r="BL568" s="14" t="s">
        <v>168</v>
      </c>
      <c r="BM568" s="195" t="s">
        <v>2057</v>
      </c>
    </row>
    <row r="569" spans="1:65" s="2" customFormat="1" ht="16.5" customHeight="1">
      <c r="A569" s="31"/>
      <c r="B569" s="32"/>
      <c r="C569" s="198" t="s">
        <v>2058</v>
      </c>
      <c r="D569" s="198" t="s">
        <v>272</v>
      </c>
      <c r="E569" s="199" t="s">
        <v>2059</v>
      </c>
      <c r="F569" s="200" t="s">
        <v>2060</v>
      </c>
      <c r="G569" s="201" t="s">
        <v>269</v>
      </c>
      <c r="H569" s="202">
        <v>24</v>
      </c>
      <c r="I569" s="203"/>
      <c r="J569" s="202">
        <f t="shared" si="180"/>
        <v>0</v>
      </c>
      <c r="K569" s="204"/>
      <c r="L569" s="205"/>
      <c r="M569" s="206" t="s">
        <v>1</v>
      </c>
      <c r="N569" s="207" t="s">
        <v>43</v>
      </c>
      <c r="O569" s="68"/>
      <c r="P569" s="193">
        <f t="shared" si="181"/>
        <v>0</v>
      </c>
      <c r="Q569" s="193">
        <v>0</v>
      </c>
      <c r="R569" s="193">
        <f t="shared" si="182"/>
        <v>0</v>
      </c>
      <c r="S569" s="193">
        <v>0</v>
      </c>
      <c r="T569" s="194">
        <f t="shared" si="183"/>
        <v>0</v>
      </c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R569" s="195" t="s">
        <v>194</v>
      </c>
      <c r="AT569" s="195" t="s">
        <v>272</v>
      </c>
      <c r="AU569" s="195" t="s">
        <v>169</v>
      </c>
      <c r="AY569" s="14" t="s">
        <v>161</v>
      </c>
      <c r="BE569" s="196">
        <f t="shared" si="184"/>
        <v>0</v>
      </c>
      <c r="BF569" s="196">
        <f t="shared" si="185"/>
        <v>0</v>
      </c>
      <c r="BG569" s="196">
        <f t="shared" si="186"/>
        <v>0</v>
      </c>
      <c r="BH569" s="196">
        <f t="shared" si="187"/>
        <v>0</v>
      </c>
      <c r="BI569" s="196">
        <f t="shared" si="188"/>
        <v>0</v>
      </c>
      <c r="BJ569" s="14" t="s">
        <v>169</v>
      </c>
      <c r="BK569" s="197">
        <f t="shared" si="189"/>
        <v>0</v>
      </c>
      <c r="BL569" s="14" t="s">
        <v>168</v>
      </c>
      <c r="BM569" s="195" t="s">
        <v>2061</v>
      </c>
    </row>
    <row r="570" spans="1:65" s="2" customFormat="1" ht="16.5" customHeight="1">
      <c r="A570" s="31"/>
      <c r="B570" s="32"/>
      <c r="C570" s="198" t="s">
        <v>2062</v>
      </c>
      <c r="D570" s="198" t="s">
        <v>272</v>
      </c>
      <c r="E570" s="199" t="s">
        <v>2063</v>
      </c>
      <c r="F570" s="200" t="s">
        <v>2064</v>
      </c>
      <c r="G570" s="201" t="s">
        <v>269</v>
      </c>
      <c r="H570" s="202">
        <v>10</v>
      </c>
      <c r="I570" s="203"/>
      <c r="J570" s="202">
        <f t="shared" si="180"/>
        <v>0</v>
      </c>
      <c r="K570" s="204"/>
      <c r="L570" s="205"/>
      <c r="M570" s="206" t="s">
        <v>1</v>
      </c>
      <c r="N570" s="207" t="s">
        <v>43</v>
      </c>
      <c r="O570" s="68"/>
      <c r="P570" s="193">
        <f t="shared" si="181"/>
        <v>0</v>
      </c>
      <c r="Q570" s="193">
        <v>0</v>
      </c>
      <c r="R570" s="193">
        <f t="shared" si="182"/>
        <v>0</v>
      </c>
      <c r="S570" s="193">
        <v>0</v>
      </c>
      <c r="T570" s="194">
        <f t="shared" si="183"/>
        <v>0</v>
      </c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R570" s="195" t="s">
        <v>194</v>
      </c>
      <c r="AT570" s="195" t="s">
        <v>272</v>
      </c>
      <c r="AU570" s="195" t="s">
        <v>169</v>
      </c>
      <c r="AY570" s="14" t="s">
        <v>161</v>
      </c>
      <c r="BE570" s="196">
        <f t="shared" si="184"/>
        <v>0</v>
      </c>
      <c r="BF570" s="196">
        <f t="shared" si="185"/>
        <v>0</v>
      </c>
      <c r="BG570" s="196">
        <f t="shared" si="186"/>
        <v>0</v>
      </c>
      <c r="BH570" s="196">
        <f t="shared" si="187"/>
        <v>0</v>
      </c>
      <c r="BI570" s="196">
        <f t="shared" si="188"/>
        <v>0</v>
      </c>
      <c r="BJ570" s="14" t="s">
        <v>169</v>
      </c>
      <c r="BK570" s="197">
        <f t="shared" si="189"/>
        <v>0</v>
      </c>
      <c r="BL570" s="14" t="s">
        <v>168</v>
      </c>
      <c r="BM570" s="195" t="s">
        <v>2065</v>
      </c>
    </row>
    <row r="571" spans="1:65" s="2" customFormat="1" ht="16.5" customHeight="1">
      <c r="A571" s="31"/>
      <c r="B571" s="32"/>
      <c r="C571" s="198" t="s">
        <v>2066</v>
      </c>
      <c r="D571" s="198" t="s">
        <v>272</v>
      </c>
      <c r="E571" s="199" t="s">
        <v>2067</v>
      </c>
      <c r="F571" s="200" t="s">
        <v>2068</v>
      </c>
      <c r="G571" s="201" t="s">
        <v>269</v>
      </c>
      <c r="H571" s="202">
        <v>1</v>
      </c>
      <c r="I571" s="203"/>
      <c r="J571" s="202">
        <f t="shared" si="180"/>
        <v>0</v>
      </c>
      <c r="K571" s="204"/>
      <c r="L571" s="205"/>
      <c r="M571" s="206" t="s">
        <v>1</v>
      </c>
      <c r="N571" s="207" t="s">
        <v>43</v>
      </c>
      <c r="O571" s="68"/>
      <c r="P571" s="193">
        <f t="shared" si="181"/>
        <v>0</v>
      </c>
      <c r="Q571" s="193">
        <v>4.2000000000000002E-4</v>
      </c>
      <c r="R571" s="193">
        <f t="shared" si="182"/>
        <v>4.2000000000000002E-4</v>
      </c>
      <c r="S571" s="193">
        <v>0</v>
      </c>
      <c r="T571" s="194">
        <f t="shared" si="183"/>
        <v>0</v>
      </c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R571" s="195" t="s">
        <v>194</v>
      </c>
      <c r="AT571" s="195" t="s">
        <v>272</v>
      </c>
      <c r="AU571" s="195" t="s">
        <v>169</v>
      </c>
      <c r="AY571" s="14" t="s">
        <v>161</v>
      </c>
      <c r="BE571" s="196">
        <f t="shared" si="184"/>
        <v>0</v>
      </c>
      <c r="BF571" s="196">
        <f t="shared" si="185"/>
        <v>0</v>
      </c>
      <c r="BG571" s="196">
        <f t="shared" si="186"/>
        <v>0</v>
      </c>
      <c r="BH571" s="196">
        <f t="shared" si="187"/>
        <v>0</v>
      </c>
      <c r="BI571" s="196">
        <f t="shared" si="188"/>
        <v>0</v>
      </c>
      <c r="BJ571" s="14" t="s">
        <v>169</v>
      </c>
      <c r="BK571" s="197">
        <f t="shared" si="189"/>
        <v>0</v>
      </c>
      <c r="BL571" s="14" t="s">
        <v>168</v>
      </c>
      <c r="BM571" s="195" t="s">
        <v>2069</v>
      </c>
    </row>
    <row r="572" spans="1:65" s="2" customFormat="1" ht="16.5" customHeight="1">
      <c r="A572" s="31"/>
      <c r="B572" s="32"/>
      <c r="C572" s="198" t="s">
        <v>2070</v>
      </c>
      <c r="D572" s="198" t="s">
        <v>272</v>
      </c>
      <c r="E572" s="199" t="s">
        <v>2071</v>
      </c>
      <c r="F572" s="200" t="s">
        <v>2072</v>
      </c>
      <c r="G572" s="201" t="s">
        <v>269</v>
      </c>
      <c r="H572" s="202">
        <v>1</v>
      </c>
      <c r="I572" s="203"/>
      <c r="J572" s="202">
        <f t="shared" si="180"/>
        <v>0</v>
      </c>
      <c r="K572" s="204"/>
      <c r="L572" s="205"/>
      <c r="M572" s="206" t="s">
        <v>1</v>
      </c>
      <c r="N572" s="207" t="s">
        <v>43</v>
      </c>
      <c r="O572" s="68"/>
      <c r="P572" s="193">
        <f t="shared" si="181"/>
        <v>0</v>
      </c>
      <c r="Q572" s="193">
        <v>4.2000000000000002E-4</v>
      </c>
      <c r="R572" s="193">
        <f t="shared" si="182"/>
        <v>4.2000000000000002E-4</v>
      </c>
      <c r="S572" s="193">
        <v>0</v>
      </c>
      <c r="T572" s="194">
        <f t="shared" si="183"/>
        <v>0</v>
      </c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R572" s="195" t="s">
        <v>703</v>
      </c>
      <c r="AT572" s="195" t="s">
        <v>272</v>
      </c>
      <c r="AU572" s="195" t="s">
        <v>169</v>
      </c>
      <c r="AY572" s="14" t="s">
        <v>161</v>
      </c>
      <c r="BE572" s="196">
        <f t="shared" si="184"/>
        <v>0</v>
      </c>
      <c r="BF572" s="196">
        <f t="shared" si="185"/>
        <v>0</v>
      </c>
      <c r="BG572" s="196">
        <f t="shared" si="186"/>
        <v>0</v>
      </c>
      <c r="BH572" s="196">
        <f t="shared" si="187"/>
        <v>0</v>
      </c>
      <c r="BI572" s="196">
        <f t="shared" si="188"/>
        <v>0</v>
      </c>
      <c r="BJ572" s="14" t="s">
        <v>169</v>
      </c>
      <c r="BK572" s="197">
        <f t="shared" si="189"/>
        <v>0</v>
      </c>
      <c r="BL572" s="14" t="s">
        <v>703</v>
      </c>
      <c r="BM572" s="195" t="s">
        <v>2073</v>
      </c>
    </row>
    <row r="573" spans="1:65" s="2" customFormat="1" ht="16.5" customHeight="1">
      <c r="A573" s="31"/>
      <c r="B573" s="32"/>
      <c r="C573" s="198" t="s">
        <v>2074</v>
      </c>
      <c r="D573" s="198" t="s">
        <v>272</v>
      </c>
      <c r="E573" s="199" t="s">
        <v>2075</v>
      </c>
      <c r="F573" s="200" t="s">
        <v>2076</v>
      </c>
      <c r="G573" s="201" t="s">
        <v>269</v>
      </c>
      <c r="H573" s="202">
        <v>8</v>
      </c>
      <c r="I573" s="203"/>
      <c r="J573" s="202">
        <f t="shared" si="180"/>
        <v>0</v>
      </c>
      <c r="K573" s="204"/>
      <c r="L573" s="205"/>
      <c r="M573" s="206" t="s">
        <v>1</v>
      </c>
      <c r="N573" s="207" t="s">
        <v>43</v>
      </c>
      <c r="O573" s="68"/>
      <c r="P573" s="193">
        <f t="shared" si="181"/>
        <v>0</v>
      </c>
      <c r="Q573" s="193">
        <v>2.5000000000000001E-4</v>
      </c>
      <c r="R573" s="193">
        <f t="shared" si="182"/>
        <v>2E-3</v>
      </c>
      <c r="S573" s="193">
        <v>0</v>
      </c>
      <c r="T573" s="194">
        <f t="shared" si="183"/>
        <v>0</v>
      </c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R573" s="195" t="s">
        <v>194</v>
      </c>
      <c r="AT573" s="195" t="s">
        <v>272</v>
      </c>
      <c r="AU573" s="195" t="s">
        <v>169</v>
      </c>
      <c r="AY573" s="14" t="s">
        <v>161</v>
      </c>
      <c r="BE573" s="196">
        <f t="shared" si="184"/>
        <v>0</v>
      </c>
      <c r="BF573" s="196">
        <f t="shared" si="185"/>
        <v>0</v>
      </c>
      <c r="BG573" s="196">
        <f t="shared" si="186"/>
        <v>0</v>
      </c>
      <c r="BH573" s="196">
        <f t="shared" si="187"/>
        <v>0</v>
      </c>
      <c r="BI573" s="196">
        <f t="shared" si="188"/>
        <v>0</v>
      </c>
      <c r="BJ573" s="14" t="s">
        <v>169</v>
      </c>
      <c r="BK573" s="197">
        <f t="shared" si="189"/>
        <v>0</v>
      </c>
      <c r="BL573" s="14" t="s">
        <v>168</v>
      </c>
      <c r="BM573" s="195" t="s">
        <v>2077</v>
      </c>
    </row>
    <row r="574" spans="1:65" s="2" customFormat="1" ht="16.5" customHeight="1">
      <c r="A574" s="31"/>
      <c r="B574" s="32"/>
      <c r="C574" s="198" t="s">
        <v>2078</v>
      </c>
      <c r="D574" s="198" t="s">
        <v>272</v>
      </c>
      <c r="E574" s="199" t="s">
        <v>2079</v>
      </c>
      <c r="F574" s="200" t="s">
        <v>2080</v>
      </c>
      <c r="G574" s="201" t="s">
        <v>269</v>
      </c>
      <c r="H574" s="202">
        <v>1</v>
      </c>
      <c r="I574" s="203"/>
      <c r="J574" s="202">
        <f t="shared" si="180"/>
        <v>0</v>
      </c>
      <c r="K574" s="204"/>
      <c r="L574" s="205"/>
      <c r="M574" s="206" t="s">
        <v>1</v>
      </c>
      <c r="N574" s="207" t="s">
        <v>43</v>
      </c>
      <c r="O574" s="68"/>
      <c r="P574" s="193">
        <f t="shared" si="181"/>
        <v>0</v>
      </c>
      <c r="Q574" s="193">
        <v>0</v>
      </c>
      <c r="R574" s="193">
        <f t="shared" si="182"/>
        <v>0</v>
      </c>
      <c r="S574" s="193">
        <v>0</v>
      </c>
      <c r="T574" s="194">
        <f t="shared" si="183"/>
        <v>0</v>
      </c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R574" s="195" t="s">
        <v>194</v>
      </c>
      <c r="AT574" s="195" t="s">
        <v>272</v>
      </c>
      <c r="AU574" s="195" t="s">
        <v>169</v>
      </c>
      <c r="AY574" s="14" t="s">
        <v>161</v>
      </c>
      <c r="BE574" s="196">
        <f t="shared" si="184"/>
        <v>0</v>
      </c>
      <c r="BF574" s="196">
        <f t="shared" si="185"/>
        <v>0</v>
      </c>
      <c r="BG574" s="196">
        <f t="shared" si="186"/>
        <v>0</v>
      </c>
      <c r="BH574" s="196">
        <f t="shared" si="187"/>
        <v>0</v>
      </c>
      <c r="BI574" s="196">
        <f t="shared" si="188"/>
        <v>0</v>
      </c>
      <c r="BJ574" s="14" t="s">
        <v>169</v>
      </c>
      <c r="BK574" s="197">
        <f t="shared" si="189"/>
        <v>0</v>
      </c>
      <c r="BL574" s="14" t="s">
        <v>168</v>
      </c>
      <c r="BM574" s="195" t="s">
        <v>2081</v>
      </c>
    </row>
    <row r="575" spans="1:65" s="2" customFormat="1" ht="16.5" customHeight="1">
      <c r="A575" s="31"/>
      <c r="B575" s="32"/>
      <c r="C575" s="198" t="s">
        <v>2082</v>
      </c>
      <c r="D575" s="198" t="s">
        <v>272</v>
      </c>
      <c r="E575" s="199" t="s">
        <v>2083</v>
      </c>
      <c r="F575" s="200" t="s">
        <v>2084</v>
      </c>
      <c r="G575" s="201" t="s">
        <v>269</v>
      </c>
      <c r="H575" s="202">
        <v>3</v>
      </c>
      <c r="I575" s="203"/>
      <c r="J575" s="202">
        <f t="shared" si="180"/>
        <v>0</v>
      </c>
      <c r="K575" s="204"/>
      <c r="L575" s="205"/>
      <c r="M575" s="206" t="s">
        <v>1</v>
      </c>
      <c r="N575" s="207" t="s">
        <v>43</v>
      </c>
      <c r="O575" s="68"/>
      <c r="P575" s="193">
        <f t="shared" si="181"/>
        <v>0</v>
      </c>
      <c r="Q575" s="193">
        <v>4.0000000000000002E-4</v>
      </c>
      <c r="R575" s="193">
        <f t="shared" si="182"/>
        <v>1.2000000000000001E-3</v>
      </c>
      <c r="S575" s="193">
        <v>0</v>
      </c>
      <c r="T575" s="194">
        <f t="shared" si="183"/>
        <v>0</v>
      </c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R575" s="195" t="s">
        <v>194</v>
      </c>
      <c r="AT575" s="195" t="s">
        <v>272</v>
      </c>
      <c r="AU575" s="195" t="s">
        <v>169</v>
      </c>
      <c r="AY575" s="14" t="s">
        <v>161</v>
      </c>
      <c r="BE575" s="196">
        <f t="shared" si="184"/>
        <v>0</v>
      </c>
      <c r="BF575" s="196">
        <f t="shared" si="185"/>
        <v>0</v>
      </c>
      <c r="BG575" s="196">
        <f t="shared" si="186"/>
        <v>0</v>
      </c>
      <c r="BH575" s="196">
        <f t="shared" si="187"/>
        <v>0</v>
      </c>
      <c r="BI575" s="196">
        <f t="shared" si="188"/>
        <v>0</v>
      </c>
      <c r="BJ575" s="14" t="s">
        <v>169</v>
      </c>
      <c r="BK575" s="197">
        <f t="shared" si="189"/>
        <v>0</v>
      </c>
      <c r="BL575" s="14" t="s">
        <v>168</v>
      </c>
      <c r="BM575" s="195" t="s">
        <v>2085</v>
      </c>
    </row>
    <row r="576" spans="1:65" s="2" customFormat="1" ht="16.5" customHeight="1">
      <c r="A576" s="31"/>
      <c r="B576" s="32"/>
      <c r="C576" s="198" t="s">
        <v>2086</v>
      </c>
      <c r="D576" s="198" t="s">
        <v>272</v>
      </c>
      <c r="E576" s="199" t="s">
        <v>2087</v>
      </c>
      <c r="F576" s="200" t="s">
        <v>2088</v>
      </c>
      <c r="G576" s="201" t="s">
        <v>269</v>
      </c>
      <c r="H576" s="202">
        <v>1</v>
      </c>
      <c r="I576" s="203"/>
      <c r="J576" s="202">
        <f t="shared" si="180"/>
        <v>0</v>
      </c>
      <c r="K576" s="204"/>
      <c r="L576" s="205"/>
      <c r="M576" s="206" t="s">
        <v>1</v>
      </c>
      <c r="N576" s="207" t="s">
        <v>43</v>
      </c>
      <c r="O576" s="68"/>
      <c r="P576" s="193">
        <f t="shared" si="181"/>
        <v>0</v>
      </c>
      <c r="Q576" s="193">
        <v>0</v>
      </c>
      <c r="R576" s="193">
        <f t="shared" si="182"/>
        <v>0</v>
      </c>
      <c r="S576" s="193">
        <v>0</v>
      </c>
      <c r="T576" s="194">
        <f t="shared" si="183"/>
        <v>0</v>
      </c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R576" s="195" t="s">
        <v>194</v>
      </c>
      <c r="AT576" s="195" t="s">
        <v>272</v>
      </c>
      <c r="AU576" s="195" t="s">
        <v>169</v>
      </c>
      <c r="AY576" s="14" t="s">
        <v>161</v>
      </c>
      <c r="BE576" s="196">
        <f t="shared" si="184"/>
        <v>0</v>
      </c>
      <c r="BF576" s="196">
        <f t="shared" si="185"/>
        <v>0</v>
      </c>
      <c r="BG576" s="196">
        <f t="shared" si="186"/>
        <v>0</v>
      </c>
      <c r="BH576" s="196">
        <f t="shared" si="187"/>
        <v>0</v>
      </c>
      <c r="BI576" s="196">
        <f t="shared" si="188"/>
        <v>0</v>
      </c>
      <c r="BJ576" s="14" t="s">
        <v>169</v>
      </c>
      <c r="BK576" s="197">
        <f t="shared" si="189"/>
        <v>0</v>
      </c>
      <c r="BL576" s="14" t="s">
        <v>168</v>
      </c>
      <c r="BM576" s="195" t="s">
        <v>2089</v>
      </c>
    </row>
    <row r="577" spans="1:65" s="2" customFormat="1" ht="16.5" customHeight="1">
      <c r="A577" s="31"/>
      <c r="B577" s="32"/>
      <c r="C577" s="198" t="s">
        <v>2090</v>
      </c>
      <c r="D577" s="198" t="s">
        <v>272</v>
      </c>
      <c r="E577" s="199" t="s">
        <v>2091</v>
      </c>
      <c r="F577" s="200" t="s">
        <v>2092</v>
      </c>
      <c r="G577" s="201" t="s">
        <v>269</v>
      </c>
      <c r="H577" s="202">
        <v>1</v>
      </c>
      <c r="I577" s="203"/>
      <c r="J577" s="202">
        <f t="shared" si="180"/>
        <v>0</v>
      </c>
      <c r="K577" s="204"/>
      <c r="L577" s="205"/>
      <c r="M577" s="206" t="s">
        <v>1</v>
      </c>
      <c r="N577" s="207" t="s">
        <v>43</v>
      </c>
      <c r="O577" s="68"/>
      <c r="P577" s="193">
        <f t="shared" si="181"/>
        <v>0</v>
      </c>
      <c r="Q577" s="193">
        <v>0</v>
      </c>
      <c r="R577" s="193">
        <f t="shared" si="182"/>
        <v>0</v>
      </c>
      <c r="S577" s="193">
        <v>0</v>
      </c>
      <c r="T577" s="194">
        <f t="shared" si="183"/>
        <v>0</v>
      </c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R577" s="195" t="s">
        <v>194</v>
      </c>
      <c r="AT577" s="195" t="s">
        <v>272</v>
      </c>
      <c r="AU577" s="195" t="s">
        <v>169</v>
      </c>
      <c r="AY577" s="14" t="s">
        <v>161</v>
      </c>
      <c r="BE577" s="196">
        <f t="shared" si="184"/>
        <v>0</v>
      </c>
      <c r="BF577" s="196">
        <f t="shared" si="185"/>
        <v>0</v>
      </c>
      <c r="BG577" s="196">
        <f t="shared" si="186"/>
        <v>0</v>
      </c>
      <c r="BH577" s="196">
        <f t="shared" si="187"/>
        <v>0</v>
      </c>
      <c r="BI577" s="196">
        <f t="shared" si="188"/>
        <v>0</v>
      </c>
      <c r="BJ577" s="14" t="s">
        <v>169</v>
      </c>
      <c r="BK577" s="197">
        <f t="shared" si="189"/>
        <v>0</v>
      </c>
      <c r="BL577" s="14" t="s">
        <v>168</v>
      </c>
      <c r="BM577" s="195" t="s">
        <v>2093</v>
      </c>
    </row>
    <row r="578" spans="1:65" s="2" customFormat="1" ht="16.5" customHeight="1">
      <c r="A578" s="31"/>
      <c r="B578" s="32"/>
      <c r="C578" s="184" t="s">
        <v>2094</v>
      </c>
      <c r="D578" s="184" t="s">
        <v>164</v>
      </c>
      <c r="E578" s="185" t="s">
        <v>2095</v>
      </c>
      <c r="F578" s="186" t="s">
        <v>2096</v>
      </c>
      <c r="G578" s="187" t="s">
        <v>269</v>
      </c>
      <c r="H578" s="188">
        <v>4</v>
      </c>
      <c r="I578" s="189"/>
      <c r="J578" s="188">
        <f t="shared" si="180"/>
        <v>0</v>
      </c>
      <c r="K578" s="190"/>
      <c r="L578" s="36"/>
      <c r="M578" s="191" t="s">
        <v>1</v>
      </c>
      <c r="N578" s="192" t="s">
        <v>43</v>
      </c>
      <c r="O578" s="68"/>
      <c r="P578" s="193">
        <f t="shared" si="181"/>
        <v>0</v>
      </c>
      <c r="Q578" s="193">
        <v>0</v>
      </c>
      <c r="R578" s="193">
        <f t="shared" si="182"/>
        <v>0</v>
      </c>
      <c r="S578" s="193">
        <v>0</v>
      </c>
      <c r="T578" s="194">
        <f t="shared" si="183"/>
        <v>0</v>
      </c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R578" s="195" t="s">
        <v>168</v>
      </c>
      <c r="AT578" s="195" t="s">
        <v>164</v>
      </c>
      <c r="AU578" s="195" t="s">
        <v>169</v>
      </c>
      <c r="AY578" s="14" t="s">
        <v>161</v>
      </c>
      <c r="BE578" s="196">
        <f t="shared" si="184"/>
        <v>0</v>
      </c>
      <c r="BF578" s="196">
        <f t="shared" si="185"/>
        <v>0</v>
      </c>
      <c r="BG578" s="196">
        <f t="shared" si="186"/>
        <v>0</v>
      </c>
      <c r="BH578" s="196">
        <f t="shared" si="187"/>
        <v>0</v>
      </c>
      <c r="BI578" s="196">
        <f t="shared" si="188"/>
        <v>0</v>
      </c>
      <c r="BJ578" s="14" t="s">
        <v>169</v>
      </c>
      <c r="BK578" s="197">
        <f t="shared" si="189"/>
        <v>0</v>
      </c>
      <c r="BL578" s="14" t="s">
        <v>168</v>
      </c>
      <c r="BM578" s="195" t="s">
        <v>2097</v>
      </c>
    </row>
    <row r="579" spans="1:65" s="2" customFormat="1" ht="16.5" customHeight="1">
      <c r="A579" s="31"/>
      <c r="B579" s="32"/>
      <c r="C579" s="198" t="s">
        <v>2098</v>
      </c>
      <c r="D579" s="198" t="s">
        <v>272</v>
      </c>
      <c r="E579" s="199" t="s">
        <v>2099</v>
      </c>
      <c r="F579" s="200" t="s">
        <v>2100</v>
      </c>
      <c r="G579" s="201" t="s">
        <v>269</v>
      </c>
      <c r="H579" s="202">
        <v>4</v>
      </c>
      <c r="I579" s="203"/>
      <c r="J579" s="202">
        <f t="shared" si="180"/>
        <v>0</v>
      </c>
      <c r="K579" s="204"/>
      <c r="L579" s="205"/>
      <c r="M579" s="206" t="s">
        <v>1</v>
      </c>
      <c r="N579" s="207" t="s">
        <v>43</v>
      </c>
      <c r="O579" s="68"/>
      <c r="P579" s="193">
        <f t="shared" si="181"/>
        <v>0</v>
      </c>
      <c r="Q579" s="193">
        <v>0</v>
      </c>
      <c r="R579" s="193">
        <f t="shared" si="182"/>
        <v>0</v>
      </c>
      <c r="S579" s="193">
        <v>0</v>
      </c>
      <c r="T579" s="194">
        <f t="shared" si="183"/>
        <v>0</v>
      </c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R579" s="195" t="s">
        <v>194</v>
      </c>
      <c r="AT579" s="195" t="s">
        <v>272</v>
      </c>
      <c r="AU579" s="195" t="s">
        <v>169</v>
      </c>
      <c r="AY579" s="14" t="s">
        <v>161</v>
      </c>
      <c r="BE579" s="196">
        <f t="shared" si="184"/>
        <v>0</v>
      </c>
      <c r="BF579" s="196">
        <f t="shared" si="185"/>
        <v>0</v>
      </c>
      <c r="BG579" s="196">
        <f t="shared" si="186"/>
        <v>0</v>
      </c>
      <c r="BH579" s="196">
        <f t="shared" si="187"/>
        <v>0</v>
      </c>
      <c r="BI579" s="196">
        <f t="shared" si="188"/>
        <v>0</v>
      </c>
      <c r="BJ579" s="14" t="s">
        <v>169</v>
      </c>
      <c r="BK579" s="197">
        <f t="shared" si="189"/>
        <v>0</v>
      </c>
      <c r="BL579" s="14" t="s">
        <v>168</v>
      </c>
      <c r="BM579" s="195" t="s">
        <v>2101</v>
      </c>
    </row>
    <row r="580" spans="1:65" s="2" customFormat="1" ht="21.75" customHeight="1">
      <c r="A580" s="31"/>
      <c r="B580" s="32"/>
      <c r="C580" s="184" t="s">
        <v>2102</v>
      </c>
      <c r="D580" s="184" t="s">
        <v>164</v>
      </c>
      <c r="E580" s="185" t="s">
        <v>2103</v>
      </c>
      <c r="F580" s="186" t="s">
        <v>2104</v>
      </c>
      <c r="G580" s="187" t="s">
        <v>269</v>
      </c>
      <c r="H580" s="188">
        <v>4</v>
      </c>
      <c r="I580" s="189"/>
      <c r="J580" s="188">
        <f t="shared" si="180"/>
        <v>0</v>
      </c>
      <c r="K580" s="190"/>
      <c r="L580" s="36"/>
      <c r="M580" s="191" t="s">
        <v>1</v>
      </c>
      <c r="N580" s="192" t="s">
        <v>43</v>
      </c>
      <c r="O580" s="68"/>
      <c r="P580" s="193">
        <f t="shared" si="181"/>
        <v>0</v>
      </c>
      <c r="Q580" s="193">
        <v>0</v>
      </c>
      <c r="R580" s="193">
        <f t="shared" si="182"/>
        <v>0</v>
      </c>
      <c r="S580" s="193">
        <v>0</v>
      </c>
      <c r="T580" s="194">
        <f t="shared" si="183"/>
        <v>0</v>
      </c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R580" s="195" t="s">
        <v>168</v>
      </c>
      <c r="AT580" s="195" t="s">
        <v>164</v>
      </c>
      <c r="AU580" s="195" t="s">
        <v>169</v>
      </c>
      <c r="AY580" s="14" t="s">
        <v>161</v>
      </c>
      <c r="BE580" s="196">
        <f t="shared" si="184"/>
        <v>0</v>
      </c>
      <c r="BF580" s="196">
        <f t="shared" si="185"/>
        <v>0</v>
      </c>
      <c r="BG580" s="196">
        <f t="shared" si="186"/>
        <v>0</v>
      </c>
      <c r="BH580" s="196">
        <f t="shared" si="187"/>
        <v>0</v>
      </c>
      <c r="BI580" s="196">
        <f t="shared" si="188"/>
        <v>0</v>
      </c>
      <c r="BJ580" s="14" t="s">
        <v>169</v>
      </c>
      <c r="BK580" s="197">
        <f t="shared" si="189"/>
        <v>0</v>
      </c>
      <c r="BL580" s="14" t="s">
        <v>168</v>
      </c>
      <c r="BM580" s="195" t="s">
        <v>2105</v>
      </c>
    </row>
    <row r="581" spans="1:65" s="2" customFormat="1" ht="16.5" customHeight="1">
      <c r="A581" s="31"/>
      <c r="B581" s="32"/>
      <c r="C581" s="198" t="s">
        <v>2106</v>
      </c>
      <c r="D581" s="198" t="s">
        <v>272</v>
      </c>
      <c r="E581" s="199" t="s">
        <v>2107</v>
      </c>
      <c r="F581" s="200" t="s">
        <v>2108</v>
      </c>
      <c r="G581" s="201" t="s">
        <v>269</v>
      </c>
      <c r="H581" s="202">
        <v>4</v>
      </c>
      <c r="I581" s="203"/>
      <c r="J581" s="202">
        <f t="shared" si="180"/>
        <v>0</v>
      </c>
      <c r="K581" s="204"/>
      <c r="L581" s="205"/>
      <c r="M581" s="206" t="s">
        <v>1</v>
      </c>
      <c r="N581" s="207" t="s">
        <v>43</v>
      </c>
      <c r="O581" s="68"/>
      <c r="P581" s="193">
        <f t="shared" si="181"/>
        <v>0</v>
      </c>
      <c r="Q581" s="193">
        <v>3.0000000000000001E-5</v>
      </c>
      <c r="R581" s="193">
        <f t="shared" si="182"/>
        <v>1.2E-4</v>
      </c>
      <c r="S581" s="193">
        <v>0</v>
      </c>
      <c r="T581" s="194">
        <f t="shared" si="183"/>
        <v>0</v>
      </c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R581" s="195" t="s">
        <v>194</v>
      </c>
      <c r="AT581" s="195" t="s">
        <v>272</v>
      </c>
      <c r="AU581" s="195" t="s">
        <v>169</v>
      </c>
      <c r="AY581" s="14" t="s">
        <v>161</v>
      </c>
      <c r="BE581" s="196">
        <f t="shared" si="184"/>
        <v>0</v>
      </c>
      <c r="BF581" s="196">
        <f t="shared" si="185"/>
        <v>0</v>
      </c>
      <c r="BG581" s="196">
        <f t="shared" si="186"/>
        <v>0</v>
      </c>
      <c r="BH581" s="196">
        <f t="shared" si="187"/>
        <v>0</v>
      </c>
      <c r="BI581" s="196">
        <f t="shared" si="188"/>
        <v>0</v>
      </c>
      <c r="BJ581" s="14" t="s">
        <v>169</v>
      </c>
      <c r="BK581" s="197">
        <f t="shared" si="189"/>
        <v>0</v>
      </c>
      <c r="BL581" s="14" t="s">
        <v>168</v>
      </c>
      <c r="BM581" s="195" t="s">
        <v>2109</v>
      </c>
    </row>
    <row r="582" spans="1:65" s="2" customFormat="1" ht="16.5" customHeight="1">
      <c r="A582" s="31"/>
      <c r="B582" s="32"/>
      <c r="C582" s="184" t="s">
        <v>2110</v>
      </c>
      <c r="D582" s="184" t="s">
        <v>164</v>
      </c>
      <c r="E582" s="185" t="s">
        <v>2111</v>
      </c>
      <c r="F582" s="186" t="s">
        <v>2112</v>
      </c>
      <c r="G582" s="187" t="s">
        <v>269</v>
      </c>
      <c r="H582" s="188">
        <v>299</v>
      </c>
      <c r="I582" s="189"/>
      <c r="J582" s="188">
        <f t="shared" si="180"/>
        <v>0</v>
      </c>
      <c r="K582" s="190"/>
      <c r="L582" s="36"/>
      <c r="M582" s="191" t="s">
        <v>1</v>
      </c>
      <c r="N582" s="192" t="s">
        <v>43</v>
      </c>
      <c r="O582" s="68"/>
      <c r="P582" s="193">
        <f t="shared" si="181"/>
        <v>0</v>
      </c>
      <c r="Q582" s="193">
        <v>0</v>
      </c>
      <c r="R582" s="193">
        <f t="shared" si="182"/>
        <v>0</v>
      </c>
      <c r="S582" s="193">
        <v>0</v>
      </c>
      <c r="T582" s="194">
        <f t="shared" si="183"/>
        <v>0</v>
      </c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R582" s="195" t="s">
        <v>168</v>
      </c>
      <c r="AT582" s="195" t="s">
        <v>164</v>
      </c>
      <c r="AU582" s="195" t="s">
        <v>169</v>
      </c>
      <c r="AY582" s="14" t="s">
        <v>161</v>
      </c>
      <c r="BE582" s="196">
        <f t="shared" si="184"/>
        <v>0</v>
      </c>
      <c r="BF582" s="196">
        <f t="shared" si="185"/>
        <v>0</v>
      </c>
      <c r="BG582" s="196">
        <f t="shared" si="186"/>
        <v>0</v>
      </c>
      <c r="BH582" s="196">
        <f t="shared" si="187"/>
        <v>0</v>
      </c>
      <c r="BI582" s="196">
        <f t="shared" si="188"/>
        <v>0</v>
      </c>
      <c r="BJ582" s="14" t="s">
        <v>169</v>
      </c>
      <c r="BK582" s="197">
        <f t="shared" si="189"/>
        <v>0</v>
      </c>
      <c r="BL582" s="14" t="s">
        <v>168</v>
      </c>
      <c r="BM582" s="195" t="s">
        <v>2113</v>
      </c>
    </row>
    <row r="583" spans="1:65" s="2" customFormat="1" ht="16.5" customHeight="1">
      <c r="A583" s="31"/>
      <c r="B583" s="32"/>
      <c r="C583" s="198" t="s">
        <v>2114</v>
      </c>
      <c r="D583" s="198" t="s">
        <v>272</v>
      </c>
      <c r="E583" s="199" t="s">
        <v>2115</v>
      </c>
      <c r="F583" s="200" t="s">
        <v>2116</v>
      </c>
      <c r="G583" s="201" t="s">
        <v>269</v>
      </c>
      <c r="H583" s="202">
        <v>27</v>
      </c>
      <c r="I583" s="203"/>
      <c r="J583" s="202">
        <f t="shared" si="180"/>
        <v>0</v>
      </c>
      <c r="K583" s="204"/>
      <c r="L583" s="205"/>
      <c r="M583" s="206" t="s">
        <v>1</v>
      </c>
      <c r="N583" s="207" t="s">
        <v>43</v>
      </c>
      <c r="O583" s="68"/>
      <c r="P583" s="193">
        <f t="shared" si="181"/>
        <v>0</v>
      </c>
      <c r="Q583" s="193">
        <v>0</v>
      </c>
      <c r="R583" s="193">
        <f t="shared" si="182"/>
        <v>0</v>
      </c>
      <c r="S583" s="193">
        <v>0</v>
      </c>
      <c r="T583" s="194">
        <f t="shared" si="183"/>
        <v>0</v>
      </c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R583" s="195" t="s">
        <v>194</v>
      </c>
      <c r="AT583" s="195" t="s">
        <v>272</v>
      </c>
      <c r="AU583" s="195" t="s">
        <v>169</v>
      </c>
      <c r="AY583" s="14" t="s">
        <v>161</v>
      </c>
      <c r="BE583" s="196">
        <f t="shared" si="184"/>
        <v>0</v>
      </c>
      <c r="BF583" s="196">
        <f t="shared" si="185"/>
        <v>0</v>
      </c>
      <c r="BG583" s="196">
        <f t="shared" si="186"/>
        <v>0</v>
      </c>
      <c r="BH583" s="196">
        <f t="shared" si="187"/>
        <v>0</v>
      </c>
      <c r="BI583" s="196">
        <f t="shared" si="188"/>
        <v>0</v>
      </c>
      <c r="BJ583" s="14" t="s">
        <v>169</v>
      </c>
      <c r="BK583" s="197">
        <f t="shared" si="189"/>
        <v>0</v>
      </c>
      <c r="BL583" s="14" t="s">
        <v>168</v>
      </c>
      <c r="BM583" s="195" t="s">
        <v>2117</v>
      </c>
    </row>
    <row r="584" spans="1:65" s="2" customFormat="1" ht="16.5" customHeight="1">
      <c r="A584" s="31"/>
      <c r="B584" s="32"/>
      <c r="C584" s="198" t="s">
        <v>2118</v>
      </c>
      <c r="D584" s="198" t="s">
        <v>272</v>
      </c>
      <c r="E584" s="199" t="s">
        <v>2119</v>
      </c>
      <c r="F584" s="200" t="s">
        <v>2120</v>
      </c>
      <c r="G584" s="201" t="s">
        <v>269</v>
      </c>
      <c r="H584" s="202">
        <v>117</v>
      </c>
      <c r="I584" s="203"/>
      <c r="J584" s="202">
        <f t="shared" si="180"/>
        <v>0</v>
      </c>
      <c r="K584" s="204"/>
      <c r="L584" s="205"/>
      <c r="M584" s="206" t="s">
        <v>1</v>
      </c>
      <c r="N584" s="207" t="s">
        <v>43</v>
      </c>
      <c r="O584" s="68"/>
      <c r="P584" s="193">
        <f t="shared" si="181"/>
        <v>0</v>
      </c>
      <c r="Q584" s="193">
        <v>4.7999999999999996E-3</v>
      </c>
      <c r="R584" s="193">
        <f t="shared" si="182"/>
        <v>0.56159999999999999</v>
      </c>
      <c r="S584" s="193">
        <v>0</v>
      </c>
      <c r="T584" s="194">
        <f t="shared" si="183"/>
        <v>0</v>
      </c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R584" s="195" t="s">
        <v>194</v>
      </c>
      <c r="AT584" s="195" t="s">
        <v>272</v>
      </c>
      <c r="AU584" s="195" t="s">
        <v>169</v>
      </c>
      <c r="AY584" s="14" t="s">
        <v>161</v>
      </c>
      <c r="BE584" s="196">
        <f t="shared" si="184"/>
        <v>0</v>
      </c>
      <c r="BF584" s="196">
        <f t="shared" si="185"/>
        <v>0</v>
      </c>
      <c r="BG584" s="196">
        <f t="shared" si="186"/>
        <v>0</v>
      </c>
      <c r="BH584" s="196">
        <f t="shared" si="187"/>
        <v>0</v>
      </c>
      <c r="BI584" s="196">
        <f t="shared" si="188"/>
        <v>0</v>
      </c>
      <c r="BJ584" s="14" t="s">
        <v>169</v>
      </c>
      <c r="BK584" s="197">
        <f t="shared" si="189"/>
        <v>0</v>
      </c>
      <c r="BL584" s="14" t="s">
        <v>168</v>
      </c>
      <c r="BM584" s="195" t="s">
        <v>2121</v>
      </c>
    </row>
    <row r="585" spans="1:65" s="2" customFormat="1" ht="16.5" customHeight="1">
      <c r="A585" s="31"/>
      <c r="B585" s="32"/>
      <c r="C585" s="198" t="s">
        <v>2122</v>
      </c>
      <c r="D585" s="198" t="s">
        <v>272</v>
      </c>
      <c r="E585" s="199" t="s">
        <v>2123</v>
      </c>
      <c r="F585" s="200" t="s">
        <v>2124</v>
      </c>
      <c r="G585" s="201" t="s">
        <v>269</v>
      </c>
      <c r="H585" s="202">
        <v>119</v>
      </c>
      <c r="I585" s="203"/>
      <c r="J585" s="202">
        <f t="shared" si="180"/>
        <v>0</v>
      </c>
      <c r="K585" s="204"/>
      <c r="L585" s="205"/>
      <c r="M585" s="206" t="s">
        <v>1</v>
      </c>
      <c r="N585" s="207" t="s">
        <v>43</v>
      </c>
      <c r="O585" s="68"/>
      <c r="P585" s="193">
        <f t="shared" si="181"/>
        <v>0</v>
      </c>
      <c r="Q585" s="193">
        <v>0</v>
      </c>
      <c r="R585" s="193">
        <f t="shared" si="182"/>
        <v>0</v>
      </c>
      <c r="S585" s="193">
        <v>0</v>
      </c>
      <c r="T585" s="194">
        <f t="shared" si="183"/>
        <v>0</v>
      </c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R585" s="195" t="s">
        <v>194</v>
      </c>
      <c r="AT585" s="195" t="s">
        <v>272</v>
      </c>
      <c r="AU585" s="195" t="s">
        <v>169</v>
      </c>
      <c r="AY585" s="14" t="s">
        <v>161</v>
      </c>
      <c r="BE585" s="196">
        <f t="shared" si="184"/>
        <v>0</v>
      </c>
      <c r="BF585" s="196">
        <f t="shared" si="185"/>
        <v>0</v>
      </c>
      <c r="BG585" s="196">
        <f t="shared" si="186"/>
        <v>0</v>
      </c>
      <c r="BH585" s="196">
        <f t="shared" si="187"/>
        <v>0</v>
      </c>
      <c r="BI585" s="196">
        <f t="shared" si="188"/>
        <v>0</v>
      </c>
      <c r="BJ585" s="14" t="s">
        <v>169</v>
      </c>
      <c r="BK585" s="197">
        <f t="shared" si="189"/>
        <v>0</v>
      </c>
      <c r="BL585" s="14" t="s">
        <v>168</v>
      </c>
      <c r="BM585" s="195" t="s">
        <v>2125</v>
      </c>
    </row>
    <row r="586" spans="1:65" s="2" customFormat="1" ht="16.5" customHeight="1">
      <c r="A586" s="31"/>
      <c r="B586" s="32"/>
      <c r="C586" s="198" t="s">
        <v>2126</v>
      </c>
      <c r="D586" s="198" t="s">
        <v>272</v>
      </c>
      <c r="E586" s="199" t="s">
        <v>2127</v>
      </c>
      <c r="F586" s="200" t="s">
        <v>2128</v>
      </c>
      <c r="G586" s="201" t="s">
        <v>269</v>
      </c>
      <c r="H586" s="202">
        <v>11</v>
      </c>
      <c r="I586" s="203"/>
      <c r="J586" s="202">
        <f t="shared" si="180"/>
        <v>0</v>
      </c>
      <c r="K586" s="204"/>
      <c r="L586" s="205"/>
      <c r="M586" s="206" t="s">
        <v>1</v>
      </c>
      <c r="N586" s="207" t="s">
        <v>43</v>
      </c>
      <c r="O586" s="68"/>
      <c r="P586" s="193">
        <f t="shared" si="181"/>
        <v>0</v>
      </c>
      <c r="Q586" s="193">
        <v>0</v>
      </c>
      <c r="R586" s="193">
        <f t="shared" si="182"/>
        <v>0</v>
      </c>
      <c r="S586" s="193">
        <v>0</v>
      </c>
      <c r="T586" s="194">
        <f t="shared" si="183"/>
        <v>0</v>
      </c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R586" s="195" t="s">
        <v>194</v>
      </c>
      <c r="AT586" s="195" t="s">
        <v>272</v>
      </c>
      <c r="AU586" s="195" t="s">
        <v>169</v>
      </c>
      <c r="AY586" s="14" t="s">
        <v>161</v>
      </c>
      <c r="BE586" s="196">
        <f t="shared" si="184"/>
        <v>0</v>
      </c>
      <c r="BF586" s="196">
        <f t="shared" si="185"/>
        <v>0</v>
      </c>
      <c r="BG586" s="196">
        <f t="shared" si="186"/>
        <v>0</v>
      </c>
      <c r="BH586" s="196">
        <f t="shared" si="187"/>
        <v>0</v>
      </c>
      <c r="BI586" s="196">
        <f t="shared" si="188"/>
        <v>0</v>
      </c>
      <c r="BJ586" s="14" t="s">
        <v>169</v>
      </c>
      <c r="BK586" s="197">
        <f t="shared" si="189"/>
        <v>0</v>
      </c>
      <c r="BL586" s="14" t="s">
        <v>168</v>
      </c>
      <c r="BM586" s="195" t="s">
        <v>2129</v>
      </c>
    </row>
    <row r="587" spans="1:65" s="2" customFormat="1" ht="16.5" customHeight="1">
      <c r="A587" s="31"/>
      <c r="B587" s="32"/>
      <c r="C587" s="198" t="s">
        <v>2130</v>
      </c>
      <c r="D587" s="198" t="s">
        <v>272</v>
      </c>
      <c r="E587" s="199" t="s">
        <v>2131</v>
      </c>
      <c r="F587" s="200" t="s">
        <v>2132</v>
      </c>
      <c r="G587" s="201" t="s">
        <v>269</v>
      </c>
      <c r="H587" s="202">
        <v>25</v>
      </c>
      <c r="I587" s="203"/>
      <c r="J587" s="202">
        <f t="shared" si="180"/>
        <v>0</v>
      </c>
      <c r="K587" s="204"/>
      <c r="L587" s="205"/>
      <c r="M587" s="206" t="s">
        <v>1</v>
      </c>
      <c r="N587" s="207" t="s">
        <v>43</v>
      </c>
      <c r="O587" s="68"/>
      <c r="P587" s="193">
        <f t="shared" si="181"/>
        <v>0</v>
      </c>
      <c r="Q587" s="193">
        <v>0</v>
      </c>
      <c r="R587" s="193">
        <f t="shared" si="182"/>
        <v>0</v>
      </c>
      <c r="S587" s="193">
        <v>0</v>
      </c>
      <c r="T587" s="194">
        <f t="shared" si="183"/>
        <v>0</v>
      </c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R587" s="195" t="s">
        <v>194</v>
      </c>
      <c r="AT587" s="195" t="s">
        <v>272</v>
      </c>
      <c r="AU587" s="195" t="s">
        <v>169</v>
      </c>
      <c r="AY587" s="14" t="s">
        <v>161</v>
      </c>
      <c r="BE587" s="196">
        <f t="shared" si="184"/>
        <v>0</v>
      </c>
      <c r="BF587" s="196">
        <f t="shared" si="185"/>
        <v>0</v>
      </c>
      <c r="BG587" s="196">
        <f t="shared" si="186"/>
        <v>0</v>
      </c>
      <c r="BH587" s="196">
        <f t="shared" si="187"/>
        <v>0</v>
      </c>
      <c r="BI587" s="196">
        <f t="shared" si="188"/>
        <v>0</v>
      </c>
      <c r="BJ587" s="14" t="s">
        <v>169</v>
      </c>
      <c r="BK587" s="197">
        <f t="shared" si="189"/>
        <v>0</v>
      </c>
      <c r="BL587" s="14" t="s">
        <v>168</v>
      </c>
      <c r="BM587" s="195" t="s">
        <v>2133</v>
      </c>
    </row>
    <row r="588" spans="1:65" s="2" customFormat="1" ht="16.5" customHeight="1">
      <c r="A588" s="31"/>
      <c r="B588" s="32"/>
      <c r="C588" s="184" t="s">
        <v>2134</v>
      </c>
      <c r="D588" s="184" t="s">
        <v>164</v>
      </c>
      <c r="E588" s="185" t="s">
        <v>2135</v>
      </c>
      <c r="F588" s="186" t="s">
        <v>2136</v>
      </c>
      <c r="G588" s="187" t="s">
        <v>269</v>
      </c>
      <c r="H588" s="188">
        <v>24</v>
      </c>
      <c r="I588" s="189"/>
      <c r="J588" s="188">
        <f t="shared" si="180"/>
        <v>0</v>
      </c>
      <c r="K588" s="190"/>
      <c r="L588" s="36"/>
      <c r="M588" s="191" t="s">
        <v>1</v>
      </c>
      <c r="N588" s="192" t="s">
        <v>43</v>
      </c>
      <c r="O588" s="68"/>
      <c r="P588" s="193">
        <f t="shared" si="181"/>
        <v>0</v>
      </c>
      <c r="Q588" s="193">
        <v>0</v>
      </c>
      <c r="R588" s="193">
        <f t="shared" si="182"/>
        <v>0</v>
      </c>
      <c r="S588" s="193">
        <v>0</v>
      </c>
      <c r="T588" s="194">
        <f t="shared" si="183"/>
        <v>0</v>
      </c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R588" s="195" t="s">
        <v>168</v>
      </c>
      <c r="AT588" s="195" t="s">
        <v>164</v>
      </c>
      <c r="AU588" s="195" t="s">
        <v>169</v>
      </c>
      <c r="AY588" s="14" t="s">
        <v>161</v>
      </c>
      <c r="BE588" s="196">
        <f t="shared" si="184"/>
        <v>0</v>
      </c>
      <c r="BF588" s="196">
        <f t="shared" si="185"/>
        <v>0</v>
      </c>
      <c r="BG588" s="196">
        <f t="shared" si="186"/>
        <v>0</v>
      </c>
      <c r="BH588" s="196">
        <f t="shared" si="187"/>
        <v>0</v>
      </c>
      <c r="BI588" s="196">
        <f t="shared" si="188"/>
        <v>0</v>
      </c>
      <c r="BJ588" s="14" t="s">
        <v>169</v>
      </c>
      <c r="BK588" s="197">
        <f t="shared" si="189"/>
        <v>0</v>
      </c>
      <c r="BL588" s="14" t="s">
        <v>168</v>
      </c>
      <c r="BM588" s="195" t="s">
        <v>2137</v>
      </c>
    </row>
    <row r="589" spans="1:65" s="2" customFormat="1" ht="16.5" customHeight="1">
      <c r="A589" s="31"/>
      <c r="B589" s="32"/>
      <c r="C589" s="198" t="s">
        <v>2138</v>
      </c>
      <c r="D589" s="198" t="s">
        <v>272</v>
      </c>
      <c r="E589" s="199" t="s">
        <v>2139</v>
      </c>
      <c r="F589" s="200" t="s">
        <v>2140</v>
      </c>
      <c r="G589" s="201" t="s">
        <v>269</v>
      </c>
      <c r="H589" s="202">
        <v>24</v>
      </c>
      <c r="I589" s="203"/>
      <c r="J589" s="202">
        <f t="shared" si="180"/>
        <v>0</v>
      </c>
      <c r="K589" s="204"/>
      <c r="L589" s="205"/>
      <c r="M589" s="206" t="s">
        <v>1</v>
      </c>
      <c r="N589" s="207" t="s">
        <v>43</v>
      </c>
      <c r="O589" s="68"/>
      <c r="P589" s="193">
        <f t="shared" si="181"/>
        <v>0</v>
      </c>
      <c r="Q589" s="193">
        <v>0</v>
      </c>
      <c r="R589" s="193">
        <f t="shared" si="182"/>
        <v>0</v>
      </c>
      <c r="S589" s="193">
        <v>0</v>
      </c>
      <c r="T589" s="194">
        <f t="shared" si="183"/>
        <v>0</v>
      </c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R589" s="195" t="s">
        <v>194</v>
      </c>
      <c r="AT589" s="195" t="s">
        <v>272</v>
      </c>
      <c r="AU589" s="195" t="s">
        <v>169</v>
      </c>
      <c r="AY589" s="14" t="s">
        <v>161</v>
      </c>
      <c r="BE589" s="196">
        <f t="shared" si="184"/>
        <v>0</v>
      </c>
      <c r="BF589" s="196">
        <f t="shared" si="185"/>
        <v>0</v>
      </c>
      <c r="BG589" s="196">
        <f t="shared" si="186"/>
        <v>0</v>
      </c>
      <c r="BH589" s="196">
        <f t="shared" si="187"/>
        <v>0</v>
      </c>
      <c r="BI589" s="196">
        <f t="shared" si="188"/>
        <v>0</v>
      </c>
      <c r="BJ589" s="14" t="s">
        <v>169</v>
      </c>
      <c r="BK589" s="197">
        <f t="shared" si="189"/>
        <v>0</v>
      </c>
      <c r="BL589" s="14" t="s">
        <v>168</v>
      </c>
      <c r="BM589" s="195" t="s">
        <v>2141</v>
      </c>
    </row>
    <row r="590" spans="1:65" s="2" customFormat="1" ht="16.5" customHeight="1">
      <c r="A590" s="31"/>
      <c r="B590" s="32"/>
      <c r="C590" s="184" t="s">
        <v>2142</v>
      </c>
      <c r="D590" s="184" t="s">
        <v>164</v>
      </c>
      <c r="E590" s="185" t="s">
        <v>2143</v>
      </c>
      <c r="F590" s="186" t="s">
        <v>2144</v>
      </c>
      <c r="G590" s="187" t="s">
        <v>244</v>
      </c>
      <c r="H590" s="188">
        <v>420</v>
      </c>
      <c r="I590" s="189"/>
      <c r="J590" s="188">
        <f t="shared" si="180"/>
        <v>0</v>
      </c>
      <c r="K590" s="190"/>
      <c r="L590" s="36"/>
      <c r="M590" s="191" t="s">
        <v>1</v>
      </c>
      <c r="N590" s="192" t="s">
        <v>43</v>
      </c>
      <c r="O590" s="68"/>
      <c r="P590" s="193">
        <f t="shared" si="181"/>
        <v>0</v>
      </c>
      <c r="Q590" s="193">
        <v>0</v>
      </c>
      <c r="R590" s="193">
        <f t="shared" si="182"/>
        <v>0</v>
      </c>
      <c r="S590" s="193">
        <v>0</v>
      </c>
      <c r="T590" s="194">
        <f t="shared" si="183"/>
        <v>0</v>
      </c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R590" s="195" t="s">
        <v>168</v>
      </c>
      <c r="AT590" s="195" t="s">
        <v>164</v>
      </c>
      <c r="AU590" s="195" t="s">
        <v>169</v>
      </c>
      <c r="AY590" s="14" t="s">
        <v>161</v>
      </c>
      <c r="BE590" s="196">
        <f t="shared" si="184"/>
        <v>0</v>
      </c>
      <c r="BF590" s="196">
        <f t="shared" si="185"/>
        <v>0</v>
      </c>
      <c r="BG590" s="196">
        <f t="shared" si="186"/>
        <v>0</v>
      </c>
      <c r="BH590" s="196">
        <f t="shared" si="187"/>
        <v>0</v>
      </c>
      <c r="BI590" s="196">
        <f t="shared" si="188"/>
        <v>0</v>
      </c>
      <c r="BJ590" s="14" t="s">
        <v>169</v>
      </c>
      <c r="BK590" s="197">
        <f t="shared" si="189"/>
        <v>0</v>
      </c>
      <c r="BL590" s="14" t="s">
        <v>168</v>
      </c>
      <c r="BM590" s="195" t="s">
        <v>2145</v>
      </c>
    </row>
    <row r="591" spans="1:65" s="2" customFormat="1" ht="16.5" customHeight="1">
      <c r="A591" s="31"/>
      <c r="B591" s="32"/>
      <c r="C591" s="198" t="s">
        <v>2146</v>
      </c>
      <c r="D591" s="198" t="s">
        <v>272</v>
      </c>
      <c r="E591" s="199" t="s">
        <v>2147</v>
      </c>
      <c r="F591" s="200" t="s">
        <v>2148</v>
      </c>
      <c r="G591" s="201" t="s">
        <v>395</v>
      </c>
      <c r="H591" s="202">
        <v>140</v>
      </c>
      <c r="I591" s="203"/>
      <c r="J591" s="202">
        <f t="shared" si="180"/>
        <v>0</v>
      </c>
      <c r="K591" s="204"/>
      <c r="L591" s="205"/>
      <c r="M591" s="206" t="s">
        <v>1</v>
      </c>
      <c r="N591" s="207" t="s">
        <v>43</v>
      </c>
      <c r="O591" s="68"/>
      <c r="P591" s="193">
        <f t="shared" si="181"/>
        <v>0</v>
      </c>
      <c r="Q591" s="193">
        <v>1E-3</v>
      </c>
      <c r="R591" s="193">
        <f t="shared" si="182"/>
        <v>0.14000000000000001</v>
      </c>
      <c r="S591" s="193">
        <v>0</v>
      </c>
      <c r="T591" s="194">
        <f t="shared" si="183"/>
        <v>0</v>
      </c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R591" s="195" t="s">
        <v>194</v>
      </c>
      <c r="AT591" s="195" t="s">
        <v>272</v>
      </c>
      <c r="AU591" s="195" t="s">
        <v>169</v>
      </c>
      <c r="AY591" s="14" t="s">
        <v>161</v>
      </c>
      <c r="BE591" s="196">
        <f t="shared" si="184"/>
        <v>0</v>
      </c>
      <c r="BF591" s="196">
        <f t="shared" si="185"/>
        <v>0</v>
      </c>
      <c r="BG591" s="196">
        <f t="shared" si="186"/>
        <v>0</v>
      </c>
      <c r="BH591" s="196">
        <f t="shared" si="187"/>
        <v>0</v>
      </c>
      <c r="BI591" s="196">
        <f t="shared" si="188"/>
        <v>0</v>
      </c>
      <c r="BJ591" s="14" t="s">
        <v>169</v>
      </c>
      <c r="BK591" s="197">
        <f t="shared" si="189"/>
        <v>0</v>
      </c>
      <c r="BL591" s="14" t="s">
        <v>168</v>
      </c>
      <c r="BM591" s="195" t="s">
        <v>2149</v>
      </c>
    </row>
    <row r="592" spans="1:65" s="2" customFormat="1" ht="21.75" customHeight="1">
      <c r="A592" s="31"/>
      <c r="B592" s="32"/>
      <c r="C592" s="198" t="s">
        <v>2150</v>
      </c>
      <c r="D592" s="198" t="s">
        <v>272</v>
      </c>
      <c r="E592" s="199" t="s">
        <v>2151</v>
      </c>
      <c r="F592" s="200" t="s">
        <v>2152</v>
      </c>
      <c r="G592" s="201" t="s">
        <v>395</v>
      </c>
      <c r="H592" s="202">
        <v>280</v>
      </c>
      <c r="I592" s="203"/>
      <c r="J592" s="202">
        <f t="shared" si="180"/>
        <v>0</v>
      </c>
      <c r="K592" s="204"/>
      <c r="L592" s="205"/>
      <c r="M592" s="206" t="s">
        <v>1</v>
      </c>
      <c r="N592" s="207" t="s">
        <v>43</v>
      </c>
      <c r="O592" s="68"/>
      <c r="P592" s="193">
        <f t="shared" si="181"/>
        <v>0</v>
      </c>
      <c r="Q592" s="193">
        <v>1E-3</v>
      </c>
      <c r="R592" s="193">
        <f t="shared" si="182"/>
        <v>0.28000000000000003</v>
      </c>
      <c r="S592" s="193">
        <v>0</v>
      </c>
      <c r="T592" s="194">
        <f t="shared" si="183"/>
        <v>0</v>
      </c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R592" s="195" t="s">
        <v>194</v>
      </c>
      <c r="AT592" s="195" t="s">
        <v>272</v>
      </c>
      <c r="AU592" s="195" t="s">
        <v>169</v>
      </c>
      <c r="AY592" s="14" t="s">
        <v>161</v>
      </c>
      <c r="BE592" s="196">
        <f t="shared" si="184"/>
        <v>0</v>
      </c>
      <c r="BF592" s="196">
        <f t="shared" si="185"/>
        <v>0</v>
      </c>
      <c r="BG592" s="196">
        <f t="shared" si="186"/>
        <v>0</v>
      </c>
      <c r="BH592" s="196">
        <f t="shared" si="187"/>
        <v>0</v>
      </c>
      <c r="BI592" s="196">
        <f t="shared" si="188"/>
        <v>0</v>
      </c>
      <c r="BJ592" s="14" t="s">
        <v>169</v>
      </c>
      <c r="BK592" s="197">
        <f t="shared" si="189"/>
        <v>0</v>
      </c>
      <c r="BL592" s="14" t="s">
        <v>168</v>
      </c>
      <c r="BM592" s="195" t="s">
        <v>2153</v>
      </c>
    </row>
    <row r="593" spans="1:65" s="2" customFormat="1" ht="21.75" customHeight="1">
      <c r="A593" s="31"/>
      <c r="B593" s="32"/>
      <c r="C593" s="184" t="s">
        <v>2154</v>
      </c>
      <c r="D593" s="184" t="s">
        <v>164</v>
      </c>
      <c r="E593" s="185" t="s">
        <v>2155</v>
      </c>
      <c r="F593" s="186" t="s">
        <v>2156</v>
      </c>
      <c r="G593" s="187" t="s">
        <v>244</v>
      </c>
      <c r="H593" s="188">
        <v>170</v>
      </c>
      <c r="I593" s="189"/>
      <c r="J593" s="188">
        <f t="shared" si="180"/>
        <v>0</v>
      </c>
      <c r="K593" s="190"/>
      <c r="L593" s="36"/>
      <c r="M593" s="191" t="s">
        <v>1</v>
      </c>
      <c r="N593" s="192" t="s">
        <v>43</v>
      </c>
      <c r="O593" s="68"/>
      <c r="P593" s="193">
        <f t="shared" si="181"/>
        <v>0</v>
      </c>
      <c r="Q593" s="193">
        <v>0</v>
      </c>
      <c r="R593" s="193">
        <f t="shared" si="182"/>
        <v>0</v>
      </c>
      <c r="S593" s="193">
        <v>0</v>
      </c>
      <c r="T593" s="194">
        <f t="shared" si="183"/>
        <v>0</v>
      </c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R593" s="195" t="s">
        <v>168</v>
      </c>
      <c r="AT593" s="195" t="s">
        <v>164</v>
      </c>
      <c r="AU593" s="195" t="s">
        <v>169</v>
      </c>
      <c r="AY593" s="14" t="s">
        <v>161</v>
      </c>
      <c r="BE593" s="196">
        <f t="shared" si="184"/>
        <v>0</v>
      </c>
      <c r="BF593" s="196">
        <f t="shared" si="185"/>
        <v>0</v>
      </c>
      <c r="BG593" s="196">
        <f t="shared" si="186"/>
        <v>0</v>
      </c>
      <c r="BH593" s="196">
        <f t="shared" si="187"/>
        <v>0</v>
      </c>
      <c r="BI593" s="196">
        <f t="shared" si="188"/>
        <v>0</v>
      </c>
      <c r="BJ593" s="14" t="s">
        <v>169</v>
      </c>
      <c r="BK593" s="197">
        <f t="shared" si="189"/>
        <v>0</v>
      </c>
      <c r="BL593" s="14" t="s">
        <v>168</v>
      </c>
      <c r="BM593" s="195" t="s">
        <v>2157</v>
      </c>
    </row>
    <row r="594" spans="1:65" s="2" customFormat="1" ht="16.5" customHeight="1">
      <c r="A594" s="31"/>
      <c r="B594" s="32"/>
      <c r="C594" s="198" t="s">
        <v>2158</v>
      </c>
      <c r="D594" s="198" t="s">
        <v>272</v>
      </c>
      <c r="E594" s="199" t="s">
        <v>2159</v>
      </c>
      <c r="F594" s="200" t="s">
        <v>2160</v>
      </c>
      <c r="G594" s="201" t="s">
        <v>395</v>
      </c>
      <c r="H594" s="202">
        <v>160.13999999999999</v>
      </c>
      <c r="I594" s="203"/>
      <c r="J594" s="202">
        <f t="shared" si="180"/>
        <v>0</v>
      </c>
      <c r="K594" s="204"/>
      <c r="L594" s="205"/>
      <c r="M594" s="206" t="s">
        <v>1</v>
      </c>
      <c r="N594" s="207" t="s">
        <v>43</v>
      </c>
      <c r="O594" s="68"/>
      <c r="P594" s="193">
        <f t="shared" si="181"/>
        <v>0</v>
      </c>
      <c r="Q594" s="193">
        <v>1E-3</v>
      </c>
      <c r="R594" s="193">
        <f t="shared" si="182"/>
        <v>0.16013999999999998</v>
      </c>
      <c r="S594" s="193">
        <v>0</v>
      </c>
      <c r="T594" s="194">
        <f t="shared" si="183"/>
        <v>0</v>
      </c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R594" s="195" t="s">
        <v>194</v>
      </c>
      <c r="AT594" s="195" t="s">
        <v>272</v>
      </c>
      <c r="AU594" s="195" t="s">
        <v>169</v>
      </c>
      <c r="AY594" s="14" t="s">
        <v>161</v>
      </c>
      <c r="BE594" s="196">
        <f t="shared" si="184"/>
        <v>0</v>
      </c>
      <c r="BF594" s="196">
        <f t="shared" si="185"/>
        <v>0</v>
      </c>
      <c r="BG594" s="196">
        <f t="shared" si="186"/>
        <v>0</v>
      </c>
      <c r="BH594" s="196">
        <f t="shared" si="187"/>
        <v>0</v>
      </c>
      <c r="BI594" s="196">
        <f t="shared" si="188"/>
        <v>0</v>
      </c>
      <c r="BJ594" s="14" t="s">
        <v>169</v>
      </c>
      <c r="BK594" s="197">
        <f t="shared" si="189"/>
        <v>0</v>
      </c>
      <c r="BL594" s="14" t="s">
        <v>168</v>
      </c>
      <c r="BM594" s="195" t="s">
        <v>2161</v>
      </c>
    </row>
    <row r="595" spans="1:65" s="2" customFormat="1" ht="16.5" customHeight="1">
      <c r="A595" s="31"/>
      <c r="B595" s="32"/>
      <c r="C595" s="184" t="s">
        <v>2162</v>
      </c>
      <c r="D595" s="184" t="s">
        <v>164</v>
      </c>
      <c r="E595" s="185" t="s">
        <v>2163</v>
      </c>
      <c r="F595" s="186" t="s">
        <v>2164</v>
      </c>
      <c r="G595" s="187" t="s">
        <v>269</v>
      </c>
      <c r="H595" s="188">
        <v>10</v>
      </c>
      <c r="I595" s="189"/>
      <c r="J595" s="188">
        <f t="shared" si="180"/>
        <v>0</v>
      </c>
      <c r="K595" s="190"/>
      <c r="L595" s="36"/>
      <c r="M595" s="191" t="s">
        <v>1</v>
      </c>
      <c r="N595" s="192" t="s">
        <v>43</v>
      </c>
      <c r="O595" s="68"/>
      <c r="P595" s="193">
        <f t="shared" si="181"/>
        <v>0</v>
      </c>
      <c r="Q595" s="193">
        <v>0</v>
      </c>
      <c r="R595" s="193">
        <f t="shared" si="182"/>
        <v>0</v>
      </c>
      <c r="S595" s="193">
        <v>0</v>
      </c>
      <c r="T595" s="194">
        <f t="shared" si="183"/>
        <v>0</v>
      </c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R595" s="195" t="s">
        <v>168</v>
      </c>
      <c r="AT595" s="195" t="s">
        <v>164</v>
      </c>
      <c r="AU595" s="195" t="s">
        <v>169</v>
      </c>
      <c r="AY595" s="14" t="s">
        <v>161</v>
      </c>
      <c r="BE595" s="196">
        <f t="shared" si="184"/>
        <v>0</v>
      </c>
      <c r="BF595" s="196">
        <f t="shared" si="185"/>
        <v>0</v>
      </c>
      <c r="BG595" s="196">
        <f t="shared" si="186"/>
        <v>0</v>
      </c>
      <c r="BH595" s="196">
        <f t="shared" si="187"/>
        <v>0</v>
      </c>
      <c r="BI595" s="196">
        <f t="shared" si="188"/>
        <v>0</v>
      </c>
      <c r="BJ595" s="14" t="s">
        <v>169</v>
      </c>
      <c r="BK595" s="197">
        <f t="shared" si="189"/>
        <v>0</v>
      </c>
      <c r="BL595" s="14" t="s">
        <v>168</v>
      </c>
      <c r="BM595" s="195" t="s">
        <v>2165</v>
      </c>
    </row>
    <row r="596" spans="1:65" s="2" customFormat="1" ht="16.5" customHeight="1">
      <c r="A596" s="31"/>
      <c r="B596" s="32"/>
      <c r="C596" s="198" t="s">
        <v>2166</v>
      </c>
      <c r="D596" s="198" t="s">
        <v>272</v>
      </c>
      <c r="E596" s="199" t="s">
        <v>2167</v>
      </c>
      <c r="F596" s="200" t="s">
        <v>2168</v>
      </c>
      <c r="G596" s="201" t="s">
        <v>269</v>
      </c>
      <c r="H596" s="202">
        <v>10</v>
      </c>
      <c r="I596" s="203"/>
      <c r="J596" s="202">
        <f t="shared" si="180"/>
        <v>0</v>
      </c>
      <c r="K596" s="204"/>
      <c r="L596" s="205"/>
      <c r="M596" s="206" t="s">
        <v>1</v>
      </c>
      <c r="N596" s="207" t="s">
        <v>43</v>
      </c>
      <c r="O596" s="68"/>
      <c r="P596" s="193">
        <f t="shared" si="181"/>
        <v>0</v>
      </c>
      <c r="Q596" s="193">
        <v>3.0000000000000001E-5</v>
      </c>
      <c r="R596" s="193">
        <f t="shared" si="182"/>
        <v>3.0000000000000003E-4</v>
      </c>
      <c r="S596" s="193">
        <v>0</v>
      </c>
      <c r="T596" s="194">
        <f t="shared" si="183"/>
        <v>0</v>
      </c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R596" s="195" t="s">
        <v>194</v>
      </c>
      <c r="AT596" s="195" t="s">
        <v>272</v>
      </c>
      <c r="AU596" s="195" t="s">
        <v>169</v>
      </c>
      <c r="AY596" s="14" t="s">
        <v>161</v>
      </c>
      <c r="BE596" s="196">
        <f t="shared" si="184"/>
        <v>0</v>
      </c>
      <c r="BF596" s="196">
        <f t="shared" si="185"/>
        <v>0</v>
      </c>
      <c r="BG596" s="196">
        <f t="shared" si="186"/>
        <v>0</v>
      </c>
      <c r="BH596" s="196">
        <f t="shared" si="187"/>
        <v>0</v>
      </c>
      <c r="BI596" s="196">
        <f t="shared" si="188"/>
        <v>0</v>
      </c>
      <c r="BJ596" s="14" t="s">
        <v>169</v>
      </c>
      <c r="BK596" s="197">
        <f t="shared" si="189"/>
        <v>0</v>
      </c>
      <c r="BL596" s="14" t="s">
        <v>168</v>
      </c>
      <c r="BM596" s="195" t="s">
        <v>2169</v>
      </c>
    </row>
    <row r="597" spans="1:65" s="2" customFormat="1" ht="16.5" customHeight="1">
      <c r="A597" s="31"/>
      <c r="B597" s="32"/>
      <c r="C597" s="184" t="s">
        <v>2170</v>
      </c>
      <c r="D597" s="184" t="s">
        <v>164</v>
      </c>
      <c r="E597" s="185" t="s">
        <v>2171</v>
      </c>
      <c r="F597" s="186" t="s">
        <v>2172</v>
      </c>
      <c r="G597" s="187" t="s">
        <v>269</v>
      </c>
      <c r="H597" s="188">
        <v>40</v>
      </c>
      <c r="I597" s="189"/>
      <c r="J597" s="188">
        <f t="shared" ref="J597:J626" si="190">ROUND(I597*H597,3)</f>
        <v>0</v>
      </c>
      <c r="K597" s="190"/>
      <c r="L597" s="36"/>
      <c r="M597" s="191" t="s">
        <v>1</v>
      </c>
      <c r="N597" s="192" t="s">
        <v>43</v>
      </c>
      <c r="O597" s="68"/>
      <c r="P597" s="193">
        <f t="shared" ref="P597:P626" si="191">O597*H597</f>
        <v>0</v>
      </c>
      <c r="Q597" s="193">
        <v>0</v>
      </c>
      <c r="R597" s="193">
        <f t="shared" ref="R597:R626" si="192">Q597*H597</f>
        <v>0</v>
      </c>
      <c r="S597" s="193">
        <v>0</v>
      </c>
      <c r="T597" s="194">
        <f t="shared" ref="T597:T626" si="193">S597*H597</f>
        <v>0</v>
      </c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R597" s="195" t="s">
        <v>168</v>
      </c>
      <c r="AT597" s="195" t="s">
        <v>164</v>
      </c>
      <c r="AU597" s="195" t="s">
        <v>169</v>
      </c>
      <c r="AY597" s="14" t="s">
        <v>161</v>
      </c>
      <c r="BE597" s="196">
        <f t="shared" ref="BE597:BE626" si="194">IF(N597="základná",J597,0)</f>
        <v>0</v>
      </c>
      <c r="BF597" s="196">
        <f t="shared" ref="BF597:BF626" si="195">IF(N597="znížená",J597,0)</f>
        <v>0</v>
      </c>
      <c r="BG597" s="196">
        <f t="shared" ref="BG597:BG626" si="196">IF(N597="zákl. prenesená",J597,0)</f>
        <v>0</v>
      </c>
      <c r="BH597" s="196">
        <f t="shared" ref="BH597:BH626" si="197">IF(N597="zníž. prenesená",J597,0)</f>
        <v>0</v>
      </c>
      <c r="BI597" s="196">
        <f t="shared" ref="BI597:BI626" si="198">IF(N597="nulová",J597,0)</f>
        <v>0</v>
      </c>
      <c r="BJ597" s="14" t="s">
        <v>169</v>
      </c>
      <c r="BK597" s="197">
        <f t="shared" ref="BK597:BK626" si="199">ROUND(I597*H597,3)</f>
        <v>0</v>
      </c>
      <c r="BL597" s="14" t="s">
        <v>168</v>
      </c>
      <c r="BM597" s="195" t="s">
        <v>2173</v>
      </c>
    </row>
    <row r="598" spans="1:65" s="2" customFormat="1" ht="21.75" customHeight="1">
      <c r="A598" s="31"/>
      <c r="B598" s="32"/>
      <c r="C598" s="198" t="s">
        <v>2174</v>
      </c>
      <c r="D598" s="198" t="s">
        <v>272</v>
      </c>
      <c r="E598" s="199" t="s">
        <v>2175</v>
      </c>
      <c r="F598" s="200" t="s">
        <v>2176</v>
      </c>
      <c r="G598" s="201" t="s">
        <v>269</v>
      </c>
      <c r="H598" s="202">
        <v>40</v>
      </c>
      <c r="I598" s="203"/>
      <c r="J598" s="202">
        <f t="shared" si="190"/>
        <v>0</v>
      </c>
      <c r="K598" s="204"/>
      <c r="L598" s="205"/>
      <c r="M598" s="206" t="s">
        <v>1</v>
      </c>
      <c r="N598" s="207" t="s">
        <v>43</v>
      </c>
      <c r="O598" s="68"/>
      <c r="P598" s="193">
        <f t="shared" si="191"/>
        <v>0</v>
      </c>
      <c r="Q598" s="193">
        <v>1.06E-3</v>
      </c>
      <c r="R598" s="193">
        <f t="shared" si="192"/>
        <v>4.24E-2</v>
      </c>
      <c r="S598" s="193">
        <v>0</v>
      </c>
      <c r="T598" s="194">
        <f t="shared" si="193"/>
        <v>0</v>
      </c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R598" s="195" t="s">
        <v>194</v>
      </c>
      <c r="AT598" s="195" t="s">
        <v>272</v>
      </c>
      <c r="AU598" s="195" t="s">
        <v>169</v>
      </c>
      <c r="AY598" s="14" t="s">
        <v>161</v>
      </c>
      <c r="BE598" s="196">
        <f t="shared" si="194"/>
        <v>0</v>
      </c>
      <c r="BF598" s="196">
        <f t="shared" si="195"/>
        <v>0</v>
      </c>
      <c r="BG598" s="196">
        <f t="shared" si="196"/>
        <v>0</v>
      </c>
      <c r="BH598" s="196">
        <f t="shared" si="197"/>
        <v>0</v>
      </c>
      <c r="BI598" s="196">
        <f t="shared" si="198"/>
        <v>0</v>
      </c>
      <c r="BJ598" s="14" t="s">
        <v>169</v>
      </c>
      <c r="BK598" s="197">
        <f t="shared" si="199"/>
        <v>0</v>
      </c>
      <c r="BL598" s="14" t="s">
        <v>168</v>
      </c>
      <c r="BM598" s="195" t="s">
        <v>2177</v>
      </c>
    </row>
    <row r="599" spans="1:65" s="2" customFormat="1" ht="21.75" customHeight="1">
      <c r="A599" s="31"/>
      <c r="B599" s="32"/>
      <c r="C599" s="198" t="s">
        <v>2178</v>
      </c>
      <c r="D599" s="198" t="s">
        <v>272</v>
      </c>
      <c r="E599" s="199" t="s">
        <v>2179</v>
      </c>
      <c r="F599" s="200" t="s">
        <v>2180</v>
      </c>
      <c r="G599" s="201" t="s">
        <v>269</v>
      </c>
      <c r="H599" s="202">
        <v>40</v>
      </c>
      <c r="I599" s="203"/>
      <c r="J599" s="202">
        <f t="shared" si="190"/>
        <v>0</v>
      </c>
      <c r="K599" s="204"/>
      <c r="L599" s="205"/>
      <c r="M599" s="206" t="s">
        <v>1</v>
      </c>
      <c r="N599" s="207" t="s">
        <v>43</v>
      </c>
      <c r="O599" s="68"/>
      <c r="P599" s="193">
        <f t="shared" si="191"/>
        <v>0</v>
      </c>
      <c r="Q599" s="193">
        <v>1E-4</v>
      </c>
      <c r="R599" s="193">
        <f t="shared" si="192"/>
        <v>4.0000000000000001E-3</v>
      </c>
      <c r="S599" s="193">
        <v>0</v>
      </c>
      <c r="T599" s="194">
        <f t="shared" si="193"/>
        <v>0</v>
      </c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R599" s="195" t="s">
        <v>194</v>
      </c>
      <c r="AT599" s="195" t="s">
        <v>272</v>
      </c>
      <c r="AU599" s="195" t="s">
        <v>169</v>
      </c>
      <c r="AY599" s="14" t="s">
        <v>161</v>
      </c>
      <c r="BE599" s="196">
        <f t="shared" si="194"/>
        <v>0</v>
      </c>
      <c r="BF599" s="196">
        <f t="shared" si="195"/>
        <v>0</v>
      </c>
      <c r="BG599" s="196">
        <f t="shared" si="196"/>
        <v>0</v>
      </c>
      <c r="BH599" s="196">
        <f t="shared" si="197"/>
        <v>0</v>
      </c>
      <c r="BI599" s="196">
        <f t="shared" si="198"/>
        <v>0</v>
      </c>
      <c r="BJ599" s="14" t="s">
        <v>169</v>
      </c>
      <c r="BK599" s="197">
        <f t="shared" si="199"/>
        <v>0</v>
      </c>
      <c r="BL599" s="14" t="s">
        <v>168</v>
      </c>
      <c r="BM599" s="195" t="s">
        <v>2181</v>
      </c>
    </row>
    <row r="600" spans="1:65" s="2" customFormat="1" ht="21.75" customHeight="1">
      <c r="A600" s="31"/>
      <c r="B600" s="32"/>
      <c r="C600" s="184" t="s">
        <v>2182</v>
      </c>
      <c r="D600" s="184" t="s">
        <v>164</v>
      </c>
      <c r="E600" s="185" t="s">
        <v>2183</v>
      </c>
      <c r="F600" s="186" t="s">
        <v>2184</v>
      </c>
      <c r="G600" s="187" t="s">
        <v>269</v>
      </c>
      <c r="H600" s="188">
        <v>140</v>
      </c>
      <c r="I600" s="189"/>
      <c r="J600" s="188">
        <f t="shared" si="190"/>
        <v>0</v>
      </c>
      <c r="K600" s="190"/>
      <c r="L600" s="36"/>
      <c r="M600" s="191" t="s">
        <v>1</v>
      </c>
      <c r="N600" s="192" t="s">
        <v>43</v>
      </c>
      <c r="O600" s="68"/>
      <c r="P600" s="193">
        <f t="shared" si="191"/>
        <v>0</v>
      </c>
      <c r="Q600" s="193">
        <v>0</v>
      </c>
      <c r="R600" s="193">
        <f t="shared" si="192"/>
        <v>0</v>
      </c>
      <c r="S600" s="193">
        <v>0</v>
      </c>
      <c r="T600" s="194">
        <f t="shared" si="193"/>
        <v>0</v>
      </c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R600" s="195" t="s">
        <v>168</v>
      </c>
      <c r="AT600" s="195" t="s">
        <v>164</v>
      </c>
      <c r="AU600" s="195" t="s">
        <v>169</v>
      </c>
      <c r="AY600" s="14" t="s">
        <v>161</v>
      </c>
      <c r="BE600" s="196">
        <f t="shared" si="194"/>
        <v>0</v>
      </c>
      <c r="BF600" s="196">
        <f t="shared" si="195"/>
        <v>0</v>
      </c>
      <c r="BG600" s="196">
        <f t="shared" si="196"/>
        <v>0</v>
      </c>
      <c r="BH600" s="196">
        <f t="shared" si="197"/>
        <v>0</v>
      </c>
      <c r="BI600" s="196">
        <f t="shared" si="198"/>
        <v>0</v>
      </c>
      <c r="BJ600" s="14" t="s">
        <v>169</v>
      </c>
      <c r="BK600" s="197">
        <f t="shared" si="199"/>
        <v>0</v>
      </c>
      <c r="BL600" s="14" t="s">
        <v>168</v>
      </c>
      <c r="BM600" s="195" t="s">
        <v>2185</v>
      </c>
    </row>
    <row r="601" spans="1:65" s="2" customFormat="1" ht="21.75" customHeight="1">
      <c r="A601" s="31"/>
      <c r="B601" s="32"/>
      <c r="C601" s="198" t="s">
        <v>2186</v>
      </c>
      <c r="D601" s="198" t="s">
        <v>272</v>
      </c>
      <c r="E601" s="199" t="s">
        <v>2187</v>
      </c>
      <c r="F601" s="200" t="s">
        <v>2188</v>
      </c>
      <c r="G601" s="201" t="s">
        <v>269</v>
      </c>
      <c r="H601" s="202">
        <v>140</v>
      </c>
      <c r="I601" s="203"/>
      <c r="J601" s="202">
        <f t="shared" si="190"/>
        <v>0</v>
      </c>
      <c r="K601" s="204"/>
      <c r="L601" s="205"/>
      <c r="M601" s="206" t="s">
        <v>1</v>
      </c>
      <c r="N601" s="207" t="s">
        <v>43</v>
      </c>
      <c r="O601" s="68"/>
      <c r="P601" s="193">
        <f t="shared" si="191"/>
        <v>0</v>
      </c>
      <c r="Q601" s="193">
        <v>1.9000000000000001E-4</v>
      </c>
      <c r="R601" s="193">
        <f t="shared" si="192"/>
        <v>2.6600000000000002E-2</v>
      </c>
      <c r="S601" s="193">
        <v>0</v>
      </c>
      <c r="T601" s="194">
        <f t="shared" si="193"/>
        <v>0</v>
      </c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R601" s="195" t="s">
        <v>194</v>
      </c>
      <c r="AT601" s="195" t="s">
        <v>272</v>
      </c>
      <c r="AU601" s="195" t="s">
        <v>169</v>
      </c>
      <c r="AY601" s="14" t="s">
        <v>161</v>
      </c>
      <c r="BE601" s="196">
        <f t="shared" si="194"/>
        <v>0</v>
      </c>
      <c r="BF601" s="196">
        <f t="shared" si="195"/>
        <v>0</v>
      </c>
      <c r="BG601" s="196">
        <f t="shared" si="196"/>
        <v>0</v>
      </c>
      <c r="BH601" s="196">
        <f t="shared" si="197"/>
        <v>0</v>
      </c>
      <c r="BI601" s="196">
        <f t="shared" si="198"/>
        <v>0</v>
      </c>
      <c r="BJ601" s="14" t="s">
        <v>169</v>
      </c>
      <c r="BK601" s="197">
        <f t="shared" si="199"/>
        <v>0</v>
      </c>
      <c r="BL601" s="14" t="s">
        <v>168</v>
      </c>
      <c r="BM601" s="195" t="s">
        <v>2189</v>
      </c>
    </row>
    <row r="602" spans="1:65" s="2" customFormat="1" ht="21.75" customHeight="1">
      <c r="A602" s="31"/>
      <c r="B602" s="32"/>
      <c r="C602" s="184" t="s">
        <v>2190</v>
      </c>
      <c r="D602" s="184" t="s">
        <v>164</v>
      </c>
      <c r="E602" s="185" t="s">
        <v>2191</v>
      </c>
      <c r="F602" s="186" t="s">
        <v>2192</v>
      </c>
      <c r="G602" s="187" t="s">
        <v>269</v>
      </c>
      <c r="H602" s="188">
        <v>2</v>
      </c>
      <c r="I602" s="189"/>
      <c r="J602" s="188">
        <f t="shared" si="190"/>
        <v>0</v>
      </c>
      <c r="K602" s="190"/>
      <c r="L602" s="36"/>
      <c r="M602" s="191" t="s">
        <v>1</v>
      </c>
      <c r="N602" s="192" t="s">
        <v>43</v>
      </c>
      <c r="O602" s="68"/>
      <c r="P602" s="193">
        <f t="shared" si="191"/>
        <v>0</v>
      </c>
      <c r="Q602" s="193">
        <v>0</v>
      </c>
      <c r="R602" s="193">
        <f t="shared" si="192"/>
        <v>0</v>
      </c>
      <c r="S602" s="193">
        <v>0</v>
      </c>
      <c r="T602" s="194">
        <f t="shared" si="193"/>
        <v>0</v>
      </c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R602" s="195" t="s">
        <v>168</v>
      </c>
      <c r="AT602" s="195" t="s">
        <v>164</v>
      </c>
      <c r="AU602" s="195" t="s">
        <v>169</v>
      </c>
      <c r="AY602" s="14" t="s">
        <v>161</v>
      </c>
      <c r="BE602" s="196">
        <f t="shared" si="194"/>
        <v>0</v>
      </c>
      <c r="BF602" s="196">
        <f t="shared" si="195"/>
        <v>0</v>
      </c>
      <c r="BG602" s="196">
        <f t="shared" si="196"/>
        <v>0</v>
      </c>
      <c r="BH602" s="196">
        <f t="shared" si="197"/>
        <v>0</v>
      </c>
      <c r="BI602" s="196">
        <f t="shared" si="198"/>
        <v>0</v>
      </c>
      <c r="BJ602" s="14" t="s">
        <v>169</v>
      </c>
      <c r="BK602" s="197">
        <f t="shared" si="199"/>
        <v>0</v>
      </c>
      <c r="BL602" s="14" t="s">
        <v>168</v>
      </c>
      <c r="BM602" s="195" t="s">
        <v>2193</v>
      </c>
    </row>
    <row r="603" spans="1:65" s="2" customFormat="1" ht="21.75" customHeight="1">
      <c r="A603" s="31"/>
      <c r="B603" s="32"/>
      <c r="C603" s="198" t="s">
        <v>2194</v>
      </c>
      <c r="D603" s="198" t="s">
        <v>272</v>
      </c>
      <c r="E603" s="199" t="s">
        <v>2195</v>
      </c>
      <c r="F603" s="200" t="s">
        <v>2196</v>
      </c>
      <c r="G603" s="201" t="s">
        <v>269</v>
      </c>
      <c r="H603" s="202">
        <v>2</v>
      </c>
      <c r="I603" s="203"/>
      <c r="J603" s="202">
        <f t="shared" si="190"/>
        <v>0</v>
      </c>
      <c r="K603" s="204"/>
      <c r="L603" s="205"/>
      <c r="M603" s="206" t="s">
        <v>1</v>
      </c>
      <c r="N603" s="207" t="s">
        <v>43</v>
      </c>
      <c r="O603" s="68"/>
      <c r="P603" s="193">
        <f t="shared" si="191"/>
        <v>0</v>
      </c>
      <c r="Q603" s="193">
        <v>3.1199999999999999E-3</v>
      </c>
      <c r="R603" s="193">
        <f t="shared" si="192"/>
        <v>6.2399999999999999E-3</v>
      </c>
      <c r="S603" s="193">
        <v>0</v>
      </c>
      <c r="T603" s="194">
        <f t="shared" si="193"/>
        <v>0</v>
      </c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R603" s="195" t="s">
        <v>194</v>
      </c>
      <c r="AT603" s="195" t="s">
        <v>272</v>
      </c>
      <c r="AU603" s="195" t="s">
        <v>169</v>
      </c>
      <c r="AY603" s="14" t="s">
        <v>161</v>
      </c>
      <c r="BE603" s="196">
        <f t="shared" si="194"/>
        <v>0</v>
      </c>
      <c r="BF603" s="196">
        <f t="shared" si="195"/>
        <v>0</v>
      </c>
      <c r="BG603" s="196">
        <f t="shared" si="196"/>
        <v>0</v>
      </c>
      <c r="BH603" s="196">
        <f t="shared" si="197"/>
        <v>0</v>
      </c>
      <c r="BI603" s="196">
        <f t="shared" si="198"/>
        <v>0</v>
      </c>
      <c r="BJ603" s="14" t="s">
        <v>169</v>
      </c>
      <c r="BK603" s="197">
        <f t="shared" si="199"/>
        <v>0</v>
      </c>
      <c r="BL603" s="14" t="s">
        <v>168</v>
      </c>
      <c r="BM603" s="195" t="s">
        <v>2197</v>
      </c>
    </row>
    <row r="604" spans="1:65" s="2" customFormat="1" ht="16.5" customHeight="1">
      <c r="A604" s="31"/>
      <c r="B604" s="32"/>
      <c r="C604" s="184" t="s">
        <v>2198</v>
      </c>
      <c r="D604" s="184" t="s">
        <v>164</v>
      </c>
      <c r="E604" s="185" t="s">
        <v>2199</v>
      </c>
      <c r="F604" s="186" t="s">
        <v>2200</v>
      </c>
      <c r="G604" s="187" t="s">
        <v>269</v>
      </c>
      <c r="H604" s="188">
        <v>42</v>
      </c>
      <c r="I604" s="189"/>
      <c r="J604" s="188">
        <f t="shared" si="190"/>
        <v>0</v>
      </c>
      <c r="K604" s="190"/>
      <c r="L604" s="36"/>
      <c r="M604" s="191" t="s">
        <v>1</v>
      </c>
      <c r="N604" s="192" t="s">
        <v>43</v>
      </c>
      <c r="O604" s="68"/>
      <c r="P604" s="193">
        <f t="shared" si="191"/>
        <v>0</v>
      </c>
      <c r="Q604" s="193">
        <v>0</v>
      </c>
      <c r="R604" s="193">
        <f t="shared" si="192"/>
        <v>0</v>
      </c>
      <c r="S604" s="193">
        <v>0</v>
      </c>
      <c r="T604" s="194">
        <f t="shared" si="193"/>
        <v>0</v>
      </c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R604" s="195" t="s">
        <v>168</v>
      </c>
      <c r="AT604" s="195" t="s">
        <v>164</v>
      </c>
      <c r="AU604" s="195" t="s">
        <v>169</v>
      </c>
      <c r="AY604" s="14" t="s">
        <v>161</v>
      </c>
      <c r="BE604" s="196">
        <f t="shared" si="194"/>
        <v>0</v>
      </c>
      <c r="BF604" s="196">
        <f t="shared" si="195"/>
        <v>0</v>
      </c>
      <c r="BG604" s="196">
        <f t="shared" si="196"/>
        <v>0</v>
      </c>
      <c r="BH604" s="196">
        <f t="shared" si="197"/>
        <v>0</v>
      </c>
      <c r="BI604" s="196">
        <f t="shared" si="198"/>
        <v>0</v>
      </c>
      <c r="BJ604" s="14" t="s">
        <v>169</v>
      </c>
      <c r="BK604" s="197">
        <f t="shared" si="199"/>
        <v>0</v>
      </c>
      <c r="BL604" s="14" t="s">
        <v>168</v>
      </c>
      <c r="BM604" s="195" t="s">
        <v>2201</v>
      </c>
    </row>
    <row r="605" spans="1:65" s="2" customFormat="1" ht="16.5" customHeight="1">
      <c r="A605" s="31"/>
      <c r="B605" s="32"/>
      <c r="C605" s="198" t="s">
        <v>2202</v>
      </c>
      <c r="D605" s="198" t="s">
        <v>272</v>
      </c>
      <c r="E605" s="199" t="s">
        <v>2203</v>
      </c>
      <c r="F605" s="200" t="s">
        <v>2204</v>
      </c>
      <c r="G605" s="201" t="s">
        <v>269</v>
      </c>
      <c r="H605" s="202">
        <v>42</v>
      </c>
      <c r="I605" s="203"/>
      <c r="J605" s="202">
        <f t="shared" si="190"/>
        <v>0</v>
      </c>
      <c r="K605" s="204"/>
      <c r="L605" s="205"/>
      <c r="M605" s="206" t="s">
        <v>1</v>
      </c>
      <c r="N605" s="207" t="s">
        <v>43</v>
      </c>
      <c r="O605" s="68"/>
      <c r="P605" s="193">
        <f t="shared" si="191"/>
        <v>0</v>
      </c>
      <c r="Q605" s="193">
        <v>1.7000000000000001E-4</v>
      </c>
      <c r="R605" s="193">
        <f t="shared" si="192"/>
        <v>7.1400000000000005E-3</v>
      </c>
      <c r="S605" s="193">
        <v>0</v>
      </c>
      <c r="T605" s="194">
        <f t="shared" si="193"/>
        <v>0</v>
      </c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R605" s="195" t="s">
        <v>194</v>
      </c>
      <c r="AT605" s="195" t="s">
        <v>272</v>
      </c>
      <c r="AU605" s="195" t="s">
        <v>169</v>
      </c>
      <c r="AY605" s="14" t="s">
        <v>161</v>
      </c>
      <c r="BE605" s="196">
        <f t="shared" si="194"/>
        <v>0</v>
      </c>
      <c r="BF605" s="196">
        <f t="shared" si="195"/>
        <v>0</v>
      </c>
      <c r="BG605" s="196">
        <f t="shared" si="196"/>
        <v>0</v>
      </c>
      <c r="BH605" s="196">
        <f t="shared" si="197"/>
        <v>0</v>
      </c>
      <c r="BI605" s="196">
        <f t="shared" si="198"/>
        <v>0</v>
      </c>
      <c r="BJ605" s="14" t="s">
        <v>169</v>
      </c>
      <c r="BK605" s="197">
        <f t="shared" si="199"/>
        <v>0</v>
      </c>
      <c r="BL605" s="14" t="s">
        <v>168</v>
      </c>
      <c r="BM605" s="195" t="s">
        <v>2205</v>
      </c>
    </row>
    <row r="606" spans="1:65" s="2" customFormat="1" ht="21.75" customHeight="1">
      <c r="A606" s="31"/>
      <c r="B606" s="32"/>
      <c r="C606" s="184" t="s">
        <v>2206</v>
      </c>
      <c r="D606" s="184" t="s">
        <v>164</v>
      </c>
      <c r="E606" s="185" t="s">
        <v>2207</v>
      </c>
      <c r="F606" s="186" t="s">
        <v>2208</v>
      </c>
      <c r="G606" s="187" t="s">
        <v>244</v>
      </c>
      <c r="H606" s="188">
        <v>145</v>
      </c>
      <c r="I606" s="189"/>
      <c r="J606" s="188">
        <f t="shared" si="190"/>
        <v>0</v>
      </c>
      <c r="K606" s="190"/>
      <c r="L606" s="36"/>
      <c r="M606" s="191" t="s">
        <v>1</v>
      </c>
      <c r="N606" s="192" t="s">
        <v>43</v>
      </c>
      <c r="O606" s="68"/>
      <c r="P606" s="193">
        <f t="shared" si="191"/>
        <v>0</v>
      </c>
      <c r="Q606" s="193">
        <v>0</v>
      </c>
      <c r="R606" s="193">
        <f t="shared" si="192"/>
        <v>0</v>
      </c>
      <c r="S606" s="193">
        <v>0</v>
      </c>
      <c r="T606" s="194">
        <f t="shared" si="193"/>
        <v>0</v>
      </c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R606" s="195" t="s">
        <v>168</v>
      </c>
      <c r="AT606" s="195" t="s">
        <v>164</v>
      </c>
      <c r="AU606" s="195" t="s">
        <v>169</v>
      </c>
      <c r="AY606" s="14" t="s">
        <v>161</v>
      </c>
      <c r="BE606" s="196">
        <f t="shared" si="194"/>
        <v>0</v>
      </c>
      <c r="BF606" s="196">
        <f t="shared" si="195"/>
        <v>0</v>
      </c>
      <c r="BG606" s="196">
        <f t="shared" si="196"/>
        <v>0</v>
      </c>
      <c r="BH606" s="196">
        <f t="shared" si="197"/>
        <v>0</v>
      </c>
      <c r="BI606" s="196">
        <f t="shared" si="198"/>
        <v>0</v>
      </c>
      <c r="BJ606" s="14" t="s">
        <v>169</v>
      </c>
      <c r="BK606" s="197">
        <f t="shared" si="199"/>
        <v>0</v>
      </c>
      <c r="BL606" s="14" t="s">
        <v>168</v>
      </c>
      <c r="BM606" s="195" t="s">
        <v>2209</v>
      </c>
    </row>
    <row r="607" spans="1:65" s="2" customFormat="1" ht="16.5" customHeight="1">
      <c r="A607" s="31"/>
      <c r="B607" s="32"/>
      <c r="C607" s="198" t="s">
        <v>2210</v>
      </c>
      <c r="D607" s="198" t="s">
        <v>272</v>
      </c>
      <c r="E607" s="199" t="s">
        <v>2211</v>
      </c>
      <c r="F607" s="200" t="s">
        <v>2212</v>
      </c>
      <c r="G607" s="201" t="s">
        <v>244</v>
      </c>
      <c r="H607" s="202">
        <v>145</v>
      </c>
      <c r="I607" s="203"/>
      <c r="J607" s="202">
        <f t="shared" si="190"/>
        <v>0</v>
      </c>
      <c r="K607" s="204"/>
      <c r="L607" s="205"/>
      <c r="M607" s="206" t="s">
        <v>1</v>
      </c>
      <c r="N607" s="207" t="s">
        <v>43</v>
      </c>
      <c r="O607" s="68"/>
      <c r="P607" s="193">
        <f t="shared" si="191"/>
        <v>0</v>
      </c>
      <c r="Q607" s="193">
        <v>6.9999999999999994E-5</v>
      </c>
      <c r="R607" s="193">
        <f t="shared" si="192"/>
        <v>1.0149999999999999E-2</v>
      </c>
      <c r="S607" s="193">
        <v>0</v>
      </c>
      <c r="T607" s="194">
        <f t="shared" si="193"/>
        <v>0</v>
      </c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R607" s="195" t="s">
        <v>194</v>
      </c>
      <c r="AT607" s="195" t="s">
        <v>272</v>
      </c>
      <c r="AU607" s="195" t="s">
        <v>169</v>
      </c>
      <c r="AY607" s="14" t="s">
        <v>161</v>
      </c>
      <c r="BE607" s="196">
        <f t="shared" si="194"/>
        <v>0</v>
      </c>
      <c r="BF607" s="196">
        <f t="shared" si="195"/>
        <v>0</v>
      </c>
      <c r="BG607" s="196">
        <f t="shared" si="196"/>
        <v>0</v>
      </c>
      <c r="BH607" s="196">
        <f t="shared" si="197"/>
        <v>0</v>
      </c>
      <c r="BI607" s="196">
        <f t="shared" si="198"/>
        <v>0</v>
      </c>
      <c r="BJ607" s="14" t="s">
        <v>169</v>
      </c>
      <c r="BK607" s="197">
        <f t="shared" si="199"/>
        <v>0</v>
      </c>
      <c r="BL607" s="14" t="s">
        <v>168</v>
      </c>
      <c r="BM607" s="195" t="s">
        <v>2213</v>
      </c>
    </row>
    <row r="608" spans="1:65" s="2" customFormat="1" ht="16.5" customHeight="1">
      <c r="A608" s="31"/>
      <c r="B608" s="32"/>
      <c r="C608" s="184" t="s">
        <v>2214</v>
      </c>
      <c r="D608" s="184" t="s">
        <v>164</v>
      </c>
      <c r="E608" s="185" t="s">
        <v>2215</v>
      </c>
      <c r="F608" s="186" t="s">
        <v>2216</v>
      </c>
      <c r="G608" s="187" t="s">
        <v>2217</v>
      </c>
      <c r="H608" s="188">
        <v>1</v>
      </c>
      <c r="I608" s="189"/>
      <c r="J608" s="188">
        <f t="shared" si="190"/>
        <v>0</v>
      </c>
      <c r="K608" s="190"/>
      <c r="L608" s="36"/>
      <c r="M608" s="191" t="s">
        <v>1</v>
      </c>
      <c r="N608" s="192" t="s">
        <v>43</v>
      </c>
      <c r="O608" s="68"/>
      <c r="P608" s="193">
        <f t="shared" si="191"/>
        <v>0</v>
      </c>
      <c r="Q608" s="193">
        <v>0</v>
      </c>
      <c r="R608" s="193">
        <f t="shared" si="192"/>
        <v>0</v>
      </c>
      <c r="S608" s="193">
        <v>0</v>
      </c>
      <c r="T608" s="194">
        <f t="shared" si="193"/>
        <v>0</v>
      </c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R608" s="195" t="s">
        <v>168</v>
      </c>
      <c r="AT608" s="195" t="s">
        <v>164</v>
      </c>
      <c r="AU608" s="195" t="s">
        <v>169</v>
      </c>
      <c r="AY608" s="14" t="s">
        <v>161</v>
      </c>
      <c r="BE608" s="196">
        <f t="shared" si="194"/>
        <v>0</v>
      </c>
      <c r="BF608" s="196">
        <f t="shared" si="195"/>
        <v>0</v>
      </c>
      <c r="BG608" s="196">
        <f t="shared" si="196"/>
        <v>0</v>
      </c>
      <c r="BH608" s="196">
        <f t="shared" si="197"/>
        <v>0</v>
      </c>
      <c r="BI608" s="196">
        <f t="shared" si="198"/>
        <v>0</v>
      </c>
      <c r="BJ608" s="14" t="s">
        <v>169</v>
      </c>
      <c r="BK608" s="197">
        <f t="shared" si="199"/>
        <v>0</v>
      </c>
      <c r="BL608" s="14" t="s">
        <v>168</v>
      </c>
      <c r="BM608" s="195" t="s">
        <v>2218</v>
      </c>
    </row>
    <row r="609" spans="1:65" s="2" customFormat="1" ht="16.5" customHeight="1">
      <c r="A609" s="31"/>
      <c r="B609" s="32"/>
      <c r="C609" s="184" t="s">
        <v>2219</v>
      </c>
      <c r="D609" s="184" t="s">
        <v>164</v>
      </c>
      <c r="E609" s="185" t="s">
        <v>2220</v>
      </c>
      <c r="F609" s="186" t="s">
        <v>2221</v>
      </c>
      <c r="G609" s="187" t="s">
        <v>2217</v>
      </c>
      <c r="H609" s="188">
        <v>1</v>
      </c>
      <c r="I609" s="189"/>
      <c r="J609" s="188">
        <f t="shared" si="190"/>
        <v>0</v>
      </c>
      <c r="K609" s="190"/>
      <c r="L609" s="36"/>
      <c r="M609" s="191" t="s">
        <v>1</v>
      </c>
      <c r="N609" s="192" t="s">
        <v>43</v>
      </c>
      <c r="O609" s="68"/>
      <c r="P609" s="193">
        <f t="shared" si="191"/>
        <v>0</v>
      </c>
      <c r="Q609" s="193">
        <v>0</v>
      </c>
      <c r="R609" s="193">
        <f t="shared" si="192"/>
        <v>0</v>
      </c>
      <c r="S609" s="193">
        <v>0</v>
      </c>
      <c r="T609" s="194">
        <f t="shared" si="193"/>
        <v>0</v>
      </c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R609" s="195" t="s">
        <v>168</v>
      </c>
      <c r="AT609" s="195" t="s">
        <v>164</v>
      </c>
      <c r="AU609" s="195" t="s">
        <v>169</v>
      </c>
      <c r="AY609" s="14" t="s">
        <v>161</v>
      </c>
      <c r="BE609" s="196">
        <f t="shared" si="194"/>
        <v>0</v>
      </c>
      <c r="BF609" s="196">
        <f t="shared" si="195"/>
        <v>0</v>
      </c>
      <c r="BG609" s="196">
        <f t="shared" si="196"/>
        <v>0</v>
      </c>
      <c r="BH609" s="196">
        <f t="shared" si="197"/>
        <v>0</v>
      </c>
      <c r="BI609" s="196">
        <f t="shared" si="198"/>
        <v>0</v>
      </c>
      <c r="BJ609" s="14" t="s">
        <v>169</v>
      </c>
      <c r="BK609" s="197">
        <f t="shared" si="199"/>
        <v>0</v>
      </c>
      <c r="BL609" s="14" t="s">
        <v>168</v>
      </c>
      <c r="BM609" s="195" t="s">
        <v>2222</v>
      </c>
    </row>
    <row r="610" spans="1:65" s="2" customFormat="1" ht="16.5" customHeight="1">
      <c r="A610" s="31"/>
      <c r="B610" s="32"/>
      <c r="C610" s="184" t="s">
        <v>2223</v>
      </c>
      <c r="D610" s="184" t="s">
        <v>164</v>
      </c>
      <c r="E610" s="185" t="s">
        <v>2224</v>
      </c>
      <c r="F610" s="186" t="s">
        <v>2225</v>
      </c>
      <c r="G610" s="187" t="s">
        <v>2217</v>
      </c>
      <c r="H610" s="188">
        <v>1</v>
      </c>
      <c r="I610" s="189"/>
      <c r="J610" s="188">
        <f t="shared" si="190"/>
        <v>0</v>
      </c>
      <c r="K610" s="190"/>
      <c r="L610" s="36"/>
      <c r="M610" s="191" t="s">
        <v>1</v>
      </c>
      <c r="N610" s="192" t="s">
        <v>43</v>
      </c>
      <c r="O610" s="68"/>
      <c r="P610" s="193">
        <f t="shared" si="191"/>
        <v>0</v>
      </c>
      <c r="Q610" s="193">
        <v>0</v>
      </c>
      <c r="R610" s="193">
        <f t="shared" si="192"/>
        <v>0</v>
      </c>
      <c r="S610" s="193">
        <v>0</v>
      </c>
      <c r="T610" s="194">
        <f t="shared" si="193"/>
        <v>0</v>
      </c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R610" s="195" t="s">
        <v>168</v>
      </c>
      <c r="AT610" s="195" t="s">
        <v>164</v>
      </c>
      <c r="AU610" s="195" t="s">
        <v>169</v>
      </c>
      <c r="AY610" s="14" t="s">
        <v>161</v>
      </c>
      <c r="BE610" s="196">
        <f t="shared" si="194"/>
        <v>0</v>
      </c>
      <c r="BF610" s="196">
        <f t="shared" si="195"/>
        <v>0</v>
      </c>
      <c r="BG610" s="196">
        <f t="shared" si="196"/>
        <v>0</v>
      </c>
      <c r="BH610" s="196">
        <f t="shared" si="197"/>
        <v>0</v>
      </c>
      <c r="BI610" s="196">
        <f t="shared" si="198"/>
        <v>0</v>
      </c>
      <c r="BJ610" s="14" t="s">
        <v>169</v>
      </c>
      <c r="BK610" s="197">
        <f t="shared" si="199"/>
        <v>0</v>
      </c>
      <c r="BL610" s="14" t="s">
        <v>168</v>
      </c>
      <c r="BM610" s="195" t="s">
        <v>2226</v>
      </c>
    </row>
    <row r="611" spans="1:65" s="2" customFormat="1" ht="16.5" customHeight="1">
      <c r="A611" s="31"/>
      <c r="B611" s="32"/>
      <c r="C611" s="184" t="s">
        <v>2227</v>
      </c>
      <c r="D611" s="184" t="s">
        <v>164</v>
      </c>
      <c r="E611" s="185" t="s">
        <v>2228</v>
      </c>
      <c r="F611" s="186" t="s">
        <v>2229</v>
      </c>
      <c r="G611" s="187" t="s">
        <v>244</v>
      </c>
      <c r="H611" s="188">
        <v>80</v>
      </c>
      <c r="I611" s="189"/>
      <c r="J611" s="188">
        <f t="shared" si="190"/>
        <v>0</v>
      </c>
      <c r="K611" s="190"/>
      <c r="L611" s="36"/>
      <c r="M611" s="191" t="s">
        <v>1</v>
      </c>
      <c r="N611" s="192" t="s">
        <v>43</v>
      </c>
      <c r="O611" s="68"/>
      <c r="P611" s="193">
        <f t="shared" si="191"/>
        <v>0</v>
      </c>
      <c r="Q611" s="193">
        <v>0</v>
      </c>
      <c r="R611" s="193">
        <f t="shared" si="192"/>
        <v>0</v>
      </c>
      <c r="S611" s="193">
        <v>0</v>
      </c>
      <c r="T611" s="194">
        <f t="shared" si="193"/>
        <v>0</v>
      </c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R611" s="195" t="s">
        <v>432</v>
      </c>
      <c r="AT611" s="195" t="s">
        <v>164</v>
      </c>
      <c r="AU611" s="195" t="s">
        <v>169</v>
      </c>
      <c r="AY611" s="14" t="s">
        <v>161</v>
      </c>
      <c r="BE611" s="196">
        <f t="shared" si="194"/>
        <v>0</v>
      </c>
      <c r="BF611" s="196">
        <f t="shared" si="195"/>
        <v>0</v>
      </c>
      <c r="BG611" s="196">
        <f t="shared" si="196"/>
        <v>0</v>
      </c>
      <c r="BH611" s="196">
        <f t="shared" si="197"/>
        <v>0</v>
      </c>
      <c r="BI611" s="196">
        <f t="shared" si="198"/>
        <v>0</v>
      </c>
      <c r="BJ611" s="14" t="s">
        <v>169</v>
      </c>
      <c r="BK611" s="197">
        <f t="shared" si="199"/>
        <v>0</v>
      </c>
      <c r="BL611" s="14" t="s">
        <v>432</v>
      </c>
      <c r="BM611" s="195" t="s">
        <v>2230</v>
      </c>
    </row>
    <row r="612" spans="1:65" s="2" customFormat="1" ht="16.5" customHeight="1">
      <c r="A612" s="31"/>
      <c r="B612" s="32"/>
      <c r="C612" s="198" t="s">
        <v>2231</v>
      </c>
      <c r="D612" s="198" t="s">
        <v>272</v>
      </c>
      <c r="E612" s="199" t="s">
        <v>2232</v>
      </c>
      <c r="F612" s="200" t="s">
        <v>2233</v>
      </c>
      <c r="G612" s="201" t="s">
        <v>244</v>
      </c>
      <c r="H612" s="202">
        <v>80.8</v>
      </c>
      <c r="I612" s="203"/>
      <c r="J612" s="202">
        <f t="shared" si="190"/>
        <v>0</v>
      </c>
      <c r="K612" s="204"/>
      <c r="L612" s="205"/>
      <c r="M612" s="206" t="s">
        <v>1</v>
      </c>
      <c r="N612" s="207" t="s">
        <v>43</v>
      </c>
      <c r="O612" s="68"/>
      <c r="P612" s="193">
        <f t="shared" si="191"/>
        <v>0</v>
      </c>
      <c r="Q612" s="193">
        <v>2.4000000000000001E-4</v>
      </c>
      <c r="R612" s="193">
        <f t="shared" si="192"/>
        <v>1.9392E-2</v>
      </c>
      <c r="S612" s="193">
        <v>0</v>
      </c>
      <c r="T612" s="194">
        <f t="shared" si="193"/>
        <v>0</v>
      </c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R612" s="195" t="s">
        <v>703</v>
      </c>
      <c r="AT612" s="195" t="s">
        <v>272</v>
      </c>
      <c r="AU612" s="195" t="s">
        <v>169</v>
      </c>
      <c r="AY612" s="14" t="s">
        <v>161</v>
      </c>
      <c r="BE612" s="196">
        <f t="shared" si="194"/>
        <v>0</v>
      </c>
      <c r="BF612" s="196">
        <f t="shared" si="195"/>
        <v>0</v>
      </c>
      <c r="BG612" s="196">
        <f t="shared" si="196"/>
        <v>0</v>
      </c>
      <c r="BH612" s="196">
        <f t="shared" si="197"/>
        <v>0</v>
      </c>
      <c r="BI612" s="196">
        <f t="shared" si="198"/>
        <v>0</v>
      </c>
      <c r="BJ612" s="14" t="s">
        <v>169</v>
      </c>
      <c r="BK612" s="197">
        <f t="shared" si="199"/>
        <v>0</v>
      </c>
      <c r="BL612" s="14" t="s">
        <v>703</v>
      </c>
      <c r="BM612" s="195" t="s">
        <v>2234</v>
      </c>
    </row>
    <row r="613" spans="1:65" s="2" customFormat="1" ht="21.75" customHeight="1">
      <c r="A613" s="31"/>
      <c r="B613" s="32"/>
      <c r="C613" s="184" t="s">
        <v>2235</v>
      </c>
      <c r="D613" s="184" t="s">
        <v>164</v>
      </c>
      <c r="E613" s="185" t="s">
        <v>2236</v>
      </c>
      <c r="F613" s="186" t="s">
        <v>2237</v>
      </c>
      <c r="G613" s="187" t="s">
        <v>244</v>
      </c>
      <c r="H613" s="188">
        <v>850</v>
      </c>
      <c r="I613" s="189"/>
      <c r="J613" s="188">
        <f t="shared" si="190"/>
        <v>0</v>
      </c>
      <c r="K613" s="190"/>
      <c r="L613" s="36"/>
      <c r="M613" s="191" t="s">
        <v>1</v>
      </c>
      <c r="N613" s="192" t="s">
        <v>43</v>
      </c>
      <c r="O613" s="68"/>
      <c r="P613" s="193">
        <f t="shared" si="191"/>
        <v>0</v>
      </c>
      <c r="Q613" s="193">
        <v>0</v>
      </c>
      <c r="R613" s="193">
        <f t="shared" si="192"/>
        <v>0</v>
      </c>
      <c r="S613" s="193">
        <v>0</v>
      </c>
      <c r="T613" s="194">
        <f t="shared" si="193"/>
        <v>0</v>
      </c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R613" s="195" t="s">
        <v>432</v>
      </c>
      <c r="AT613" s="195" t="s">
        <v>164</v>
      </c>
      <c r="AU613" s="195" t="s">
        <v>169</v>
      </c>
      <c r="AY613" s="14" t="s">
        <v>161</v>
      </c>
      <c r="BE613" s="196">
        <f t="shared" si="194"/>
        <v>0</v>
      </c>
      <c r="BF613" s="196">
        <f t="shared" si="195"/>
        <v>0</v>
      </c>
      <c r="BG613" s="196">
        <f t="shared" si="196"/>
        <v>0</v>
      </c>
      <c r="BH613" s="196">
        <f t="shared" si="197"/>
        <v>0</v>
      </c>
      <c r="BI613" s="196">
        <f t="shared" si="198"/>
        <v>0</v>
      </c>
      <c r="BJ613" s="14" t="s">
        <v>169</v>
      </c>
      <c r="BK613" s="197">
        <f t="shared" si="199"/>
        <v>0</v>
      </c>
      <c r="BL613" s="14" t="s">
        <v>432</v>
      </c>
      <c r="BM613" s="195" t="s">
        <v>2238</v>
      </c>
    </row>
    <row r="614" spans="1:65" s="2" customFormat="1" ht="16.5" customHeight="1">
      <c r="A614" s="31"/>
      <c r="B614" s="32"/>
      <c r="C614" s="198" t="s">
        <v>2239</v>
      </c>
      <c r="D614" s="198" t="s">
        <v>272</v>
      </c>
      <c r="E614" s="199" t="s">
        <v>2240</v>
      </c>
      <c r="F614" s="200" t="s">
        <v>2241</v>
      </c>
      <c r="G614" s="201" t="s">
        <v>244</v>
      </c>
      <c r="H614" s="202">
        <v>858.5</v>
      </c>
      <c r="I614" s="203"/>
      <c r="J614" s="202">
        <f t="shared" si="190"/>
        <v>0</v>
      </c>
      <c r="K614" s="204"/>
      <c r="L614" s="205"/>
      <c r="M614" s="206" t="s">
        <v>1</v>
      </c>
      <c r="N614" s="207" t="s">
        <v>43</v>
      </c>
      <c r="O614" s="68"/>
      <c r="P614" s="193">
        <f t="shared" si="191"/>
        <v>0</v>
      </c>
      <c r="Q614" s="193">
        <v>2.0000000000000001E-4</v>
      </c>
      <c r="R614" s="193">
        <f t="shared" si="192"/>
        <v>0.17170000000000002</v>
      </c>
      <c r="S614" s="193">
        <v>0</v>
      </c>
      <c r="T614" s="194">
        <f t="shared" si="193"/>
        <v>0</v>
      </c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R614" s="195" t="s">
        <v>703</v>
      </c>
      <c r="AT614" s="195" t="s">
        <v>272</v>
      </c>
      <c r="AU614" s="195" t="s">
        <v>169</v>
      </c>
      <c r="AY614" s="14" t="s">
        <v>161</v>
      </c>
      <c r="BE614" s="196">
        <f t="shared" si="194"/>
        <v>0</v>
      </c>
      <c r="BF614" s="196">
        <f t="shared" si="195"/>
        <v>0</v>
      </c>
      <c r="BG614" s="196">
        <f t="shared" si="196"/>
        <v>0</v>
      </c>
      <c r="BH614" s="196">
        <f t="shared" si="197"/>
        <v>0</v>
      </c>
      <c r="BI614" s="196">
        <f t="shared" si="198"/>
        <v>0</v>
      </c>
      <c r="BJ614" s="14" t="s">
        <v>169</v>
      </c>
      <c r="BK614" s="197">
        <f t="shared" si="199"/>
        <v>0</v>
      </c>
      <c r="BL614" s="14" t="s">
        <v>703</v>
      </c>
      <c r="BM614" s="195" t="s">
        <v>2242</v>
      </c>
    </row>
    <row r="615" spans="1:65" s="2" customFormat="1" ht="21.75" customHeight="1">
      <c r="A615" s="31"/>
      <c r="B615" s="32"/>
      <c r="C615" s="184" t="s">
        <v>2243</v>
      </c>
      <c r="D615" s="184" t="s">
        <v>164</v>
      </c>
      <c r="E615" s="185" t="s">
        <v>2244</v>
      </c>
      <c r="F615" s="186" t="s">
        <v>2245</v>
      </c>
      <c r="G615" s="187" t="s">
        <v>244</v>
      </c>
      <c r="H615" s="188">
        <v>560</v>
      </c>
      <c r="I615" s="189"/>
      <c r="J615" s="188">
        <f t="shared" si="190"/>
        <v>0</v>
      </c>
      <c r="K615" s="190"/>
      <c r="L615" s="36"/>
      <c r="M615" s="191" t="s">
        <v>1</v>
      </c>
      <c r="N615" s="192" t="s">
        <v>43</v>
      </c>
      <c r="O615" s="68"/>
      <c r="P615" s="193">
        <f t="shared" si="191"/>
        <v>0</v>
      </c>
      <c r="Q615" s="193">
        <v>0</v>
      </c>
      <c r="R615" s="193">
        <f t="shared" si="192"/>
        <v>0</v>
      </c>
      <c r="S615" s="193">
        <v>0</v>
      </c>
      <c r="T615" s="194">
        <f t="shared" si="193"/>
        <v>0</v>
      </c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R615" s="195" t="s">
        <v>432</v>
      </c>
      <c r="AT615" s="195" t="s">
        <v>164</v>
      </c>
      <c r="AU615" s="195" t="s">
        <v>169</v>
      </c>
      <c r="AY615" s="14" t="s">
        <v>161</v>
      </c>
      <c r="BE615" s="196">
        <f t="shared" si="194"/>
        <v>0</v>
      </c>
      <c r="BF615" s="196">
        <f t="shared" si="195"/>
        <v>0</v>
      </c>
      <c r="BG615" s="196">
        <f t="shared" si="196"/>
        <v>0</v>
      </c>
      <c r="BH615" s="196">
        <f t="shared" si="197"/>
        <v>0</v>
      </c>
      <c r="BI615" s="196">
        <f t="shared" si="198"/>
        <v>0</v>
      </c>
      <c r="BJ615" s="14" t="s">
        <v>169</v>
      </c>
      <c r="BK615" s="197">
        <f t="shared" si="199"/>
        <v>0</v>
      </c>
      <c r="BL615" s="14" t="s">
        <v>432</v>
      </c>
      <c r="BM615" s="195" t="s">
        <v>2246</v>
      </c>
    </row>
    <row r="616" spans="1:65" s="2" customFormat="1" ht="16.5" customHeight="1">
      <c r="A616" s="31"/>
      <c r="B616" s="32"/>
      <c r="C616" s="198" t="s">
        <v>2247</v>
      </c>
      <c r="D616" s="198" t="s">
        <v>272</v>
      </c>
      <c r="E616" s="199" t="s">
        <v>2248</v>
      </c>
      <c r="F616" s="200" t="s">
        <v>2249</v>
      </c>
      <c r="G616" s="201" t="s">
        <v>244</v>
      </c>
      <c r="H616" s="202">
        <v>565.6</v>
      </c>
      <c r="I616" s="203"/>
      <c r="J616" s="202">
        <f t="shared" si="190"/>
        <v>0</v>
      </c>
      <c r="K616" s="204"/>
      <c r="L616" s="205"/>
      <c r="M616" s="206" t="s">
        <v>1</v>
      </c>
      <c r="N616" s="207" t="s">
        <v>43</v>
      </c>
      <c r="O616" s="68"/>
      <c r="P616" s="193">
        <f t="shared" si="191"/>
        <v>0</v>
      </c>
      <c r="Q616" s="193">
        <v>2.4000000000000001E-4</v>
      </c>
      <c r="R616" s="193">
        <f t="shared" si="192"/>
        <v>0.135744</v>
      </c>
      <c r="S616" s="193">
        <v>0</v>
      </c>
      <c r="T616" s="194">
        <f t="shared" si="193"/>
        <v>0</v>
      </c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R616" s="195" t="s">
        <v>703</v>
      </c>
      <c r="AT616" s="195" t="s">
        <v>272</v>
      </c>
      <c r="AU616" s="195" t="s">
        <v>169</v>
      </c>
      <c r="AY616" s="14" t="s">
        <v>161</v>
      </c>
      <c r="BE616" s="196">
        <f t="shared" si="194"/>
        <v>0</v>
      </c>
      <c r="BF616" s="196">
        <f t="shared" si="195"/>
        <v>0</v>
      </c>
      <c r="BG616" s="196">
        <f t="shared" si="196"/>
        <v>0</v>
      </c>
      <c r="BH616" s="196">
        <f t="shared" si="197"/>
        <v>0</v>
      </c>
      <c r="BI616" s="196">
        <f t="shared" si="198"/>
        <v>0</v>
      </c>
      <c r="BJ616" s="14" t="s">
        <v>169</v>
      </c>
      <c r="BK616" s="197">
        <f t="shared" si="199"/>
        <v>0</v>
      </c>
      <c r="BL616" s="14" t="s">
        <v>703</v>
      </c>
      <c r="BM616" s="195" t="s">
        <v>2250</v>
      </c>
    </row>
    <row r="617" spans="1:65" s="2" customFormat="1" ht="21.75" customHeight="1">
      <c r="A617" s="31"/>
      <c r="B617" s="32"/>
      <c r="C617" s="184" t="s">
        <v>2251</v>
      </c>
      <c r="D617" s="184" t="s">
        <v>164</v>
      </c>
      <c r="E617" s="185" t="s">
        <v>2252</v>
      </c>
      <c r="F617" s="186" t="s">
        <v>2253</v>
      </c>
      <c r="G617" s="187" t="s">
        <v>244</v>
      </c>
      <c r="H617" s="188">
        <v>215</v>
      </c>
      <c r="I617" s="189"/>
      <c r="J617" s="188">
        <f t="shared" si="190"/>
        <v>0</v>
      </c>
      <c r="K617" s="190"/>
      <c r="L617" s="36"/>
      <c r="M617" s="191" t="s">
        <v>1</v>
      </c>
      <c r="N617" s="192" t="s">
        <v>43</v>
      </c>
      <c r="O617" s="68"/>
      <c r="P617" s="193">
        <f t="shared" si="191"/>
        <v>0</v>
      </c>
      <c r="Q617" s="193">
        <v>0</v>
      </c>
      <c r="R617" s="193">
        <f t="shared" si="192"/>
        <v>0</v>
      </c>
      <c r="S617" s="193">
        <v>0</v>
      </c>
      <c r="T617" s="194">
        <f t="shared" si="193"/>
        <v>0</v>
      </c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R617" s="195" t="s">
        <v>432</v>
      </c>
      <c r="AT617" s="195" t="s">
        <v>164</v>
      </c>
      <c r="AU617" s="195" t="s">
        <v>169</v>
      </c>
      <c r="AY617" s="14" t="s">
        <v>161</v>
      </c>
      <c r="BE617" s="196">
        <f t="shared" si="194"/>
        <v>0</v>
      </c>
      <c r="BF617" s="196">
        <f t="shared" si="195"/>
        <v>0</v>
      </c>
      <c r="BG617" s="196">
        <f t="shared" si="196"/>
        <v>0</v>
      </c>
      <c r="BH617" s="196">
        <f t="shared" si="197"/>
        <v>0</v>
      </c>
      <c r="BI617" s="196">
        <f t="shared" si="198"/>
        <v>0</v>
      </c>
      <c r="BJ617" s="14" t="s">
        <v>169</v>
      </c>
      <c r="BK617" s="197">
        <f t="shared" si="199"/>
        <v>0</v>
      </c>
      <c r="BL617" s="14" t="s">
        <v>432</v>
      </c>
      <c r="BM617" s="195" t="s">
        <v>2254</v>
      </c>
    </row>
    <row r="618" spans="1:65" s="2" customFormat="1" ht="16.5" customHeight="1">
      <c r="A618" s="31"/>
      <c r="B618" s="32"/>
      <c r="C618" s="198" t="s">
        <v>2255</v>
      </c>
      <c r="D618" s="198" t="s">
        <v>272</v>
      </c>
      <c r="E618" s="199" t="s">
        <v>2256</v>
      </c>
      <c r="F618" s="200" t="s">
        <v>2257</v>
      </c>
      <c r="G618" s="201" t="s">
        <v>244</v>
      </c>
      <c r="H618" s="202">
        <v>217.15</v>
      </c>
      <c r="I618" s="203"/>
      <c r="J618" s="202">
        <f t="shared" si="190"/>
        <v>0</v>
      </c>
      <c r="K618" s="204"/>
      <c r="L618" s="205"/>
      <c r="M618" s="206" t="s">
        <v>1</v>
      </c>
      <c r="N618" s="207" t="s">
        <v>43</v>
      </c>
      <c r="O618" s="68"/>
      <c r="P618" s="193">
        <f t="shared" si="191"/>
        <v>0</v>
      </c>
      <c r="Q618" s="193">
        <v>3.8000000000000002E-4</v>
      </c>
      <c r="R618" s="193">
        <f t="shared" si="192"/>
        <v>8.2517000000000007E-2</v>
      </c>
      <c r="S618" s="193">
        <v>0</v>
      </c>
      <c r="T618" s="194">
        <f t="shared" si="193"/>
        <v>0</v>
      </c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R618" s="195" t="s">
        <v>703</v>
      </c>
      <c r="AT618" s="195" t="s">
        <v>272</v>
      </c>
      <c r="AU618" s="195" t="s">
        <v>169</v>
      </c>
      <c r="AY618" s="14" t="s">
        <v>161</v>
      </c>
      <c r="BE618" s="196">
        <f t="shared" si="194"/>
        <v>0</v>
      </c>
      <c r="BF618" s="196">
        <f t="shared" si="195"/>
        <v>0</v>
      </c>
      <c r="BG618" s="196">
        <f t="shared" si="196"/>
        <v>0</v>
      </c>
      <c r="BH618" s="196">
        <f t="shared" si="197"/>
        <v>0</v>
      </c>
      <c r="BI618" s="196">
        <f t="shared" si="198"/>
        <v>0</v>
      </c>
      <c r="BJ618" s="14" t="s">
        <v>169</v>
      </c>
      <c r="BK618" s="197">
        <f t="shared" si="199"/>
        <v>0</v>
      </c>
      <c r="BL618" s="14" t="s">
        <v>703</v>
      </c>
      <c r="BM618" s="195" t="s">
        <v>2258</v>
      </c>
    </row>
    <row r="619" spans="1:65" s="2" customFormat="1" ht="21.75" customHeight="1">
      <c r="A619" s="31"/>
      <c r="B619" s="32"/>
      <c r="C619" s="184" t="s">
        <v>2259</v>
      </c>
      <c r="D619" s="184" t="s">
        <v>164</v>
      </c>
      <c r="E619" s="185" t="s">
        <v>2260</v>
      </c>
      <c r="F619" s="186" t="s">
        <v>2261</v>
      </c>
      <c r="G619" s="187" t="s">
        <v>244</v>
      </c>
      <c r="H619" s="188">
        <v>145</v>
      </c>
      <c r="I619" s="189"/>
      <c r="J619" s="188">
        <f t="shared" si="190"/>
        <v>0</v>
      </c>
      <c r="K619" s="190"/>
      <c r="L619" s="36"/>
      <c r="M619" s="191" t="s">
        <v>1</v>
      </c>
      <c r="N619" s="192" t="s">
        <v>43</v>
      </c>
      <c r="O619" s="68"/>
      <c r="P619" s="193">
        <f t="shared" si="191"/>
        <v>0</v>
      </c>
      <c r="Q619" s="193">
        <v>0</v>
      </c>
      <c r="R619" s="193">
        <f t="shared" si="192"/>
        <v>0</v>
      </c>
      <c r="S619" s="193">
        <v>0</v>
      </c>
      <c r="T619" s="194">
        <f t="shared" si="193"/>
        <v>0</v>
      </c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R619" s="195" t="s">
        <v>432</v>
      </c>
      <c r="AT619" s="195" t="s">
        <v>164</v>
      </c>
      <c r="AU619" s="195" t="s">
        <v>169</v>
      </c>
      <c r="AY619" s="14" t="s">
        <v>161</v>
      </c>
      <c r="BE619" s="196">
        <f t="shared" si="194"/>
        <v>0</v>
      </c>
      <c r="BF619" s="196">
        <f t="shared" si="195"/>
        <v>0</v>
      </c>
      <c r="BG619" s="196">
        <f t="shared" si="196"/>
        <v>0</v>
      </c>
      <c r="BH619" s="196">
        <f t="shared" si="197"/>
        <v>0</v>
      </c>
      <c r="BI619" s="196">
        <f t="shared" si="198"/>
        <v>0</v>
      </c>
      <c r="BJ619" s="14" t="s">
        <v>169</v>
      </c>
      <c r="BK619" s="197">
        <f t="shared" si="199"/>
        <v>0</v>
      </c>
      <c r="BL619" s="14" t="s">
        <v>432</v>
      </c>
      <c r="BM619" s="195" t="s">
        <v>2262</v>
      </c>
    </row>
    <row r="620" spans="1:65" s="2" customFormat="1" ht="16.5" customHeight="1">
      <c r="A620" s="31"/>
      <c r="B620" s="32"/>
      <c r="C620" s="198" t="s">
        <v>2263</v>
      </c>
      <c r="D620" s="198" t="s">
        <v>272</v>
      </c>
      <c r="E620" s="199" t="s">
        <v>2264</v>
      </c>
      <c r="F620" s="200" t="s">
        <v>2265</v>
      </c>
      <c r="G620" s="201" t="s">
        <v>244</v>
      </c>
      <c r="H620" s="202">
        <v>146.44999999999999</v>
      </c>
      <c r="I620" s="203"/>
      <c r="J620" s="202">
        <f t="shared" si="190"/>
        <v>0</v>
      </c>
      <c r="K620" s="204"/>
      <c r="L620" s="205"/>
      <c r="M620" s="206" t="s">
        <v>1</v>
      </c>
      <c r="N620" s="207" t="s">
        <v>43</v>
      </c>
      <c r="O620" s="68"/>
      <c r="P620" s="193">
        <f t="shared" si="191"/>
        <v>0</v>
      </c>
      <c r="Q620" s="193">
        <v>3.4000000000000002E-4</v>
      </c>
      <c r="R620" s="193">
        <f t="shared" si="192"/>
        <v>4.9792999999999997E-2</v>
      </c>
      <c r="S620" s="193">
        <v>0</v>
      </c>
      <c r="T620" s="194">
        <f t="shared" si="193"/>
        <v>0</v>
      </c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R620" s="195" t="s">
        <v>703</v>
      </c>
      <c r="AT620" s="195" t="s">
        <v>272</v>
      </c>
      <c r="AU620" s="195" t="s">
        <v>169</v>
      </c>
      <c r="AY620" s="14" t="s">
        <v>161</v>
      </c>
      <c r="BE620" s="196">
        <f t="shared" si="194"/>
        <v>0</v>
      </c>
      <c r="BF620" s="196">
        <f t="shared" si="195"/>
        <v>0</v>
      </c>
      <c r="BG620" s="196">
        <f t="shared" si="196"/>
        <v>0</v>
      </c>
      <c r="BH620" s="196">
        <f t="shared" si="197"/>
        <v>0</v>
      </c>
      <c r="BI620" s="196">
        <f t="shared" si="198"/>
        <v>0</v>
      </c>
      <c r="BJ620" s="14" t="s">
        <v>169</v>
      </c>
      <c r="BK620" s="197">
        <f t="shared" si="199"/>
        <v>0</v>
      </c>
      <c r="BL620" s="14" t="s">
        <v>703</v>
      </c>
      <c r="BM620" s="195" t="s">
        <v>2266</v>
      </c>
    </row>
    <row r="621" spans="1:65" s="2" customFormat="1" ht="21.75" customHeight="1">
      <c r="A621" s="31"/>
      <c r="B621" s="32"/>
      <c r="C621" s="184" t="s">
        <v>2267</v>
      </c>
      <c r="D621" s="184" t="s">
        <v>164</v>
      </c>
      <c r="E621" s="185" t="s">
        <v>2268</v>
      </c>
      <c r="F621" s="186" t="s">
        <v>2269</v>
      </c>
      <c r="G621" s="187" t="s">
        <v>244</v>
      </c>
      <c r="H621" s="188">
        <v>35</v>
      </c>
      <c r="I621" s="189"/>
      <c r="J621" s="188">
        <f t="shared" si="190"/>
        <v>0</v>
      </c>
      <c r="K621" s="190"/>
      <c r="L621" s="36"/>
      <c r="M621" s="191" t="s">
        <v>1</v>
      </c>
      <c r="N621" s="192" t="s">
        <v>43</v>
      </c>
      <c r="O621" s="68"/>
      <c r="P621" s="193">
        <f t="shared" si="191"/>
        <v>0</v>
      </c>
      <c r="Q621" s="193">
        <v>0</v>
      </c>
      <c r="R621" s="193">
        <f t="shared" si="192"/>
        <v>0</v>
      </c>
      <c r="S621" s="193">
        <v>0</v>
      </c>
      <c r="T621" s="194">
        <f t="shared" si="193"/>
        <v>0</v>
      </c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R621" s="195" t="s">
        <v>432</v>
      </c>
      <c r="AT621" s="195" t="s">
        <v>164</v>
      </c>
      <c r="AU621" s="195" t="s">
        <v>169</v>
      </c>
      <c r="AY621" s="14" t="s">
        <v>161</v>
      </c>
      <c r="BE621" s="196">
        <f t="shared" si="194"/>
        <v>0</v>
      </c>
      <c r="BF621" s="196">
        <f t="shared" si="195"/>
        <v>0</v>
      </c>
      <c r="BG621" s="196">
        <f t="shared" si="196"/>
        <v>0</v>
      </c>
      <c r="BH621" s="196">
        <f t="shared" si="197"/>
        <v>0</v>
      </c>
      <c r="BI621" s="196">
        <f t="shared" si="198"/>
        <v>0</v>
      </c>
      <c r="BJ621" s="14" t="s">
        <v>169</v>
      </c>
      <c r="BK621" s="197">
        <f t="shared" si="199"/>
        <v>0</v>
      </c>
      <c r="BL621" s="14" t="s">
        <v>432</v>
      </c>
      <c r="BM621" s="195" t="s">
        <v>2270</v>
      </c>
    </row>
    <row r="622" spans="1:65" s="2" customFormat="1" ht="16.5" customHeight="1">
      <c r="A622" s="31"/>
      <c r="B622" s="32"/>
      <c r="C622" s="198" t="s">
        <v>2271</v>
      </c>
      <c r="D622" s="198" t="s">
        <v>272</v>
      </c>
      <c r="E622" s="199" t="s">
        <v>2272</v>
      </c>
      <c r="F622" s="200" t="s">
        <v>2273</v>
      </c>
      <c r="G622" s="201" t="s">
        <v>244</v>
      </c>
      <c r="H622" s="202">
        <v>35.35</v>
      </c>
      <c r="I622" s="203"/>
      <c r="J622" s="202">
        <f t="shared" si="190"/>
        <v>0</v>
      </c>
      <c r="K622" s="204"/>
      <c r="L622" s="205"/>
      <c r="M622" s="206" t="s">
        <v>1</v>
      </c>
      <c r="N622" s="207" t="s">
        <v>43</v>
      </c>
      <c r="O622" s="68"/>
      <c r="P622" s="193">
        <f t="shared" si="191"/>
        <v>0</v>
      </c>
      <c r="Q622" s="193">
        <v>4.4999999999999999E-4</v>
      </c>
      <c r="R622" s="193">
        <f t="shared" si="192"/>
        <v>1.5907500000000001E-2</v>
      </c>
      <c r="S622" s="193">
        <v>0</v>
      </c>
      <c r="T622" s="194">
        <f t="shared" si="193"/>
        <v>0</v>
      </c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R622" s="195" t="s">
        <v>703</v>
      </c>
      <c r="AT622" s="195" t="s">
        <v>272</v>
      </c>
      <c r="AU622" s="195" t="s">
        <v>169</v>
      </c>
      <c r="AY622" s="14" t="s">
        <v>161</v>
      </c>
      <c r="BE622" s="196">
        <f t="shared" si="194"/>
        <v>0</v>
      </c>
      <c r="BF622" s="196">
        <f t="shared" si="195"/>
        <v>0</v>
      </c>
      <c r="BG622" s="196">
        <f t="shared" si="196"/>
        <v>0</v>
      </c>
      <c r="BH622" s="196">
        <f t="shared" si="197"/>
        <v>0</v>
      </c>
      <c r="BI622" s="196">
        <f t="shared" si="198"/>
        <v>0</v>
      </c>
      <c r="BJ622" s="14" t="s">
        <v>169</v>
      </c>
      <c r="BK622" s="197">
        <f t="shared" si="199"/>
        <v>0</v>
      </c>
      <c r="BL622" s="14" t="s">
        <v>703</v>
      </c>
      <c r="BM622" s="195" t="s">
        <v>2274</v>
      </c>
    </row>
    <row r="623" spans="1:65" s="2" customFormat="1" ht="21.75" customHeight="1">
      <c r="A623" s="31"/>
      <c r="B623" s="32"/>
      <c r="C623" s="184" t="s">
        <v>2275</v>
      </c>
      <c r="D623" s="184" t="s">
        <v>164</v>
      </c>
      <c r="E623" s="185" t="s">
        <v>2276</v>
      </c>
      <c r="F623" s="186" t="s">
        <v>2277</v>
      </c>
      <c r="G623" s="187" t="s">
        <v>244</v>
      </c>
      <c r="H623" s="188">
        <v>65</v>
      </c>
      <c r="I623" s="189"/>
      <c r="J623" s="188">
        <f t="shared" si="190"/>
        <v>0</v>
      </c>
      <c r="K623" s="190"/>
      <c r="L623" s="36"/>
      <c r="M623" s="191" t="s">
        <v>1</v>
      </c>
      <c r="N623" s="192" t="s">
        <v>43</v>
      </c>
      <c r="O623" s="68"/>
      <c r="P623" s="193">
        <f t="shared" si="191"/>
        <v>0</v>
      </c>
      <c r="Q623" s="193">
        <v>0</v>
      </c>
      <c r="R623" s="193">
        <f t="shared" si="192"/>
        <v>0</v>
      </c>
      <c r="S623" s="193">
        <v>0</v>
      </c>
      <c r="T623" s="194">
        <f t="shared" si="193"/>
        <v>0</v>
      </c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R623" s="195" t="s">
        <v>432</v>
      </c>
      <c r="AT623" s="195" t="s">
        <v>164</v>
      </c>
      <c r="AU623" s="195" t="s">
        <v>169</v>
      </c>
      <c r="AY623" s="14" t="s">
        <v>161</v>
      </c>
      <c r="BE623" s="196">
        <f t="shared" si="194"/>
        <v>0</v>
      </c>
      <c r="BF623" s="196">
        <f t="shared" si="195"/>
        <v>0</v>
      </c>
      <c r="BG623" s="196">
        <f t="shared" si="196"/>
        <v>0</v>
      </c>
      <c r="BH623" s="196">
        <f t="shared" si="197"/>
        <v>0</v>
      </c>
      <c r="BI623" s="196">
        <f t="shared" si="198"/>
        <v>0</v>
      </c>
      <c r="BJ623" s="14" t="s">
        <v>169</v>
      </c>
      <c r="BK623" s="197">
        <f t="shared" si="199"/>
        <v>0</v>
      </c>
      <c r="BL623" s="14" t="s">
        <v>432</v>
      </c>
      <c r="BM623" s="195" t="s">
        <v>2278</v>
      </c>
    </row>
    <row r="624" spans="1:65" s="2" customFormat="1" ht="16.5" customHeight="1">
      <c r="A624" s="31"/>
      <c r="B624" s="32"/>
      <c r="C624" s="198" t="s">
        <v>2279</v>
      </c>
      <c r="D624" s="198" t="s">
        <v>272</v>
      </c>
      <c r="E624" s="199" t="s">
        <v>2280</v>
      </c>
      <c r="F624" s="200" t="s">
        <v>2281</v>
      </c>
      <c r="G624" s="201" t="s">
        <v>244</v>
      </c>
      <c r="H624" s="202">
        <v>65.650000000000006</v>
      </c>
      <c r="I624" s="203"/>
      <c r="J624" s="202">
        <f t="shared" si="190"/>
        <v>0</v>
      </c>
      <c r="K624" s="204"/>
      <c r="L624" s="205"/>
      <c r="M624" s="206" t="s">
        <v>1</v>
      </c>
      <c r="N624" s="207" t="s">
        <v>43</v>
      </c>
      <c r="O624" s="68"/>
      <c r="P624" s="193">
        <f t="shared" si="191"/>
        <v>0</v>
      </c>
      <c r="Q624" s="193">
        <v>5.5999999999999995E-4</v>
      </c>
      <c r="R624" s="193">
        <f t="shared" si="192"/>
        <v>3.6763999999999998E-2</v>
      </c>
      <c r="S624" s="193">
        <v>0</v>
      </c>
      <c r="T624" s="194">
        <f t="shared" si="193"/>
        <v>0</v>
      </c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R624" s="195" t="s">
        <v>703</v>
      </c>
      <c r="AT624" s="195" t="s">
        <v>272</v>
      </c>
      <c r="AU624" s="195" t="s">
        <v>169</v>
      </c>
      <c r="AY624" s="14" t="s">
        <v>161</v>
      </c>
      <c r="BE624" s="196">
        <f t="shared" si="194"/>
        <v>0</v>
      </c>
      <c r="BF624" s="196">
        <f t="shared" si="195"/>
        <v>0</v>
      </c>
      <c r="BG624" s="196">
        <f t="shared" si="196"/>
        <v>0</v>
      </c>
      <c r="BH624" s="196">
        <f t="shared" si="197"/>
        <v>0</v>
      </c>
      <c r="BI624" s="196">
        <f t="shared" si="198"/>
        <v>0</v>
      </c>
      <c r="BJ624" s="14" t="s">
        <v>169</v>
      </c>
      <c r="BK624" s="197">
        <f t="shared" si="199"/>
        <v>0</v>
      </c>
      <c r="BL624" s="14" t="s">
        <v>703</v>
      </c>
      <c r="BM624" s="195" t="s">
        <v>2282</v>
      </c>
    </row>
    <row r="625" spans="1:65" s="2" customFormat="1" ht="16.5" customHeight="1">
      <c r="A625" s="31"/>
      <c r="B625" s="32"/>
      <c r="C625" s="184" t="s">
        <v>2283</v>
      </c>
      <c r="D625" s="184" t="s">
        <v>164</v>
      </c>
      <c r="E625" s="185" t="s">
        <v>2284</v>
      </c>
      <c r="F625" s="186" t="s">
        <v>2285</v>
      </c>
      <c r="G625" s="187" t="s">
        <v>269</v>
      </c>
      <c r="H625" s="188">
        <v>1</v>
      </c>
      <c r="I625" s="189"/>
      <c r="J625" s="188">
        <f t="shared" si="190"/>
        <v>0</v>
      </c>
      <c r="K625" s="190"/>
      <c r="L625" s="36"/>
      <c r="M625" s="191" t="s">
        <v>1</v>
      </c>
      <c r="N625" s="192" t="s">
        <v>43</v>
      </c>
      <c r="O625" s="68"/>
      <c r="P625" s="193">
        <f t="shared" si="191"/>
        <v>0</v>
      </c>
      <c r="Q625" s="193">
        <v>0</v>
      </c>
      <c r="R625" s="193">
        <f t="shared" si="192"/>
        <v>0</v>
      </c>
      <c r="S625" s="193">
        <v>0</v>
      </c>
      <c r="T625" s="194">
        <f t="shared" si="193"/>
        <v>0</v>
      </c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R625" s="195" t="s">
        <v>168</v>
      </c>
      <c r="AT625" s="195" t="s">
        <v>164</v>
      </c>
      <c r="AU625" s="195" t="s">
        <v>169</v>
      </c>
      <c r="AY625" s="14" t="s">
        <v>161</v>
      </c>
      <c r="BE625" s="196">
        <f t="shared" si="194"/>
        <v>0</v>
      </c>
      <c r="BF625" s="196">
        <f t="shared" si="195"/>
        <v>0</v>
      </c>
      <c r="BG625" s="196">
        <f t="shared" si="196"/>
        <v>0</v>
      </c>
      <c r="BH625" s="196">
        <f t="shared" si="197"/>
        <v>0</v>
      </c>
      <c r="BI625" s="196">
        <f t="shared" si="198"/>
        <v>0</v>
      </c>
      <c r="BJ625" s="14" t="s">
        <v>169</v>
      </c>
      <c r="BK625" s="197">
        <f t="shared" si="199"/>
        <v>0</v>
      </c>
      <c r="BL625" s="14" t="s">
        <v>168</v>
      </c>
      <c r="BM625" s="195" t="s">
        <v>2286</v>
      </c>
    </row>
    <row r="626" spans="1:65" s="2" customFormat="1" ht="16.5" customHeight="1">
      <c r="A626" s="31"/>
      <c r="B626" s="32"/>
      <c r="C626" s="198" t="s">
        <v>2287</v>
      </c>
      <c r="D626" s="198" t="s">
        <v>272</v>
      </c>
      <c r="E626" s="199" t="s">
        <v>2288</v>
      </c>
      <c r="F626" s="200" t="s">
        <v>2289</v>
      </c>
      <c r="G626" s="201" t="s">
        <v>269</v>
      </c>
      <c r="H626" s="202">
        <v>1</v>
      </c>
      <c r="I626" s="203"/>
      <c r="J626" s="202">
        <f t="shared" si="190"/>
        <v>0</v>
      </c>
      <c r="K626" s="204"/>
      <c r="L626" s="205"/>
      <c r="M626" s="206" t="s">
        <v>1</v>
      </c>
      <c r="N626" s="207" t="s">
        <v>43</v>
      </c>
      <c r="O626" s="68"/>
      <c r="P626" s="193">
        <f t="shared" si="191"/>
        <v>0</v>
      </c>
      <c r="Q626" s="193">
        <v>0</v>
      </c>
      <c r="R626" s="193">
        <f t="shared" si="192"/>
        <v>0</v>
      </c>
      <c r="S626" s="193">
        <v>0</v>
      </c>
      <c r="T626" s="194">
        <f t="shared" si="193"/>
        <v>0</v>
      </c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R626" s="195" t="s">
        <v>194</v>
      </c>
      <c r="AT626" s="195" t="s">
        <v>272</v>
      </c>
      <c r="AU626" s="195" t="s">
        <v>169</v>
      </c>
      <c r="AY626" s="14" t="s">
        <v>161</v>
      </c>
      <c r="BE626" s="196">
        <f t="shared" si="194"/>
        <v>0</v>
      </c>
      <c r="BF626" s="196">
        <f t="shared" si="195"/>
        <v>0</v>
      </c>
      <c r="BG626" s="196">
        <f t="shared" si="196"/>
        <v>0</v>
      </c>
      <c r="BH626" s="196">
        <f t="shared" si="197"/>
        <v>0</v>
      </c>
      <c r="BI626" s="196">
        <f t="shared" si="198"/>
        <v>0</v>
      </c>
      <c r="BJ626" s="14" t="s">
        <v>169</v>
      </c>
      <c r="BK626" s="197">
        <f t="shared" si="199"/>
        <v>0</v>
      </c>
      <c r="BL626" s="14" t="s">
        <v>168</v>
      </c>
      <c r="BM626" s="195" t="s">
        <v>2290</v>
      </c>
    </row>
    <row r="627" spans="1:65" s="12" customFormat="1" ht="22.95" customHeight="1">
      <c r="B627" s="168"/>
      <c r="C627" s="169"/>
      <c r="D627" s="170" t="s">
        <v>76</v>
      </c>
      <c r="E627" s="182" t="s">
        <v>2291</v>
      </c>
      <c r="F627" s="182" t="s">
        <v>2292</v>
      </c>
      <c r="G627" s="169"/>
      <c r="H627" s="169"/>
      <c r="I627" s="172"/>
      <c r="J627" s="183">
        <f>BK627</f>
        <v>0</v>
      </c>
      <c r="K627" s="169"/>
      <c r="L627" s="174"/>
      <c r="M627" s="175"/>
      <c r="N627" s="176"/>
      <c r="O627" s="176"/>
      <c r="P627" s="177">
        <f>SUM(P628:P629)</f>
        <v>0</v>
      </c>
      <c r="Q627" s="176"/>
      <c r="R627" s="177">
        <f>SUM(R628:R629)</f>
        <v>0</v>
      </c>
      <c r="S627" s="176"/>
      <c r="T627" s="178">
        <f>SUM(T628:T629)</f>
        <v>0</v>
      </c>
      <c r="AR627" s="179" t="s">
        <v>162</v>
      </c>
      <c r="AT627" s="180" t="s">
        <v>76</v>
      </c>
      <c r="AU627" s="180" t="s">
        <v>85</v>
      </c>
      <c r="AY627" s="179" t="s">
        <v>161</v>
      </c>
      <c r="BK627" s="181">
        <f>SUM(BK628:BK629)</f>
        <v>0</v>
      </c>
    </row>
    <row r="628" spans="1:65" s="2" customFormat="1" ht="21.75" customHeight="1">
      <c r="A628" s="31"/>
      <c r="B628" s="32"/>
      <c r="C628" s="184" t="s">
        <v>2293</v>
      </c>
      <c r="D628" s="184" t="s">
        <v>164</v>
      </c>
      <c r="E628" s="185" t="s">
        <v>2294</v>
      </c>
      <c r="F628" s="186" t="s">
        <v>2295</v>
      </c>
      <c r="G628" s="187" t="s">
        <v>244</v>
      </c>
      <c r="H628" s="188">
        <v>170</v>
      </c>
      <c r="I628" s="189"/>
      <c r="J628" s="188">
        <f>ROUND(I628*H628,3)</f>
        <v>0</v>
      </c>
      <c r="K628" s="190"/>
      <c r="L628" s="36"/>
      <c r="M628" s="191" t="s">
        <v>1</v>
      </c>
      <c r="N628" s="192" t="s">
        <v>43</v>
      </c>
      <c r="O628" s="68"/>
      <c r="P628" s="193">
        <f>O628*H628</f>
        <v>0</v>
      </c>
      <c r="Q628" s="193">
        <v>0</v>
      </c>
      <c r="R628" s="193">
        <f>Q628*H628</f>
        <v>0</v>
      </c>
      <c r="S628" s="193">
        <v>0</v>
      </c>
      <c r="T628" s="194">
        <f>S628*H628</f>
        <v>0</v>
      </c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R628" s="195" t="s">
        <v>432</v>
      </c>
      <c r="AT628" s="195" t="s">
        <v>164</v>
      </c>
      <c r="AU628" s="195" t="s">
        <v>169</v>
      </c>
      <c r="AY628" s="14" t="s">
        <v>161</v>
      </c>
      <c r="BE628" s="196">
        <f>IF(N628="základná",J628,0)</f>
        <v>0</v>
      </c>
      <c r="BF628" s="196">
        <f>IF(N628="znížená",J628,0)</f>
        <v>0</v>
      </c>
      <c r="BG628" s="196">
        <f>IF(N628="zákl. prenesená",J628,0)</f>
        <v>0</v>
      </c>
      <c r="BH628" s="196">
        <f>IF(N628="zníž. prenesená",J628,0)</f>
        <v>0</v>
      </c>
      <c r="BI628" s="196">
        <f>IF(N628="nulová",J628,0)</f>
        <v>0</v>
      </c>
      <c r="BJ628" s="14" t="s">
        <v>169</v>
      </c>
      <c r="BK628" s="197">
        <f>ROUND(I628*H628,3)</f>
        <v>0</v>
      </c>
      <c r="BL628" s="14" t="s">
        <v>432</v>
      </c>
      <c r="BM628" s="195" t="s">
        <v>2296</v>
      </c>
    </row>
    <row r="629" spans="1:65" s="2" customFormat="1" ht="33" customHeight="1">
      <c r="A629" s="31"/>
      <c r="B629" s="32"/>
      <c r="C629" s="184" t="s">
        <v>2297</v>
      </c>
      <c r="D629" s="184" t="s">
        <v>164</v>
      </c>
      <c r="E629" s="185" t="s">
        <v>2298</v>
      </c>
      <c r="F629" s="186" t="s">
        <v>2299</v>
      </c>
      <c r="G629" s="187" t="s">
        <v>244</v>
      </c>
      <c r="H629" s="188">
        <v>170</v>
      </c>
      <c r="I629" s="189"/>
      <c r="J629" s="188">
        <f>ROUND(I629*H629,3)</f>
        <v>0</v>
      </c>
      <c r="K629" s="190"/>
      <c r="L629" s="36"/>
      <c r="M629" s="191" t="s">
        <v>1</v>
      </c>
      <c r="N629" s="192" t="s">
        <v>43</v>
      </c>
      <c r="O629" s="68"/>
      <c r="P629" s="193">
        <f>O629*H629</f>
        <v>0</v>
      </c>
      <c r="Q629" s="193">
        <v>0</v>
      </c>
      <c r="R629" s="193">
        <f>Q629*H629</f>
        <v>0</v>
      </c>
      <c r="S629" s="193">
        <v>0</v>
      </c>
      <c r="T629" s="194">
        <f>S629*H629</f>
        <v>0</v>
      </c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R629" s="195" t="s">
        <v>432</v>
      </c>
      <c r="AT629" s="195" t="s">
        <v>164</v>
      </c>
      <c r="AU629" s="195" t="s">
        <v>169</v>
      </c>
      <c r="AY629" s="14" t="s">
        <v>161</v>
      </c>
      <c r="BE629" s="196">
        <f>IF(N629="základná",J629,0)</f>
        <v>0</v>
      </c>
      <c r="BF629" s="196">
        <f>IF(N629="znížená",J629,0)</f>
        <v>0</v>
      </c>
      <c r="BG629" s="196">
        <f>IF(N629="zákl. prenesená",J629,0)</f>
        <v>0</v>
      </c>
      <c r="BH629" s="196">
        <f>IF(N629="zníž. prenesená",J629,0)</f>
        <v>0</v>
      </c>
      <c r="BI629" s="196">
        <f>IF(N629="nulová",J629,0)</f>
        <v>0</v>
      </c>
      <c r="BJ629" s="14" t="s">
        <v>169</v>
      </c>
      <c r="BK629" s="197">
        <f>ROUND(I629*H629,3)</f>
        <v>0</v>
      </c>
      <c r="BL629" s="14" t="s">
        <v>432</v>
      </c>
      <c r="BM629" s="195" t="s">
        <v>2300</v>
      </c>
    </row>
    <row r="630" spans="1:65" s="12" customFormat="1" ht="25.95" customHeight="1">
      <c r="B630" s="168"/>
      <c r="C630" s="169"/>
      <c r="D630" s="170" t="s">
        <v>76</v>
      </c>
      <c r="E630" s="171" t="s">
        <v>725</v>
      </c>
      <c r="F630" s="171" t="s">
        <v>726</v>
      </c>
      <c r="G630" s="169"/>
      <c r="H630" s="169"/>
      <c r="I630" s="172"/>
      <c r="J630" s="173">
        <f>BK630</f>
        <v>0</v>
      </c>
      <c r="K630" s="169"/>
      <c r="L630" s="174"/>
      <c r="M630" s="175"/>
      <c r="N630" s="176"/>
      <c r="O630" s="176"/>
      <c r="P630" s="177">
        <f>P631</f>
        <v>0</v>
      </c>
      <c r="Q630" s="176"/>
      <c r="R630" s="177">
        <f>R631</f>
        <v>0</v>
      </c>
      <c r="S630" s="176"/>
      <c r="T630" s="178">
        <f>T631</f>
        <v>0</v>
      </c>
      <c r="AR630" s="179" t="s">
        <v>183</v>
      </c>
      <c r="AT630" s="180" t="s">
        <v>76</v>
      </c>
      <c r="AU630" s="180" t="s">
        <v>77</v>
      </c>
      <c r="AY630" s="179" t="s">
        <v>161</v>
      </c>
      <c r="BK630" s="181">
        <f>BK631</f>
        <v>0</v>
      </c>
    </row>
    <row r="631" spans="1:65" s="12" customFormat="1" ht="22.95" customHeight="1">
      <c r="B631" s="168"/>
      <c r="C631" s="169"/>
      <c r="D631" s="170" t="s">
        <v>76</v>
      </c>
      <c r="E631" s="182" t="s">
        <v>727</v>
      </c>
      <c r="F631" s="182" t="s">
        <v>728</v>
      </c>
      <c r="G631" s="169"/>
      <c r="H631" s="169"/>
      <c r="I631" s="172"/>
      <c r="J631" s="183">
        <f>BK631</f>
        <v>0</v>
      </c>
      <c r="K631" s="169"/>
      <c r="L631" s="174"/>
      <c r="M631" s="175"/>
      <c r="N631" s="176"/>
      <c r="O631" s="176"/>
      <c r="P631" s="177">
        <f>P632</f>
        <v>0</v>
      </c>
      <c r="Q631" s="176"/>
      <c r="R631" s="177">
        <f>R632</f>
        <v>0</v>
      </c>
      <c r="S631" s="176"/>
      <c r="T631" s="178">
        <f>T632</f>
        <v>0</v>
      </c>
      <c r="AR631" s="179" t="s">
        <v>183</v>
      </c>
      <c r="AT631" s="180" t="s">
        <v>76</v>
      </c>
      <c r="AU631" s="180" t="s">
        <v>85</v>
      </c>
      <c r="AY631" s="179" t="s">
        <v>161</v>
      </c>
      <c r="BK631" s="181">
        <f>BK632</f>
        <v>0</v>
      </c>
    </row>
    <row r="632" spans="1:65" s="2" customFormat="1" ht="21.75" customHeight="1">
      <c r="A632" s="31"/>
      <c r="B632" s="32"/>
      <c r="C632" s="184" t="s">
        <v>2301</v>
      </c>
      <c r="D632" s="184" t="s">
        <v>164</v>
      </c>
      <c r="E632" s="185" t="s">
        <v>730</v>
      </c>
      <c r="F632" s="186" t="s">
        <v>731</v>
      </c>
      <c r="G632" s="187" t="s">
        <v>418</v>
      </c>
      <c r="H632" s="188">
        <v>1</v>
      </c>
      <c r="I632" s="189"/>
      <c r="J632" s="188">
        <f>ROUND(I632*H632,3)</f>
        <v>0</v>
      </c>
      <c r="K632" s="190"/>
      <c r="L632" s="36"/>
      <c r="M632" s="213" t="s">
        <v>1</v>
      </c>
      <c r="N632" s="214" t="s">
        <v>43</v>
      </c>
      <c r="O632" s="215"/>
      <c r="P632" s="216">
        <f>O632*H632</f>
        <v>0</v>
      </c>
      <c r="Q632" s="216">
        <v>0</v>
      </c>
      <c r="R632" s="216">
        <f>Q632*H632</f>
        <v>0</v>
      </c>
      <c r="S632" s="216">
        <v>0</v>
      </c>
      <c r="T632" s="217">
        <f>S632*H632</f>
        <v>0</v>
      </c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R632" s="195" t="s">
        <v>732</v>
      </c>
      <c r="AT632" s="195" t="s">
        <v>164</v>
      </c>
      <c r="AU632" s="195" t="s">
        <v>169</v>
      </c>
      <c r="AY632" s="14" t="s">
        <v>161</v>
      </c>
      <c r="BE632" s="196">
        <f>IF(N632="základná",J632,0)</f>
        <v>0</v>
      </c>
      <c r="BF632" s="196">
        <f>IF(N632="znížená",J632,0)</f>
        <v>0</v>
      </c>
      <c r="BG632" s="196">
        <f>IF(N632="zákl. prenesená",J632,0)</f>
        <v>0</v>
      </c>
      <c r="BH632" s="196">
        <f>IF(N632="zníž. prenesená",J632,0)</f>
        <v>0</v>
      </c>
      <c r="BI632" s="196">
        <f>IF(N632="nulová",J632,0)</f>
        <v>0</v>
      </c>
      <c r="BJ632" s="14" t="s">
        <v>169</v>
      </c>
      <c r="BK632" s="197">
        <f>ROUND(I632*H632,3)</f>
        <v>0</v>
      </c>
      <c r="BL632" s="14" t="s">
        <v>732</v>
      </c>
      <c r="BM632" s="195" t="s">
        <v>2302</v>
      </c>
    </row>
    <row r="633" spans="1:65" s="2" customFormat="1" ht="6.9" customHeight="1">
      <c r="A633" s="31"/>
      <c r="B633" s="51"/>
      <c r="C633" s="52"/>
      <c r="D633" s="52"/>
      <c r="E633" s="52"/>
      <c r="F633" s="52"/>
      <c r="G633" s="52"/>
      <c r="H633" s="52"/>
      <c r="I633" s="52"/>
      <c r="J633" s="52"/>
      <c r="K633" s="52"/>
      <c r="L633" s="36"/>
      <c r="M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</row>
  </sheetData>
  <sheetProtection algorithmName="SHA-512" hashValue="TD2qFxDNiBtTDsrNSSi+8Va44TIsKh8ZQLes+4s8/ICgbtx/w5JcfRX7iLnvdQtU+b3+Y2ZbN78yixoSlWuxuQ==" saltValue="gIIn8KqkkX31qqzwqKoMNK+DcDX9aNF5yyfXXvqI/Kxe4ROiDuam7YtNtHTi/KTIc1HVLVzD0QobFychHVskYw==" spinCount="100000" sheet="1" objects="1" scenarios="1" formatColumns="0" formatRows="0" autoFilter="0"/>
  <autoFilter ref="C148:K632"/>
  <mergeCells count="9">
    <mergeCell ref="E87:H87"/>
    <mergeCell ref="E139:H139"/>
    <mergeCell ref="E141:H14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2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92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2303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ROUND((SUM(BE121:BE141)),  2)</f>
        <v>0</v>
      </c>
      <c r="G33" s="31"/>
      <c r="H33" s="31"/>
      <c r="I33" s="121">
        <v>0.2</v>
      </c>
      <c r="J33" s="120">
        <f>ROUND(((SUM(BE121:BE141))*I33),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ROUND((SUM(BF121:BF141)),  2)</f>
        <v>0</v>
      </c>
      <c r="G34" s="31"/>
      <c r="H34" s="31"/>
      <c r="I34" s="121">
        <v>0.2</v>
      </c>
      <c r="J34" s="120">
        <f>ROUND(((SUM(BF121:BF141))*I34),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ROUND((SUM(BG121:BG141)),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ROUND((SUM(BH121:BH141)),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ROUND((SUM(BI121:BI141)),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8" t="str">
        <f>E9</f>
        <v>SO-03 - SO03 ROZŠÍRENIE ELEKTRICKEJ SIETE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J121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1:31" s="9" customFormat="1" ht="24.9" hidden="1" customHeight="1">
      <c r="B97" s="144"/>
      <c r="C97" s="145"/>
      <c r="D97" s="146" t="s">
        <v>744</v>
      </c>
      <c r="E97" s="147"/>
      <c r="F97" s="147"/>
      <c r="G97" s="147"/>
      <c r="H97" s="147"/>
      <c r="I97" s="147"/>
      <c r="J97" s="148">
        <f>J122</f>
        <v>0</v>
      </c>
      <c r="K97" s="145"/>
      <c r="L97" s="149"/>
    </row>
    <row r="98" spans="1:31" s="10" customFormat="1" ht="19.95" hidden="1" customHeight="1">
      <c r="B98" s="150"/>
      <c r="C98" s="151"/>
      <c r="D98" s="152" t="s">
        <v>745</v>
      </c>
      <c r="E98" s="153"/>
      <c r="F98" s="153"/>
      <c r="G98" s="153"/>
      <c r="H98" s="153"/>
      <c r="I98" s="153"/>
      <c r="J98" s="154">
        <f>J123</f>
        <v>0</v>
      </c>
      <c r="K98" s="151"/>
      <c r="L98" s="155"/>
    </row>
    <row r="99" spans="1:31" s="10" customFormat="1" ht="19.95" hidden="1" customHeight="1">
      <c r="B99" s="150"/>
      <c r="C99" s="151"/>
      <c r="D99" s="152" t="s">
        <v>2304</v>
      </c>
      <c r="E99" s="153"/>
      <c r="F99" s="153"/>
      <c r="G99" s="153"/>
      <c r="H99" s="153"/>
      <c r="I99" s="153"/>
      <c r="J99" s="154">
        <f>J130</f>
        <v>0</v>
      </c>
      <c r="K99" s="151"/>
      <c r="L99" s="155"/>
    </row>
    <row r="100" spans="1:31" s="9" customFormat="1" ht="24.9" hidden="1" customHeight="1">
      <c r="B100" s="144"/>
      <c r="C100" s="145"/>
      <c r="D100" s="146" t="s">
        <v>145</v>
      </c>
      <c r="E100" s="147"/>
      <c r="F100" s="147"/>
      <c r="G100" s="147"/>
      <c r="H100" s="147"/>
      <c r="I100" s="147"/>
      <c r="J100" s="148">
        <f>J139</f>
        <v>0</v>
      </c>
      <c r="K100" s="145"/>
      <c r="L100" s="149"/>
    </row>
    <row r="101" spans="1:31" s="10" customFormat="1" ht="19.95" hidden="1" customHeight="1">
      <c r="B101" s="150"/>
      <c r="C101" s="151"/>
      <c r="D101" s="152" t="s">
        <v>146</v>
      </c>
      <c r="E101" s="153"/>
      <c r="F101" s="153"/>
      <c r="G101" s="153"/>
      <c r="H101" s="153"/>
      <c r="I101" s="153"/>
      <c r="J101" s="154">
        <f>J140</f>
        <v>0</v>
      </c>
      <c r="K101" s="151"/>
      <c r="L101" s="155"/>
    </row>
    <row r="102" spans="1:31" s="2" customFormat="1" ht="21.75" hidden="1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" hidden="1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hidden="1"/>
    <row r="105" spans="1:31" hidden="1"/>
    <row r="106" spans="1:31" hidden="1"/>
    <row r="107" spans="1:31" s="2" customFormat="1" ht="6.9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" customHeight="1">
      <c r="A108" s="31"/>
      <c r="B108" s="32"/>
      <c r="C108" s="20" t="s">
        <v>147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14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61" t="str">
        <f>E7</f>
        <v>Multifunkčné vysokošpecializované pracovisko Liptovský Hrádok</v>
      </c>
      <c r="F111" s="262"/>
      <c r="G111" s="262"/>
      <c r="H111" s="262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115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38" t="str">
        <f>E9</f>
        <v>SO-03 - SO03 ROZŠÍRENIE ELEKTRICKEJ SIETE</v>
      </c>
      <c r="F113" s="260"/>
      <c r="G113" s="260"/>
      <c r="H113" s="260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18</v>
      </c>
      <c r="D115" s="33"/>
      <c r="E115" s="33"/>
      <c r="F115" s="24" t="str">
        <f>F12</f>
        <v>k.ú. Liptovský Hrádok, parcela č. 1039/7</v>
      </c>
      <c r="G115" s="33"/>
      <c r="H115" s="33"/>
      <c r="I115" s="26" t="s">
        <v>20</v>
      </c>
      <c r="J115" s="63">
        <f>IF(J12="","",J12)</f>
        <v>44381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15" customHeight="1">
      <c r="A117" s="31"/>
      <c r="B117" s="32"/>
      <c r="C117" s="26" t="s">
        <v>21</v>
      </c>
      <c r="D117" s="33"/>
      <c r="E117" s="33"/>
      <c r="F117" s="24" t="str">
        <f>E15</f>
        <v>Horská záchranná služba, Horný Smokovec 52, 062 01</v>
      </c>
      <c r="G117" s="33"/>
      <c r="H117" s="33"/>
      <c r="I117" s="26" t="s">
        <v>27</v>
      </c>
      <c r="J117" s="29" t="str">
        <f>E21</f>
        <v>HLINA s.r.o.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25.65" customHeight="1">
      <c r="A118" s="31"/>
      <c r="B118" s="32"/>
      <c r="C118" s="26" t="s">
        <v>25</v>
      </c>
      <c r="D118" s="33"/>
      <c r="E118" s="33"/>
      <c r="F118" s="24" t="str">
        <f>IF(E18="","",E18)</f>
        <v>Vyplň údaj</v>
      </c>
      <c r="G118" s="33"/>
      <c r="H118" s="33"/>
      <c r="I118" s="26" t="s">
        <v>33</v>
      </c>
      <c r="J118" s="29" t="str">
        <f>E24</f>
        <v>Ľubomír Kollárik - STAVCEN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56"/>
      <c r="B120" s="157"/>
      <c r="C120" s="158" t="s">
        <v>148</v>
      </c>
      <c r="D120" s="159" t="s">
        <v>62</v>
      </c>
      <c r="E120" s="159" t="s">
        <v>58</v>
      </c>
      <c r="F120" s="159" t="s">
        <v>59</v>
      </c>
      <c r="G120" s="159" t="s">
        <v>149</v>
      </c>
      <c r="H120" s="159" t="s">
        <v>150</v>
      </c>
      <c r="I120" s="159" t="s">
        <v>151</v>
      </c>
      <c r="J120" s="160" t="s">
        <v>119</v>
      </c>
      <c r="K120" s="161" t="s">
        <v>152</v>
      </c>
      <c r="L120" s="162"/>
      <c r="M120" s="72" t="s">
        <v>1</v>
      </c>
      <c r="N120" s="73" t="s">
        <v>41</v>
      </c>
      <c r="O120" s="73" t="s">
        <v>153</v>
      </c>
      <c r="P120" s="73" t="s">
        <v>154</v>
      </c>
      <c r="Q120" s="73" t="s">
        <v>155</v>
      </c>
      <c r="R120" s="73" t="s">
        <v>156</v>
      </c>
      <c r="S120" s="73" t="s">
        <v>157</v>
      </c>
      <c r="T120" s="74" t="s">
        <v>158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pans="1:65" s="2" customFormat="1" ht="22.95" customHeight="1">
      <c r="A121" s="31"/>
      <c r="B121" s="32"/>
      <c r="C121" s="79" t="s">
        <v>120</v>
      </c>
      <c r="D121" s="33"/>
      <c r="E121" s="33"/>
      <c r="F121" s="33"/>
      <c r="G121" s="33"/>
      <c r="H121" s="33"/>
      <c r="I121" s="33"/>
      <c r="J121" s="163">
        <f>BK121</f>
        <v>0</v>
      </c>
      <c r="K121" s="33"/>
      <c r="L121" s="36"/>
      <c r="M121" s="75"/>
      <c r="N121" s="164"/>
      <c r="O121" s="76"/>
      <c r="P121" s="165">
        <f>P122+P139</f>
        <v>0</v>
      </c>
      <c r="Q121" s="76"/>
      <c r="R121" s="165">
        <f>R122+R139</f>
        <v>1.1823000000000001</v>
      </c>
      <c r="S121" s="76"/>
      <c r="T121" s="166">
        <f>T122+T139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76</v>
      </c>
      <c r="AU121" s="14" t="s">
        <v>121</v>
      </c>
      <c r="BK121" s="167">
        <f>BK122+BK139</f>
        <v>0</v>
      </c>
    </row>
    <row r="122" spans="1:65" s="12" customFormat="1" ht="25.95" customHeight="1">
      <c r="B122" s="168"/>
      <c r="C122" s="169"/>
      <c r="D122" s="170" t="s">
        <v>76</v>
      </c>
      <c r="E122" s="171" t="s">
        <v>272</v>
      </c>
      <c r="F122" s="171" t="s">
        <v>1911</v>
      </c>
      <c r="G122" s="169"/>
      <c r="H122" s="169"/>
      <c r="I122" s="172"/>
      <c r="J122" s="173">
        <f>BK122</f>
        <v>0</v>
      </c>
      <c r="K122" s="169"/>
      <c r="L122" s="174"/>
      <c r="M122" s="175"/>
      <c r="N122" s="176"/>
      <c r="O122" s="176"/>
      <c r="P122" s="177">
        <f>P123+P130</f>
        <v>0</v>
      </c>
      <c r="Q122" s="176"/>
      <c r="R122" s="177">
        <f>R123+R130</f>
        <v>1.1823000000000001</v>
      </c>
      <c r="S122" s="176"/>
      <c r="T122" s="178">
        <f>T123+T130</f>
        <v>0</v>
      </c>
      <c r="AR122" s="179" t="s">
        <v>162</v>
      </c>
      <c r="AT122" s="180" t="s">
        <v>76</v>
      </c>
      <c r="AU122" s="180" t="s">
        <v>77</v>
      </c>
      <c r="AY122" s="179" t="s">
        <v>161</v>
      </c>
      <c r="BK122" s="181">
        <f>BK123+BK130</f>
        <v>0</v>
      </c>
    </row>
    <row r="123" spans="1:65" s="12" customFormat="1" ht="22.95" customHeight="1">
      <c r="B123" s="168"/>
      <c r="C123" s="169"/>
      <c r="D123" s="170" t="s">
        <v>76</v>
      </c>
      <c r="E123" s="182" t="s">
        <v>1912</v>
      </c>
      <c r="F123" s="182" t="s">
        <v>1913</v>
      </c>
      <c r="G123" s="169"/>
      <c r="H123" s="169"/>
      <c r="I123" s="172"/>
      <c r="J123" s="183">
        <f>BK123</f>
        <v>0</v>
      </c>
      <c r="K123" s="169"/>
      <c r="L123" s="174"/>
      <c r="M123" s="175"/>
      <c r="N123" s="176"/>
      <c r="O123" s="176"/>
      <c r="P123" s="177">
        <f>SUM(P124:P129)</f>
        <v>0</v>
      </c>
      <c r="Q123" s="176"/>
      <c r="R123" s="177">
        <f>SUM(R124:R129)</f>
        <v>0.12914999999999999</v>
      </c>
      <c r="S123" s="176"/>
      <c r="T123" s="178">
        <f>SUM(T124:T129)</f>
        <v>0</v>
      </c>
      <c r="AR123" s="179" t="s">
        <v>162</v>
      </c>
      <c r="AT123" s="180" t="s">
        <v>76</v>
      </c>
      <c r="AU123" s="180" t="s">
        <v>85</v>
      </c>
      <c r="AY123" s="179" t="s">
        <v>161</v>
      </c>
      <c r="BK123" s="181">
        <f>SUM(BK124:BK129)</f>
        <v>0</v>
      </c>
    </row>
    <row r="124" spans="1:65" s="2" customFormat="1" ht="21.75" customHeight="1">
      <c r="A124" s="31"/>
      <c r="B124" s="32"/>
      <c r="C124" s="184" t="s">
        <v>85</v>
      </c>
      <c r="D124" s="184" t="s">
        <v>164</v>
      </c>
      <c r="E124" s="185" t="s">
        <v>2305</v>
      </c>
      <c r="F124" s="186" t="s">
        <v>2306</v>
      </c>
      <c r="G124" s="187" t="s">
        <v>244</v>
      </c>
      <c r="H124" s="188">
        <v>45</v>
      </c>
      <c r="I124" s="189"/>
      <c r="J124" s="188">
        <f t="shared" ref="J124:J129" si="0">ROUND(I124*H124,3)</f>
        <v>0</v>
      </c>
      <c r="K124" s="190"/>
      <c r="L124" s="36"/>
      <c r="M124" s="191" t="s">
        <v>1</v>
      </c>
      <c r="N124" s="192" t="s">
        <v>43</v>
      </c>
      <c r="O124" s="68"/>
      <c r="P124" s="193">
        <f t="shared" ref="P124:P129" si="1">O124*H124</f>
        <v>0</v>
      </c>
      <c r="Q124" s="193">
        <v>0</v>
      </c>
      <c r="R124" s="193">
        <f t="shared" ref="R124:R129" si="2">Q124*H124</f>
        <v>0</v>
      </c>
      <c r="S124" s="193">
        <v>0</v>
      </c>
      <c r="T124" s="194">
        <f t="shared" ref="T124:T129" si="3"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5" t="s">
        <v>432</v>
      </c>
      <c r="AT124" s="195" t="s">
        <v>164</v>
      </c>
      <c r="AU124" s="195" t="s">
        <v>169</v>
      </c>
      <c r="AY124" s="14" t="s">
        <v>161</v>
      </c>
      <c r="BE124" s="196">
        <f t="shared" ref="BE124:BE129" si="4">IF(N124="základná",J124,0)</f>
        <v>0</v>
      </c>
      <c r="BF124" s="196">
        <f t="shared" ref="BF124:BF129" si="5">IF(N124="znížená",J124,0)</f>
        <v>0</v>
      </c>
      <c r="BG124" s="196">
        <f t="shared" ref="BG124:BG129" si="6">IF(N124="zákl. prenesená",J124,0)</f>
        <v>0</v>
      </c>
      <c r="BH124" s="196">
        <f t="shared" ref="BH124:BH129" si="7">IF(N124="zníž. prenesená",J124,0)</f>
        <v>0</v>
      </c>
      <c r="BI124" s="196">
        <f t="shared" ref="BI124:BI129" si="8">IF(N124="nulová",J124,0)</f>
        <v>0</v>
      </c>
      <c r="BJ124" s="14" t="s">
        <v>169</v>
      </c>
      <c r="BK124" s="197">
        <f t="shared" ref="BK124:BK129" si="9">ROUND(I124*H124,3)</f>
        <v>0</v>
      </c>
      <c r="BL124" s="14" t="s">
        <v>432</v>
      </c>
      <c r="BM124" s="195" t="s">
        <v>2307</v>
      </c>
    </row>
    <row r="125" spans="1:65" s="2" customFormat="1" ht="21.75" customHeight="1">
      <c r="A125" s="31"/>
      <c r="B125" s="32"/>
      <c r="C125" s="198" t="s">
        <v>169</v>
      </c>
      <c r="D125" s="198" t="s">
        <v>272</v>
      </c>
      <c r="E125" s="199" t="s">
        <v>2308</v>
      </c>
      <c r="F125" s="200" t="s">
        <v>2309</v>
      </c>
      <c r="G125" s="201" t="s">
        <v>244</v>
      </c>
      <c r="H125" s="202">
        <v>45</v>
      </c>
      <c r="I125" s="203"/>
      <c r="J125" s="202">
        <f t="shared" si="0"/>
        <v>0</v>
      </c>
      <c r="K125" s="204"/>
      <c r="L125" s="205"/>
      <c r="M125" s="206" t="s">
        <v>1</v>
      </c>
      <c r="N125" s="207" t="s">
        <v>43</v>
      </c>
      <c r="O125" s="68"/>
      <c r="P125" s="193">
        <f t="shared" si="1"/>
        <v>0</v>
      </c>
      <c r="Q125" s="193">
        <v>2.5000000000000001E-4</v>
      </c>
      <c r="R125" s="193">
        <f t="shared" si="2"/>
        <v>1.125E-2</v>
      </c>
      <c r="S125" s="193">
        <v>0</v>
      </c>
      <c r="T125" s="194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5" t="s">
        <v>1590</v>
      </c>
      <c r="AT125" s="195" t="s">
        <v>272</v>
      </c>
      <c r="AU125" s="195" t="s">
        <v>169</v>
      </c>
      <c r="AY125" s="14" t="s">
        <v>161</v>
      </c>
      <c r="BE125" s="196">
        <f t="shared" si="4"/>
        <v>0</v>
      </c>
      <c r="BF125" s="196">
        <f t="shared" si="5"/>
        <v>0</v>
      </c>
      <c r="BG125" s="196">
        <f t="shared" si="6"/>
        <v>0</v>
      </c>
      <c r="BH125" s="196">
        <f t="shared" si="7"/>
        <v>0</v>
      </c>
      <c r="BI125" s="196">
        <f t="shared" si="8"/>
        <v>0</v>
      </c>
      <c r="BJ125" s="14" t="s">
        <v>169</v>
      </c>
      <c r="BK125" s="197">
        <f t="shared" si="9"/>
        <v>0</v>
      </c>
      <c r="BL125" s="14" t="s">
        <v>432</v>
      </c>
      <c r="BM125" s="195" t="s">
        <v>2310</v>
      </c>
    </row>
    <row r="126" spans="1:65" s="2" customFormat="1" ht="21.75" customHeight="1">
      <c r="A126" s="31"/>
      <c r="B126" s="32"/>
      <c r="C126" s="184" t="s">
        <v>162</v>
      </c>
      <c r="D126" s="184" t="s">
        <v>164</v>
      </c>
      <c r="E126" s="185" t="s">
        <v>2311</v>
      </c>
      <c r="F126" s="186" t="s">
        <v>2312</v>
      </c>
      <c r="G126" s="187" t="s">
        <v>244</v>
      </c>
      <c r="H126" s="188">
        <v>45</v>
      </c>
      <c r="I126" s="189"/>
      <c r="J126" s="188">
        <f t="shared" si="0"/>
        <v>0</v>
      </c>
      <c r="K126" s="190"/>
      <c r="L126" s="36"/>
      <c r="M126" s="191" t="s">
        <v>1</v>
      </c>
      <c r="N126" s="192" t="s">
        <v>43</v>
      </c>
      <c r="O126" s="68"/>
      <c r="P126" s="193">
        <f t="shared" si="1"/>
        <v>0</v>
      </c>
      <c r="Q126" s="193">
        <v>0</v>
      </c>
      <c r="R126" s="193">
        <f t="shared" si="2"/>
        <v>0</v>
      </c>
      <c r="S126" s="193">
        <v>0</v>
      </c>
      <c r="T126" s="194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5" t="s">
        <v>432</v>
      </c>
      <c r="AT126" s="195" t="s">
        <v>164</v>
      </c>
      <c r="AU126" s="195" t="s">
        <v>169</v>
      </c>
      <c r="AY126" s="14" t="s">
        <v>161</v>
      </c>
      <c r="BE126" s="196">
        <f t="shared" si="4"/>
        <v>0</v>
      </c>
      <c r="BF126" s="196">
        <f t="shared" si="5"/>
        <v>0</v>
      </c>
      <c r="BG126" s="196">
        <f t="shared" si="6"/>
        <v>0</v>
      </c>
      <c r="BH126" s="196">
        <f t="shared" si="7"/>
        <v>0</v>
      </c>
      <c r="BI126" s="196">
        <f t="shared" si="8"/>
        <v>0</v>
      </c>
      <c r="BJ126" s="14" t="s">
        <v>169</v>
      </c>
      <c r="BK126" s="197">
        <f t="shared" si="9"/>
        <v>0</v>
      </c>
      <c r="BL126" s="14" t="s">
        <v>432</v>
      </c>
      <c r="BM126" s="195" t="s">
        <v>2313</v>
      </c>
    </row>
    <row r="127" spans="1:65" s="2" customFormat="1" ht="16.5" customHeight="1">
      <c r="A127" s="31"/>
      <c r="B127" s="32"/>
      <c r="C127" s="198" t="s">
        <v>168</v>
      </c>
      <c r="D127" s="198" t="s">
        <v>272</v>
      </c>
      <c r="E127" s="199" t="s">
        <v>2314</v>
      </c>
      <c r="F127" s="200" t="s">
        <v>2315</v>
      </c>
      <c r="G127" s="201" t="s">
        <v>244</v>
      </c>
      <c r="H127" s="202">
        <v>45</v>
      </c>
      <c r="I127" s="203"/>
      <c r="J127" s="202">
        <f t="shared" si="0"/>
        <v>0</v>
      </c>
      <c r="K127" s="204"/>
      <c r="L127" s="205"/>
      <c r="M127" s="206" t="s">
        <v>1</v>
      </c>
      <c r="N127" s="207" t="s">
        <v>43</v>
      </c>
      <c r="O127" s="68"/>
      <c r="P127" s="193">
        <f t="shared" si="1"/>
        <v>0</v>
      </c>
      <c r="Q127" s="193">
        <v>1.0499999999999999E-3</v>
      </c>
      <c r="R127" s="193">
        <f t="shared" si="2"/>
        <v>4.725E-2</v>
      </c>
      <c r="S127" s="193">
        <v>0</v>
      </c>
      <c r="T127" s="194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5" t="s">
        <v>1590</v>
      </c>
      <c r="AT127" s="195" t="s">
        <v>272</v>
      </c>
      <c r="AU127" s="195" t="s">
        <v>169</v>
      </c>
      <c r="AY127" s="14" t="s">
        <v>161</v>
      </c>
      <c r="BE127" s="196">
        <f t="shared" si="4"/>
        <v>0</v>
      </c>
      <c r="BF127" s="196">
        <f t="shared" si="5"/>
        <v>0</v>
      </c>
      <c r="BG127" s="196">
        <f t="shared" si="6"/>
        <v>0</v>
      </c>
      <c r="BH127" s="196">
        <f t="shared" si="7"/>
        <v>0</v>
      </c>
      <c r="BI127" s="196">
        <f t="shared" si="8"/>
        <v>0</v>
      </c>
      <c r="BJ127" s="14" t="s">
        <v>169</v>
      </c>
      <c r="BK127" s="197">
        <f t="shared" si="9"/>
        <v>0</v>
      </c>
      <c r="BL127" s="14" t="s">
        <v>432</v>
      </c>
      <c r="BM127" s="195" t="s">
        <v>2316</v>
      </c>
    </row>
    <row r="128" spans="1:65" s="2" customFormat="1" ht="21.75" customHeight="1">
      <c r="A128" s="31"/>
      <c r="B128" s="32"/>
      <c r="C128" s="184" t="s">
        <v>183</v>
      </c>
      <c r="D128" s="184" t="s">
        <v>164</v>
      </c>
      <c r="E128" s="185" t="s">
        <v>2317</v>
      </c>
      <c r="F128" s="186" t="s">
        <v>2318</v>
      </c>
      <c r="G128" s="187" t="s">
        <v>244</v>
      </c>
      <c r="H128" s="188">
        <v>45</v>
      </c>
      <c r="I128" s="189"/>
      <c r="J128" s="188">
        <f t="shared" si="0"/>
        <v>0</v>
      </c>
      <c r="K128" s="190"/>
      <c r="L128" s="36"/>
      <c r="M128" s="191" t="s">
        <v>1</v>
      </c>
      <c r="N128" s="192" t="s">
        <v>43</v>
      </c>
      <c r="O128" s="68"/>
      <c r="P128" s="193">
        <f t="shared" si="1"/>
        <v>0</v>
      </c>
      <c r="Q128" s="193">
        <v>0</v>
      </c>
      <c r="R128" s="193">
        <f t="shared" si="2"/>
        <v>0</v>
      </c>
      <c r="S128" s="193">
        <v>0</v>
      </c>
      <c r="T128" s="194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5" t="s">
        <v>432</v>
      </c>
      <c r="AT128" s="195" t="s">
        <v>164</v>
      </c>
      <c r="AU128" s="195" t="s">
        <v>169</v>
      </c>
      <c r="AY128" s="14" t="s">
        <v>161</v>
      </c>
      <c r="BE128" s="196">
        <f t="shared" si="4"/>
        <v>0</v>
      </c>
      <c r="BF128" s="196">
        <f t="shared" si="5"/>
        <v>0</v>
      </c>
      <c r="BG128" s="196">
        <f t="shared" si="6"/>
        <v>0</v>
      </c>
      <c r="BH128" s="196">
        <f t="shared" si="7"/>
        <v>0</v>
      </c>
      <c r="BI128" s="196">
        <f t="shared" si="8"/>
        <v>0</v>
      </c>
      <c r="BJ128" s="14" t="s">
        <v>169</v>
      </c>
      <c r="BK128" s="197">
        <f t="shared" si="9"/>
        <v>0</v>
      </c>
      <c r="BL128" s="14" t="s">
        <v>432</v>
      </c>
      <c r="BM128" s="195" t="s">
        <v>2319</v>
      </c>
    </row>
    <row r="129" spans="1:65" s="2" customFormat="1" ht="16.5" customHeight="1">
      <c r="A129" s="31"/>
      <c r="B129" s="32"/>
      <c r="C129" s="198" t="s">
        <v>175</v>
      </c>
      <c r="D129" s="198" t="s">
        <v>272</v>
      </c>
      <c r="E129" s="199" t="s">
        <v>2320</v>
      </c>
      <c r="F129" s="200" t="s">
        <v>2321</v>
      </c>
      <c r="G129" s="201" t="s">
        <v>244</v>
      </c>
      <c r="H129" s="202">
        <v>45</v>
      </c>
      <c r="I129" s="203"/>
      <c r="J129" s="202">
        <f t="shared" si="0"/>
        <v>0</v>
      </c>
      <c r="K129" s="204"/>
      <c r="L129" s="205"/>
      <c r="M129" s="206" t="s">
        <v>1</v>
      </c>
      <c r="N129" s="207" t="s">
        <v>43</v>
      </c>
      <c r="O129" s="68"/>
      <c r="P129" s="193">
        <f t="shared" si="1"/>
        <v>0</v>
      </c>
      <c r="Q129" s="193">
        <v>1.57E-3</v>
      </c>
      <c r="R129" s="193">
        <f t="shared" si="2"/>
        <v>7.0650000000000004E-2</v>
      </c>
      <c r="S129" s="193">
        <v>0</v>
      </c>
      <c r="T129" s="194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5" t="s">
        <v>1590</v>
      </c>
      <c r="AT129" s="195" t="s">
        <v>272</v>
      </c>
      <c r="AU129" s="195" t="s">
        <v>169</v>
      </c>
      <c r="AY129" s="14" t="s">
        <v>161</v>
      </c>
      <c r="BE129" s="196">
        <f t="shared" si="4"/>
        <v>0</v>
      </c>
      <c r="BF129" s="196">
        <f t="shared" si="5"/>
        <v>0</v>
      </c>
      <c r="BG129" s="196">
        <f t="shared" si="6"/>
        <v>0</v>
      </c>
      <c r="BH129" s="196">
        <f t="shared" si="7"/>
        <v>0</v>
      </c>
      <c r="BI129" s="196">
        <f t="shared" si="8"/>
        <v>0</v>
      </c>
      <c r="BJ129" s="14" t="s">
        <v>169</v>
      </c>
      <c r="BK129" s="197">
        <f t="shared" si="9"/>
        <v>0</v>
      </c>
      <c r="BL129" s="14" t="s">
        <v>432</v>
      </c>
      <c r="BM129" s="195" t="s">
        <v>2322</v>
      </c>
    </row>
    <row r="130" spans="1:65" s="12" customFormat="1" ht="22.95" customHeight="1">
      <c r="B130" s="168"/>
      <c r="C130" s="169"/>
      <c r="D130" s="170" t="s">
        <v>76</v>
      </c>
      <c r="E130" s="182" t="s">
        <v>2291</v>
      </c>
      <c r="F130" s="182" t="s">
        <v>2323</v>
      </c>
      <c r="G130" s="169"/>
      <c r="H130" s="169"/>
      <c r="I130" s="172"/>
      <c r="J130" s="183">
        <f>BK130</f>
        <v>0</v>
      </c>
      <c r="K130" s="169"/>
      <c r="L130" s="174"/>
      <c r="M130" s="175"/>
      <c r="N130" s="176"/>
      <c r="O130" s="176"/>
      <c r="P130" s="177">
        <f>SUM(P131:P138)</f>
        <v>0</v>
      </c>
      <c r="Q130" s="176"/>
      <c r="R130" s="177">
        <f>SUM(R131:R138)</f>
        <v>1.05315</v>
      </c>
      <c r="S130" s="176"/>
      <c r="T130" s="178">
        <f>SUM(T131:T138)</f>
        <v>0</v>
      </c>
      <c r="AR130" s="179" t="s">
        <v>162</v>
      </c>
      <c r="AT130" s="180" t="s">
        <v>76</v>
      </c>
      <c r="AU130" s="180" t="s">
        <v>85</v>
      </c>
      <c r="AY130" s="179" t="s">
        <v>161</v>
      </c>
      <c r="BK130" s="181">
        <f>SUM(BK131:BK138)</f>
        <v>0</v>
      </c>
    </row>
    <row r="131" spans="1:65" s="2" customFormat="1" ht="21.75" customHeight="1">
      <c r="A131" s="31"/>
      <c r="B131" s="32"/>
      <c r="C131" s="184" t="s">
        <v>190</v>
      </c>
      <c r="D131" s="184" t="s">
        <v>164</v>
      </c>
      <c r="E131" s="185" t="s">
        <v>2294</v>
      </c>
      <c r="F131" s="186" t="s">
        <v>2295</v>
      </c>
      <c r="G131" s="187" t="s">
        <v>244</v>
      </c>
      <c r="H131" s="188">
        <v>15</v>
      </c>
      <c r="I131" s="189"/>
      <c r="J131" s="188">
        <f t="shared" ref="J131:J138" si="10">ROUND(I131*H131,3)</f>
        <v>0</v>
      </c>
      <c r="K131" s="190"/>
      <c r="L131" s="36"/>
      <c r="M131" s="191" t="s">
        <v>1</v>
      </c>
      <c r="N131" s="192" t="s">
        <v>43</v>
      </c>
      <c r="O131" s="68"/>
      <c r="P131" s="193">
        <f t="shared" ref="P131:P138" si="11">O131*H131</f>
        <v>0</v>
      </c>
      <c r="Q131" s="193">
        <v>0</v>
      </c>
      <c r="R131" s="193">
        <f t="shared" ref="R131:R138" si="12">Q131*H131</f>
        <v>0</v>
      </c>
      <c r="S131" s="193">
        <v>0</v>
      </c>
      <c r="T131" s="194">
        <f t="shared" ref="T131:T138" si="13">S131*H131</f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432</v>
      </c>
      <c r="AT131" s="195" t="s">
        <v>164</v>
      </c>
      <c r="AU131" s="195" t="s">
        <v>169</v>
      </c>
      <c r="AY131" s="14" t="s">
        <v>161</v>
      </c>
      <c r="BE131" s="196">
        <f t="shared" ref="BE131:BE138" si="14">IF(N131="základná",J131,0)</f>
        <v>0</v>
      </c>
      <c r="BF131" s="196">
        <f t="shared" ref="BF131:BF138" si="15">IF(N131="znížená",J131,0)</f>
        <v>0</v>
      </c>
      <c r="BG131" s="196">
        <f t="shared" ref="BG131:BG138" si="16">IF(N131="zákl. prenesená",J131,0)</f>
        <v>0</v>
      </c>
      <c r="BH131" s="196">
        <f t="shared" ref="BH131:BH138" si="17">IF(N131="zníž. prenesená",J131,0)</f>
        <v>0</v>
      </c>
      <c r="BI131" s="196">
        <f t="shared" ref="BI131:BI138" si="18">IF(N131="nulová",J131,0)</f>
        <v>0</v>
      </c>
      <c r="BJ131" s="14" t="s">
        <v>169</v>
      </c>
      <c r="BK131" s="197">
        <f t="shared" ref="BK131:BK138" si="19">ROUND(I131*H131,3)</f>
        <v>0</v>
      </c>
      <c r="BL131" s="14" t="s">
        <v>432</v>
      </c>
      <c r="BM131" s="195" t="s">
        <v>2324</v>
      </c>
    </row>
    <row r="132" spans="1:65" s="2" customFormat="1" ht="33" customHeight="1">
      <c r="A132" s="31"/>
      <c r="B132" s="32"/>
      <c r="C132" s="184" t="s">
        <v>194</v>
      </c>
      <c r="D132" s="184" t="s">
        <v>164</v>
      </c>
      <c r="E132" s="185" t="s">
        <v>2325</v>
      </c>
      <c r="F132" s="186" t="s">
        <v>2326</v>
      </c>
      <c r="G132" s="187" t="s">
        <v>244</v>
      </c>
      <c r="H132" s="188">
        <v>30</v>
      </c>
      <c r="I132" s="189"/>
      <c r="J132" s="188">
        <f t="shared" si="10"/>
        <v>0</v>
      </c>
      <c r="K132" s="190"/>
      <c r="L132" s="36"/>
      <c r="M132" s="191" t="s">
        <v>1</v>
      </c>
      <c r="N132" s="192" t="s">
        <v>43</v>
      </c>
      <c r="O132" s="68"/>
      <c r="P132" s="193">
        <f t="shared" si="11"/>
        <v>0</v>
      </c>
      <c r="Q132" s="193">
        <v>0</v>
      </c>
      <c r="R132" s="193">
        <f t="shared" si="12"/>
        <v>0</v>
      </c>
      <c r="S132" s="193">
        <v>0</v>
      </c>
      <c r="T132" s="194">
        <f t="shared" si="1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432</v>
      </c>
      <c r="AT132" s="195" t="s">
        <v>164</v>
      </c>
      <c r="AU132" s="195" t="s">
        <v>169</v>
      </c>
      <c r="AY132" s="14" t="s">
        <v>161</v>
      </c>
      <c r="BE132" s="196">
        <f t="shared" si="14"/>
        <v>0</v>
      </c>
      <c r="BF132" s="196">
        <f t="shared" si="15"/>
        <v>0</v>
      </c>
      <c r="BG132" s="196">
        <f t="shared" si="16"/>
        <v>0</v>
      </c>
      <c r="BH132" s="196">
        <f t="shared" si="17"/>
        <v>0</v>
      </c>
      <c r="BI132" s="196">
        <f t="shared" si="18"/>
        <v>0</v>
      </c>
      <c r="BJ132" s="14" t="s">
        <v>169</v>
      </c>
      <c r="BK132" s="197">
        <f t="shared" si="19"/>
        <v>0</v>
      </c>
      <c r="BL132" s="14" t="s">
        <v>432</v>
      </c>
      <c r="BM132" s="195" t="s">
        <v>2327</v>
      </c>
    </row>
    <row r="133" spans="1:65" s="2" customFormat="1" ht="16.5" customHeight="1">
      <c r="A133" s="31"/>
      <c r="B133" s="32"/>
      <c r="C133" s="198" t="s">
        <v>198</v>
      </c>
      <c r="D133" s="198" t="s">
        <v>272</v>
      </c>
      <c r="E133" s="199" t="s">
        <v>2328</v>
      </c>
      <c r="F133" s="200" t="s">
        <v>2329</v>
      </c>
      <c r="G133" s="201" t="s">
        <v>352</v>
      </c>
      <c r="H133" s="202">
        <v>1.05</v>
      </c>
      <c r="I133" s="203"/>
      <c r="J133" s="202">
        <f t="shared" si="10"/>
        <v>0</v>
      </c>
      <c r="K133" s="204"/>
      <c r="L133" s="205"/>
      <c r="M133" s="206" t="s">
        <v>1</v>
      </c>
      <c r="N133" s="207" t="s">
        <v>43</v>
      </c>
      <c r="O133" s="68"/>
      <c r="P133" s="193">
        <f t="shared" si="11"/>
        <v>0</v>
      </c>
      <c r="Q133" s="193">
        <v>1</v>
      </c>
      <c r="R133" s="193">
        <f t="shared" si="12"/>
        <v>1.05</v>
      </c>
      <c r="S133" s="193">
        <v>0</v>
      </c>
      <c r="T133" s="194">
        <f t="shared" si="1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703</v>
      </c>
      <c r="AT133" s="195" t="s">
        <v>272</v>
      </c>
      <c r="AU133" s="195" t="s">
        <v>169</v>
      </c>
      <c r="AY133" s="14" t="s">
        <v>161</v>
      </c>
      <c r="BE133" s="196">
        <f t="shared" si="14"/>
        <v>0</v>
      </c>
      <c r="BF133" s="196">
        <f t="shared" si="15"/>
        <v>0</v>
      </c>
      <c r="BG133" s="196">
        <f t="shared" si="16"/>
        <v>0</v>
      </c>
      <c r="BH133" s="196">
        <f t="shared" si="17"/>
        <v>0</v>
      </c>
      <c r="BI133" s="196">
        <f t="shared" si="18"/>
        <v>0</v>
      </c>
      <c r="BJ133" s="14" t="s">
        <v>169</v>
      </c>
      <c r="BK133" s="197">
        <f t="shared" si="19"/>
        <v>0</v>
      </c>
      <c r="BL133" s="14" t="s">
        <v>703</v>
      </c>
      <c r="BM133" s="195" t="s">
        <v>2330</v>
      </c>
    </row>
    <row r="134" spans="1:65" s="2" customFormat="1" ht="21.75" customHeight="1">
      <c r="A134" s="31"/>
      <c r="B134" s="32"/>
      <c r="C134" s="184" t="s">
        <v>202</v>
      </c>
      <c r="D134" s="184" t="s">
        <v>164</v>
      </c>
      <c r="E134" s="185" t="s">
        <v>2331</v>
      </c>
      <c r="F134" s="186" t="s">
        <v>2332</v>
      </c>
      <c r="G134" s="187" t="s">
        <v>244</v>
      </c>
      <c r="H134" s="188">
        <v>15</v>
      </c>
      <c r="I134" s="189"/>
      <c r="J134" s="188">
        <f t="shared" si="10"/>
        <v>0</v>
      </c>
      <c r="K134" s="190"/>
      <c r="L134" s="36"/>
      <c r="M134" s="191" t="s">
        <v>1</v>
      </c>
      <c r="N134" s="192" t="s">
        <v>43</v>
      </c>
      <c r="O134" s="68"/>
      <c r="P134" s="193">
        <f t="shared" si="11"/>
        <v>0</v>
      </c>
      <c r="Q134" s="193">
        <v>0</v>
      </c>
      <c r="R134" s="193">
        <f t="shared" si="12"/>
        <v>0</v>
      </c>
      <c r="S134" s="193">
        <v>0</v>
      </c>
      <c r="T134" s="194">
        <f t="shared" si="1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432</v>
      </c>
      <c r="AT134" s="195" t="s">
        <v>164</v>
      </c>
      <c r="AU134" s="195" t="s">
        <v>169</v>
      </c>
      <c r="AY134" s="14" t="s">
        <v>161</v>
      </c>
      <c r="BE134" s="196">
        <f t="shared" si="14"/>
        <v>0</v>
      </c>
      <c r="BF134" s="196">
        <f t="shared" si="15"/>
        <v>0</v>
      </c>
      <c r="BG134" s="196">
        <f t="shared" si="16"/>
        <v>0</v>
      </c>
      <c r="BH134" s="196">
        <f t="shared" si="17"/>
        <v>0</v>
      </c>
      <c r="BI134" s="196">
        <f t="shared" si="18"/>
        <v>0</v>
      </c>
      <c r="BJ134" s="14" t="s">
        <v>169</v>
      </c>
      <c r="BK134" s="197">
        <f t="shared" si="19"/>
        <v>0</v>
      </c>
      <c r="BL134" s="14" t="s">
        <v>432</v>
      </c>
      <c r="BM134" s="195" t="s">
        <v>2333</v>
      </c>
    </row>
    <row r="135" spans="1:65" s="2" customFormat="1" ht="21.75" customHeight="1">
      <c r="A135" s="31"/>
      <c r="B135" s="32"/>
      <c r="C135" s="198" t="s">
        <v>206</v>
      </c>
      <c r="D135" s="198" t="s">
        <v>272</v>
      </c>
      <c r="E135" s="199" t="s">
        <v>2334</v>
      </c>
      <c r="F135" s="200" t="s">
        <v>2335</v>
      </c>
      <c r="G135" s="201" t="s">
        <v>244</v>
      </c>
      <c r="H135" s="202">
        <v>15</v>
      </c>
      <c r="I135" s="203"/>
      <c r="J135" s="202">
        <f t="shared" si="10"/>
        <v>0</v>
      </c>
      <c r="K135" s="204"/>
      <c r="L135" s="205"/>
      <c r="M135" s="206" t="s">
        <v>1</v>
      </c>
      <c r="N135" s="207" t="s">
        <v>43</v>
      </c>
      <c r="O135" s="68"/>
      <c r="P135" s="193">
        <f t="shared" si="11"/>
        <v>0</v>
      </c>
      <c r="Q135" s="193">
        <v>2.1000000000000001E-4</v>
      </c>
      <c r="R135" s="193">
        <f t="shared" si="12"/>
        <v>3.15E-3</v>
      </c>
      <c r="S135" s="193">
        <v>0</v>
      </c>
      <c r="T135" s="194">
        <f t="shared" si="1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1590</v>
      </c>
      <c r="AT135" s="195" t="s">
        <v>272</v>
      </c>
      <c r="AU135" s="195" t="s">
        <v>169</v>
      </c>
      <c r="AY135" s="14" t="s">
        <v>161</v>
      </c>
      <c r="BE135" s="196">
        <f t="shared" si="14"/>
        <v>0</v>
      </c>
      <c r="BF135" s="196">
        <f t="shared" si="15"/>
        <v>0</v>
      </c>
      <c r="BG135" s="196">
        <f t="shared" si="16"/>
        <v>0</v>
      </c>
      <c r="BH135" s="196">
        <f t="shared" si="17"/>
        <v>0</v>
      </c>
      <c r="BI135" s="196">
        <f t="shared" si="18"/>
        <v>0</v>
      </c>
      <c r="BJ135" s="14" t="s">
        <v>169</v>
      </c>
      <c r="BK135" s="197">
        <f t="shared" si="19"/>
        <v>0</v>
      </c>
      <c r="BL135" s="14" t="s">
        <v>432</v>
      </c>
      <c r="BM135" s="195" t="s">
        <v>2336</v>
      </c>
    </row>
    <row r="136" spans="1:65" s="2" customFormat="1" ht="33" customHeight="1">
      <c r="A136" s="31"/>
      <c r="B136" s="32"/>
      <c r="C136" s="184" t="s">
        <v>210</v>
      </c>
      <c r="D136" s="184" t="s">
        <v>164</v>
      </c>
      <c r="E136" s="185" t="s">
        <v>2298</v>
      </c>
      <c r="F136" s="186" t="s">
        <v>2299</v>
      </c>
      <c r="G136" s="187" t="s">
        <v>244</v>
      </c>
      <c r="H136" s="188">
        <v>15</v>
      </c>
      <c r="I136" s="189"/>
      <c r="J136" s="188">
        <f t="shared" si="10"/>
        <v>0</v>
      </c>
      <c r="K136" s="190"/>
      <c r="L136" s="36"/>
      <c r="M136" s="191" t="s">
        <v>1</v>
      </c>
      <c r="N136" s="192" t="s">
        <v>43</v>
      </c>
      <c r="O136" s="68"/>
      <c r="P136" s="193">
        <f t="shared" si="11"/>
        <v>0</v>
      </c>
      <c r="Q136" s="193">
        <v>0</v>
      </c>
      <c r="R136" s="193">
        <f t="shared" si="12"/>
        <v>0</v>
      </c>
      <c r="S136" s="193">
        <v>0</v>
      </c>
      <c r="T136" s="194">
        <f t="shared" si="1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432</v>
      </c>
      <c r="AT136" s="195" t="s">
        <v>164</v>
      </c>
      <c r="AU136" s="195" t="s">
        <v>169</v>
      </c>
      <c r="AY136" s="14" t="s">
        <v>161</v>
      </c>
      <c r="BE136" s="196">
        <f t="shared" si="14"/>
        <v>0</v>
      </c>
      <c r="BF136" s="196">
        <f t="shared" si="15"/>
        <v>0</v>
      </c>
      <c r="BG136" s="196">
        <f t="shared" si="16"/>
        <v>0</v>
      </c>
      <c r="BH136" s="196">
        <f t="shared" si="17"/>
        <v>0</v>
      </c>
      <c r="BI136" s="196">
        <f t="shared" si="18"/>
        <v>0</v>
      </c>
      <c r="BJ136" s="14" t="s">
        <v>169</v>
      </c>
      <c r="BK136" s="197">
        <f t="shared" si="19"/>
        <v>0</v>
      </c>
      <c r="BL136" s="14" t="s">
        <v>432</v>
      </c>
      <c r="BM136" s="195" t="s">
        <v>2337</v>
      </c>
    </row>
    <row r="137" spans="1:65" s="2" customFormat="1" ht="21.75" customHeight="1">
      <c r="A137" s="31"/>
      <c r="B137" s="32"/>
      <c r="C137" s="184" t="s">
        <v>214</v>
      </c>
      <c r="D137" s="184" t="s">
        <v>164</v>
      </c>
      <c r="E137" s="185" t="s">
        <v>2338</v>
      </c>
      <c r="F137" s="186" t="s">
        <v>2339</v>
      </c>
      <c r="G137" s="187" t="s">
        <v>173</v>
      </c>
      <c r="H137" s="188">
        <v>22.5</v>
      </c>
      <c r="I137" s="189"/>
      <c r="J137" s="188">
        <f t="shared" si="10"/>
        <v>0</v>
      </c>
      <c r="K137" s="190"/>
      <c r="L137" s="36"/>
      <c r="M137" s="191" t="s">
        <v>1</v>
      </c>
      <c r="N137" s="192" t="s">
        <v>43</v>
      </c>
      <c r="O137" s="68"/>
      <c r="P137" s="193">
        <f t="shared" si="11"/>
        <v>0</v>
      </c>
      <c r="Q137" s="193">
        <v>0</v>
      </c>
      <c r="R137" s="193">
        <f t="shared" si="12"/>
        <v>0</v>
      </c>
      <c r="S137" s="193">
        <v>0</v>
      </c>
      <c r="T137" s="194">
        <f t="shared" si="1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432</v>
      </c>
      <c r="AT137" s="195" t="s">
        <v>164</v>
      </c>
      <c r="AU137" s="195" t="s">
        <v>169</v>
      </c>
      <c r="AY137" s="14" t="s">
        <v>161</v>
      </c>
      <c r="BE137" s="196">
        <f t="shared" si="14"/>
        <v>0</v>
      </c>
      <c r="BF137" s="196">
        <f t="shared" si="15"/>
        <v>0</v>
      </c>
      <c r="BG137" s="196">
        <f t="shared" si="16"/>
        <v>0</v>
      </c>
      <c r="BH137" s="196">
        <f t="shared" si="17"/>
        <v>0</v>
      </c>
      <c r="BI137" s="196">
        <f t="shared" si="18"/>
        <v>0</v>
      </c>
      <c r="BJ137" s="14" t="s">
        <v>169</v>
      </c>
      <c r="BK137" s="197">
        <f t="shared" si="19"/>
        <v>0</v>
      </c>
      <c r="BL137" s="14" t="s">
        <v>432</v>
      </c>
      <c r="BM137" s="195" t="s">
        <v>2340</v>
      </c>
    </row>
    <row r="138" spans="1:65" s="2" customFormat="1" ht="33" customHeight="1">
      <c r="A138" s="31"/>
      <c r="B138" s="32"/>
      <c r="C138" s="184" t="s">
        <v>218</v>
      </c>
      <c r="D138" s="184" t="s">
        <v>164</v>
      </c>
      <c r="E138" s="185" t="s">
        <v>2341</v>
      </c>
      <c r="F138" s="186" t="s">
        <v>2342</v>
      </c>
      <c r="G138" s="187" t="s">
        <v>173</v>
      </c>
      <c r="H138" s="188">
        <v>22.5</v>
      </c>
      <c r="I138" s="189"/>
      <c r="J138" s="188">
        <f t="shared" si="10"/>
        <v>0</v>
      </c>
      <c r="K138" s="190"/>
      <c r="L138" s="36"/>
      <c r="M138" s="191" t="s">
        <v>1</v>
      </c>
      <c r="N138" s="192" t="s">
        <v>43</v>
      </c>
      <c r="O138" s="68"/>
      <c r="P138" s="193">
        <f t="shared" si="11"/>
        <v>0</v>
      </c>
      <c r="Q138" s="193">
        <v>0</v>
      </c>
      <c r="R138" s="193">
        <f t="shared" si="12"/>
        <v>0</v>
      </c>
      <c r="S138" s="193">
        <v>0</v>
      </c>
      <c r="T138" s="194">
        <f t="shared" si="1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432</v>
      </c>
      <c r="AT138" s="195" t="s">
        <v>164</v>
      </c>
      <c r="AU138" s="195" t="s">
        <v>169</v>
      </c>
      <c r="AY138" s="14" t="s">
        <v>161</v>
      </c>
      <c r="BE138" s="196">
        <f t="shared" si="14"/>
        <v>0</v>
      </c>
      <c r="BF138" s="196">
        <f t="shared" si="15"/>
        <v>0</v>
      </c>
      <c r="BG138" s="196">
        <f t="shared" si="16"/>
        <v>0</v>
      </c>
      <c r="BH138" s="196">
        <f t="shared" si="17"/>
        <v>0</v>
      </c>
      <c r="BI138" s="196">
        <f t="shared" si="18"/>
        <v>0</v>
      </c>
      <c r="BJ138" s="14" t="s">
        <v>169</v>
      </c>
      <c r="BK138" s="197">
        <f t="shared" si="19"/>
        <v>0</v>
      </c>
      <c r="BL138" s="14" t="s">
        <v>432</v>
      </c>
      <c r="BM138" s="195" t="s">
        <v>2343</v>
      </c>
    </row>
    <row r="139" spans="1:65" s="12" customFormat="1" ht="25.95" customHeight="1">
      <c r="B139" s="168"/>
      <c r="C139" s="169"/>
      <c r="D139" s="170" t="s">
        <v>76</v>
      </c>
      <c r="E139" s="171" t="s">
        <v>725</v>
      </c>
      <c r="F139" s="171" t="s">
        <v>726</v>
      </c>
      <c r="G139" s="169"/>
      <c r="H139" s="169"/>
      <c r="I139" s="172"/>
      <c r="J139" s="173">
        <f>BK139</f>
        <v>0</v>
      </c>
      <c r="K139" s="169"/>
      <c r="L139" s="174"/>
      <c r="M139" s="175"/>
      <c r="N139" s="176"/>
      <c r="O139" s="176"/>
      <c r="P139" s="177">
        <f>P140</f>
        <v>0</v>
      </c>
      <c r="Q139" s="176"/>
      <c r="R139" s="177">
        <f>R140</f>
        <v>0</v>
      </c>
      <c r="S139" s="176"/>
      <c r="T139" s="178">
        <f>T140</f>
        <v>0</v>
      </c>
      <c r="AR139" s="179" t="s">
        <v>183</v>
      </c>
      <c r="AT139" s="180" t="s">
        <v>76</v>
      </c>
      <c r="AU139" s="180" t="s">
        <v>77</v>
      </c>
      <c r="AY139" s="179" t="s">
        <v>161</v>
      </c>
      <c r="BK139" s="181">
        <f>BK140</f>
        <v>0</v>
      </c>
    </row>
    <row r="140" spans="1:65" s="12" customFormat="1" ht="22.95" customHeight="1">
      <c r="B140" s="168"/>
      <c r="C140" s="169"/>
      <c r="D140" s="170" t="s">
        <v>76</v>
      </c>
      <c r="E140" s="182" t="s">
        <v>727</v>
      </c>
      <c r="F140" s="182" t="s">
        <v>728</v>
      </c>
      <c r="G140" s="169"/>
      <c r="H140" s="169"/>
      <c r="I140" s="172"/>
      <c r="J140" s="183">
        <f>BK140</f>
        <v>0</v>
      </c>
      <c r="K140" s="169"/>
      <c r="L140" s="174"/>
      <c r="M140" s="175"/>
      <c r="N140" s="176"/>
      <c r="O140" s="176"/>
      <c r="P140" s="177">
        <f>P141</f>
        <v>0</v>
      </c>
      <c r="Q140" s="176"/>
      <c r="R140" s="177">
        <f>R141</f>
        <v>0</v>
      </c>
      <c r="S140" s="176"/>
      <c r="T140" s="178">
        <f>T141</f>
        <v>0</v>
      </c>
      <c r="AR140" s="179" t="s">
        <v>183</v>
      </c>
      <c r="AT140" s="180" t="s">
        <v>76</v>
      </c>
      <c r="AU140" s="180" t="s">
        <v>85</v>
      </c>
      <c r="AY140" s="179" t="s">
        <v>161</v>
      </c>
      <c r="BK140" s="181">
        <f>BK141</f>
        <v>0</v>
      </c>
    </row>
    <row r="141" spans="1:65" s="2" customFormat="1" ht="21.75" customHeight="1">
      <c r="A141" s="31"/>
      <c r="B141" s="32"/>
      <c r="C141" s="184" t="s">
        <v>222</v>
      </c>
      <c r="D141" s="184" t="s">
        <v>164</v>
      </c>
      <c r="E141" s="185" t="s">
        <v>730</v>
      </c>
      <c r="F141" s="186" t="s">
        <v>731</v>
      </c>
      <c r="G141" s="187" t="s">
        <v>418</v>
      </c>
      <c r="H141" s="188">
        <v>1</v>
      </c>
      <c r="I141" s="189"/>
      <c r="J141" s="188">
        <f>ROUND(I141*H141,3)</f>
        <v>0</v>
      </c>
      <c r="K141" s="190"/>
      <c r="L141" s="36"/>
      <c r="M141" s="213" t="s">
        <v>1</v>
      </c>
      <c r="N141" s="214" t="s">
        <v>43</v>
      </c>
      <c r="O141" s="215"/>
      <c r="P141" s="216">
        <f>O141*H141</f>
        <v>0</v>
      </c>
      <c r="Q141" s="216">
        <v>0</v>
      </c>
      <c r="R141" s="216">
        <f>Q141*H141</f>
        <v>0</v>
      </c>
      <c r="S141" s="216">
        <v>0</v>
      </c>
      <c r="T141" s="217">
        <f>S141*H141</f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732</v>
      </c>
      <c r="AT141" s="195" t="s">
        <v>164</v>
      </c>
      <c r="AU141" s="195" t="s">
        <v>169</v>
      </c>
      <c r="AY141" s="14" t="s">
        <v>161</v>
      </c>
      <c r="BE141" s="196">
        <f>IF(N141="základná",J141,0)</f>
        <v>0</v>
      </c>
      <c r="BF141" s="196">
        <f>IF(N141="znížená",J141,0)</f>
        <v>0</v>
      </c>
      <c r="BG141" s="196">
        <f>IF(N141="zákl. prenesená",J141,0)</f>
        <v>0</v>
      </c>
      <c r="BH141" s="196">
        <f>IF(N141="zníž. prenesená",J141,0)</f>
        <v>0</v>
      </c>
      <c r="BI141" s="196">
        <f>IF(N141="nulová",J141,0)</f>
        <v>0</v>
      </c>
      <c r="BJ141" s="14" t="s">
        <v>169</v>
      </c>
      <c r="BK141" s="197">
        <f>ROUND(I141*H141,3)</f>
        <v>0</v>
      </c>
      <c r="BL141" s="14" t="s">
        <v>732</v>
      </c>
      <c r="BM141" s="195" t="s">
        <v>2344</v>
      </c>
    </row>
    <row r="142" spans="1:65" s="2" customFormat="1" ht="6.9" customHeight="1">
      <c r="A142" s="31"/>
      <c r="B142" s="51"/>
      <c r="C142" s="52"/>
      <c r="D142" s="52"/>
      <c r="E142" s="52"/>
      <c r="F142" s="52"/>
      <c r="G142" s="52"/>
      <c r="H142" s="52"/>
      <c r="I142" s="52"/>
      <c r="J142" s="52"/>
      <c r="K142" s="52"/>
      <c r="L142" s="36"/>
      <c r="M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</row>
  </sheetData>
  <sheetProtection algorithmName="SHA-512" hashValue="ZyNtuVC15IxvDHt5Hcqiev/k2xt6rCg0d1Hutd6Hmb5X2CVZLmWyjWOkBnDXKfLTEPFF9/mAXd0cMoFYpOy9QA==" saltValue="0dFITlc+/J371hyic+s/4Flam19nzGpwwRjLONPrW3ZwwoDBNFGrjF+AMvuazH1VeMxT17JGvfKKwP8Rdee28w==" spinCount="100000" sheet="1" objects="1" scenarios="1" formatColumns="0" formatRows="0" autoFilter="0"/>
  <autoFilter ref="C120:K141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68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95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2345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ROUND(J125,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ROUND((SUM(BE125:BE167)),  2)</f>
        <v>0</v>
      </c>
      <c r="G33" s="31"/>
      <c r="H33" s="31"/>
      <c r="I33" s="121">
        <v>0.2</v>
      </c>
      <c r="J33" s="120">
        <f>ROUND(((SUM(BE125:BE167))*I33),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ROUND((SUM(BF125:BF167)),  2)</f>
        <v>0</v>
      </c>
      <c r="G34" s="31"/>
      <c r="H34" s="31"/>
      <c r="I34" s="121">
        <v>0.2</v>
      </c>
      <c r="J34" s="120">
        <f>ROUND(((SUM(BF125:BF167))*I34),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ROUND((SUM(BG125:BG167)),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ROUND((SUM(BH125:BH167)),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ROUND((SUM(BI125:BI167)),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8" t="str">
        <f>E9</f>
        <v>SO-04 - SO04 ROZŠÍRENIE VODOVODNEJ SIETE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J125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1:31" s="9" customFormat="1" ht="24.9" hidden="1" customHeight="1">
      <c r="B97" s="144"/>
      <c r="C97" s="145"/>
      <c r="D97" s="146" t="s">
        <v>122</v>
      </c>
      <c r="E97" s="147"/>
      <c r="F97" s="147"/>
      <c r="G97" s="147"/>
      <c r="H97" s="147"/>
      <c r="I97" s="147"/>
      <c r="J97" s="148">
        <f>J126</f>
        <v>0</v>
      </c>
      <c r="K97" s="145"/>
      <c r="L97" s="149"/>
    </row>
    <row r="98" spans="1:31" s="10" customFormat="1" ht="19.95" hidden="1" customHeight="1">
      <c r="B98" s="150"/>
      <c r="C98" s="151"/>
      <c r="D98" s="152" t="s">
        <v>735</v>
      </c>
      <c r="E98" s="153"/>
      <c r="F98" s="153"/>
      <c r="G98" s="153"/>
      <c r="H98" s="153"/>
      <c r="I98" s="153"/>
      <c r="J98" s="154">
        <f>J127</f>
        <v>0</v>
      </c>
      <c r="K98" s="151"/>
      <c r="L98" s="155"/>
    </row>
    <row r="99" spans="1:31" s="10" customFormat="1" ht="19.95" hidden="1" customHeight="1">
      <c r="B99" s="150"/>
      <c r="C99" s="151"/>
      <c r="D99" s="152" t="s">
        <v>737</v>
      </c>
      <c r="E99" s="153"/>
      <c r="F99" s="153"/>
      <c r="G99" s="153"/>
      <c r="H99" s="153"/>
      <c r="I99" s="153"/>
      <c r="J99" s="154">
        <f>J141</f>
        <v>0</v>
      </c>
      <c r="K99" s="151"/>
      <c r="L99" s="155"/>
    </row>
    <row r="100" spans="1:31" s="10" customFormat="1" ht="19.95" hidden="1" customHeight="1">
      <c r="B100" s="150"/>
      <c r="C100" s="151"/>
      <c r="D100" s="152" t="s">
        <v>2346</v>
      </c>
      <c r="E100" s="153"/>
      <c r="F100" s="153"/>
      <c r="G100" s="153"/>
      <c r="H100" s="153"/>
      <c r="I100" s="153"/>
      <c r="J100" s="154">
        <f>J143</f>
        <v>0</v>
      </c>
      <c r="K100" s="151"/>
      <c r="L100" s="155"/>
    </row>
    <row r="101" spans="1:31" s="10" customFormat="1" ht="19.95" hidden="1" customHeight="1">
      <c r="B101" s="150"/>
      <c r="C101" s="151"/>
      <c r="D101" s="152" t="s">
        <v>2347</v>
      </c>
      <c r="E101" s="153"/>
      <c r="F101" s="153"/>
      <c r="G101" s="153"/>
      <c r="H101" s="153"/>
      <c r="I101" s="153"/>
      <c r="J101" s="154">
        <f>J146</f>
        <v>0</v>
      </c>
      <c r="K101" s="151"/>
      <c r="L101" s="155"/>
    </row>
    <row r="102" spans="1:31" s="10" customFormat="1" ht="19.95" hidden="1" customHeight="1">
      <c r="B102" s="150"/>
      <c r="C102" s="151"/>
      <c r="D102" s="152" t="s">
        <v>125</v>
      </c>
      <c r="E102" s="153"/>
      <c r="F102" s="153"/>
      <c r="G102" s="153"/>
      <c r="H102" s="153"/>
      <c r="I102" s="153"/>
      <c r="J102" s="154">
        <f>J156</f>
        <v>0</v>
      </c>
      <c r="K102" s="151"/>
      <c r="L102" s="155"/>
    </row>
    <row r="103" spans="1:31" s="10" customFormat="1" ht="19.95" hidden="1" customHeight="1">
      <c r="B103" s="150"/>
      <c r="C103" s="151"/>
      <c r="D103" s="152" t="s">
        <v>126</v>
      </c>
      <c r="E103" s="153"/>
      <c r="F103" s="153"/>
      <c r="G103" s="153"/>
      <c r="H103" s="153"/>
      <c r="I103" s="153"/>
      <c r="J103" s="154">
        <f>J163</f>
        <v>0</v>
      </c>
      <c r="K103" s="151"/>
      <c r="L103" s="155"/>
    </row>
    <row r="104" spans="1:31" s="9" customFormat="1" ht="24.9" hidden="1" customHeight="1">
      <c r="B104" s="144"/>
      <c r="C104" s="145"/>
      <c r="D104" s="146" t="s">
        <v>145</v>
      </c>
      <c r="E104" s="147"/>
      <c r="F104" s="147"/>
      <c r="G104" s="147"/>
      <c r="H104" s="147"/>
      <c r="I104" s="147"/>
      <c r="J104" s="148">
        <f>J165</f>
        <v>0</v>
      </c>
      <c r="K104" s="145"/>
      <c r="L104" s="149"/>
    </row>
    <row r="105" spans="1:31" s="10" customFormat="1" ht="19.95" hidden="1" customHeight="1">
      <c r="B105" s="150"/>
      <c r="C105" s="151"/>
      <c r="D105" s="152" t="s">
        <v>146</v>
      </c>
      <c r="E105" s="153"/>
      <c r="F105" s="153"/>
      <c r="G105" s="153"/>
      <c r="H105" s="153"/>
      <c r="I105" s="153"/>
      <c r="J105" s="154">
        <f>J166</f>
        <v>0</v>
      </c>
      <c r="K105" s="151"/>
      <c r="L105" s="155"/>
    </row>
    <row r="106" spans="1:31" s="2" customFormat="1" ht="21.75" hidden="1" customHeight="1">
      <c r="A106" s="31"/>
      <c r="B106" s="32"/>
      <c r="C106" s="33"/>
      <c r="D106" s="33"/>
      <c r="E106" s="33"/>
      <c r="F106" s="33"/>
      <c r="G106" s="33"/>
      <c r="H106" s="33"/>
      <c r="I106" s="33"/>
      <c r="J106" s="33"/>
      <c r="K106" s="33"/>
      <c r="L106" s="48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</row>
    <row r="107" spans="1:31" s="2" customFormat="1" ht="6.9" hidden="1" customHeight="1">
      <c r="A107" s="31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hidden="1"/>
    <row r="109" spans="1:31" hidden="1"/>
    <row r="110" spans="1:31" hidden="1"/>
    <row r="111" spans="1:31" s="2" customFormat="1" ht="6.9" customHeight="1">
      <c r="A111" s="31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24.9" customHeight="1">
      <c r="A112" s="31"/>
      <c r="B112" s="32"/>
      <c r="C112" s="20" t="s">
        <v>147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6.9" customHeight="1">
      <c r="A113" s="31"/>
      <c r="B113" s="32"/>
      <c r="C113" s="33"/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14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3"/>
      <c r="D115" s="33"/>
      <c r="E115" s="261" t="str">
        <f>E7</f>
        <v>Multifunkčné vysokošpecializované pracovisko Liptovský Hrádok</v>
      </c>
      <c r="F115" s="262"/>
      <c r="G115" s="262"/>
      <c r="H115" s="262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115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6.5" customHeight="1">
      <c r="A117" s="31"/>
      <c r="B117" s="32"/>
      <c r="C117" s="33"/>
      <c r="D117" s="33"/>
      <c r="E117" s="238" t="str">
        <f>E9</f>
        <v>SO-04 - SO04 ROZŠÍRENIE VODOVODNEJ SIETE</v>
      </c>
      <c r="F117" s="260"/>
      <c r="G117" s="260"/>
      <c r="H117" s="260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6.9" customHeight="1">
      <c r="A118" s="31"/>
      <c r="B118" s="32"/>
      <c r="C118" s="33"/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2" customHeight="1">
      <c r="A119" s="31"/>
      <c r="B119" s="32"/>
      <c r="C119" s="26" t="s">
        <v>18</v>
      </c>
      <c r="D119" s="33"/>
      <c r="E119" s="33"/>
      <c r="F119" s="24" t="str">
        <f>F12</f>
        <v>k.ú. Liptovský Hrádok, parcela č. 1039/7</v>
      </c>
      <c r="G119" s="33"/>
      <c r="H119" s="33"/>
      <c r="I119" s="26" t="s">
        <v>20</v>
      </c>
      <c r="J119" s="63">
        <f>IF(J12="","",J12)</f>
        <v>44381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6.9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5.15" customHeight="1">
      <c r="A121" s="31"/>
      <c r="B121" s="32"/>
      <c r="C121" s="26" t="s">
        <v>21</v>
      </c>
      <c r="D121" s="33"/>
      <c r="E121" s="33"/>
      <c r="F121" s="24" t="str">
        <f>E15</f>
        <v>Horská záchranná služba, Horný Smokovec 52, 062 01</v>
      </c>
      <c r="G121" s="33"/>
      <c r="H121" s="33"/>
      <c r="I121" s="26" t="s">
        <v>27</v>
      </c>
      <c r="J121" s="29" t="str">
        <f>E21</f>
        <v>HLINA s.r.o.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2" customFormat="1" ht="25.65" customHeight="1">
      <c r="A122" s="31"/>
      <c r="B122" s="32"/>
      <c r="C122" s="26" t="s">
        <v>25</v>
      </c>
      <c r="D122" s="33"/>
      <c r="E122" s="33"/>
      <c r="F122" s="24" t="str">
        <f>IF(E18="","",E18)</f>
        <v>Vyplň údaj</v>
      </c>
      <c r="G122" s="33"/>
      <c r="H122" s="33"/>
      <c r="I122" s="26" t="s">
        <v>33</v>
      </c>
      <c r="J122" s="29" t="str">
        <f>E24</f>
        <v>Ľubomír Kollárik - STAVCEN</v>
      </c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5" s="2" customFormat="1" ht="10.35" customHeight="1">
      <c r="A123" s="31"/>
      <c r="B123" s="32"/>
      <c r="C123" s="33"/>
      <c r="D123" s="33"/>
      <c r="E123" s="33"/>
      <c r="F123" s="33"/>
      <c r="G123" s="33"/>
      <c r="H123" s="33"/>
      <c r="I123" s="33"/>
      <c r="J123" s="33"/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5" s="11" customFormat="1" ht="29.25" customHeight="1">
      <c r="A124" s="156"/>
      <c r="B124" s="157"/>
      <c r="C124" s="158" t="s">
        <v>148</v>
      </c>
      <c r="D124" s="159" t="s">
        <v>62</v>
      </c>
      <c r="E124" s="159" t="s">
        <v>58</v>
      </c>
      <c r="F124" s="159" t="s">
        <v>59</v>
      </c>
      <c r="G124" s="159" t="s">
        <v>149</v>
      </c>
      <c r="H124" s="159" t="s">
        <v>150</v>
      </c>
      <c r="I124" s="159" t="s">
        <v>151</v>
      </c>
      <c r="J124" s="160" t="s">
        <v>119</v>
      </c>
      <c r="K124" s="161" t="s">
        <v>152</v>
      </c>
      <c r="L124" s="162"/>
      <c r="M124" s="72" t="s">
        <v>1</v>
      </c>
      <c r="N124" s="73" t="s">
        <v>41</v>
      </c>
      <c r="O124" s="73" t="s">
        <v>153</v>
      </c>
      <c r="P124" s="73" t="s">
        <v>154</v>
      </c>
      <c r="Q124" s="73" t="s">
        <v>155</v>
      </c>
      <c r="R124" s="73" t="s">
        <v>156</v>
      </c>
      <c r="S124" s="73" t="s">
        <v>157</v>
      </c>
      <c r="T124" s="74" t="s">
        <v>158</v>
      </c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</row>
    <row r="125" spans="1:65" s="2" customFormat="1" ht="22.95" customHeight="1">
      <c r="A125" s="31"/>
      <c r="B125" s="32"/>
      <c r="C125" s="79" t="s">
        <v>120</v>
      </c>
      <c r="D125" s="33"/>
      <c r="E125" s="33"/>
      <c r="F125" s="33"/>
      <c r="G125" s="33"/>
      <c r="H125" s="33"/>
      <c r="I125" s="33"/>
      <c r="J125" s="163">
        <f>BK125</f>
        <v>0</v>
      </c>
      <c r="K125" s="33"/>
      <c r="L125" s="36"/>
      <c r="M125" s="75"/>
      <c r="N125" s="164"/>
      <c r="O125" s="76"/>
      <c r="P125" s="165">
        <f>P126+P165</f>
        <v>0</v>
      </c>
      <c r="Q125" s="76"/>
      <c r="R125" s="165">
        <f>R126+R165</f>
        <v>55.790396823999998</v>
      </c>
      <c r="S125" s="76"/>
      <c r="T125" s="166">
        <f>T126+T165</f>
        <v>5.6025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T125" s="14" t="s">
        <v>76</v>
      </c>
      <c r="AU125" s="14" t="s">
        <v>121</v>
      </c>
      <c r="BK125" s="167">
        <f>BK126+BK165</f>
        <v>0</v>
      </c>
    </row>
    <row r="126" spans="1:65" s="12" customFormat="1" ht="25.95" customHeight="1">
      <c r="B126" s="168"/>
      <c r="C126" s="169"/>
      <c r="D126" s="170" t="s">
        <v>76</v>
      </c>
      <c r="E126" s="171" t="s">
        <v>159</v>
      </c>
      <c r="F126" s="171" t="s">
        <v>160</v>
      </c>
      <c r="G126" s="169"/>
      <c r="H126" s="169"/>
      <c r="I126" s="172"/>
      <c r="J126" s="173">
        <f>BK126</f>
        <v>0</v>
      </c>
      <c r="K126" s="169"/>
      <c r="L126" s="174"/>
      <c r="M126" s="175"/>
      <c r="N126" s="176"/>
      <c r="O126" s="176"/>
      <c r="P126" s="177">
        <f>P127+P141+P143+P146+P156+P163</f>
        <v>0</v>
      </c>
      <c r="Q126" s="176"/>
      <c r="R126" s="177">
        <f>R127+R141+R143+R146+R156+R163</f>
        <v>55.790396823999998</v>
      </c>
      <c r="S126" s="176"/>
      <c r="T126" s="178">
        <f>T127+T141+T143+T146+T156+T163</f>
        <v>5.6025</v>
      </c>
      <c r="AR126" s="179" t="s">
        <v>85</v>
      </c>
      <c r="AT126" s="180" t="s">
        <v>76</v>
      </c>
      <c r="AU126" s="180" t="s">
        <v>77</v>
      </c>
      <c r="AY126" s="179" t="s">
        <v>161</v>
      </c>
      <c r="BK126" s="181">
        <f>BK127+BK141+BK143+BK146+BK156+BK163</f>
        <v>0</v>
      </c>
    </row>
    <row r="127" spans="1:65" s="12" customFormat="1" ht="22.95" customHeight="1">
      <c r="B127" s="168"/>
      <c r="C127" s="169"/>
      <c r="D127" s="170" t="s">
        <v>76</v>
      </c>
      <c r="E127" s="182" t="s">
        <v>85</v>
      </c>
      <c r="F127" s="182" t="s">
        <v>747</v>
      </c>
      <c r="G127" s="169"/>
      <c r="H127" s="169"/>
      <c r="I127" s="172"/>
      <c r="J127" s="183">
        <f>BK127</f>
        <v>0</v>
      </c>
      <c r="K127" s="169"/>
      <c r="L127" s="174"/>
      <c r="M127" s="175"/>
      <c r="N127" s="176"/>
      <c r="O127" s="176"/>
      <c r="P127" s="177">
        <f>SUM(P128:P140)</f>
        <v>0</v>
      </c>
      <c r="Q127" s="176"/>
      <c r="R127" s="177">
        <f>SUM(R128:R140)</f>
        <v>26.722520799999998</v>
      </c>
      <c r="S127" s="176"/>
      <c r="T127" s="178">
        <f>SUM(T128:T140)</f>
        <v>5.6025</v>
      </c>
      <c r="AR127" s="179" t="s">
        <v>85</v>
      </c>
      <c r="AT127" s="180" t="s">
        <v>76</v>
      </c>
      <c r="AU127" s="180" t="s">
        <v>85</v>
      </c>
      <c r="AY127" s="179" t="s">
        <v>161</v>
      </c>
      <c r="BK127" s="181">
        <f>SUM(BK128:BK140)</f>
        <v>0</v>
      </c>
    </row>
    <row r="128" spans="1:65" s="2" customFormat="1" ht="33" customHeight="1">
      <c r="A128" s="31"/>
      <c r="B128" s="32"/>
      <c r="C128" s="184" t="s">
        <v>85</v>
      </c>
      <c r="D128" s="184" t="s">
        <v>164</v>
      </c>
      <c r="E128" s="185" t="s">
        <v>2348</v>
      </c>
      <c r="F128" s="186" t="s">
        <v>2349</v>
      </c>
      <c r="G128" s="187" t="s">
        <v>173</v>
      </c>
      <c r="H128" s="188">
        <v>24.9</v>
      </c>
      <c r="I128" s="189"/>
      <c r="J128" s="188">
        <f t="shared" ref="J128:J140" si="0">ROUND(I128*H128,3)</f>
        <v>0</v>
      </c>
      <c r="K128" s="190"/>
      <c r="L128" s="36"/>
      <c r="M128" s="191" t="s">
        <v>1</v>
      </c>
      <c r="N128" s="192" t="s">
        <v>43</v>
      </c>
      <c r="O128" s="68"/>
      <c r="P128" s="193">
        <f t="shared" ref="P128:P140" si="1">O128*H128</f>
        <v>0</v>
      </c>
      <c r="Q128" s="193">
        <v>0</v>
      </c>
      <c r="R128" s="193">
        <f t="shared" ref="R128:R140" si="2">Q128*H128</f>
        <v>0</v>
      </c>
      <c r="S128" s="193">
        <v>0.22500000000000001</v>
      </c>
      <c r="T128" s="194">
        <f t="shared" ref="T128:T140" si="3">S128*H128</f>
        <v>5.6025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5" t="s">
        <v>168</v>
      </c>
      <c r="AT128" s="195" t="s">
        <v>164</v>
      </c>
      <c r="AU128" s="195" t="s">
        <v>169</v>
      </c>
      <c r="AY128" s="14" t="s">
        <v>161</v>
      </c>
      <c r="BE128" s="196">
        <f t="shared" ref="BE128:BE140" si="4">IF(N128="základná",J128,0)</f>
        <v>0</v>
      </c>
      <c r="BF128" s="196">
        <f t="shared" ref="BF128:BF140" si="5">IF(N128="znížená",J128,0)</f>
        <v>0</v>
      </c>
      <c r="BG128" s="196">
        <f t="shared" ref="BG128:BG140" si="6">IF(N128="zákl. prenesená",J128,0)</f>
        <v>0</v>
      </c>
      <c r="BH128" s="196">
        <f t="shared" ref="BH128:BH140" si="7">IF(N128="zníž. prenesená",J128,0)</f>
        <v>0</v>
      </c>
      <c r="BI128" s="196">
        <f t="shared" ref="BI128:BI140" si="8">IF(N128="nulová",J128,0)</f>
        <v>0</v>
      </c>
      <c r="BJ128" s="14" t="s">
        <v>169</v>
      </c>
      <c r="BK128" s="197">
        <f t="shared" ref="BK128:BK140" si="9">ROUND(I128*H128,3)</f>
        <v>0</v>
      </c>
      <c r="BL128" s="14" t="s">
        <v>168</v>
      </c>
      <c r="BM128" s="195" t="s">
        <v>2350</v>
      </c>
    </row>
    <row r="129" spans="1:65" s="2" customFormat="1" ht="21.75" customHeight="1">
      <c r="A129" s="31"/>
      <c r="B129" s="32"/>
      <c r="C129" s="184" t="s">
        <v>169</v>
      </c>
      <c r="D129" s="184" t="s">
        <v>164</v>
      </c>
      <c r="E129" s="185" t="s">
        <v>2351</v>
      </c>
      <c r="F129" s="186" t="s">
        <v>2352</v>
      </c>
      <c r="G129" s="187" t="s">
        <v>167</v>
      </c>
      <c r="H129" s="188">
        <v>59.723999999999997</v>
      </c>
      <c r="I129" s="189"/>
      <c r="J129" s="188">
        <f t="shared" si="0"/>
        <v>0</v>
      </c>
      <c r="K129" s="190"/>
      <c r="L129" s="36"/>
      <c r="M129" s="191" t="s">
        <v>1</v>
      </c>
      <c r="N129" s="192" t="s">
        <v>43</v>
      </c>
      <c r="O129" s="68"/>
      <c r="P129" s="193">
        <f t="shared" si="1"/>
        <v>0</v>
      </c>
      <c r="Q129" s="193">
        <v>0</v>
      </c>
      <c r="R129" s="193">
        <f t="shared" si="2"/>
        <v>0</v>
      </c>
      <c r="S129" s="193">
        <v>0</v>
      </c>
      <c r="T129" s="194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5" t="s">
        <v>168</v>
      </c>
      <c r="AT129" s="195" t="s">
        <v>164</v>
      </c>
      <c r="AU129" s="195" t="s">
        <v>169</v>
      </c>
      <c r="AY129" s="14" t="s">
        <v>161</v>
      </c>
      <c r="BE129" s="196">
        <f t="shared" si="4"/>
        <v>0</v>
      </c>
      <c r="BF129" s="196">
        <f t="shared" si="5"/>
        <v>0</v>
      </c>
      <c r="BG129" s="196">
        <f t="shared" si="6"/>
        <v>0</v>
      </c>
      <c r="BH129" s="196">
        <f t="shared" si="7"/>
        <v>0</v>
      </c>
      <c r="BI129" s="196">
        <f t="shared" si="8"/>
        <v>0</v>
      </c>
      <c r="BJ129" s="14" t="s">
        <v>169</v>
      </c>
      <c r="BK129" s="197">
        <f t="shared" si="9"/>
        <v>0</v>
      </c>
      <c r="BL129" s="14" t="s">
        <v>168</v>
      </c>
      <c r="BM129" s="195" t="s">
        <v>2353</v>
      </c>
    </row>
    <row r="130" spans="1:65" s="2" customFormat="1" ht="33" customHeight="1">
      <c r="A130" s="31"/>
      <c r="B130" s="32"/>
      <c r="C130" s="184" t="s">
        <v>162</v>
      </c>
      <c r="D130" s="184" t="s">
        <v>164</v>
      </c>
      <c r="E130" s="185" t="s">
        <v>766</v>
      </c>
      <c r="F130" s="186" t="s">
        <v>767</v>
      </c>
      <c r="G130" s="187" t="s">
        <v>167</v>
      </c>
      <c r="H130" s="188">
        <v>19.908000000000001</v>
      </c>
      <c r="I130" s="189"/>
      <c r="J130" s="188">
        <f t="shared" si="0"/>
        <v>0</v>
      </c>
      <c r="K130" s="190"/>
      <c r="L130" s="36"/>
      <c r="M130" s="191" t="s">
        <v>1</v>
      </c>
      <c r="N130" s="192" t="s">
        <v>43</v>
      </c>
      <c r="O130" s="68"/>
      <c r="P130" s="193">
        <f t="shared" si="1"/>
        <v>0</v>
      </c>
      <c r="Q130" s="193">
        <v>0</v>
      </c>
      <c r="R130" s="193">
        <f t="shared" si="2"/>
        <v>0</v>
      </c>
      <c r="S130" s="193">
        <v>0</v>
      </c>
      <c r="T130" s="194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168</v>
      </c>
      <c r="AT130" s="195" t="s">
        <v>164</v>
      </c>
      <c r="AU130" s="195" t="s">
        <v>169</v>
      </c>
      <c r="AY130" s="14" t="s">
        <v>161</v>
      </c>
      <c r="BE130" s="196">
        <f t="shared" si="4"/>
        <v>0</v>
      </c>
      <c r="BF130" s="196">
        <f t="shared" si="5"/>
        <v>0</v>
      </c>
      <c r="BG130" s="196">
        <f t="shared" si="6"/>
        <v>0</v>
      </c>
      <c r="BH130" s="196">
        <f t="shared" si="7"/>
        <v>0</v>
      </c>
      <c r="BI130" s="196">
        <f t="shared" si="8"/>
        <v>0</v>
      </c>
      <c r="BJ130" s="14" t="s">
        <v>169</v>
      </c>
      <c r="BK130" s="197">
        <f t="shared" si="9"/>
        <v>0</v>
      </c>
      <c r="BL130" s="14" t="s">
        <v>168</v>
      </c>
      <c r="BM130" s="195" t="s">
        <v>2354</v>
      </c>
    </row>
    <row r="131" spans="1:65" s="2" customFormat="1" ht="21.75" customHeight="1">
      <c r="A131" s="31"/>
      <c r="B131" s="32"/>
      <c r="C131" s="184" t="s">
        <v>168</v>
      </c>
      <c r="D131" s="184" t="s">
        <v>164</v>
      </c>
      <c r="E131" s="185" t="s">
        <v>2355</v>
      </c>
      <c r="F131" s="186" t="s">
        <v>2356</v>
      </c>
      <c r="G131" s="187" t="s">
        <v>173</v>
      </c>
      <c r="H131" s="188">
        <v>170.64</v>
      </c>
      <c r="I131" s="189"/>
      <c r="J131" s="188">
        <f t="shared" si="0"/>
        <v>0</v>
      </c>
      <c r="K131" s="190"/>
      <c r="L131" s="36"/>
      <c r="M131" s="191" t="s">
        <v>1</v>
      </c>
      <c r="N131" s="192" t="s">
        <v>43</v>
      </c>
      <c r="O131" s="68"/>
      <c r="P131" s="193">
        <f t="shared" si="1"/>
        <v>0</v>
      </c>
      <c r="Q131" s="193">
        <v>9.7000000000000005E-4</v>
      </c>
      <c r="R131" s="193">
        <f t="shared" si="2"/>
        <v>0.1655208</v>
      </c>
      <c r="S131" s="193">
        <v>0</v>
      </c>
      <c r="T131" s="19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168</v>
      </c>
      <c r="AT131" s="195" t="s">
        <v>164</v>
      </c>
      <c r="AU131" s="195" t="s">
        <v>169</v>
      </c>
      <c r="AY131" s="14" t="s">
        <v>161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4" t="s">
        <v>169</v>
      </c>
      <c r="BK131" s="197">
        <f t="shared" si="9"/>
        <v>0</v>
      </c>
      <c r="BL131" s="14" t="s">
        <v>168</v>
      </c>
      <c r="BM131" s="195" t="s">
        <v>2357</v>
      </c>
    </row>
    <row r="132" spans="1:65" s="2" customFormat="1" ht="21.75" customHeight="1">
      <c r="A132" s="31"/>
      <c r="B132" s="32"/>
      <c r="C132" s="184" t="s">
        <v>183</v>
      </c>
      <c r="D132" s="184" t="s">
        <v>164</v>
      </c>
      <c r="E132" s="185" t="s">
        <v>2358</v>
      </c>
      <c r="F132" s="186" t="s">
        <v>2359</v>
      </c>
      <c r="G132" s="187" t="s">
        <v>173</v>
      </c>
      <c r="H132" s="188">
        <v>170.64</v>
      </c>
      <c r="I132" s="189"/>
      <c r="J132" s="188">
        <f t="shared" si="0"/>
        <v>0</v>
      </c>
      <c r="K132" s="190"/>
      <c r="L132" s="36"/>
      <c r="M132" s="191" t="s">
        <v>1</v>
      </c>
      <c r="N132" s="192" t="s">
        <v>43</v>
      </c>
      <c r="O132" s="68"/>
      <c r="P132" s="193">
        <f t="shared" si="1"/>
        <v>0</v>
      </c>
      <c r="Q132" s="193">
        <v>0</v>
      </c>
      <c r="R132" s="193">
        <f t="shared" si="2"/>
        <v>0</v>
      </c>
      <c r="S132" s="193">
        <v>0</v>
      </c>
      <c r="T132" s="19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168</v>
      </c>
      <c r="AT132" s="195" t="s">
        <v>164</v>
      </c>
      <c r="AU132" s="195" t="s">
        <v>169</v>
      </c>
      <c r="AY132" s="14" t="s">
        <v>161</v>
      </c>
      <c r="BE132" s="196">
        <f t="shared" si="4"/>
        <v>0</v>
      </c>
      <c r="BF132" s="196">
        <f t="shared" si="5"/>
        <v>0</v>
      </c>
      <c r="BG132" s="196">
        <f t="shared" si="6"/>
        <v>0</v>
      </c>
      <c r="BH132" s="196">
        <f t="shared" si="7"/>
        <v>0</v>
      </c>
      <c r="BI132" s="196">
        <f t="shared" si="8"/>
        <v>0</v>
      </c>
      <c r="BJ132" s="14" t="s">
        <v>169</v>
      </c>
      <c r="BK132" s="197">
        <f t="shared" si="9"/>
        <v>0</v>
      </c>
      <c r="BL132" s="14" t="s">
        <v>168</v>
      </c>
      <c r="BM132" s="195" t="s">
        <v>2360</v>
      </c>
    </row>
    <row r="133" spans="1:65" s="2" customFormat="1" ht="33" customHeight="1">
      <c r="A133" s="31"/>
      <c r="B133" s="32"/>
      <c r="C133" s="184" t="s">
        <v>175</v>
      </c>
      <c r="D133" s="184" t="s">
        <v>164</v>
      </c>
      <c r="E133" s="185" t="s">
        <v>2361</v>
      </c>
      <c r="F133" s="186" t="s">
        <v>2362</v>
      </c>
      <c r="G133" s="187" t="s">
        <v>167</v>
      </c>
      <c r="H133" s="188">
        <v>30.379000000000001</v>
      </c>
      <c r="I133" s="189"/>
      <c r="J133" s="188">
        <f t="shared" si="0"/>
        <v>0</v>
      </c>
      <c r="K133" s="190"/>
      <c r="L133" s="36"/>
      <c r="M133" s="191" t="s">
        <v>1</v>
      </c>
      <c r="N133" s="192" t="s">
        <v>43</v>
      </c>
      <c r="O133" s="68"/>
      <c r="P133" s="193">
        <f t="shared" si="1"/>
        <v>0</v>
      </c>
      <c r="Q133" s="193">
        <v>0</v>
      </c>
      <c r="R133" s="193">
        <f t="shared" si="2"/>
        <v>0</v>
      </c>
      <c r="S133" s="193">
        <v>0</v>
      </c>
      <c r="T133" s="19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168</v>
      </c>
      <c r="AT133" s="195" t="s">
        <v>164</v>
      </c>
      <c r="AU133" s="195" t="s">
        <v>169</v>
      </c>
      <c r="AY133" s="14" t="s">
        <v>161</v>
      </c>
      <c r="BE133" s="196">
        <f t="shared" si="4"/>
        <v>0</v>
      </c>
      <c r="BF133" s="196">
        <f t="shared" si="5"/>
        <v>0</v>
      </c>
      <c r="BG133" s="196">
        <f t="shared" si="6"/>
        <v>0</v>
      </c>
      <c r="BH133" s="196">
        <f t="shared" si="7"/>
        <v>0</v>
      </c>
      <c r="BI133" s="196">
        <f t="shared" si="8"/>
        <v>0</v>
      </c>
      <c r="BJ133" s="14" t="s">
        <v>169</v>
      </c>
      <c r="BK133" s="197">
        <f t="shared" si="9"/>
        <v>0</v>
      </c>
      <c r="BL133" s="14" t="s">
        <v>168</v>
      </c>
      <c r="BM133" s="195" t="s">
        <v>2363</v>
      </c>
    </row>
    <row r="134" spans="1:65" s="2" customFormat="1" ht="33" customHeight="1">
      <c r="A134" s="31"/>
      <c r="B134" s="32"/>
      <c r="C134" s="184" t="s">
        <v>190</v>
      </c>
      <c r="D134" s="184" t="s">
        <v>164</v>
      </c>
      <c r="E134" s="185" t="s">
        <v>2364</v>
      </c>
      <c r="F134" s="186" t="s">
        <v>2365</v>
      </c>
      <c r="G134" s="187" t="s">
        <v>167</v>
      </c>
      <c r="H134" s="188">
        <v>820.23299999999995</v>
      </c>
      <c r="I134" s="189"/>
      <c r="J134" s="188">
        <f t="shared" si="0"/>
        <v>0</v>
      </c>
      <c r="K134" s="190"/>
      <c r="L134" s="36"/>
      <c r="M134" s="191" t="s">
        <v>1</v>
      </c>
      <c r="N134" s="192" t="s">
        <v>43</v>
      </c>
      <c r="O134" s="68"/>
      <c r="P134" s="193">
        <f t="shared" si="1"/>
        <v>0</v>
      </c>
      <c r="Q134" s="193">
        <v>0</v>
      </c>
      <c r="R134" s="193">
        <f t="shared" si="2"/>
        <v>0</v>
      </c>
      <c r="S134" s="193">
        <v>0</v>
      </c>
      <c r="T134" s="19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168</v>
      </c>
      <c r="AT134" s="195" t="s">
        <v>164</v>
      </c>
      <c r="AU134" s="195" t="s">
        <v>169</v>
      </c>
      <c r="AY134" s="14" t="s">
        <v>161</v>
      </c>
      <c r="BE134" s="196">
        <f t="shared" si="4"/>
        <v>0</v>
      </c>
      <c r="BF134" s="196">
        <f t="shared" si="5"/>
        <v>0</v>
      </c>
      <c r="BG134" s="196">
        <f t="shared" si="6"/>
        <v>0</v>
      </c>
      <c r="BH134" s="196">
        <f t="shared" si="7"/>
        <v>0</v>
      </c>
      <c r="BI134" s="196">
        <f t="shared" si="8"/>
        <v>0</v>
      </c>
      <c r="BJ134" s="14" t="s">
        <v>169</v>
      </c>
      <c r="BK134" s="197">
        <f t="shared" si="9"/>
        <v>0</v>
      </c>
      <c r="BL134" s="14" t="s">
        <v>168</v>
      </c>
      <c r="BM134" s="195" t="s">
        <v>2366</v>
      </c>
    </row>
    <row r="135" spans="1:65" s="2" customFormat="1" ht="21.75" customHeight="1">
      <c r="A135" s="31"/>
      <c r="B135" s="32"/>
      <c r="C135" s="184" t="s">
        <v>194</v>
      </c>
      <c r="D135" s="184" t="s">
        <v>164</v>
      </c>
      <c r="E135" s="185" t="s">
        <v>2367</v>
      </c>
      <c r="F135" s="186" t="s">
        <v>2368</v>
      </c>
      <c r="G135" s="187" t="s">
        <v>167</v>
      </c>
      <c r="H135" s="188">
        <v>30.379000000000001</v>
      </c>
      <c r="I135" s="189"/>
      <c r="J135" s="188">
        <f t="shared" si="0"/>
        <v>0</v>
      </c>
      <c r="K135" s="190"/>
      <c r="L135" s="36"/>
      <c r="M135" s="191" t="s">
        <v>1</v>
      </c>
      <c r="N135" s="192" t="s">
        <v>43</v>
      </c>
      <c r="O135" s="68"/>
      <c r="P135" s="193">
        <f t="shared" si="1"/>
        <v>0</v>
      </c>
      <c r="Q135" s="193">
        <v>0</v>
      </c>
      <c r="R135" s="193">
        <f t="shared" si="2"/>
        <v>0</v>
      </c>
      <c r="S135" s="193">
        <v>0</v>
      </c>
      <c r="T135" s="19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168</v>
      </c>
      <c r="AT135" s="195" t="s">
        <v>164</v>
      </c>
      <c r="AU135" s="195" t="s">
        <v>169</v>
      </c>
      <c r="AY135" s="14" t="s">
        <v>161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14" t="s">
        <v>169</v>
      </c>
      <c r="BK135" s="197">
        <f t="shared" si="9"/>
        <v>0</v>
      </c>
      <c r="BL135" s="14" t="s">
        <v>168</v>
      </c>
      <c r="BM135" s="195" t="s">
        <v>2369</v>
      </c>
    </row>
    <row r="136" spans="1:65" s="2" customFormat="1" ht="16.5" customHeight="1">
      <c r="A136" s="31"/>
      <c r="B136" s="32"/>
      <c r="C136" s="184" t="s">
        <v>198</v>
      </c>
      <c r="D136" s="184" t="s">
        <v>164</v>
      </c>
      <c r="E136" s="185" t="s">
        <v>2370</v>
      </c>
      <c r="F136" s="186" t="s">
        <v>2371</v>
      </c>
      <c r="G136" s="187" t="s">
        <v>167</v>
      </c>
      <c r="H136" s="188">
        <v>30.379000000000001</v>
      </c>
      <c r="I136" s="189"/>
      <c r="J136" s="188">
        <f t="shared" si="0"/>
        <v>0</v>
      </c>
      <c r="K136" s="190"/>
      <c r="L136" s="36"/>
      <c r="M136" s="191" t="s">
        <v>1</v>
      </c>
      <c r="N136" s="192" t="s">
        <v>43</v>
      </c>
      <c r="O136" s="68"/>
      <c r="P136" s="193">
        <f t="shared" si="1"/>
        <v>0</v>
      </c>
      <c r="Q136" s="193">
        <v>0</v>
      </c>
      <c r="R136" s="193">
        <f t="shared" si="2"/>
        <v>0</v>
      </c>
      <c r="S136" s="193">
        <v>0</v>
      </c>
      <c r="T136" s="19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168</v>
      </c>
      <c r="AT136" s="195" t="s">
        <v>164</v>
      </c>
      <c r="AU136" s="195" t="s">
        <v>169</v>
      </c>
      <c r="AY136" s="14" t="s">
        <v>161</v>
      </c>
      <c r="BE136" s="196">
        <f t="shared" si="4"/>
        <v>0</v>
      </c>
      <c r="BF136" s="196">
        <f t="shared" si="5"/>
        <v>0</v>
      </c>
      <c r="BG136" s="196">
        <f t="shared" si="6"/>
        <v>0</v>
      </c>
      <c r="BH136" s="196">
        <f t="shared" si="7"/>
        <v>0</v>
      </c>
      <c r="BI136" s="196">
        <f t="shared" si="8"/>
        <v>0</v>
      </c>
      <c r="BJ136" s="14" t="s">
        <v>169</v>
      </c>
      <c r="BK136" s="197">
        <f t="shared" si="9"/>
        <v>0</v>
      </c>
      <c r="BL136" s="14" t="s">
        <v>168</v>
      </c>
      <c r="BM136" s="195" t="s">
        <v>2372</v>
      </c>
    </row>
    <row r="137" spans="1:65" s="2" customFormat="1" ht="21.75" customHeight="1">
      <c r="A137" s="31"/>
      <c r="B137" s="32"/>
      <c r="C137" s="184" t="s">
        <v>202</v>
      </c>
      <c r="D137" s="184" t="s">
        <v>164</v>
      </c>
      <c r="E137" s="185" t="s">
        <v>790</v>
      </c>
      <c r="F137" s="186" t="s">
        <v>791</v>
      </c>
      <c r="G137" s="187" t="s">
        <v>352</v>
      </c>
      <c r="H137" s="188">
        <v>45.569000000000003</v>
      </c>
      <c r="I137" s="189"/>
      <c r="J137" s="188">
        <f t="shared" si="0"/>
        <v>0</v>
      </c>
      <c r="K137" s="190"/>
      <c r="L137" s="36"/>
      <c r="M137" s="191" t="s">
        <v>1</v>
      </c>
      <c r="N137" s="192" t="s">
        <v>43</v>
      </c>
      <c r="O137" s="68"/>
      <c r="P137" s="193">
        <f t="shared" si="1"/>
        <v>0</v>
      </c>
      <c r="Q137" s="193">
        <v>0</v>
      </c>
      <c r="R137" s="193">
        <f t="shared" si="2"/>
        <v>0</v>
      </c>
      <c r="S137" s="193">
        <v>0</v>
      </c>
      <c r="T137" s="19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168</v>
      </c>
      <c r="AT137" s="195" t="s">
        <v>164</v>
      </c>
      <c r="AU137" s="195" t="s">
        <v>169</v>
      </c>
      <c r="AY137" s="14" t="s">
        <v>161</v>
      </c>
      <c r="BE137" s="196">
        <f t="shared" si="4"/>
        <v>0</v>
      </c>
      <c r="BF137" s="196">
        <f t="shared" si="5"/>
        <v>0</v>
      </c>
      <c r="BG137" s="196">
        <f t="shared" si="6"/>
        <v>0</v>
      </c>
      <c r="BH137" s="196">
        <f t="shared" si="7"/>
        <v>0</v>
      </c>
      <c r="BI137" s="196">
        <f t="shared" si="8"/>
        <v>0</v>
      </c>
      <c r="BJ137" s="14" t="s">
        <v>169</v>
      </c>
      <c r="BK137" s="197">
        <f t="shared" si="9"/>
        <v>0</v>
      </c>
      <c r="BL137" s="14" t="s">
        <v>168</v>
      </c>
      <c r="BM137" s="195" t="s">
        <v>2373</v>
      </c>
    </row>
    <row r="138" spans="1:65" s="2" customFormat="1" ht="21.75" customHeight="1">
      <c r="A138" s="31"/>
      <c r="B138" s="32"/>
      <c r="C138" s="184" t="s">
        <v>206</v>
      </c>
      <c r="D138" s="184" t="s">
        <v>164</v>
      </c>
      <c r="E138" s="185" t="s">
        <v>2374</v>
      </c>
      <c r="F138" s="186" t="s">
        <v>2375</v>
      </c>
      <c r="G138" s="187" t="s">
        <v>167</v>
      </c>
      <c r="H138" s="188">
        <v>29.344999999999999</v>
      </c>
      <c r="I138" s="189"/>
      <c r="J138" s="188">
        <f t="shared" si="0"/>
        <v>0</v>
      </c>
      <c r="K138" s="190"/>
      <c r="L138" s="36"/>
      <c r="M138" s="191" t="s">
        <v>1</v>
      </c>
      <c r="N138" s="192" t="s">
        <v>43</v>
      </c>
      <c r="O138" s="68"/>
      <c r="P138" s="193">
        <f t="shared" si="1"/>
        <v>0</v>
      </c>
      <c r="Q138" s="193">
        <v>0</v>
      </c>
      <c r="R138" s="193">
        <f t="shared" si="2"/>
        <v>0</v>
      </c>
      <c r="S138" s="193">
        <v>0</v>
      </c>
      <c r="T138" s="19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168</v>
      </c>
      <c r="AT138" s="195" t="s">
        <v>164</v>
      </c>
      <c r="AU138" s="195" t="s">
        <v>169</v>
      </c>
      <c r="AY138" s="14" t="s">
        <v>161</v>
      </c>
      <c r="BE138" s="196">
        <f t="shared" si="4"/>
        <v>0</v>
      </c>
      <c r="BF138" s="196">
        <f t="shared" si="5"/>
        <v>0</v>
      </c>
      <c r="BG138" s="196">
        <f t="shared" si="6"/>
        <v>0</v>
      </c>
      <c r="BH138" s="196">
        <f t="shared" si="7"/>
        <v>0</v>
      </c>
      <c r="BI138" s="196">
        <f t="shared" si="8"/>
        <v>0</v>
      </c>
      <c r="BJ138" s="14" t="s">
        <v>169</v>
      </c>
      <c r="BK138" s="197">
        <f t="shared" si="9"/>
        <v>0</v>
      </c>
      <c r="BL138" s="14" t="s">
        <v>168</v>
      </c>
      <c r="BM138" s="195" t="s">
        <v>2376</v>
      </c>
    </row>
    <row r="139" spans="1:65" s="2" customFormat="1" ht="21.75" customHeight="1">
      <c r="A139" s="31"/>
      <c r="B139" s="32"/>
      <c r="C139" s="184" t="s">
        <v>210</v>
      </c>
      <c r="D139" s="184" t="s">
        <v>164</v>
      </c>
      <c r="E139" s="185" t="s">
        <v>2377</v>
      </c>
      <c r="F139" s="186" t="s">
        <v>2378</v>
      </c>
      <c r="G139" s="187" t="s">
        <v>167</v>
      </c>
      <c r="H139" s="188">
        <v>15.622</v>
      </c>
      <c r="I139" s="189"/>
      <c r="J139" s="188">
        <f t="shared" si="0"/>
        <v>0</v>
      </c>
      <c r="K139" s="190"/>
      <c r="L139" s="36"/>
      <c r="M139" s="191" t="s">
        <v>1</v>
      </c>
      <c r="N139" s="192" t="s">
        <v>43</v>
      </c>
      <c r="O139" s="68"/>
      <c r="P139" s="193">
        <f t="shared" si="1"/>
        <v>0</v>
      </c>
      <c r="Q139" s="193">
        <v>0</v>
      </c>
      <c r="R139" s="193">
        <f t="shared" si="2"/>
        <v>0</v>
      </c>
      <c r="S139" s="193">
        <v>0</v>
      </c>
      <c r="T139" s="194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5" t="s">
        <v>168</v>
      </c>
      <c r="AT139" s="195" t="s">
        <v>164</v>
      </c>
      <c r="AU139" s="195" t="s">
        <v>169</v>
      </c>
      <c r="AY139" s="14" t="s">
        <v>161</v>
      </c>
      <c r="BE139" s="196">
        <f t="shared" si="4"/>
        <v>0</v>
      </c>
      <c r="BF139" s="196">
        <f t="shared" si="5"/>
        <v>0</v>
      </c>
      <c r="BG139" s="196">
        <f t="shared" si="6"/>
        <v>0</v>
      </c>
      <c r="BH139" s="196">
        <f t="shared" si="7"/>
        <v>0</v>
      </c>
      <c r="BI139" s="196">
        <f t="shared" si="8"/>
        <v>0</v>
      </c>
      <c r="BJ139" s="14" t="s">
        <v>169</v>
      </c>
      <c r="BK139" s="197">
        <f t="shared" si="9"/>
        <v>0</v>
      </c>
      <c r="BL139" s="14" t="s">
        <v>168</v>
      </c>
      <c r="BM139" s="195" t="s">
        <v>2379</v>
      </c>
    </row>
    <row r="140" spans="1:65" s="2" customFormat="1" ht="16.5" customHeight="1">
      <c r="A140" s="31"/>
      <c r="B140" s="32"/>
      <c r="C140" s="198" t="s">
        <v>214</v>
      </c>
      <c r="D140" s="198" t="s">
        <v>272</v>
      </c>
      <c r="E140" s="199" t="s">
        <v>2380</v>
      </c>
      <c r="F140" s="200" t="s">
        <v>2381</v>
      </c>
      <c r="G140" s="201" t="s">
        <v>352</v>
      </c>
      <c r="H140" s="202">
        <v>26.556999999999999</v>
      </c>
      <c r="I140" s="203"/>
      <c r="J140" s="202">
        <f t="shared" si="0"/>
        <v>0</v>
      </c>
      <c r="K140" s="204"/>
      <c r="L140" s="205"/>
      <c r="M140" s="206" t="s">
        <v>1</v>
      </c>
      <c r="N140" s="207" t="s">
        <v>43</v>
      </c>
      <c r="O140" s="68"/>
      <c r="P140" s="193">
        <f t="shared" si="1"/>
        <v>0</v>
      </c>
      <c r="Q140" s="193">
        <v>1</v>
      </c>
      <c r="R140" s="193">
        <f t="shared" si="2"/>
        <v>26.556999999999999</v>
      </c>
      <c r="S140" s="193">
        <v>0</v>
      </c>
      <c r="T140" s="194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5" t="s">
        <v>194</v>
      </c>
      <c r="AT140" s="195" t="s">
        <v>272</v>
      </c>
      <c r="AU140" s="195" t="s">
        <v>169</v>
      </c>
      <c r="AY140" s="14" t="s">
        <v>161</v>
      </c>
      <c r="BE140" s="196">
        <f t="shared" si="4"/>
        <v>0</v>
      </c>
      <c r="BF140" s="196">
        <f t="shared" si="5"/>
        <v>0</v>
      </c>
      <c r="BG140" s="196">
        <f t="shared" si="6"/>
        <v>0</v>
      </c>
      <c r="BH140" s="196">
        <f t="shared" si="7"/>
        <v>0</v>
      </c>
      <c r="BI140" s="196">
        <f t="shared" si="8"/>
        <v>0</v>
      </c>
      <c r="BJ140" s="14" t="s">
        <v>169</v>
      </c>
      <c r="BK140" s="197">
        <f t="shared" si="9"/>
        <v>0</v>
      </c>
      <c r="BL140" s="14" t="s">
        <v>168</v>
      </c>
      <c r="BM140" s="195" t="s">
        <v>2382</v>
      </c>
    </row>
    <row r="141" spans="1:65" s="12" customFormat="1" ht="22.95" customHeight="1">
      <c r="B141" s="168"/>
      <c r="C141" s="169"/>
      <c r="D141" s="170" t="s">
        <v>76</v>
      </c>
      <c r="E141" s="182" t="s">
        <v>168</v>
      </c>
      <c r="F141" s="182" t="s">
        <v>923</v>
      </c>
      <c r="G141" s="169"/>
      <c r="H141" s="169"/>
      <c r="I141" s="172"/>
      <c r="J141" s="183">
        <f>BK141</f>
        <v>0</v>
      </c>
      <c r="K141" s="169"/>
      <c r="L141" s="174"/>
      <c r="M141" s="175"/>
      <c r="N141" s="176"/>
      <c r="O141" s="176"/>
      <c r="P141" s="177">
        <f>P142</f>
        <v>0</v>
      </c>
      <c r="Q141" s="176"/>
      <c r="R141" s="177">
        <f>R142</f>
        <v>16.132049640000002</v>
      </c>
      <c r="S141" s="176"/>
      <c r="T141" s="178">
        <f>T142</f>
        <v>0</v>
      </c>
      <c r="AR141" s="179" t="s">
        <v>85</v>
      </c>
      <c r="AT141" s="180" t="s">
        <v>76</v>
      </c>
      <c r="AU141" s="180" t="s">
        <v>85</v>
      </c>
      <c r="AY141" s="179" t="s">
        <v>161</v>
      </c>
      <c r="BK141" s="181">
        <f>BK142</f>
        <v>0</v>
      </c>
    </row>
    <row r="142" spans="1:65" s="2" customFormat="1" ht="33" customHeight="1">
      <c r="A142" s="31"/>
      <c r="B142" s="32"/>
      <c r="C142" s="184" t="s">
        <v>218</v>
      </c>
      <c r="D142" s="184" t="s">
        <v>164</v>
      </c>
      <c r="E142" s="185" t="s">
        <v>2383</v>
      </c>
      <c r="F142" s="186" t="s">
        <v>2384</v>
      </c>
      <c r="G142" s="187" t="s">
        <v>167</v>
      </c>
      <c r="H142" s="188">
        <v>8.532</v>
      </c>
      <c r="I142" s="189"/>
      <c r="J142" s="188">
        <f>ROUND(I142*H142,3)</f>
        <v>0</v>
      </c>
      <c r="K142" s="190"/>
      <c r="L142" s="36"/>
      <c r="M142" s="191" t="s">
        <v>1</v>
      </c>
      <c r="N142" s="192" t="s">
        <v>43</v>
      </c>
      <c r="O142" s="68"/>
      <c r="P142" s="193">
        <f>O142*H142</f>
        <v>0</v>
      </c>
      <c r="Q142" s="193">
        <v>1.8907700000000001</v>
      </c>
      <c r="R142" s="193">
        <f>Q142*H142</f>
        <v>16.132049640000002</v>
      </c>
      <c r="S142" s="193">
        <v>0</v>
      </c>
      <c r="T142" s="194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5" t="s">
        <v>168</v>
      </c>
      <c r="AT142" s="195" t="s">
        <v>164</v>
      </c>
      <c r="AU142" s="195" t="s">
        <v>169</v>
      </c>
      <c r="AY142" s="14" t="s">
        <v>161</v>
      </c>
      <c r="BE142" s="196">
        <f>IF(N142="základná",J142,0)</f>
        <v>0</v>
      </c>
      <c r="BF142" s="196">
        <f>IF(N142="znížená",J142,0)</f>
        <v>0</v>
      </c>
      <c r="BG142" s="196">
        <f>IF(N142="zákl. prenesená",J142,0)</f>
        <v>0</v>
      </c>
      <c r="BH142" s="196">
        <f>IF(N142="zníž. prenesená",J142,0)</f>
        <v>0</v>
      </c>
      <c r="BI142" s="196">
        <f>IF(N142="nulová",J142,0)</f>
        <v>0</v>
      </c>
      <c r="BJ142" s="14" t="s">
        <v>169</v>
      </c>
      <c r="BK142" s="197">
        <f>ROUND(I142*H142,3)</f>
        <v>0</v>
      </c>
      <c r="BL142" s="14" t="s">
        <v>168</v>
      </c>
      <c r="BM142" s="195" t="s">
        <v>2385</v>
      </c>
    </row>
    <row r="143" spans="1:65" s="12" customFormat="1" ht="22.95" customHeight="1">
      <c r="B143" s="168"/>
      <c r="C143" s="169"/>
      <c r="D143" s="170" t="s">
        <v>76</v>
      </c>
      <c r="E143" s="182" t="s">
        <v>183</v>
      </c>
      <c r="F143" s="182" t="s">
        <v>2386</v>
      </c>
      <c r="G143" s="169"/>
      <c r="H143" s="169"/>
      <c r="I143" s="172"/>
      <c r="J143" s="183">
        <f>BK143</f>
        <v>0</v>
      </c>
      <c r="K143" s="169"/>
      <c r="L143" s="174"/>
      <c r="M143" s="175"/>
      <c r="N143" s="176"/>
      <c r="O143" s="176"/>
      <c r="P143" s="177">
        <f>SUM(P144:P145)</f>
        <v>0</v>
      </c>
      <c r="Q143" s="176"/>
      <c r="R143" s="177">
        <f>SUM(R144:R145)</f>
        <v>12.638493</v>
      </c>
      <c r="S143" s="176"/>
      <c r="T143" s="178">
        <f>SUM(T144:T145)</f>
        <v>0</v>
      </c>
      <c r="AR143" s="179" t="s">
        <v>85</v>
      </c>
      <c r="AT143" s="180" t="s">
        <v>76</v>
      </c>
      <c r="AU143" s="180" t="s">
        <v>85</v>
      </c>
      <c r="AY143" s="179" t="s">
        <v>161</v>
      </c>
      <c r="BK143" s="181">
        <f>SUM(BK144:BK145)</f>
        <v>0</v>
      </c>
    </row>
    <row r="144" spans="1:65" s="2" customFormat="1" ht="33" customHeight="1">
      <c r="A144" s="31"/>
      <c r="B144" s="32"/>
      <c r="C144" s="184" t="s">
        <v>222</v>
      </c>
      <c r="D144" s="184" t="s">
        <v>164</v>
      </c>
      <c r="E144" s="185" t="s">
        <v>2387</v>
      </c>
      <c r="F144" s="186" t="s">
        <v>2388</v>
      </c>
      <c r="G144" s="187" t="s">
        <v>173</v>
      </c>
      <c r="H144" s="188">
        <v>24.9</v>
      </c>
      <c r="I144" s="189"/>
      <c r="J144" s="188">
        <f>ROUND(I144*H144,3)</f>
        <v>0</v>
      </c>
      <c r="K144" s="190"/>
      <c r="L144" s="36"/>
      <c r="M144" s="191" t="s">
        <v>1</v>
      </c>
      <c r="N144" s="192" t="s">
        <v>43</v>
      </c>
      <c r="O144" s="68"/>
      <c r="P144" s="193">
        <f>O144*H144</f>
        <v>0</v>
      </c>
      <c r="Q144" s="193">
        <v>0.27994000000000002</v>
      </c>
      <c r="R144" s="193">
        <f>Q144*H144</f>
        <v>6.9705060000000003</v>
      </c>
      <c r="S144" s="193">
        <v>0</v>
      </c>
      <c r="T144" s="194">
        <f>S144*H144</f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5" t="s">
        <v>168</v>
      </c>
      <c r="AT144" s="195" t="s">
        <v>164</v>
      </c>
      <c r="AU144" s="195" t="s">
        <v>169</v>
      </c>
      <c r="AY144" s="14" t="s">
        <v>161</v>
      </c>
      <c r="BE144" s="196">
        <f>IF(N144="základná",J144,0)</f>
        <v>0</v>
      </c>
      <c r="BF144" s="196">
        <f>IF(N144="znížená",J144,0)</f>
        <v>0</v>
      </c>
      <c r="BG144" s="196">
        <f>IF(N144="zákl. prenesená",J144,0)</f>
        <v>0</v>
      </c>
      <c r="BH144" s="196">
        <f>IF(N144="zníž. prenesená",J144,0)</f>
        <v>0</v>
      </c>
      <c r="BI144" s="196">
        <f>IF(N144="nulová",J144,0)</f>
        <v>0</v>
      </c>
      <c r="BJ144" s="14" t="s">
        <v>169</v>
      </c>
      <c r="BK144" s="197">
        <f>ROUND(I144*H144,3)</f>
        <v>0</v>
      </c>
      <c r="BL144" s="14" t="s">
        <v>168</v>
      </c>
      <c r="BM144" s="195" t="s">
        <v>2389</v>
      </c>
    </row>
    <row r="145" spans="1:65" s="2" customFormat="1" ht="33" customHeight="1">
      <c r="A145" s="31"/>
      <c r="B145" s="32"/>
      <c r="C145" s="184" t="s">
        <v>226</v>
      </c>
      <c r="D145" s="184" t="s">
        <v>164</v>
      </c>
      <c r="E145" s="185" t="s">
        <v>2390</v>
      </c>
      <c r="F145" s="186" t="s">
        <v>2391</v>
      </c>
      <c r="G145" s="187" t="s">
        <v>173</v>
      </c>
      <c r="H145" s="188">
        <v>24.9</v>
      </c>
      <c r="I145" s="189"/>
      <c r="J145" s="188">
        <f>ROUND(I145*H145,3)</f>
        <v>0</v>
      </c>
      <c r="K145" s="190"/>
      <c r="L145" s="36"/>
      <c r="M145" s="191" t="s">
        <v>1</v>
      </c>
      <c r="N145" s="192" t="s">
        <v>43</v>
      </c>
      <c r="O145" s="68"/>
      <c r="P145" s="193">
        <f>O145*H145</f>
        <v>0</v>
      </c>
      <c r="Q145" s="193">
        <v>0.22763</v>
      </c>
      <c r="R145" s="193">
        <f>Q145*H145</f>
        <v>5.6679869999999992</v>
      </c>
      <c r="S145" s="193">
        <v>0</v>
      </c>
      <c r="T145" s="194">
        <f>S145*H145</f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168</v>
      </c>
      <c r="AT145" s="195" t="s">
        <v>164</v>
      </c>
      <c r="AU145" s="195" t="s">
        <v>169</v>
      </c>
      <c r="AY145" s="14" t="s">
        <v>161</v>
      </c>
      <c r="BE145" s="196">
        <f>IF(N145="základná",J145,0)</f>
        <v>0</v>
      </c>
      <c r="BF145" s="196">
        <f>IF(N145="znížená",J145,0)</f>
        <v>0</v>
      </c>
      <c r="BG145" s="196">
        <f>IF(N145="zákl. prenesená",J145,0)</f>
        <v>0</v>
      </c>
      <c r="BH145" s="196">
        <f>IF(N145="zníž. prenesená",J145,0)</f>
        <v>0</v>
      </c>
      <c r="BI145" s="196">
        <f>IF(N145="nulová",J145,0)</f>
        <v>0</v>
      </c>
      <c r="BJ145" s="14" t="s">
        <v>169</v>
      </c>
      <c r="BK145" s="197">
        <f>ROUND(I145*H145,3)</f>
        <v>0</v>
      </c>
      <c r="BL145" s="14" t="s">
        <v>168</v>
      </c>
      <c r="BM145" s="195" t="s">
        <v>2392</v>
      </c>
    </row>
    <row r="146" spans="1:65" s="12" customFormat="1" ht="22.95" customHeight="1">
      <c r="B146" s="168"/>
      <c r="C146" s="169"/>
      <c r="D146" s="170" t="s">
        <v>76</v>
      </c>
      <c r="E146" s="182" t="s">
        <v>194</v>
      </c>
      <c r="F146" s="182" t="s">
        <v>2393</v>
      </c>
      <c r="G146" s="169"/>
      <c r="H146" s="169"/>
      <c r="I146" s="172"/>
      <c r="J146" s="183">
        <f>BK146</f>
        <v>0</v>
      </c>
      <c r="K146" s="169"/>
      <c r="L146" s="174"/>
      <c r="M146" s="175"/>
      <c r="N146" s="176"/>
      <c r="O146" s="176"/>
      <c r="P146" s="177">
        <f>SUM(P147:P155)</f>
        <v>0</v>
      </c>
      <c r="Q146" s="176"/>
      <c r="R146" s="177">
        <f>SUM(R147:R155)</f>
        <v>0.29733338400000003</v>
      </c>
      <c r="S146" s="176"/>
      <c r="T146" s="178">
        <f>SUM(T147:T155)</f>
        <v>0</v>
      </c>
      <c r="AR146" s="179" t="s">
        <v>85</v>
      </c>
      <c r="AT146" s="180" t="s">
        <v>76</v>
      </c>
      <c r="AU146" s="180" t="s">
        <v>85</v>
      </c>
      <c r="AY146" s="179" t="s">
        <v>161</v>
      </c>
      <c r="BK146" s="181">
        <f>SUM(BK147:BK155)</f>
        <v>0</v>
      </c>
    </row>
    <row r="147" spans="1:65" s="2" customFormat="1" ht="33" customHeight="1">
      <c r="A147" s="31"/>
      <c r="B147" s="32"/>
      <c r="C147" s="184" t="s">
        <v>230</v>
      </c>
      <c r="D147" s="184" t="s">
        <v>164</v>
      </c>
      <c r="E147" s="185" t="s">
        <v>2394</v>
      </c>
      <c r="F147" s="186" t="s">
        <v>2395</v>
      </c>
      <c r="G147" s="187" t="s">
        <v>244</v>
      </c>
      <c r="H147" s="188">
        <v>17.399999999999999</v>
      </c>
      <c r="I147" s="189"/>
      <c r="J147" s="188">
        <f>ROUND(I147*H147,3)</f>
        <v>0</v>
      </c>
      <c r="K147" s="190"/>
      <c r="L147" s="36"/>
      <c r="M147" s="191" t="s">
        <v>1</v>
      </c>
      <c r="N147" s="192" t="s">
        <v>43</v>
      </c>
      <c r="O147" s="68"/>
      <c r="P147" s="193">
        <f>O147*H147</f>
        <v>0</v>
      </c>
      <c r="Q147" s="193">
        <v>3.3291599999999998E-3</v>
      </c>
      <c r="R147" s="193">
        <f>Q147*H147</f>
        <v>5.7927383999999991E-2</v>
      </c>
      <c r="S147" s="193">
        <v>0</v>
      </c>
      <c r="T147" s="194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5" t="s">
        <v>168</v>
      </c>
      <c r="AT147" s="195" t="s">
        <v>164</v>
      </c>
      <c r="AU147" s="195" t="s">
        <v>169</v>
      </c>
      <c r="AY147" s="14" t="s">
        <v>161</v>
      </c>
      <c r="BE147" s="196">
        <f>IF(N147="základná",J147,0)</f>
        <v>0</v>
      </c>
      <c r="BF147" s="196">
        <f>IF(N147="znížená",J147,0)</f>
        <v>0</v>
      </c>
      <c r="BG147" s="196">
        <f>IF(N147="zákl. prenesená",J147,0)</f>
        <v>0</v>
      </c>
      <c r="BH147" s="196">
        <f>IF(N147="zníž. prenesená",J147,0)</f>
        <v>0</v>
      </c>
      <c r="BI147" s="196">
        <f>IF(N147="nulová",J147,0)</f>
        <v>0</v>
      </c>
      <c r="BJ147" s="14" t="s">
        <v>169</v>
      </c>
      <c r="BK147" s="197">
        <f>ROUND(I147*H147,3)</f>
        <v>0</v>
      </c>
      <c r="BL147" s="14" t="s">
        <v>168</v>
      </c>
      <c r="BM147" s="195" t="s">
        <v>2396</v>
      </c>
    </row>
    <row r="148" spans="1:65" s="2" customFormat="1" ht="33" customHeight="1">
      <c r="A148" s="31"/>
      <c r="B148" s="32"/>
      <c r="C148" s="198" t="s">
        <v>234</v>
      </c>
      <c r="D148" s="198" t="s">
        <v>272</v>
      </c>
      <c r="E148" s="199" t="s">
        <v>2397</v>
      </c>
      <c r="F148" s="200" t="s">
        <v>2398</v>
      </c>
      <c r="G148" s="201" t="s">
        <v>244</v>
      </c>
      <c r="H148" s="202">
        <v>17.399999999999999</v>
      </c>
      <c r="I148" s="203"/>
      <c r="J148" s="202">
        <f>ROUND(I148*H148,3)</f>
        <v>0</v>
      </c>
      <c r="K148" s="204"/>
      <c r="L148" s="205"/>
      <c r="M148" s="206" t="s">
        <v>1</v>
      </c>
      <c r="N148" s="207" t="s">
        <v>43</v>
      </c>
      <c r="O148" s="68"/>
      <c r="P148" s="193">
        <f>O148*H148</f>
        <v>0</v>
      </c>
      <c r="Q148" s="193">
        <v>7.8700000000000003E-3</v>
      </c>
      <c r="R148" s="193">
        <f>Q148*H148</f>
        <v>0.136938</v>
      </c>
      <c r="S148" s="193">
        <v>0</v>
      </c>
      <c r="T148" s="194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194</v>
      </c>
      <c r="AT148" s="195" t="s">
        <v>272</v>
      </c>
      <c r="AU148" s="195" t="s">
        <v>169</v>
      </c>
      <c r="AY148" s="14" t="s">
        <v>161</v>
      </c>
      <c r="BE148" s="196">
        <f>IF(N148="základná",J148,0)</f>
        <v>0</v>
      </c>
      <c r="BF148" s="196">
        <f>IF(N148="znížená",J148,0)</f>
        <v>0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4" t="s">
        <v>169</v>
      </c>
      <c r="BK148" s="197">
        <f>ROUND(I148*H148,3)</f>
        <v>0</v>
      </c>
      <c r="BL148" s="14" t="s">
        <v>168</v>
      </c>
      <c r="BM148" s="195" t="s">
        <v>2399</v>
      </c>
    </row>
    <row r="149" spans="1:65" s="2" customFormat="1" ht="67.2">
      <c r="A149" s="31"/>
      <c r="B149" s="32"/>
      <c r="C149" s="33"/>
      <c r="D149" s="208" t="s">
        <v>648</v>
      </c>
      <c r="E149" s="33"/>
      <c r="F149" s="209" t="s">
        <v>2400</v>
      </c>
      <c r="G149" s="33"/>
      <c r="H149" s="33"/>
      <c r="I149" s="210"/>
      <c r="J149" s="33"/>
      <c r="K149" s="33"/>
      <c r="L149" s="36"/>
      <c r="M149" s="211"/>
      <c r="N149" s="212"/>
      <c r="O149" s="68"/>
      <c r="P149" s="68"/>
      <c r="Q149" s="68"/>
      <c r="R149" s="68"/>
      <c r="S149" s="68"/>
      <c r="T149" s="69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T149" s="14" t="s">
        <v>648</v>
      </c>
      <c r="AU149" s="14" t="s">
        <v>169</v>
      </c>
    </row>
    <row r="150" spans="1:65" s="2" customFormat="1" ht="21.75" customHeight="1">
      <c r="A150" s="31"/>
      <c r="B150" s="32"/>
      <c r="C150" s="184" t="s">
        <v>238</v>
      </c>
      <c r="D150" s="184" t="s">
        <v>164</v>
      </c>
      <c r="E150" s="185" t="s">
        <v>2401</v>
      </c>
      <c r="F150" s="186" t="s">
        <v>2402</v>
      </c>
      <c r="G150" s="187" t="s">
        <v>244</v>
      </c>
      <c r="H150" s="188">
        <v>85.4</v>
      </c>
      <c r="I150" s="189"/>
      <c r="J150" s="188">
        <f t="shared" ref="J150:J155" si="10">ROUND(I150*H150,3)</f>
        <v>0</v>
      </c>
      <c r="K150" s="190"/>
      <c r="L150" s="36"/>
      <c r="M150" s="191" t="s">
        <v>1</v>
      </c>
      <c r="N150" s="192" t="s">
        <v>43</v>
      </c>
      <c r="O150" s="68"/>
      <c r="P150" s="193">
        <f t="shared" ref="P150:P155" si="11">O150*H150</f>
        <v>0</v>
      </c>
      <c r="Q150" s="193">
        <v>0</v>
      </c>
      <c r="R150" s="193">
        <f t="shared" ref="R150:R155" si="12">Q150*H150</f>
        <v>0</v>
      </c>
      <c r="S150" s="193">
        <v>0</v>
      </c>
      <c r="T150" s="194">
        <f t="shared" ref="T150:T155" si="13"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5" t="s">
        <v>168</v>
      </c>
      <c r="AT150" s="195" t="s">
        <v>164</v>
      </c>
      <c r="AU150" s="195" t="s">
        <v>169</v>
      </c>
      <c r="AY150" s="14" t="s">
        <v>161</v>
      </c>
      <c r="BE150" s="196">
        <f t="shared" ref="BE150:BE155" si="14">IF(N150="základná",J150,0)</f>
        <v>0</v>
      </c>
      <c r="BF150" s="196">
        <f t="shared" ref="BF150:BF155" si="15">IF(N150="znížená",J150,0)</f>
        <v>0</v>
      </c>
      <c r="BG150" s="196">
        <f t="shared" ref="BG150:BG155" si="16">IF(N150="zákl. prenesená",J150,0)</f>
        <v>0</v>
      </c>
      <c r="BH150" s="196">
        <f t="shared" ref="BH150:BH155" si="17">IF(N150="zníž. prenesená",J150,0)</f>
        <v>0</v>
      </c>
      <c r="BI150" s="196">
        <f t="shared" ref="BI150:BI155" si="18">IF(N150="nulová",J150,0)</f>
        <v>0</v>
      </c>
      <c r="BJ150" s="14" t="s">
        <v>169</v>
      </c>
      <c r="BK150" s="197">
        <f t="shared" ref="BK150:BK155" si="19">ROUND(I150*H150,3)</f>
        <v>0</v>
      </c>
      <c r="BL150" s="14" t="s">
        <v>168</v>
      </c>
      <c r="BM150" s="195" t="s">
        <v>2403</v>
      </c>
    </row>
    <row r="151" spans="1:65" s="2" customFormat="1" ht="21.75" customHeight="1">
      <c r="A151" s="31"/>
      <c r="B151" s="32"/>
      <c r="C151" s="198" t="s">
        <v>7</v>
      </c>
      <c r="D151" s="198" t="s">
        <v>272</v>
      </c>
      <c r="E151" s="199" t="s">
        <v>2404</v>
      </c>
      <c r="F151" s="200" t="s">
        <v>2405</v>
      </c>
      <c r="G151" s="201" t="s">
        <v>244</v>
      </c>
      <c r="H151" s="202">
        <v>85.4</v>
      </c>
      <c r="I151" s="203"/>
      <c r="J151" s="202">
        <f t="shared" si="10"/>
        <v>0</v>
      </c>
      <c r="K151" s="204"/>
      <c r="L151" s="205"/>
      <c r="M151" s="206" t="s">
        <v>1</v>
      </c>
      <c r="N151" s="207" t="s">
        <v>43</v>
      </c>
      <c r="O151" s="68"/>
      <c r="P151" s="193">
        <f t="shared" si="11"/>
        <v>0</v>
      </c>
      <c r="Q151" s="193">
        <v>1.0499999999999999E-3</v>
      </c>
      <c r="R151" s="193">
        <f t="shared" si="12"/>
        <v>8.967E-2</v>
      </c>
      <c r="S151" s="193">
        <v>0</v>
      </c>
      <c r="T151" s="194">
        <f t="shared" si="13"/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5" t="s">
        <v>194</v>
      </c>
      <c r="AT151" s="195" t="s">
        <v>272</v>
      </c>
      <c r="AU151" s="195" t="s">
        <v>169</v>
      </c>
      <c r="AY151" s="14" t="s">
        <v>161</v>
      </c>
      <c r="BE151" s="196">
        <f t="shared" si="14"/>
        <v>0</v>
      </c>
      <c r="BF151" s="196">
        <f t="shared" si="15"/>
        <v>0</v>
      </c>
      <c r="BG151" s="196">
        <f t="shared" si="16"/>
        <v>0</v>
      </c>
      <c r="BH151" s="196">
        <f t="shared" si="17"/>
        <v>0</v>
      </c>
      <c r="BI151" s="196">
        <f t="shared" si="18"/>
        <v>0</v>
      </c>
      <c r="BJ151" s="14" t="s">
        <v>169</v>
      </c>
      <c r="BK151" s="197">
        <f t="shared" si="19"/>
        <v>0</v>
      </c>
      <c r="BL151" s="14" t="s">
        <v>168</v>
      </c>
      <c r="BM151" s="195" t="s">
        <v>2406</v>
      </c>
    </row>
    <row r="152" spans="1:65" s="2" customFormat="1" ht="21.75" customHeight="1">
      <c r="A152" s="31"/>
      <c r="B152" s="32"/>
      <c r="C152" s="184" t="s">
        <v>246</v>
      </c>
      <c r="D152" s="184" t="s">
        <v>164</v>
      </c>
      <c r="E152" s="185" t="s">
        <v>2407</v>
      </c>
      <c r="F152" s="186" t="s">
        <v>2408</v>
      </c>
      <c r="G152" s="187" t="s">
        <v>244</v>
      </c>
      <c r="H152" s="188">
        <v>120.2</v>
      </c>
      <c r="I152" s="189"/>
      <c r="J152" s="188">
        <f t="shared" si="10"/>
        <v>0</v>
      </c>
      <c r="K152" s="190"/>
      <c r="L152" s="36"/>
      <c r="M152" s="191" t="s">
        <v>1</v>
      </c>
      <c r="N152" s="192" t="s">
        <v>43</v>
      </c>
      <c r="O152" s="68"/>
      <c r="P152" s="193">
        <f t="shared" si="11"/>
        <v>0</v>
      </c>
      <c r="Q152" s="193">
        <v>0</v>
      </c>
      <c r="R152" s="193">
        <f t="shared" si="12"/>
        <v>0</v>
      </c>
      <c r="S152" s="193">
        <v>0</v>
      </c>
      <c r="T152" s="194">
        <f t="shared" si="13"/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5" t="s">
        <v>168</v>
      </c>
      <c r="AT152" s="195" t="s">
        <v>164</v>
      </c>
      <c r="AU152" s="195" t="s">
        <v>169</v>
      </c>
      <c r="AY152" s="14" t="s">
        <v>161</v>
      </c>
      <c r="BE152" s="196">
        <f t="shared" si="14"/>
        <v>0</v>
      </c>
      <c r="BF152" s="196">
        <f t="shared" si="15"/>
        <v>0</v>
      </c>
      <c r="BG152" s="196">
        <f t="shared" si="16"/>
        <v>0</v>
      </c>
      <c r="BH152" s="196">
        <f t="shared" si="17"/>
        <v>0</v>
      </c>
      <c r="BI152" s="196">
        <f t="shared" si="18"/>
        <v>0</v>
      </c>
      <c r="BJ152" s="14" t="s">
        <v>169</v>
      </c>
      <c r="BK152" s="197">
        <f t="shared" si="19"/>
        <v>0</v>
      </c>
      <c r="BL152" s="14" t="s">
        <v>168</v>
      </c>
      <c r="BM152" s="195" t="s">
        <v>2409</v>
      </c>
    </row>
    <row r="153" spans="1:65" s="2" customFormat="1" ht="21.75" customHeight="1">
      <c r="A153" s="31"/>
      <c r="B153" s="32"/>
      <c r="C153" s="184" t="s">
        <v>250</v>
      </c>
      <c r="D153" s="184" t="s">
        <v>164</v>
      </c>
      <c r="E153" s="185" t="s">
        <v>2410</v>
      </c>
      <c r="F153" s="186" t="s">
        <v>2411</v>
      </c>
      <c r="G153" s="187" t="s">
        <v>244</v>
      </c>
      <c r="H153" s="188">
        <v>120.2</v>
      </c>
      <c r="I153" s="189"/>
      <c r="J153" s="188">
        <f t="shared" si="10"/>
        <v>0</v>
      </c>
      <c r="K153" s="190"/>
      <c r="L153" s="36"/>
      <c r="M153" s="191" t="s">
        <v>1</v>
      </c>
      <c r="N153" s="192" t="s">
        <v>43</v>
      </c>
      <c r="O153" s="68"/>
      <c r="P153" s="193">
        <f t="shared" si="11"/>
        <v>0</v>
      </c>
      <c r="Q153" s="193">
        <v>0</v>
      </c>
      <c r="R153" s="193">
        <f t="shared" si="12"/>
        <v>0</v>
      </c>
      <c r="S153" s="193">
        <v>0</v>
      </c>
      <c r="T153" s="194">
        <f t="shared" si="13"/>
        <v>0</v>
      </c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R153" s="195" t="s">
        <v>168</v>
      </c>
      <c r="AT153" s="195" t="s">
        <v>164</v>
      </c>
      <c r="AU153" s="195" t="s">
        <v>169</v>
      </c>
      <c r="AY153" s="14" t="s">
        <v>161</v>
      </c>
      <c r="BE153" s="196">
        <f t="shared" si="14"/>
        <v>0</v>
      </c>
      <c r="BF153" s="196">
        <f t="shared" si="15"/>
        <v>0</v>
      </c>
      <c r="BG153" s="196">
        <f t="shared" si="16"/>
        <v>0</v>
      </c>
      <c r="BH153" s="196">
        <f t="shared" si="17"/>
        <v>0</v>
      </c>
      <c r="BI153" s="196">
        <f t="shared" si="18"/>
        <v>0</v>
      </c>
      <c r="BJ153" s="14" t="s">
        <v>169</v>
      </c>
      <c r="BK153" s="197">
        <f t="shared" si="19"/>
        <v>0</v>
      </c>
      <c r="BL153" s="14" t="s">
        <v>168</v>
      </c>
      <c r="BM153" s="195" t="s">
        <v>2412</v>
      </c>
    </row>
    <row r="154" spans="1:65" s="2" customFormat="1" ht="21.75" customHeight="1">
      <c r="A154" s="31"/>
      <c r="B154" s="32"/>
      <c r="C154" s="184" t="s">
        <v>254</v>
      </c>
      <c r="D154" s="184" t="s">
        <v>164</v>
      </c>
      <c r="E154" s="185" t="s">
        <v>2413</v>
      </c>
      <c r="F154" s="186" t="s">
        <v>2414</v>
      </c>
      <c r="G154" s="187" t="s">
        <v>244</v>
      </c>
      <c r="H154" s="188">
        <v>71.099999999999994</v>
      </c>
      <c r="I154" s="189"/>
      <c r="J154" s="188">
        <f t="shared" si="10"/>
        <v>0</v>
      </c>
      <c r="K154" s="190"/>
      <c r="L154" s="36"/>
      <c r="M154" s="191" t="s">
        <v>1</v>
      </c>
      <c r="N154" s="192" t="s">
        <v>43</v>
      </c>
      <c r="O154" s="68"/>
      <c r="P154" s="193">
        <f t="shared" si="11"/>
        <v>0</v>
      </c>
      <c r="Q154" s="193">
        <v>8.0000000000000007E-5</v>
      </c>
      <c r="R154" s="193">
        <f t="shared" si="12"/>
        <v>5.6880000000000003E-3</v>
      </c>
      <c r="S154" s="193">
        <v>0</v>
      </c>
      <c r="T154" s="194">
        <f t="shared" si="13"/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168</v>
      </c>
      <c r="AT154" s="195" t="s">
        <v>164</v>
      </c>
      <c r="AU154" s="195" t="s">
        <v>169</v>
      </c>
      <c r="AY154" s="14" t="s">
        <v>161</v>
      </c>
      <c r="BE154" s="196">
        <f t="shared" si="14"/>
        <v>0</v>
      </c>
      <c r="BF154" s="196">
        <f t="shared" si="15"/>
        <v>0</v>
      </c>
      <c r="BG154" s="196">
        <f t="shared" si="16"/>
        <v>0</v>
      </c>
      <c r="BH154" s="196">
        <f t="shared" si="17"/>
        <v>0</v>
      </c>
      <c r="BI154" s="196">
        <f t="shared" si="18"/>
        <v>0</v>
      </c>
      <c r="BJ154" s="14" t="s">
        <v>169</v>
      </c>
      <c r="BK154" s="197">
        <f t="shared" si="19"/>
        <v>0</v>
      </c>
      <c r="BL154" s="14" t="s">
        <v>168</v>
      </c>
      <c r="BM154" s="195" t="s">
        <v>2415</v>
      </c>
    </row>
    <row r="155" spans="1:65" s="2" customFormat="1" ht="21.75" customHeight="1">
      <c r="A155" s="31"/>
      <c r="B155" s="32"/>
      <c r="C155" s="184" t="s">
        <v>258</v>
      </c>
      <c r="D155" s="184" t="s">
        <v>164</v>
      </c>
      <c r="E155" s="185" t="s">
        <v>2416</v>
      </c>
      <c r="F155" s="186" t="s">
        <v>2417</v>
      </c>
      <c r="G155" s="187" t="s">
        <v>244</v>
      </c>
      <c r="H155" s="188">
        <v>71.099999999999994</v>
      </c>
      <c r="I155" s="189"/>
      <c r="J155" s="188">
        <f t="shared" si="10"/>
        <v>0</v>
      </c>
      <c r="K155" s="190"/>
      <c r="L155" s="36"/>
      <c r="M155" s="191" t="s">
        <v>1</v>
      </c>
      <c r="N155" s="192" t="s">
        <v>43</v>
      </c>
      <c r="O155" s="68"/>
      <c r="P155" s="193">
        <f t="shared" si="11"/>
        <v>0</v>
      </c>
      <c r="Q155" s="193">
        <v>1E-4</v>
      </c>
      <c r="R155" s="193">
        <f t="shared" si="12"/>
        <v>7.11E-3</v>
      </c>
      <c r="S155" s="193">
        <v>0</v>
      </c>
      <c r="T155" s="194">
        <f t="shared" si="13"/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5" t="s">
        <v>168</v>
      </c>
      <c r="AT155" s="195" t="s">
        <v>164</v>
      </c>
      <c r="AU155" s="195" t="s">
        <v>169</v>
      </c>
      <c r="AY155" s="14" t="s">
        <v>161</v>
      </c>
      <c r="BE155" s="196">
        <f t="shared" si="14"/>
        <v>0</v>
      </c>
      <c r="BF155" s="196">
        <f t="shared" si="15"/>
        <v>0</v>
      </c>
      <c r="BG155" s="196">
        <f t="shared" si="16"/>
        <v>0</v>
      </c>
      <c r="BH155" s="196">
        <f t="shared" si="17"/>
        <v>0</v>
      </c>
      <c r="BI155" s="196">
        <f t="shared" si="18"/>
        <v>0</v>
      </c>
      <c r="BJ155" s="14" t="s">
        <v>169</v>
      </c>
      <c r="BK155" s="197">
        <f t="shared" si="19"/>
        <v>0</v>
      </c>
      <c r="BL155" s="14" t="s">
        <v>168</v>
      </c>
      <c r="BM155" s="195" t="s">
        <v>2418</v>
      </c>
    </row>
    <row r="156" spans="1:65" s="12" customFormat="1" ht="22.95" customHeight="1">
      <c r="B156" s="168"/>
      <c r="C156" s="169"/>
      <c r="D156" s="170" t="s">
        <v>76</v>
      </c>
      <c r="E156" s="182" t="s">
        <v>198</v>
      </c>
      <c r="F156" s="182" t="s">
        <v>276</v>
      </c>
      <c r="G156" s="169"/>
      <c r="H156" s="169"/>
      <c r="I156" s="172"/>
      <c r="J156" s="183">
        <f>BK156</f>
        <v>0</v>
      </c>
      <c r="K156" s="169"/>
      <c r="L156" s="174"/>
      <c r="M156" s="175"/>
      <c r="N156" s="176"/>
      <c r="O156" s="176"/>
      <c r="P156" s="177">
        <f>SUM(P157:P162)</f>
        <v>0</v>
      </c>
      <c r="Q156" s="176"/>
      <c r="R156" s="177">
        <f>SUM(R157:R162)</f>
        <v>0</v>
      </c>
      <c r="S156" s="176"/>
      <c r="T156" s="178">
        <f>SUM(T157:T162)</f>
        <v>0</v>
      </c>
      <c r="AR156" s="179" t="s">
        <v>85</v>
      </c>
      <c r="AT156" s="180" t="s">
        <v>76</v>
      </c>
      <c r="AU156" s="180" t="s">
        <v>85</v>
      </c>
      <c r="AY156" s="179" t="s">
        <v>161</v>
      </c>
      <c r="BK156" s="181">
        <f>SUM(BK157:BK162)</f>
        <v>0</v>
      </c>
    </row>
    <row r="157" spans="1:65" s="2" customFormat="1" ht="21.75" customHeight="1">
      <c r="A157" s="31"/>
      <c r="B157" s="32"/>
      <c r="C157" s="184" t="s">
        <v>262</v>
      </c>
      <c r="D157" s="184" t="s">
        <v>164</v>
      </c>
      <c r="E157" s="185" t="s">
        <v>2419</v>
      </c>
      <c r="F157" s="186" t="s">
        <v>2420</v>
      </c>
      <c r="G157" s="187" t="s">
        <v>244</v>
      </c>
      <c r="H157" s="188">
        <v>83</v>
      </c>
      <c r="I157" s="189"/>
      <c r="J157" s="188">
        <f t="shared" ref="J157:J162" si="20">ROUND(I157*H157,3)</f>
        <v>0</v>
      </c>
      <c r="K157" s="190"/>
      <c r="L157" s="36"/>
      <c r="M157" s="191" t="s">
        <v>1</v>
      </c>
      <c r="N157" s="192" t="s">
        <v>43</v>
      </c>
      <c r="O157" s="68"/>
      <c r="P157" s="193">
        <f t="shared" ref="P157:P162" si="21">O157*H157</f>
        <v>0</v>
      </c>
      <c r="Q157" s="193">
        <v>0</v>
      </c>
      <c r="R157" s="193">
        <f t="shared" ref="R157:R162" si="22">Q157*H157</f>
        <v>0</v>
      </c>
      <c r="S157" s="193">
        <v>0</v>
      </c>
      <c r="T157" s="194">
        <f t="shared" ref="T157:T162" si="23"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5" t="s">
        <v>168</v>
      </c>
      <c r="AT157" s="195" t="s">
        <v>164</v>
      </c>
      <c r="AU157" s="195" t="s">
        <v>169</v>
      </c>
      <c r="AY157" s="14" t="s">
        <v>161</v>
      </c>
      <c r="BE157" s="196">
        <f t="shared" ref="BE157:BE162" si="24">IF(N157="základná",J157,0)</f>
        <v>0</v>
      </c>
      <c r="BF157" s="196">
        <f t="shared" ref="BF157:BF162" si="25">IF(N157="znížená",J157,0)</f>
        <v>0</v>
      </c>
      <c r="BG157" s="196">
        <f t="shared" ref="BG157:BG162" si="26">IF(N157="zákl. prenesená",J157,0)</f>
        <v>0</v>
      </c>
      <c r="BH157" s="196">
        <f t="shared" ref="BH157:BH162" si="27">IF(N157="zníž. prenesená",J157,0)</f>
        <v>0</v>
      </c>
      <c r="BI157" s="196">
        <f t="shared" ref="BI157:BI162" si="28">IF(N157="nulová",J157,0)</f>
        <v>0</v>
      </c>
      <c r="BJ157" s="14" t="s">
        <v>169</v>
      </c>
      <c r="BK157" s="197">
        <f t="shared" ref="BK157:BK162" si="29">ROUND(I157*H157,3)</f>
        <v>0</v>
      </c>
      <c r="BL157" s="14" t="s">
        <v>168</v>
      </c>
      <c r="BM157" s="195" t="s">
        <v>2421</v>
      </c>
    </row>
    <row r="158" spans="1:65" s="2" customFormat="1" ht="21.75" customHeight="1">
      <c r="A158" s="31"/>
      <c r="B158" s="32"/>
      <c r="C158" s="184" t="s">
        <v>266</v>
      </c>
      <c r="D158" s="184" t="s">
        <v>164</v>
      </c>
      <c r="E158" s="185" t="s">
        <v>359</v>
      </c>
      <c r="F158" s="186" t="s">
        <v>360</v>
      </c>
      <c r="G158" s="187" t="s">
        <v>352</v>
      </c>
      <c r="H158" s="188">
        <v>5.6029999999999998</v>
      </c>
      <c r="I158" s="189"/>
      <c r="J158" s="188">
        <f t="shared" si="20"/>
        <v>0</v>
      </c>
      <c r="K158" s="190"/>
      <c r="L158" s="36"/>
      <c r="M158" s="191" t="s">
        <v>1</v>
      </c>
      <c r="N158" s="192" t="s">
        <v>43</v>
      </c>
      <c r="O158" s="68"/>
      <c r="P158" s="193">
        <f t="shared" si="21"/>
        <v>0</v>
      </c>
      <c r="Q158" s="193">
        <v>0</v>
      </c>
      <c r="R158" s="193">
        <f t="shared" si="22"/>
        <v>0</v>
      </c>
      <c r="S158" s="193">
        <v>0</v>
      </c>
      <c r="T158" s="194">
        <f t="shared" si="23"/>
        <v>0</v>
      </c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R158" s="195" t="s">
        <v>168</v>
      </c>
      <c r="AT158" s="195" t="s">
        <v>164</v>
      </c>
      <c r="AU158" s="195" t="s">
        <v>169</v>
      </c>
      <c r="AY158" s="14" t="s">
        <v>161</v>
      </c>
      <c r="BE158" s="196">
        <f t="shared" si="24"/>
        <v>0</v>
      </c>
      <c r="BF158" s="196">
        <f t="shared" si="25"/>
        <v>0</v>
      </c>
      <c r="BG158" s="196">
        <f t="shared" si="26"/>
        <v>0</v>
      </c>
      <c r="BH158" s="196">
        <f t="shared" si="27"/>
        <v>0</v>
      </c>
      <c r="BI158" s="196">
        <f t="shared" si="28"/>
        <v>0</v>
      </c>
      <c r="BJ158" s="14" t="s">
        <v>169</v>
      </c>
      <c r="BK158" s="197">
        <f t="shared" si="29"/>
        <v>0</v>
      </c>
      <c r="BL158" s="14" t="s">
        <v>168</v>
      </c>
      <c r="BM158" s="195" t="s">
        <v>2422</v>
      </c>
    </row>
    <row r="159" spans="1:65" s="2" customFormat="1" ht="21.75" customHeight="1">
      <c r="A159" s="31"/>
      <c r="B159" s="32"/>
      <c r="C159" s="184" t="s">
        <v>271</v>
      </c>
      <c r="D159" s="184" t="s">
        <v>164</v>
      </c>
      <c r="E159" s="185" t="s">
        <v>363</v>
      </c>
      <c r="F159" s="186" t="s">
        <v>364</v>
      </c>
      <c r="G159" s="187" t="s">
        <v>352</v>
      </c>
      <c r="H159" s="188">
        <v>50.427</v>
      </c>
      <c r="I159" s="189"/>
      <c r="J159" s="188">
        <f t="shared" si="20"/>
        <v>0</v>
      </c>
      <c r="K159" s="190"/>
      <c r="L159" s="36"/>
      <c r="M159" s="191" t="s">
        <v>1</v>
      </c>
      <c r="N159" s="192" t="s">
        <v>43</v>
      </c>
      <c r="O159" s="68"/>
      <c r="P159" s="193">
        <f t="shared" si="21"/>
        <v>0</v>
      </c>
      <c r="Q159" s="193">
        <v>0</v>
      </c>
      <c r="R159" s="193">
        <f t="shared" si="22"/>
        <v>0</v>
      </c>
      <c r="S159" s="193">
        <v>0</v>
      </c>
      <c r="T159" s="194">
        <f t="shared" si="23"/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5" t="s">
        <v>168</v>
      </c>
      <c r="AT159" s="195" t="s">
        <v>164</v>
      </c>
      <c r="AU159" s="195" t="s">
        <v>169</v>
      </c>
      <c r="AY159" s="14" t="s">
        <v>161</v>
      </c>
      <c r="BE159" s="196">
        <f t="shared" si="24"/>
        <v>0</v>
      </c>
      <c r="BF159" s="196">
        <f t="shared" si="25"/>
        <v>0</v>
      </c>
      <c r="BG159" s="196">
        <f t="shared" si="26"/>
        <v>0</v>
      </c>
      <c r="BH159" s="196">
        <f t="shared" si="27"/>
        <v>0</v>
      </c>
      <c r="BI159" s="196">
        <f t="shared" si="28"/>
        <v>0</v>
      </c>
      <c r="BJ159" s="14" t="s">
        <v>169</v>
      </c>
      <c r="BK159" s="197">
        <f t="shared" si="29"/>
        <v>0</v>
      </c>
      <c r="BL159" s="14" t="s">
        <v>168</v>
      </c>
      <c r="BM159" s="195" t="s">
        <v>2423</v>
      </c>
    </row>
    <row r="160" spans="1:65" s="2" customFormat="1" ht="21.75" customHeight="1">
      <c r="A160" s="31"/>
      <c r="B160" s="32"/>
      <c r="C160" s="184" t="s">
        <v>277</v>
      </c>
      <c r="D160" s="184" t="s">
        <v>164</v>
      </c>
      <c r="E160" s="185" t="s">
        <v>367</v>
      </c>
      <c r="F160" s="186" t="s">
        <v>368</v>
      </c>
      <c r="G160" s="187" t="s">
        <v>352</v>
      </c>
      <c r="H160" s="188">
        <v>5.6029999999999998</v>
      </c>
      <c r="I160" s="189"/>
      <c r="J160" s="188">
        <f t="shared" si="20"/>
        <v>0</v>
      </c>
      <c r="K160" s="190"/>
      <c r="L160" s="36"/>
      <c r="M160" s="191" t="s">
        <v>1</v>
      </c>
      <c r="N160" s="192" t="s">
        <v>43</v>
      </c>
      <c r="O160" s="68"/>
      <c r="P160" s="193">
        <f t="shared" si="21"/>
        <v>0</v>
      </c>
      <c r="Q160" s="193">
        <v>0</v>
      </c>
      <c r="R160" s="193">
        <f t="shared" si="22"/>
        <v>0</v>
      </c>
      <c r="S160" s="193">
        <v>0</v>
      </c>
      <c r="T160" s="194">
        <f t="shared" si="23"/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5" t="s">
        <v>168</v>
      </c>
      <c r="AT160" s="195" t="s">
        <v>164</v>
      </c>
      <c r="AU160" s="195" t="s">
        <v>169</v>
      </c>
      <c r="AY160" s="14" t="s">
        <v>161</v>
      </c>
      <c r="BE160" s="196">
        <f t="shared" si="24"/>
        <v>0</v>
      </c>
      <c r="BF160" s="196">
        <f t="shared" si="25"/>
        <v>0</v>
      </c>
      <c r="BG160" s="196">
        <f t="shared" si="26"/>
        <v>0</v>
      </c>
      <c r="BH160" s="196">
        <f t="shared" si="27"/>
        <v>0</v>
      </c>
      <c r="BI160" s="196">
        <f t="shared" si="28"/>
        <v>0</v>
      </c>
      <c r="BJ160" s="14" t="s">
        <v>169</v>
      </c>
      <c r="BK160" s="197">
        <f t="shared" si="29"/>
        <v>0</v>
      </c>
      <c r="BL160" s="14" t="s">
        <v>168</v>
      </c>
      <c r="BM160" s="195" t="s">
        <v>2424</v>
      </c>
    </row>
    <row r="161" spans="1:65" s="2" customFormat="1" ht="21.75" customHeight="1">
      <c r="A161" s="31"/>
      <c r="B161" s="32"/>
      <c r="C161" s="184" t="s">
        <v>281</v>
      </c>
      <c r="D161" s="184" t="s">
        <v>164</v>
      </c>
      <c r="E161" s="185" t="s">
        <v>371</v>
      </c>
      <c r="F161" s="186" t="s">
        <v>372</v>
      </c>
      <c r="G161" s="187" t="s">
        <v>352</v>
      </c>
      <c r="H161" s="188">
        <v>16.809000000000001</v>
      </c>
      <c r="I161" s="189"/>
      <c r="J161" s="188">
        <f t="shared" si="20"/>
        <v>0</v>
      </c>
      <c r="K161" s="190"/>
      <c r="L161" s="36"/>
      <c r="M161" s="191" t="s">
        <v>1</v>
      </c>
      <c r="N161" s="192" t="s">
        <v>43</v>
      </c>
      <c r="O161" s="68"/>
      <c r="P161" s="193">
        <f t="shared" si="21"/>
        <v>0</v>
      </c>
      <c r="Q161" s="193">
        <v>0</v>
      </c>
      <c r="R161" s="193">
        <f t="shared" si="22"/>
        <v>0</v>
      </c>
      <c r="S161" s="193">
        <v>0</v>
      </c>
      <c r="T161" s="194">
        <f t="shared" si="23"/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95" t="s">
        <v>168</v>
      </c>
      <c r="AT161" s="195" t="s">
        <v>164</v>
      </c>
      <c r="AU161" s="195" t="s">
        <v>169</v>
      </c>
      <c r="AY161" s="14" t="s">
        <v>161</v>
      </c>
      <c r="BE161" s="196">
        <f t="shared" si="24"/>
        <v>0</v>
      </c>
      <c r="BF161" s="196">
        <f t="shared" si="25"/>
        <v>0</v>
      </c>
      <c r="BG161" s="196">
        <f t="shared" si="26"/>
        <v>0</v>
      </c>
      <c r="BH161" s="196">
        <f t="shared" si="27"/>
        <v>0</v>
      </c>
      <c r="BI161" s="196">
        <f t="shared" si="28"/>
        <v>0</v>
      </c>
      <c r="BJ161" s="14" t="s">
        <v>169</v>
      </c>
      <c r="BK161" s="197">
        <f t="shared" si="29"/>
        <v>0</v>
      </c>
      <c r="BL161" s="14" t="s">
        <v>168</v>
      </c>
      <c r="BM161" s="195" t="s">
        <v>2425</v>
      </c>
    </row>
    <row r="162" spans="1:65" s="2" customFormat="1" ht="21.75" customHeight="1">
      <c r="A162" s="31"/>
      <c r="B162" s="32"/>
      <c r="C162" s="184" t="s">
        <v>285</v>
      </c>
      <c r="D162" s="184" t="s">
        <v>164</v>
      </c>
      <c r="E162" s="185" t="s">
        <v>1165</v>
      </c>
      <c r="F162" s="186" t="s">
        <v>1166</v>
      </c>
      <c r="G162" s="187" t="s">
        <v>352</v>
      </c>
      <c r="H162" s="188">
        <v>5.6029999999999998</v>
      </c>
      <c r="I162" s="189"/>
      <c r="J162" s="188">
        <f t="shared" si="20"/>
        <v>0</v>
      </c>
      <c r="K162" s="190"/>
      <c r="L162" s="36"/>
      <c r="M162" s="191" t="s">
        <v>1</v>
      </c>
      <c r="N162" s="192" t="s">
        <v>43</v>
      </c>
      <c r="O162" s="68"/>
      <c r="P162" s="193">
        <f t="shared" si="21"/>
        <v>0</v>
      </c>
      <c r="Q162" s="193">
        <v>0</v>
      </c>
      <c r="R162" s="193">
        <f t="shared" si="22"/>
        <v>0</v>
      </c>
      <c r="S162" s="193">
        <v>0</v>
      </c>
      <c r="T162" s="194">
        <f t="shared" si="23"/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5" t="s">
        <v>168</v>
      </c>
      <c r="AT162" s="195" t="s">
        <v>164</v>
      </c>
      <c r="AU162" s="195" t="s">
        <v>169</v>
      </c>
      <c r="AY162" s="14" t="s">
        <v>161</v>
      </c>
      <c r="BE162" s="196">
        <f t="shared" si="24"/>
        <v>0</v>
      </c>
      <c r="BF162" s="196">
        <f t="shared" si="25"/>
        <v>0</v>
      </c>
      <c r="BG162" s="196">
        <f t="shared" si="26"/>
        <v>0</v>
      </c>
      <c r="BH162" s="196">
        <f t="shared" si="27"/>
        <v>0</v>
      </c>
      <c r="BI162" s="196">
        <f t="shared" si="28"/>
        <v>0</v>
      </c>
      <c r="BJ162" s="14" t="s">
        <v>169</v>
      </c>
      <c r="BK162" s="197">
        <f t="shared" si="29"/>
        <v>0</v>
      </c>
      <c r="BL162" s="14" t="s">
        <v>168</v>
      </c>
      <c r="BM162" s="195" t="s">
        <v>2426</v>
      </c>
    </row>
    <row r="163" spans="1:65" s="12" customFormat="1" ht="22.95" customHeight="1">
      <c r="B163" s="168"/>
      <c r="C163" s="169"/>
      <c r="D163" s="170" t="s">
        <v>76</v>
      </c>
      <c r="E163" s="182" t="s">
        <v>378</v>
      </c>
      <c r="F163" s="182" t="s">
        <v>379</v>
      </c>
      <c r="G163" s="169"/>
      <c r="H163" s="169"/>
      <c r="I163" s="172"/>
      <c r="J163" s="183">
        <f>BK163</f>
        <v>0</v>
      </c>
      <c r="K163" s="169"/>
      <c r="L163" s="174"/>
      <c r="M163" s="175"/>
      <c r="N163" s="176"/>
      <c r="O163" s="176"/>
      <c r="P163" s="177">
        <f>P164</f>
        <v>0</v>
      </c>
      <c r="Q163" s="176"/>
      <c r="R163" s="177">
        <f>R164</f>
        <v>0</v>
      </c>
      <c r="S163" s="176"/>
      <c r="T163" s="178">
        <f>T164</f>
        <v>0</v>
      </c>
      <c r="AR163" s="179" t="s">
        <v>85</v>
      </c>
      <c r="AT163" s="180" t="s">
        <v>76</v>
      </c>
      <c r="AU163" s="180" t="s">
        <v>85</v>
      </c>
      <c r="AY163" s="179" t="s">
        <v>161</v>
      </c>
      <c r="BK163" s="181">
        <f>BK164</f>
        <v>0</v>
      </c>
    </row>
    <row r="164" spans="1:65" s="2" customFormat="1" ht="33" customHeight="1">
      <c r="A164" s="31"/>
      <c r="B164" s="32"/>
      <c r="C164" s="184" t="s">
        <v>289</v>
      </c>
      <c r="D164" s="184" t="s">
        <v>164</v>
      </c>
      <c r="E164" s="185" t="s">
        <v>2427</v>
      </c>
      <c r="F164" s="186" t="s">
        <v>2428</v>
      </c>
      <c r="G164" s="187" t="s">
        <v>352</v>
      </c>
      <c r="H164" s="188">
        <v>55.79</v>
      </c>
      <c r="I164" s="189"/>
      <c r="J164" s="188">
        <f>ROUND(I164*H164,3)</f>
        <v>0</v>
      </c>
      <c r="K164" s="190"/>
      <c r="L164" s="36"/>
      <c r="M164" s="191" t="s">
        <v>1</v>
      </c>
      <c r="N164" s="192" t="s">
        <v>43</v>
      </c>
      <c r="O164" s="68"/>
      <c r="P164" s="193">
        <f>O164*H164</f>
        <v>0</v>
      </c>
      <c r="Q164" s="193">
        <v>0</v>
      </c>
      <c r="R164" s="193">
        <f>Q164*H164</f>
        <v>0</v>
      </c>
      <c r="S164" s="193">
        <v>0</v>
      </c>
      <c r="T164" s="194">
        <f>S164*H164</f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5" t="s">
        <v>168</v>
      </c>
      <c r="AT164" s="195" t="s">
        <v>164</v>
      </c>
      <c r="AU164" s="195" t="s">
        <v>169</v>
      </c>
      <c r="AY164" s="14" t="s">
        <v>161</v>
      </c>
      <c r="BE164" s="196">
        <f>IF(N164="základná",J164,0)</f>
        <v>0</v>
      </c>
      <c r="BF164" s="196">
        <f>IF(N164="znížená",J164,0)</f>
        <v>0</v>
      </c>
      <c r="BG164" s="196">
        <f>IF(N164="zákl. prenesená",J164,0)</f>
        <v>0</v>
      </c>
      <c r="BH164" s="196">
        <f>IF(N164="zníž. prenesená",J164,0)</f>
        <v>0</v>
      </c>
      <c r="BI164" s="196">
        <f>IF(N164="nulová",J164,0)</f>
        <v>0</v>
      </c>
      <c r="BJ164" s="14" t="s">
        <v>169</v>
      </c>
      <c r="BK164" s="197">
        <f>ROUND(I164*H164,3)</f>
        <v>0</v>
      </c>
      <c r="BL164" s="14" t="s">
        <v>168</v>
      </c>
      <c r="BM164" s="195" t="s">
        <v>2429</v>
      </c>
    </row>
    <row r="165" spans="1:65" s="12" customFormat="1" ht="25.95" customHeight="1">
      <c r="B165" s="168"/>
      <c r="C165" s="169"/>
      <c r="D165" s="170" t="s">
        <v>76</v>
      </c>
      <c r="E165" s="171" t="s">
        <v>725</v>
      </c>
      <c r="F165" s="171" t="s">
        <v>726</v>
      </c>
      <c r="G165" s="169"/>
      <c r="H165" s="169"/>
      <c r="I165" s="172"/>
      <c r="J165" s="173">
        <f>BK165</f>
        <v>0</v>
      </c>
      <c r="K165" s="169"/>
      <c r="L165" s="174"/>
      <c r="M165" s="175"/>
      <c r="N165" s="176"/>
      <c r="O165" s="176"/>
      <c r="P165" s="177">
        <f>P166</f>
        <v>0</v>
      </c>
      <c r="Q165" s="176"/>
      <c r="R165" s="177">
        <f>R166</f>
        <v>0</v>
      </c>
      <c r="S165" s="176"/>
      <c r="T165" s="178">
        <f>T166</f>
        <v>0</v>
      </c>
      <c r="AR165" s="179" t="s">
        <v>183</v>
      </c>
      <c r="AT165" s="180" t="s">
        <v>76</v>
      </c>
      <c r="AU165" s="180" t="s">
        <v>77</v>
      </c>
      <c r="AY165" s="179" t="s">
        <v>161</v>
      </c>
      <c r="BK165" s="181">
        <f>BK166</f>
        <v>0</v>
      </c>
    </row>
    <row r="166" spans="1:65" s="12" customFormat="1" ht="22.95" customHeight="1">
      <c r="B166" s="168"/>
      <c r="C166" s="169"/>
      <c r="D166" s="170" t="s">
        <v>76</v>
      </c>
      <c r="E166" s="182" t="s">
        <v>727</v>
      </c>
      <c r="F166" s="182" t="s">
        <v>728</v>
      </c>
      <c r="G166" s="169"/>
      <c r="H166" s="169"/>
      <c r="I166" s="172"/>
      <c r="J166" s="183">
        <f>BK166</f>
        <v>0</v>
      </c>
      <c r="K166" s="169"/>
      <c r="L166" s="174"/>
      <c r="M166" s="175"/>
      <c r="N166" s="176"/>
      <c r="O166" s="176"/>
      <c r="P166" s="177">
        <f>P167</f>
        <v>0</v>
      </c>
      <c r="Q166" s="176"/>
      <c r="R166" s="177">
        <f>R167</f>
        <v>0</v>
      </c>
      <c r="S166" s="176"/>
      <c r="T166" s="178">
        <f>T167</f>
        <v>0</v>
      </c>
      <c r="AR166" s="179" t="s">
        <v>183</v>
      </c>
      <c r="AT166" s="180" t="s">
        <v>76</v>
      </c>
      <c r="AU166" s="180" t="s">
        <v>85</v>
      </c>
      <c r="AY166" s="179" t="s">
        <v>161</v>
      </c>
      <c r="BK166" s="181">
        <f>BK167</f>
        <v>0</v>
      </c>
    </row>
    <row r="167" spans="1:65" s="2" customFormat="1" ht="21.75" customHeight="1">
      <c r="A167" s="31"/>
      <c r="B167" s="32"/>
      <c r="C167" s="184" t="s">
        <v>293</v>
      </c>
      <c r="D167" s="184" t="s">
        <v>164</v>
      </c>
      <c r="E167" s="185" t="s">
        <v>730</v>
      </c>
      <c r="F167" s="186" t="s">
        <v>731</v>
      </c>
      <c r="G167" s="187" t="s">
        <v>418</v>
      </c>
      <c r="H167" s="188">
        <v>1</v>
      </c>
      <c r="I167" s="189"/>
      <c r="J167" s="188">
        <f>ROUND(I167*H167,3)</f>
        <v>0</v>
      </c>
      <c r="K167" s="190"/>
      <c r="L167" s="36"/>
      <c r="M167" s="213" t="s">
        <v>1</v>
      </c>
      <c r="N167" s="214" t="s">
        <v>43</v>
      </c>
      <c r="O167" s="215"/>
      <c r="P167" s="216">
        <f>O167*H167</f>
        <v>0</v>
      </c>
      <c r="Q167" s="216">
        <v>0</v>
      </c>
      <c r="R167" s="216">
        <f>Q167*H167</f>
        <v>0</v>
      </c>
      <c r="S167" s="216">
        <v>0</v>
      </c>
      <c r="T167" s="217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5" t="s">
        <v>732</v>
      </c>
      <c r="AT167" s="195" t="s">
        <v>164</v>
      </c>
      <c r="AU167" s="195" t="s">
        <v>169</v>
      </c>
      <c r="AY167" s="14" t="s">
        <v>161</v>
      </c>
      <c r="BE167" s="196">
        <f>IF(N167="základná",J167,0)</f>
        <v>0</v>
      </c>
      <c r="BF167" s="196">
        <f>IF(N167="znížená",J167,0)</f>
        <v>0</v>
      </c>
      <c r="BG167" s="196">
        <f>IF(N167="zákl. prenesená",J167,0)</f>
        <v>0</v>
      </c>
      <c r="BH167" s="196">
        <f>IF(N167="zníž. prenesená",J167,0)</f>
        <v>0</v>
      </c>
      <c r="BI167" s="196">
        <f>IF(N167="nulová",J167,0)</f>
        <v>0</v>
      </c>
      <c r="BJ167" s="14" t="s">
        <v>169</v>
      </c>
      <c r="BK167" s="197">
        <f>ROUND(I167*H167,3)</f>
        <v>0</v>
      </c>
      <c r="BL167" s="14" t="s">
        <v>732</v>
      </c>
      <c r="BM167" s="195" t="s">
        <v>2430</v>
      </c>
    </row>
    <row r="168" spans="1:65" s="2" customFormat="1" ht="6.9" customHeight="1">
      <c r="A168" s="31"/>
      <c r="B168" s="51"/>
      <c r="C168" s="52"/>
      <c r="D168" s="52"/>
      <c r="E168" s="52"/>
      <c r="F168" s="52"/>
      <c r="G168" s="52"/>
      <c r="H168" s="52"/>
      <c r="I168" s="52"/>
      <c r="J168" s="52"/>
      <c r="K168" s="52"/>
      <c r="L168" s="36"/>
      <c r="M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</row>
  </sheetData>
  <sheetProtection algorithmName="SHA-512" hashValue="rw02QEwEq/okIPypVQHZ68ANl45+R0LsCEzgL3c4nxOLUMY3elqeeK4RyE9IVeuH1C0d7NrhI/xFBNnRfaZGCw==" saltValue="DvGU9JmFP5RtfBbNvEHCmQj3SKQR3xMsD6WvUHQfEmCpykw8XT0orp6MZuduff8RofxxQO51NQMv8MQKjaOtZQ==" spinCount="100000" sheet="1" objects="1" scenarios="1" formatColumns="0" formatRows="0" autoFilter="0"/>
  <autoFilter ref="C124:K167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1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98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2431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ROUND(J127,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ROUND((SUM(BE127:BE240)),  2)</f>
        <v>0</v>
      </c>
      <c r="G33" s="31"/>
      <c r="H33" s="31"/>
      <c r="I33" s="121">
        <v>0.2</v>
      </c>
      <c r="J33" s="120">
        <f>ROUND(((SUM(BE127:BE240))*I33),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ROUND((SUM(BF127:BF240)),  2)</f>
        <v>0</v>
      </c>
      <c r="G34" s="31"/>
      <c r="H34" s="31"/>
      <c r="I34" s="121">
        <v>0.2</v>
      </c>
      <c r="J34" s="120">
        <f>ROUND(((SUM(BF127:BF240))*I34),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ROUND((SUM(BG127:BG240)),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ROUND((SUM(BH127:BH240)),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ROUND((SUM(BI127:BI240)),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8" t="str">
        <f>E9</f>
        <v>SO-05 - SO05 ROZŠÍRENIE KANALIZAČNEJ SIETE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J127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1:31" s="9" customFormat="1" ht="24.9" hidden="1" customHeight="1">
      <c r="B97" s="144"/>
      <c r="C97" s="145"/>
      <c r="D97" s="146" t="s">
        <v>122</v>
      </c>
      <c r="E97" s="147"/>
      <c r="F97" s="147"/>
      <c r="G97" s="147"/>
      <c r="H97" s="147"/>
      <c r="I97" s="147"/>
      <c r="J97" s="148">
        <f>J128</f>
        <v>0</v>
      </c>
      <c r="K97" s="145"/>
      <c r="L97" s="149"/>
    </row>
    <row r="98" spans="1:31" s="10" customFormat="1" ht="19.95" hidden="1" customHeight="1">
      <c r="B98" s="150"/>
      <c r="C98" s="151"/>
      <c r="D98" s="152" t="s">
        <v>735</v>
      </c>
      <c r="E98" s="153"/>
      <c r="F98" s="153"/>
      <c r="G98" s="153"/>
      <c r="H98" s="153"/>
      <c r="I98" s="153"/>
      <c r="J98" s="154">
        <f>J129</f>
        <v>0</v>
      </c>
      <c r="K98" s="151"/>
      <c r="L98" s="155"/>
    </row>
    <row r="99" spans="1:31" s="10" customFormat="1" ht="19.95" hidden="1" customHeight="1">
      <c r="B99" s="150"/>
      <c r="C99" s="151"/>
      <c r="D99" s="152" t="s">
        <v>736</v>
      </c>
      <c r="E99" s="153"/>
      <c r="F99" s="153"/>
      <c r="G99" s="153"/>
      <c r="H99" s="153"/>
      <c r="I99" s="153"/>
      <c r="J99" s="154">
        <f>J147</f>
        <v>0</v>
      </c>
      <c r="K99" s="151"/>
      <c r="L99" s="155"/>
    </row>
    <row r="100" spans="1:31" s="10" customFormat="1" ht="19.95" hidden="1" customHeight="1">
      <c r="B100" s="150"/>
      <c r="C100" s="151"/>
      <c r="D100" s="152" t="s">
        <v>123</v>
      </c>
      <c r="E100" s="153"/>
      <c r="F100" s="153"/>
      <c r="G100" s="153"/>
      <c r="H100" s="153"/>
      <c r="I100" s="153"/>
      <c r="J100" s="154">
        <f>J153</f>
        <v>0</v>
      </c>
      <c r="K100" s="151"/>
      <c r="L100" s="155"/>
    </row>
    <row r="101" spans="1:31" s="10" customFormat="1" ht="19.95" hidden="1" customHeight="1">
      <c r="B101" s="150"/>
      <c r="C101" s="151"/>
      <c r="D101" s="152" t="s">
        <v>737</v>
      </c>
      <c r="E101" s="153"/>
      <c r="F101" s="153"/>
      <c r="G101" s="153"/>
      <c r="H101" s="153"/>
      <c r="I101" s="153"/>
      <c r="J101" s="154">
        <f>J156</f>
        <v>0</v>
      </c>
      <c r="K101" s="151"/>
      <c r="L101" s="155"/>
    </row>
    <row r="102" spans="1:31" s="10" customFormat="1" ht="19.95" hidden="1" customHeight="1">
      <c r="B102" s="150"/>
      <c r="C102" s="151"/>
      <c r="D102" s="152" t="s">
        <v>2346</v>
      </c>
      <c r="E102" s="153"/>
      <c r="F102" s="153"/>
      <c r="G102" s="153"/>
      <c r="H102" s="153"/>
      <c r="I102" s="153"/>
      <c r="J102" s="154">
        <f>J158</f>
        <v>0</v>
      </c>
      <c r="K102" s="151"/>
      <c r="L102" s="155"/>
    </row>
    <row r="103" spans="1:31" s="10" customFormat="1" ht="19.95" hidden="1" customHeight="1">
      <c r="B103" s="150"/>
      <c r="C103" s="151"/>
      <c r="D103" s="152" t="s">
        <v>2347</v>
      </c>
      <c r="E103" s="153"/>
      <c r="F103" s="153"/>
      <c r="G103" s="153"/>
      <c r="H103" s="153"/>
      <c r="I103" s="153"/>
      <c r="J103" s="154">
        <f>J161</f>
        <v>0</v>
      </c>
      <c r="K103" s="151"/>
      <c r="L103" s="155"/>
    </row>
    <row r="104" spans="1:31" s="10" customFormat="1" ht="19.95" hidden="1" customHeight="1">
      <c r="B104" s="150"/>
      <c r="C104" s="151"/>
      <c r="D104" s="152" t="s">
        <v>125</v>
      </c>
      <c r="E104" s="153"/>
      <c r="F104" s="153"/>
      <c r="G104" s="153"/>
      <c r="H104" s="153"/>
      <c r="I104" s="153"/>
      <c r="J104" s="154">
        <f>J225</f>
        <v>0</v>
      </c>
      <c r="K104" s="151"/>
      <c r="L104" s="155"/>
    </row>
    <row r="105" spans="1:31" s="10" customFormat="1" ht="19.95" hidden="1" customHeight="1">
      <c r="B105" s="150"/>
      <c r="C105" s="151"/>
      <c r="D105" s="152" t="s">
        <v>126</v>
      </c>
      <c r="E105" s="153"/>
      <c r="F105" s="153"/>
      <c r="G105" s="153"/>
      <c r="H105" s="153"/>
      <c r="I105" s="153"/>
      <c r="J105" s="154">
        <f>J236</f>
        <v>0</v>
      </c>
      <c r="K105" s="151"/>
      <c r="L105" s="155"/>
    </row>
    <row r="106" spans="1:31" s="9" customFormat="1" ht="24.9" hidden="1" customHeight="1">
      <c r="B106" s="144"/>
      <c r="C106" s="145"/>
      <c r="D106" s="146" t="s">
        <v>145</v>
      </c>
      <c r="E106" s="147"/>
      <c r="F106" s="147"/>
      <c r="G106" s="147"/>
      <c r="H106" s="147"/>
      <c r="I106" s="147"/>
      <c r="J106" s="148">
        <f>J238</f>
        <v>0</v>
      </c>
      <c r="K106" s="145"/>
      <c r="L106" s="149"/>
    </row>
    <row r="107" spans="1:31" s="10" customFormat="1" ht="19.95" hidden="1" customHeight="1">
      <c r="B107" s="150"/>
      <c r="C107" s="151"/>
      <c r="D107" s="152" t="s">
        <v>146</v>
      </c>
      <c r="E107" s="153"/>
      <c r="F107" s="153"/>
      <c r="G107" s="153"/>
      <c r="H107" s="153"/>
      <c r="I107" s="153"/>
      <c r="J107" s="154">
        <f>J239</f>
        <v>0</v>
      </c>
      <c r="K107" s="151"/>
      <c r="L107" s="155"/>
    </row>
    <row r="108" spans="1:31" s="2" customFormat="1" ht="21.75" hidden="1" customHeight="1">
      <c r="A108" s="31"/>
      <c r="B108" s="32"/>
      <c r="C108" s="33"/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" hidden="1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hidden="1"/>
    <row r="111" spans="1:31" hidden="1"/>
    <row r="112" spans="1:31" hidden="1"/>
    <row r="113" spans="1:63" s="2" customFormat="1" ht="6.9" customHeight="1">
      <c r="A113" s="31"/>
      <c r="B113" s="53"/>
      <c r="C113" s="54"/>
      <c r="D113" s="54"/>
      <c r="E113" s="54"/>
      <c r="F113" s="54"/>
      <c r="G113" s="54"/>
      <c r="H113" s="54"/>
      <c r="I113" s="54"/>
      <c r="J113" s="54"/>
      <c r="K113" s="54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3" s="2" customFormat="1" ht="24.9" customHeight="1">
      <c r="A114" s="31"/>
      <c r="B114" s="32"/>
      <c r="C114" s="20" t="s">
        <v>147</v>
      </c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3" s="2" customFormat="1" ht="6.9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3" s="2" customFormat="1" ht="12" customHeight="1">
      <c r="A116" s="31"/>
      <c r="B116" s="32"/>
      <c r="C116" s="26" t="s">
        <v>14</v>
      </c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3" s="2" customFormat="1" ht="16.5" customHeight="1">
      <c r="A117" s="31"/>
      <c r="B117" s="32"/>
      <c r="C117" s="33"/>
      <c r="D117" s="33"/>
      <c r="E117" s="261" t="str">
        <f>E7</f>
        <v>Multifunkčné vysokošpecializované pracovisko Liptovský Hrádok</v>
      </c>
      <c r="F117" s="262"/>
      <c r="G117" s="262"/>
      <c r="H117" s="262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3" s="2" customFormat="1" ht="12" customHeight="1">
      <c r="A118" s="31"/>
      <c r="B118" s="32"/>
      <c r="C118" s="26" t="s">
        <v>115</v>
      </c>
      <c r="D118" s="33"/>
      <c r="E118" s="33"/>
      <c r="F118" s="33"/>
      <c r="G118" s="33"/>
      <c r="H118" s="33"/>
      <c r="I118" s="33"/>
      <c r="J118" s="33"/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3" s="2" customFormat="1" ht="16.5" customHeight="1">
      <c r="A119" s="31"/>
      <c r="B119" s="32"/>
      <c r="C119" s="33"/>
      <c r="D119" s="33"/>
      <c r="E119" s="238" t="str">
        <f>E9</f>
        <v>SO-05 - SO05 ROZŠÍRENIE KANALIZAČNEJ SIETE</v>
      </c>
      <c r="F119" s="260"/>
      <c r="G119" s="260"/>
      <c r="H119" s="260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3" s="2" customFormat="1" ht="6.9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3" s="2" customFormat="1" ht="12" customHeight="1">
      <c r="A121" s="31"/>
      <c r="B121" s="32"/>
      <c r="C121" s="26" t="s">
        <v>18</v>
      </c>
      <c r="D121" s="33"/>
      <c r="E121" s="33"/>
      <c r="F121" s="24" t="str">
        <f>F12</f>
        <v>k.ú. Liptovský Hrádok, parcela č. 1039/7</v>
      </c>
      <c r="G121" s="33"/>
      <c r="H121" s="33"/>
      <c r="I121" s="26" t="s">
        <v>20</v>
      </c>
      <c r="J121" s="63">
        <f>IF(J12="","",J12)</f>
        <v>44381</v>
      </c>
      <c r="K121" s="33"/>
      <c r="L121" s="48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3" s="2" customFormat="1" ht="6.9" customHeight="1">
      <c r="A122" s="31"/>
      <c r="B122" s="32"/>
      <c r="C122" s="33"/>
      <c r="D122" s="33"/>
      <c r="E122" s="33"/>
      <c r="F122" s="33"/>
      <c r="G122" s="33"/>
      <c r="H122" s="33"/>
      <c r="I122" s="33"/>
      <c r="J122" s="33"/>
      <c r="K122" s="33"/>
      <c r="L122" s="48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</row>
    <row r="123" spans="1:63" s="2" customFormat="1" ht="15.15" customHeight="1">
      <c r="A123" s="31"/>
      <c r="B123" s="32"/>
      <c r="C123" s="26" t="s">
        <v>21</v>
      </c>
      <c r="D123" s="33"/>
      <c r="E123" s="33"/>
      <c r="F123" s="24" t="str">
        <f>E15</f>
        <v>Horská záchranná služba, Horný Smokovec 52, 062 01</v>
      </c>
      <c r="G123" s="33"/>
      <c r="H123" s="33"/>
      <c r="I123" s="26" t="s">
        <v>27</v>
      </c>
      <c r="J123" s="29" t="str">
        <f>E21</f>
        <v>HLINA s.r.o.</v>
      </c>
      <c r="K123" s="33"/>
      <c r="L123" s="48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</row>
    <row r="124" spans="1:63" s="2" customFormat="1" ht="25.65" customHeight="1">
      <c r="A124" s="31"/>
      <c r="B124" s="32"/>
      <c r="C124" s="26" t="s">
        <v>25</v>
      </c>
      <c r="D124" s="33"/>
      <c r="E124" s="33"/>
      <c r="F124" s="24" t="str">
        <f>IF(E18="","",E18)</f>
        <v>Vyplň údaj</v>
      </c>
      <c r="G124" s="33"/>
      <c r="H124" s="33"/>
      <c r="I124" s="26" t="s">
        <v>33</v>
      </c>
      <c r="J124" s="29" t="str">
        <f>E24</f>
        <v>Ľubomír Kollárik - STAVCEN</v>
      </c>
      <c r="K124" s="33"/>
      <c r="L124" s="48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</row>
    <row r="125" spans="1:63" s="2" customFormat="1" ht="10.35" customHeight="1">
      <c r="A125" s="31"/>
      <c r="B125" s="32"/>
      <c r="C125" s="33"/>
      <c r="D125" s="33"/>
      <c r="E125" s="33"/>
      <c r="F125" s="33"/>
      <c r="G125" s="33"/>
      <c r="H125" s="33"/>
      <c r="I125" s="33"/>
      <c r="J125" s="33"/>
      <c r="K125" s="33"/>
      <c r="L125" s="48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</row>
    <row r="126" spans="1:63" s="11" customFormat="1" ht="29.25" customHeight="1">
      <c r="A126" s="156"/>
      <c r="B126" s="157"/>
      <c r="C126" s="158" t="s">
        <v>148</v>
      </c>
      <c r="D126" s="159" t="s">
        <v>62</v>
      </c>
      <c r="E126" s="159" t="s">
        <v>58</v>
      </c>
      <c r="F126" s="159" t="s">
        <v>59</v>
      </c>
      <c r="G126" s="159" t="s">
        <v>149</v>
      </c>
      <c r="H126" s="159" t="s">
        <v>150</v>
      </c>
      <c r="I126" s="159" t="s">
        <v>151</v>
      </c>
      <c r="J126" s="160" t="s">
        <v>119</v>
      </c>
      <c r="K126" s="161" t="s">
        <v>152</v>
      </c>
      <c r="L126" s="162"/>
      <c r="M126" s="72" t="s">
        <v>1</v>
      </c>
      <c r="N126" s="73" t="s">
        <v>41</v>
      </c>
      <c r="O126" s="73" t="s">
        <v>153</v>
      </c>
      <c r="P126" s="73" t="s">
        <v>154</v>
      </c>
      <c r="Q126" s="73" t="s">
        <v>155</v>
      </c>
      <c r="R126" s="73" t="s">
        <v>156</v>
      </c>
      <c r="S126" s="73" t="s">
        <v>157</v>
      </c>
      <c r="T126" s="74" t="s">
        <v>158</v>
      </c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</row>
    <row r="127" spans="1:63" s="2" customFormat="1" ht="22.95" customHeight="1">
      <c r="A127" s="31"/>
      <c r="B127" s="32"/>
      <c r="C127" s="79" t="s">
        <v>120</v>
      </c>
      <c r="D127" s="33"/>
      <c r="E127" s="33"/>
      <c r="F127" s="33"/>
      <c r="G127" s="33"/>
      <c r="H127" s="33"/>
      <c r="I127" s="33"/>
      <c r="J127" s="163">
        <f>BK127</f>
        <v>0</v>
      </c>
      <c r="K127" s="33"/>
      <c r="L127" s="36"/>
      <c r="M127" s="75"/>
      <c r="N127" s="164"/>
      <c r="O127" s="76"/>
      <c r="P127" s="165">
        <f>P128+P238</f>
        <v>0</v>
      </c>
      <c r="Q127" s="76"/>
      <c r="R127" s="165">
        <f>R128+R238</f>
        <v>477.02386269640004</v>
      </c>
      <c r="S127" s="76"/>
      <c r="T127" s="166">
        <f>T128+T238</f>
        <v>40.896000000000001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T127" s="14" t="s">
        <v>76</v>
      </c>
      <c r="AU127" s="14" t="s">
        <v>121</v>
      </c>
      <c r="BK127" s="167">
        <f>BK128+BK238</f>
        <v>0</v>
      </c>
    </row>
    <row r="128" spans="1:63" s="12" customFormat="1" ht="25.95" customHeight="1">
      <c r="B128" s="168"/>
      <c r="C128" s="169"/>
      <c r="D128" s="170" t="s">
        <v>76</v>
      </c>
      <c r="E128" s="171" t="s">
        <v>159</v>
      </c>
      <c r="F128" s="171" t="s">
        <v>160</v>
      </c>
      <c r="G128" s="169"/>
      <c r="H128" s="169"/>
      <c r="I128" s="172"/>
      <c r="J128" s="173">
        <f>BK128</f>
        <v>0</v>
      </c>
      <c r="K128" s="169"/>
      <c r="L128" s="174"/>
      <c r="M128" s="175"/>
      <c r="N128" s="176"/>
      <c r="O128" s="176"/>
      <c r="P128" s="177">
        <f>P129+P147+P153+P156+P158+P161+P225+P236</f>
        <v>0</v>
      </c>
      <c r="Q128" s="176"/>
      <c r="R128" s="177">
        <f>R129+R147+R153+R156+R158+R161+R225+R236</f>
        <v>477.02386269640004</v>
      </c>
      <c r="S128" s="176"/>
      <c r="T128" s="178">
        <f>T129+T147+T153+T156+T158+T161+T225+T236</f>
        <v>40.896000000000001</v>
      </c>
      <c r="AR128" s="179" t="s">
        <v>85</v>
      </c>
      <c r="AT128" s="180" t="s">
        <v>76</v>
      </c>
      <c r="AU128" s="180" t="s">
        <v>77</v>
      </c>
      <c r="AY128" s="179" t="s">
        <v>161</v>
      </c>
      <c r="BK128" s="181">
        <f>BK129+BK147+BK153+BK156+BK158+BK161+BK225+BK236</f>
        <v>0</v>
      </c>
    </row>
    <row r="129" spans="1:65" s="12" customFormat="1" ht="22.95" customHeight="1">
      <c r="B129" s="168"/>
      <c r="C129" s="169"/>
      <c r="D129" s="170" t="s">
        <v>76</v>
      </c>
      <c r="E129" s="182" t="s">
        <v>85</v>
      </c>
      <c r="F129" s="182" t="s">
        <v>747</v>
      </c>
      <c r="G129" s="169"/>
      <c r="H129" s="169"/>
      <c r="I129" s="172"/>
      <c r="J129" s="183">
        <f>BK129</f>
        <v>0</v>
      </c>
      <c r="K129" s="169"/>
      <c r="L129" s="174"/>
      <c r="M129" s="175"/>
      <c r="N129" s="176"/>
      <c r="O129" s="176"/>
      <c r="P129" s="177">
        <f>SUM(P130:P146)</f>
        <v>0</v>
      </c>
      <c r="Q129" s="176"/>
      <c r="R129" s="177">
        <f>SUM(R130:R146)</f>
        <v>240.82996400000002</v>
      </c>
      <c r="S129" s="176"/>
      <c r="T129" s="178">
        <f>SUM(T130:T146)</f>
        <v>40.896000000000001</v>
      </c>
      <c r="AR129" s="179" t="s">
        <v>85</v>
      </c>
      <c r="AT129" s="180" t="s">
        <v>76</v>
      </c>
      <c r="AU129" s="180" t="s">
        <v>85</v>
      </c>
      <c r="AY129" s="179" t="s">
        <v>161</v>
      </c>
      <c r="BK129" s="181">
        <f>SUM(BK130:BK146)</f>
        <v>0</v>
      </c>
    </row>
    <row r="130" spans="1:65" s="2" customFormat="1" ht="33" customHeight="1">
      <c r="A130" s="31"/>
      <c r="B130" s="32"/>
      <c r="C130" s="184" t="s">
        <v>85</v>
      </c>
      <c r="D130" s="184" t="s">
        <v>164</v>
      </c>
      <c r="E130" s="185" t="s">
        <v>2348</v>
      </c>
      <c r="F130" s="186" t="s">
        <v>2349</v>
      </c>
      <c r="G130" s="187" t="s">
        <v>173</v>
      </c>
      <c r="H130" s="188">
        <v>181.76</v>
      </c>
      <c r="I130" s="189"/>
      <c r="J130" s="188">
        <f t="shared" ref="J130:J146" si="0">ROUND(I130*H130,3)</f>
        <v>0</v>
      </c>
      <c r="K130" s="190"/>
      <c r="L130" s="36"/>
      <c r="M130" s="191" t="s">
        <v>1</v>
      </c>
      <c r="N130" s="192" t="s">
        <v>43</v>
      </c>
      <c r="O130" s="68"/>
      <c r="P130" s="193">
        <f t="shared" ref="P130:P146" si="1">O130*H130</f>
        <v>0</v>
      </c>
      <c r="Q130" s="193">
        <v>0</v>
      </c>
      <c r="R130" s="193">
        <f t="shared" ref="R130:R146" si="2">Q130*H130</f>
        <v>0</v>
      </c>
      <c r="S130" s="193">
        <v>0.22500000000000001</v>
      </c>
      <c r="T130" s="194">
        <f t="shared" ref="T130:T146" si="3">S130*H130</f>
        <v>40.896000000000001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168</v>
      </c>
      <c r="AT130" s="195" t="s">
        <v>164</v>
      </c>
      <c r="AU130" s="195" t="s">
        <v>169</v>
      </c>
      <c r="AY130" s="14" t="s">
        <v>161</v>
      </c>
      <c r="BE130" s="196">
        <f t="shared" ref="BE130:BE146" si="4">IF(N130="základná",J130,0)</f>
        <v>0</v>
      </c>
      <c r="BF130" s="196">
        <f t="shared" ref="BF130:BF146" si="5">IF(N130="znížená",J130,0)</f>
        <v>0</v>
      </c>
      <c r="BG130" s="196">
        <f t="shared" ref="BG130:BG146" si="6">IF(N130="zákl. prenesená",J130,0)</f>
        <v>0</v>
      </c>
      <c r="BH130" s="196">
        <f t="shared" ref="BH130:BH146" si="7">IF(N130="zníž. prenesená",J130,0)</f>
        <v>0</v>
      </c>
      <c r="BI130" s="196">
        <f t="shared" ref="BI130:BI146" si="8">IF(N130="nulová",J130,0)</f>
        <v>0</v>
      </c>
      <c r="BJ130" s="14" t="s">
        <v>169</v>
      </c>
      <c r="BK130" s="197">
        <f t="shared" ref="BK130:BK146" si="9">ROUND(I130*H130,3)</f>
        <v>0</v>
      </c>
      <c r="BL130" s="14" t="s">
        <v>168</v>
      </c>
      <c r="BM130" s="195" t="s">
        <v>2432</v>
      </c>
    </row>
    <row r="131" spans="1:65" s="2" customFormat="1" ht="21.75" customHeight="1">
      <c r="A131" s="31"/>
      <c r="B131" s="32"/>
      <c r="C131" s="184" t="s">
        <v>169</v>
      </c>
      <c r="D131" s="184" t="s">
        <v>164</v>
      </c>
      <c r="E131" s="185" t="s">
        <v>2433</v>
      </c>
      <c r="F131" s="186" t="s">
        <v>2434</v>
      </c>
      <c r="G131" s="187" t="s">
        <v>167</v>
      </c>
      <c r="H131" s="188">
        <v>270.79399999999998</v>
      </c>
      <c r="I131" s="189"/>
      <c r="J131" s="188">
        <f t="shared" si="0"/>
        <v>0</v>
      </c>
      <c r="K131" s="190"/>
      <c r="L131" s="36"/>
      <c r="M131" s="191" t="s">
        <v>1</v>
      </c>
      <c r="N131" s="192" t="s">
        <v>43</v>
      </c>
      <c r="O131" s="68"/>
      <c r="P131" s="193">
        <f t="shared" si="1"/>
        <v>0</v>
      </c>
      <c r="Q131" s="193">
        <v>0</v>
      </c>
      <c r="R131" s="193">
        <f t="shared" si="2"/>
        <v>0</v>
      </c>
      <c r="S131" s="193">
        <v>0</v>
      </c>
      <c r="T131" s="19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168</v>
      </c>
      <c r="AT131" s="195" t="s">
        <v>164</v>
      </c>
      <c r="AU131" s="195" t="s">
        <v>169</v>
      </c>
      <c r="AY131" s="14" t="s">
        <v>161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4" t="s">
        <v>169</v>
      </c>
      <c r="BK131" s="197">
        <f t="shared" si="9"/>
        <v>0</v>
      </c>
      <c r="BL131" s="14" t="s">
        <v>168</v>
      </c>
      <c r="BM131" s="195" t="s">
        <v>2435</v>
      </c>
    </row>
    <row r="132" spans="1:65" s="2" customFormat="1" ht="21.75" customHeight="1">
      <c r="A132" s="31"/>
      <c r="B132" s="32"/>
      <c r="C132" s="184" t="s">
        <v>162</v>
      </c>
      <c r="D132" s="184" t="s">
        <v>164</v>
      </c>
      <c r="E132" s="185" t="s">
        <v>2436</v>
      </c>
      <c r="F132" s="186" t="s">
        <v>2437</v>
      </c>
      <c r="G132" s="187" t="s">
        <v>167</v>
      </c>
      <c r="H132" s="188">
        <v>90.265000000000001</v>
      </c>
      <c r="I132" s="189"/>
      <c r="J132" s="188">
        <f t="shared" si="0"/>
        <v>0</v>
      </c>
      <c r="K132" s="190"/>
      <c r="L132" s="36"/>
      <c r="M132" s="191" t="s">
        <v>1</v>
      </c>
      <c r="N132" s="192" t="s">
        <v>43</v>
      </c>
      <c r="O132" s="68"/>
      <c r="P132" s="193">
        <f t="shared" si="1"/>
        <v>0</v>
      </c>
      <c r="Q132" s="193">
        <v>0</v>
      </c>
      <c r="R132" s="193">
        <f t="shared" si="2"/>
        <v>0</v>
      </c>
      <c r="S132" s="193">
        <v>0</v>
      </c>
      <c r="T132" s="19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168</v>
      </c>
      <c r="AT132" s="195" t="s">
        <v>164</v>
      </c>
      <c r="AU132" s="195" t="s">
        <v>169</v>
      </c>
      <c r="AY132" s="14" t="s">
        <v>161</v>
      </c>
      <c r="BE132" s="196">
        <f t="shared" si="4"/>
        <v>0</v>
      </c>
      <c r="BF132" s="196">
        <f t="shared" si="5"/>
        <v>0</v>
      </c>
      <c r="BG132" s="196">
        <f t="shared" si="6"/>
        <v>0</v>
      </c>
      <c r="BH132" s="196">
        <f t="shared" si="7"/>
        <v>0</v>
      </c>
      <c r="BI132" s="196">
        <f t="shared" si="8"/>
        <v>0</v>
      </c>
      <c r="BJ132" s="14" t="s">
        <v>169</v>
      </c>
      <c r="BK132" s="197">
        <f t="shared" si="9"/>
        <v>0</v>
      </c>
      <c r="BL132" s="14" t="s">
        <v>168</v>
      </c>
      <c r="BM132" s="195" t="s">
        <v>2438</v>
      </c>
    </row>
    <row r="133" spans="1:65" s="2" customFormat="1" ht="21.75" customHeight="1">
      <c r="A133" s="31"/>
      <c r="B133" s="32"/>
      <c r="C133" s="184" t="s">
        <v>168</v>
      </c>
      <c r="D133" s="184" t="s">
        <v>164</v>
      </c>
      <c r="E133" s="185" t="s">
        <v>769</v>
      </c>
      <c r="F133" s="186" t="s">
        <v>770</v>
      </c>
      <c r="G133" s="187" t="s">
        <v>167</v>
      </c>
      <c r="H133" s="188">
        <v>624.48</v>
      </c>
      <c r="I133" s="189"/>
      <c r="J133" s="188">
        <f t="shared" si="0"/>
        <v>0</v>
      </c>
      <c r="K133" s="190"/>
      <c r="L133" s="36"/>
      <c r="M133" s="191" t="s">
        <v>1</v>
      </c>
      <c r="N133" s="192" t="s">
        <v>43</v>
      </c>
      <c r="O133" s="68"/>
      <c r="P133" s="193">
        <f t="shared" si="1"/>
        <v>0</v>
      </c>
      <c r="Q133" s="193">
        <v>0</v>
      </c>
      <c r="R133" s="193">
        <f t="shared" si="2"/>
        <v>0</v>
      </c>
      <c r="S133" s="193">
        <v>0</v>
      </c>
      <c r="T133" s="19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168</v>
      </c>
      <c r="AT133" s="195" t="s">
        <v>164</v>
      </c>
      <c r="AU133" s="195" t="s">
        <v>169</v>
      </c>
      <c r="AY133" s="14" t="s">
        <v>161</v>
      </c>
      <c r="BE133" s="196">
        <f t="shared" si="4"/>
        <v>0</v>
      </c>
      <c r="BF133" s="196">
        <f t="shared" si="5"/>
        <v>0</v>
      </c>
      <c r="BG133" s="196">
        <f t="shared" si="6"/>
        <v>0</v>
      </c>
      <c r="BH133" s="196">
        <f t="shared" si="7"/>
        <v>0</v>
      </c>
      <c r="BI133" s="196">
        <f t="shared" si="8"/>
        <v>0</v>
      </c>
      <c r="BJ133" s="14" t="s">
        <v>169</v>
      </c>
      <c r="BK133" s="197">
        <f t="shared" si="9"/>
        <v>0</v>
      </c>
      <c r="BL133" s="14" t="s">
        <v>168</v>
      </c>
      <c r="BM133" s="195" t="s">
        <v>2439</v>
      </c>
    </row>
    <row r="134" spans="1:65" s="2" customFormat="1" ht="33" customHeight="1">
      <c r="A134" s="31"/>
      <c r="B134" s="32"/>
      <c r="C134" s="184" t="s">
        <v>183</v>
      </c>
      <c r="D134" s="184" t="s">
        <v>164</v>
      </c>
      <c r="E134" s="185" t="s">
        <v>772</v>
      </c>
      <c r="F134" s="186" t="s">
        <v>773</v>
      </c>
      <c r="G134" s="187" t="s">
        <v>167</v>
      </c>
      <c r="H134" s="188">
        <v>208.16</v>
      </c>
      <c r="I134" s="189"/>
      <c r="J134" s="188">
        <f t="shared" si="0"/>
        <v>0</v>
      </c>
      <c r="K134" s="190"/>
      <c r="L134" s="36"/>
      <c r="M134" s="191" t="s">
        <v>1</v>
      </c>
      <c r="N134" s="192" t="s">
        <v>43</v>
      </c>
      <c r="O134" s="68"/>
      <c r="P134" s="193">
        <f t="shared" si="1"/>
        <v>0</v>
      </c>
      <c r="Q134" s="193">
        <v>0</v>
      </c>
      <c r="R134" s="193">
        <f t="shared" si="2"/>
        <v>0</v>
      </c>
      <c r="S134" s="193">
        <v>0</v>
      </c>
      <c r="T134" s="19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168</v>
      </c>
      <c r="AT134" s="195" t="s">
        <v>164</v>
      </c>
      <c r="AU134" s="195" t="s">
        <v>169</v>
      </c>
      <c r="AY134" s="14" t="s">
        <v>161</v>
      </c>
      <c r="BE134" s="196">
        <f t="shared" si="4"/>
        <v>0</v>
      </c>
      <c r="BF134" s="196">
        <f t="shared" si="5"/>
        <v>0</v>
      </c>
      <c r="BG134" s="196">
        <f t="shared" si="6"/>
        <v>0</v>
      </c>
      <c r="BH134" s="196">
        <f t="shared" si="7"/>
        <v>0</v>
      </c>
      <c r="BI134" s="196">
        <f t="shared" si="8"/>
        <v>0</v>
      </c>
      <c r="BJ134" s="14" t="s">
        <v>169</v>
      </c>
      <c r="BK134" s="197">
        <f t="shared" si="9"/>
        <v>0</v>
      </c>
      <c r="BL134" s="14" t="s">
        <v>168</v>
      </c>
      <c r="BM134" s="195" t="s">
        <v>2440</v>
      </c>
    </row>
    <row r="135" spans="1:65" s="2" customFormat="1" ht="21.75" customHeight="1">
      <c r="A135" s="31"/>
      <c r="B135" s="32"/>
      <c r="C135" s="184" t="s">
        <v>175</v>
      </c>
      <c r="D135" s="184" t="s">
        <v>164</v>
      </c>
      <c r="E135" s="185" t="s">
        <v>2355</v>
      </c>
      <c r="F135" s="186" t="s">
        <v>2356</v>
      </c>
      <c r="G135" s="187" t="s">
        <v>173</v>
      </c>
      <c r="H135" s="188">
        <v>1589.2</v>
      </c>
      <c r="I135" s="189"/>
      <c r="J135" s="188">
        <f t="shared" si="0"/>
        <v>0</v>
      </c>
      <c r="K135" s="190"/>
      <c r="L135" s="36"/>
      <c r="M135" s="191" t="s">
        <v>1</v>
      </c>
      <c r="N135" s="192" t="s">
        <v>43</v>
      </c>
      <c r="O135" s="68"/>
      <c r="P135" s="193">
        <f t="shared" si="1"/>
        <v>0</v>
      </c>
      <c r="Q135" s="193">
        <v>9.7000000000000005E-4</v>
      </c>
      <c r="R135" s="193">
        <f t="shared" si="2"/>
        <v>1.5415240000000001</v>
      </c>
      <c r="S135" s="193">
        <v>0</v>
      </c>
      <c r="T135" s="19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168</v>
      </c>
      <c r="AT135" s="195" t="s">
        <v>164</v>
      </c>
      <c r="AU135" s="195" t="s">
        <v>169</v>
      </c>
      <c r="AY135" s="14" t="s">
        <v>161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14" t="s">
        <v>169</v>
      </c>
      <c r="BK135" s="197">
        <f t="shared" si="9"/>
        <v>0</v>
      </c>
      <c r="BL135" s="14" t="s">
        <v>168</v>
      </c>
      <c r="BM135" s="195" t="s">
        <v>2441</v>
      </c>
    </row>
    <row r="136" spans="1:65" s="2" customFormat="1" ht="21.75" customHeight="1">
      <c r="A136" s="31"/>
      <c r="B136" s="32"/>
      <c r="C136" s="184" t="s">
        <v>190</v>
      </c>
      <c r="D136" s="184" t="s">
        <v>164</v>
      </c>
      <c r="E136" s="185" t="s">
        <v>2442</v>
      </c>
      <c r="F136" s="186" t="s">
        <v>2443</v>
      </c>
      <c r="G136" s="187" t="s">
        <v>173</v>
      </c>
      <c r="H136" s="188">
        <v>218</v>
      </c>
      <c r="I136" s="189"/>
      <c r="J136" s="188">
        <f t="shared" si="0"/>
        <v>0</v>
      </c>
      <c r="K136" s="190"/>
      <c r="L136" s="36"/>
      <c r="M136" s="191" t="s">
        <v>1</v>
      </c>
      <c r="N136" s="192" t="s">
        <v>43</v>
      </c>
      <c r="O136" s="68"/>
      <c r="P136" s="193">
        <f t="shared" si="1"/>
        <v>0</v>
      </c>
      <c r="Q136" s="193">
        <v>8.4999999999999995E-4</v>
      </c>
      <c r="R136" s="193">
        <f t="shared" si="2"/>
        <v>0.18529999999999999</v>
      </c>
      <c r="S136" s="193">
        <v>0</v>
      </c>
      <c r="T136" s="19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168</v>
      </c>
      <c r="AT136" s="195" t="s">
        <v>164</v>
      </c>
      <c r="AU136" s="195" t="s">
        <v>169</v>
      </c>
      <c r="AY136" s="14" t="s">
        <v>161</v>
      </c>
      <c r="BE136" s="196">
        <f t="shared" si="4"/>
        <v>0</v>
      </c>
      <c r="BF136" s="196">
        <f t="shared" si="5"/>
        <v>0</v>
      </c>
      <c r="BG136" s="196">
        <f t="shared" si="6"/>
        <v>0</v>
      </c>
      <c r="BH136" s="196">
        <f t="shared" si="7"/>
        <v>0</v>
      </c>
      <c r="BI136" s="196">
        <f t="shared" si="8"/>
        <v>0</v>
      </c>
      <c r="BJ136" s="14" t="s">
        <v>169</v>
      </c>
      <c r="BK136" s="197">
        <f t="shared" si="9"/>
        <v>0</v>
      </c>
      <c r="BL136" s="14" t="s">
        <v>168</v>
      </c>
      <c r="BM136" s="195" t="s">
        <v>2444</v>
      </c>
    </row>
    <row r="137" spans="1:65" s="2" customFormat="1" ht="21.75" customHeight="1">
      <c r="A137" s="31"/>
      <c r="B137" s="32"/>
      <c r="C137" s="184" t="s">
        <v>194</v>
      </c>
      <c r="D137" s="184" t="s">
        <v>164</v>
      </c>
      <c r="E137" s="185" t="s">
        <v>2358</v>
      </c>
      <c r="F137" s="186" t="s">
        <v>2359</v>
      </c>
      <c r="G137" s="187" t="s">
        <v>173</v>
      </c>
      <c r="H137" s="188">
        <v>1589.2</v>
      </c>
      <c r="I137" s="189"/>
      <c r="J137" s="188">
        <f t="shared" si="0"/>
        <v>0</v>
      </c>
      <c r="K137" s="190"/>
      <c r="L137" s="36"/>
      <c r="M137" s="191" t="s">
        <v>1</v>
      </c>
      <c r="N137" s="192" t="s">
        <v>43</v>
      </c>
      <c r="O137" s="68"/>
      <c r="P137" s="193">
        <f t="shared" si="1"/>
        <v>0</v>
      </c>
      <c r="Q137" s="193">
        <v>0</v>
      </c>
      <c r="R137" s="193">
        <f t="shared" si="2"/>
        <v>0</v>
      </c>
      <c r="S137" s="193">
        <v>0</v>
      </c>
      <c r="T137" s="19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168</v>
      </c>
      <c r="AT137" s="195" t="s">
        <v>164</v>
      </c>
      <c r="AU137" s="195" t="s">
        <v>169</v>
      </c>
      <c r="AY137" s="14" t="s">
        <v>161</v>
      </c>
      <c r="BE137" s="196">
        <f t="shared" si="4"/>
        <v>0</v>
      </c>
      <c r="BF137" s="196">
        <f t="shared" si="5"/>
        <v>0</v>
      </c>
      <c r="BG137" s="196">
        <f t="shared" si="6"/>
        <v>0</v>
      </c>
      <c r="BH137" s="196">
        <f t="shared" si="7"/>
        <v>0</v>
      </c>
      <c r="BI137" s="196">
        <f t="shared" si="8"/>
        <v>0</v>
      </c>
      <c r="BJ137" s="14" t="s">
        <v>169</v>
      </c>
      <c r="BK137" s="197">
        <f t="shared" si="9"/>
        <v>0</v>
      </c>
      <c r="BL137" s="14" t="s">
        <v>168</v>
      </c>
      <c r="BM137" s="195" t="s">
        <v>2445</v>
      </c>
    </row>
    <row r="138" spans="1:65" s="2" customFormat="1" ht="21.75" customHeight="1">
      <c r="A138" s="31"/>
      <c r="B138" s="32"/>
      <c r="C138" s="184" t="s">
        <v>198</v>
      </c>
      <c r="D138" s="184" t="s">
        <v>164</v>
      </c>
      <c r="E138" s="185" t="s">
        <v>2446</v>
      </c>
      <c r="F138" s="186" t="s">
        <v>2447</v>
      </c>
      <c r="G138" s="187" t="s">
        <v>173</v>
      </c>
      <c r="H138" s="188">
        <v>218</v>
      </c>
      <c r="I138" s="189"/>
      <c r="J138" s="188">
        <f t="shared" si="0"/>
        <v>0</v>
      </c>
      <c r="K138" s="190"/>
      <c r="L138" s="36"/>
      <c r="M138" s="191" t="s">
        <v>1</v>
      </c>
      <c r="N138" s="192" t="s">
        <v>43</v>
      </c>
      <c r="O138" s="68"/>
      <c r="P138" s="193">
        <f t="shared" si="1"/>
        <v>0</v>
      </c>
      <c r="Q138" s="193">
        <v>6.2300000000000003E-3</v>
      </c>
      <c r="R138" s="193">
        <f t="shared" si="2"/>
        <v>1.3581400000000001</v>
      </c>
      <c r="S138" s="193">
        <v>0</v>
      </c>
      <c r="T138" s="19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168</v>
      </c>
      <c r="AT138" s="195" t="s">
        <v>164</v>
      </c>
      <c r="AU138" s="195" t="s">
        <v>169</v>
      </c>
      <c r="AY138" s="14" t="s">
        <v>161</v>
      </c>
      <c r="BE138" s="196">
        <f t="shared" si="4"/>
        <v>0</v>
      </c>
      <c r="BF138" s="196">
        <f t="shared" si="5"/>
        <v>0</v>
      </c>
      <c r="BG138" s="196">
        <f t="shared" si="6"/>
        <v>0</v>
      </c>
      <c r="BH138" s="196">
        <f t="shared" si="7"/>
        <v>0</v>
      </c>
      <c r="BI138" s="196">
        <f t="shared" si="8"/>
        <v>0</v>
      </c>
      <c r="BJ138" s="14" t="s">
        <v>169</v>
      </c>
      <c r="BK138" s="197">
        <f t="shared" si="9"/>
        <v>0</v>
      </c>
      <c r="BL138" s="14" t="s">
        <v>168</v>
      </c>
      <c r="BM138" s="195" t="s">
        <v>2448</v>
      </c>
    </row>
    <row r="139" spans="1:65" s="2" customFormat="1" ht="33" customHeight="1">
      <c r="A139" s="31"/>
      <c r="B139" s="32"/>
      <c r="C139" s="184" t="s">
        <v>202</v>
      </c>
      <c r="D139" s="184" t="s">
        <v>164</v>
      </c>
      <c r="E139" s="185" t="s">
        <v>2449</v>
      </c>
      <c r="F139" s="186" t="s">
        <v>2450</v>
      </c>
      <c r="G139" s="187" t="s">
        <v>167</v>
      </c>
      <c r="H139" s="188">
        <v>510.83199999999999</v>
      </c>
      <c r="I139" s="189"/>
      <c r="J139" s="188">
        <f t="shared" si="0"/>
        <v>0</v>
      </c>
      <c r="K139" s="190"/>
      <c r="L139" s="36"/>
      <c r="M139" s="191" t="s">
        <v>1</v>
      </c>
      <c r="N139" s="192" t="s">
        <v>43</v>
      </c>
      <c r="O139" s="68"/>
      <c r="P139" s="193">
        <f t="shared" si="1"/>
        <v>0</v>
      </c>
      <c r="Q139" s="193">
        <v>0</v>
      </c>
      <c r="R139" s="193">
        <f t="shared" si="2"/>
        <v>0</v>
      </c>
      <c r="S139" s="193">
        <v>0</v>
      </c>
      <c r="T139" s="194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5" t="s">
        <v>168</v>
      </c>
      <c r="AT139" s="195" t="s">
        <v>164</v>
      </c>
      <c r="AU139" s="195" t="s">
        <v>169</v>
      </c>
      <c r="AY139" s="14" t="s">
        <v>161</v>
      </c>
      <c r="BE139" s="196">
        <f t="shared" si="4"/>
        <v>0</v>
      </c>
      <c r="BF139" s="196">
        <f t="shared" si="5"/>
        <v>0</v>
      </c>
      <c r="BG139" s="196">
        <f t="shared" si="6"/>
        <v>0</v>
      </c>
      <c r="BH139" s="196">
        <f t="shared" si="7"/>
        <v>0</v>
      </c>
      <c r="BI139" s="196">
        <f t="shared" si="8"/>
        <v>0</v>
      </c>
      <c r="BJ139" s="14" t="s">
        <v>169</v>
      </c>
      <c r="BK139" s="197">
        <f t="shared" si="9"/>
        <v>0</v>
      </c>
      <c r="BL139" s="14" t="s">
        <v>168</v>
      </c>
      <c r="BM139" s="195" t="s">
        <v>2451</v>
      </c>
    </row>
    <row r="140" spans="1:65" s="2" customFormat="1" ht="44.25" customHeight="1">
      <c r="A140" s="31"/>
      <c r="B140" s="32"/>
      <c r="C140" s="184" t="s">
        <v>206</v>
      </c>
      <c r="D140" s="184" t="s">
        <v>164</v>
      </c>
      <c r="E140" s="185" t="s">
        <v>2452</v>
      </c>
      <c r="F140" s="186" t="s">
        <v>2453</v>
      </c>
      <c r="G140" s="187" t="s">
        <v>167</v>
      </c>
      <c r="H140" s="188">
        <v>13792.464</v>
      </c>
      <c r="I140" s="189"/>
      <c r="J140" s="188">
        <f t="shared" si="0"/>
        <v>0</v>
      </c>
      <c r="K140" s="190"/>
      <c r="L140" s="36"/>
      <c r="M140" s="191" t="s">
        <v>1</v>
      </c>
      <c r="N140" s="192" t="s">
        <v>43</v>
      </c>
      <c r="O140" s="68"/>
      <c r="P140" s="193">
        <f t="shared" si="1"/>
        <v>0</v>
      </c>
      <c r="Q140" s="193">
        <v>0</v>
      </c>
      <c r="R140" s="193">
        <f t="shared" si="2"/>
        <v>0</v>
      </c>
      <c r="S140" s="193">
        <v>0</v>
      </c>
      <c r="T140" s="194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5" t="s">
        <v>168</v>
      </c>
      <c r="AT140" s="195" t="s">
        <v>164</v>
      </c>
      <c r="AU140" s="195" t="s">
        <v>169</v>
      </c>
      <c r="AY140" s="14" t="s">
        <v>161</v>
      </c>
      <c r="BE140" s="196">
        <f t="shared" si="4"/>
        <v>0</v>
      </c>
      <c r="BF140" s="196">
        <f t="shared" si="5"/>
        <v>0</v>
      </c>
      <c r="BG140" s="196">
        <f t="shared" si="6"/>
        <v>0</v>
      </c>
      <c r="BH140" s="196">
        <f t="shared" si="7"/>
        <v>0</v>
      </c>
      <c r="BI140" s="196">
        <f t="shared" si="8"/>
        <v>0</v>
      </c>
      <c r="BJ140" s="14" t="s">
        <v>169</v>
      </c>
      <c r="BK140" s="197">
        <f t="shared" si="9"/>
        <v>0</v>
      </c>
      <c r="BL140" s="14" t="s">
        <v>168</v>
      </c>
      <c r="BM140" s="195" t="s">
        <v>2454</v>
      </c>
    </row>
    <row r="141" spans="1:65" s="2" customFormat="1" ht="21.75" customHeight="1">
      <c r="A141" s="31"/>
      <c r="B141" s="32"/>
      <c r="C141" s="184" t="s">
        <v>210</v>
      </c>
      <c r="D141" s="184" t="s">
        <v>164</v>
      </c>
      <c r="E141" s="185" t="s">
        <v>2455</v>
      </c>
      <c r="F141" s="186" t="s">
        <v>2456</v>
      </c>
      <c r="G141" s="187" t="s">
        <v>167</v>
      </c>
      <c r="H141" s="188">
        <v>510.83199999999999</v>
      </c>
      <c r="I141" s="189"/>
      <c r="J141" s="188">
        <f t="shared" si="0"/>
        <v>0</v>
      </c>
      <c r="K141" s="190"/>
      <c r="L141" s="36"/>
      <c r="M141" s="191" t="s">
        <v>1</v>
      </c>
      <c r="N141" s="192" t="s">
        <v>43</v>
      </c>
      <c r="O141" s="68"/>
      <c r="P141" s="193">
        <f t="shared" si="1"/>
        <v>0</v>
      </c>
      <c r="Q141" s="193">
        <v>0</v>
      </c>
      <c r="R141" s="193">
        <f t="shared" si="2"/>
        <v>0</v>
      </c>
      <c r="S141" s="193">
        <v>0</v>
      </c>
      <c r="T141" s="194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168</v>
      </c>
      <c r="AT141" s="195" t="s">
        <v>164</v>
      </c>
      <c r="AU141" s="195" t="s">
        <v>169</v>
      </c>
      <c r="AY141" s="14" t="s">
        <v>161</v>
      </c>
      <c r="BE141" s="196">
        <f t="shared" si="4"/>
        <v>0</v>
      </c>
      <c r="BF141" s="196">
        <f t="shared" si="5"/>
        <v>0</v>
      </c>
      <c r="BG141" s="196">
        <f t="shared" si="6"/>
        <v>0</v>
      </c>
      <c r="BH141" s="196">
        <f t="shared" si="7"/>
        <v>0</v>
      </c>
      <c r="BI141" s="196">
        <f t="shared" si="8"/>
        <v>0</v>
      </c>
      <c r="BJ141" s="14" t="s">
        <v>169</v>
      </c>
      <c r="BK141" s="197">
        <f t="shared" si="9"/>
        <v>0</v>
      </c>
      <c r="BL141" s="14" t="s">
        <v>168</v>
      </c>
      <c r="BM141" s="195" t="s">
        <v>2457</v>
      </c>
    </row>
    <row r="142" spans="1:65" s="2" customFormat="1" ht="21.75" customHeight="1">
      <c r="A142" s="31"/>
      <c r="B142" s="32"/>
      <c r="C142" s="184" t="s">
        <v>214</v>
      </c>
      <c r="D142" s="184" t="s">
        <v>164</v>
      </c>
      <c r="E142" s="185" t="s">
        <v>2458</v>
      </c>
      <c r="F142" s="186" t="s">
        <v>2459</v>
      </c>
      <c r="G142" s="187" t="s">
        <v>167</v>
      </c>
      <c r="H142" s="188">
        <v>510.83199999999999</v>
      </c>
      <c r="I142" s="189"/>
      <c r="J142" s="188">
        <f t="shared" si="0"/>
        <v>0</v>
      </c>
      <c r="K142" s="190"/>
      <c r="L142" s="36"/>
      <c r="M142" s="191" t="s">
        <v>1</v>
      </c>
      <c r="N142" s="192" t="s">
        <v>43</v>
      </c>
      <c r="O142" s="68"/>
      <c r="P142" s="193">
        <f t="shared" si="1"/>
        <v>0</v>
      </c>
      <c r="Q142" s="193">
        <v>0</v>
      </c>
      <c r="R142" s="193">
        <f t="shared" si="2"/>
        <v>0</v>
      </c>
      <c r="S142" s="193">
        <v>0</v>
      </c>
      <c r="T142" s="194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5" t="s">
        <v>168</v>
      </c>
      <c r="AT142" s="195" t="s">
        <v>164</v>
      </c>
      <c r="AU142" s="195" t="s">
        <v>169</v>
      </c>
      <c r="AY142" s="14" t="s">
        <v>161</v>
      </c>
      <c r="BE142" s="196">
        <f t="shared" si="4"/>
        <v>0</v>
      </c>
      <c r="BF142" s="196">
        <f t="shared" si="5"/>
        <v>0</v>
      </c>
      <c r="BG142" s="196">
        <f t="shared" si="6"/>
        <v>0</v>
      </c>
      <c r="BH142" s="196">
        <f t="shared" si="7"/>
        <v>0</v>
      </c>
      <c r="BI142" s="196">
        <f t="shared" si="8"/>
        <v>0</v>
      </c>
      <c r="BJ142" s="14" t="s">
        <v>169</v>
      </c>
      <c r="BK142" s="197">
        <f t="shared" si="9"/>
        <v>0</v>
      </c>
      <c r="BL142" s="14" t="s">
        <v>168</v>
      </c>
      <c r="BM142" s="195" t="s">
        <v>2460</v>
      </c>
    </row>
    <row r="143" spans="1:65" s="2" customFormat="1" ht="21.75" customHeight="1">
      <c r="A143" s="31"/>
      <c r="B143" s="32"/>
      <c r="C143" s="184" t="s">
        <v>218</v>
      </c>
      <c r="D143" s="184" t="s">
        <v>164</v>
      </c>
      <c r="E143" s="185" t="s">
        <v>790</v>
      </c>
      <c r="F143" s="186" t="s">
        <v>791</v>
      </c>
      <c r="G143" s="187" t="s">
        <v>352</v>
      </c>
      <c r="H143" s="188">
        <v>766.24800000000005</v>
      </c>
      <c r="I143" s="189"/>
      <c r="J143" s="188">
        <f t="shared" si="0"/>
        <v>0</v>
      </c>
      <c r="K143" s="190"/>
      <c r="L143" s="36"/>
      <c r="M143" s="191" t="s">
        <v>1</v>
      </c>
      <c r="N143" s="192" t="s">
        <v>43</v>
      </c>
      <c r="O143" s="68"/>
      <c r="P143" s="193">
        <f t="shared" si="1"/>
        <v>0</v>
      </c>
      <c r="Q143" s="193">
        <v>0</v>
      </c>
      <c r="R143" s="193">
        <f t="shared" si="2"/>
        <v>0</v>
      </c>
      <c r="S143" s="193">
        <v>0</v>
      </c>
      <c r="T143" s="194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5" t="s">
        <v>168</v>
      </c>
      <c r="AT143" s="195" t="s">
        <v>164</v>
      </c>
      <c r="AU143" s="195" t="s">
        <v>169</v>
      </c>
      <c r="AY143" s="14" t="s">
        <v>161</v>
      </c>
      <c r="BE143" s="196">
        <f t="shared" si="4"/>
        <v>0</v>
      </c>
      <c r="BF143" s="196">
        <f t="shared" si="5"/>
        <v>0</v>
      </c>
      <c r="BG143" s="196">
        <f t="shared" si="6"/>
        <v>0</v>
      </c>
      <c r="BH143" s="196">
        <f t="shared" si="7"/>
        <v>0</v>
      </c>
      <c r="BI143" s="196">
        <f t="shared" si="8"/>
        <v>0</v>
      </c>
      <c r="BJ143" s="14" t="s">
        <v>169</v>
      </c>
      <c r="BK143" s="197">
        <f t="shared" si="9"/>
        <v>0</v>
      </c>
      <c r="BL143" s="14" t="s">
        <v>168</v>
      </c>
      <c r="BM143" s="195" t="s">
        <v>2461</v>
      </c>
    </row>
    <row r="144" spans="1:65" s="2" customFormat="1" ht="33" customHeight="1">
      <c r="A144" s="31"/>
      <c r="B144" s="32"/>
      <c r="C144" s="184" t="s">
        <v>222</v>
      </c>
      <c r="D144" s="184" t="s">
        <v>164</v>
      </c>
      <c r="E144" s="185" t="s">
        <v>2462</v>
      </c>
      <c r="F144" s="186" t="s">
        <v>2463</v>
      </c>
      <c r="G144" s="187" t="s">
        <v>167</v>
      </c>
      <c r="H144" s="188">
        <v>548.41600000000005</v>
      </c>
      <c r="I144" s="189"/>
      <c r="J144" s="188">
        <f t="shared" si="0"/>
        <v>0</v>
      </c>
      <c r="K144" s="190"/>
      <c r="L144" s="36"/>
      <c r="M144" s="191" t="s">
        <v>1</v>
      </c>
      <c r="N144" s="192" t="s">
        <v>43</v>
      </c>
      <c r="O144" s="68"/>
      <c r="P144" s="193">
        <f t="shared" si="1"/>
        <v>0</v>
      </c>
      <c r="Q144" s="193">
        <v>0</v>
      </c>
      <c r="R144" s="193">
        <f t="shared" si="2"/>
        <v>0</v>
      </c>
      <c r="S144" s="193">
        <v>0</v>
      </c>
      <c r="T144" s="194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5" t="s">
        <v>168</v>
      </c>
      <c r="AT144" s="195" t="s">
        <v>164</v>
      </c>
      <c r="AU144" s="195" t="s">
        <v>169</v>
      </c>
      <c r="AY144" s="14" t="s">
        <v>161</v>
      </c>
      <c r="BE144" s="196">
        <f t="shared" si="4"/>
        <v>0</v>
      </c>
      <c r="BF144" s="196">
        <f t="shared" si="5"/>
        <v>0</v>
      </c>
      <c r="BG144" s="196">
        <f t="shared" si="6"/>
        <v>0</v>
      </c>
      <c r="BH144" s="196">
        <f t="shared" si="7"/>
        <v>0</v>
      </c>
      <c r="BI144" s="196">
        <f t="shared" si="8"/>
        <v>0</v>
      </c>
      <c r="BJ144" s="14" t="s">
        <v>169</v>
      </c>
      <c r="BK144" s="197">
        <f t="shared" si="9"/>
        <v>0</v>
      </c>
      <c r="BL144" s="14" t="s">
        <v>168</v>
      </c>
      <c r="BM144" s="195" t="s">
        <v>2464</v>
      </c>
    </row>
    <row r="145" spans="1:65" s="2" customFormat="1" ht="21.75" customHeight="1">
      <c r="A145" s="31"/>
      <c r="B145" s="32"/>
      <c r="C145" s="184" t="s">
        <v>226</v>
      </c>
      <c r="D145" s="184" t="s">
        <v>164</v>
      </c>
      <c r="E145" s="185" t="s">
        <v>2377</v>
      </c>
      <c r="F145" s="186" t="s">
        <v>2378</v>
      </c>
      <c r="G145" s="187" t="s">
        <v>167</v>
      </c>
      <c r="H145" s="188">
        <v>139.85</v>
      </c>
      <c r="I145" s="189"/>
      <c r="J145" s="188">
        <f t="shared" si="0"/>
        <v>0</v>
      </c>
      <c r="K145" s="190"/>
      <c r="L145" s="36"/>
      <c r="M145" s="191" t="s">
        <v>1</v>
      </c>
      <c r="N145" s="192" t="s">
        <v>43</v>
      </c>
      <c r="O145" s="68"/>
      <c r="P145" s="193">
        <f t="shared" si="1"/>
        <v>0</v>
      </c>
      <c r="Q145" s="193">
        <v>0</v>
      </c>
      <c r="R145" s="193">
        <f t="shared" si="2"/>
        <v>0</v>
      </c>
      <c r="S145" s="193">
        <v>0</v>
      </c>
      <c r="T145" s="194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168</v>
      </c>
      <c r="AT145" s="195" t="s">
        <v>164</v>
      </c>
      <c r="AU145" s="195" t="s">
        <v>169</v>
      </c>
      <c r="AY145" s="14" t="s">
        <v>161</v>
      </c>
      <c r="BE145" s="196">
        <f t="shared" si="4"/>
        <v>0</v>
      </c>
      <c r="BF145" s="196">
        <f t="shared" si="5"/>
        <v>0</v>
      </c>
      <c r="BG145" s="196">
        <f t="shared" si="6"/>
        <v>0</v>
      </c>
      <c r="BH145" s="196">
        <f t="shared" si="7"/>
        <v>0</v>
      </c>
      <c r="BI145" s="196">
        <f t="shared" si="8"/>
        <v>0</v>
      </c>
      <c r="BJ145" s="14" t="s">
        <v>169</v>
      </c>
      <c r="BK145" s="197">
        <f t="shared" si="9"/>
        <v>0</v>
      </c>
      <c r="BL145" s="14" t="s">
        <v>168</v>
      </c>
      <c r="BM145" s="195" t="s">
        <v>2465</v>
      </c>
    </row>
    <row r="146" spans="1:65" s="2" customFormat="1" ht="16.5" customHeight="1">
      <c r="A146" s="31"/>
      <c r="B146" s="32"/>
      <c r="C146" s="198" t="s">
        <v>230</v>
      </c>
      <c r="D146" s="198" t="s">
        <v>272</v>
      </c>
      <c r="E146" s="199" t="s">
        <v>2380</v>
      </c>
      <c r="F146" s="200" t="s">
        <v>2381</v>
      </c>
      <c r="G146" s="201" t="s">
        <v>352</v>
      </c>
      <c r="H146" s="202">
        <v>237.745</v>
      </c>
      <c r="I146" s="203"/>
      <c r="J146" s="202">
        <f t="shared" si="0"/>
        <v>0</v>
      </c>
      <c r="K146" s="204"/>
      <c r="L146" s="205"/>
      <c r="M146" s="206" t="s">
        <v>1</v>
      </c>
      <c r="N146" s="207" t="s">
        <v>43</v>
      </c>
      <c r="O146" s="68"/>
      <c r="P146" s="193">
        <f t="shared" si="1"/>
        <v>0</v>
      </c>
      <c r="Q146" s="193">
        <v>1</v>
      </c>
      <c r="R146" s="193">
        <f t="shared" si="2"/>
        <v>237.745</v>
      </c>
      <c r="S146" s="193">
        <v>0</v>
      </c>
      <c r="T146" s="194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5" t="s">
        <v>194</v>
      </c>
      <c r="AT146" s="195" t="s">
        <v>272</v>
      </c>
      <c r="AU146" s="195" t="s">
        <v>169</v>
      </c>
      <c r="AY146" s="14" t="s">
        <v>161</v>
      </c>
      <c r="BE146" s="196">
        <f t="shared" si="4"/>
        <v>0</v>
      </c>
      <c r="BF146" s="196">
        <f t="shared" si="5"/>
        <v>0</v>
      </c>
      <c r="BG146" s="196">
        <f t="shared" si="6"/>
        <v>0</v>
      </c>
      <c r="BH146" s="196">
        <f t="shared" si="7"/>
        <v>0</v>
      </c>
      <c r="BI146" s="196">
        <f t="shared" si="8"/>
        <v>0</v>
      </c>
      <c r="BJ146" s="14" t="s">
        <v>169</v>
      </c>
      <c r="BK146" s="197">
        <f t="shared" si="9"/>
        <v>0</v>
      </c>
      <c r="BL146" s="14" t="s">
        <v>168</v>
      </c>
      <c r="BM146" s="195" t="s">
        <v>2466</v>
      </c>
    </row>
    <row r="147" spans="1:65" s="12" customFormat="1" ht="22.95" customHeight="1">
      <c r="B147" s="168"/>
      <c r="C147" s="169"/>
      <c r="D147" s="170" t="s">
        <v>76</v>
      </c>
      <c r="E147" s="182" t="s">
        <v>169</v>
      </c>
      <c r="F147" s="182" t="s">
        <v>796</v>
      </c>
      <c r="G147" s="169"/>
      <c r="H147" s="169"/>
      <c r="I147" s="172"/>
      <c r="J147" s="183">
        <f>BK147</f>
        <v>0</v>
      </c>
      <c r="K147" s="169"/>
      <c r="L147" s="174"/>
      <c r="M147" s="175"/>
      <c r="N147" s="176"/>
      <c r="O147" s="176"/>
      <c r="P147" s="177">
        <f>SUM(P148:P152)</f>
        <v>0</v>
      </c>
      <c r="Q147" s="176"/>
      <c r="R147" s="177">
        <f>SUM(R148:R152)</f>
        <v>32.547608518399997</v>
      </c>
      <c r="S147" s="176"/>
      <c r="T147" s="178">
        <f>SUM(T148:T152)</f>
        <v>0</v>
      </c>
      <c r="AR147" s="179" t="s">
        <v>85</v>
      </c>
      <c r="AT147" s="180" t="s">
        <v>76</v>
      </c>
      <c r="AU147" s="180" t="s">
        <v>85</v>
      </c>
      <c r="AY147" s="179" t="s">
        <v>161</v>
      </c>
      <c r="BK147" s="181">
        <f>SUM(BK148:BK152)</f>
        <v>0</v>
      </c>
    </row>
    <row r="148" spans="1:65" s="2" customFormat="1" ht="21.75" customHeight="1">
      <c r="A148" s="31"/>
      <c r="B148" s="32"/>
      <c r="C148" s="184" t="s">
        <v>234</v>
      </c>
      <c r="D148" s="184" t="s">
        <v>164</v>
      </c>
      <c r="E148" s="185" t="s">
        <v>809</v>
      </c>
      <c r="F148" s="186" t="s">
        <v>810</v>
      </c>
      <c r="G148" s="187" t="s">
        <v>167</v>
      </c>
      <c r="H148" s="188">
        <v>13.48</v>
      </c>
      <c r="I148" s="189"/>
      <c r="J148" s="188">
        <f>ROUND(I148*H148,3)</f>
        <v>0</v>
      </c>
      <c r="K148" s="190"/>
      <c r="L148" s="36"/>
      <c r="M148" s="191" t="s">
        <v>1</v>
      </c>
      <c r="N148" s="192" t="s">
        <v>43</v>
      </c>
      <c r="O148" s="68"/>
      <c r="P148" s="193">
        <f>O148*H148</f>
        <v>0</v>
      </c>
      <c r="Q148" s="193">
        <v>2.0699999999999998</v>
      </c>
      <c r="R148" s="193">
        <f>Q148*H148</f>
        <v>27.903599999999997</v>
      </c>
      <c r="S148" s="193">
        <v>0</v>
      </c>
      <c r="T148" s="194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168</v>
      </c>
      <c r="AT148" s="195" t="s">
        <v>164</v>
      </c>
      <c r="AU148" s="195" t="s">
        <v>169</v>
      </c>
      <c r="AY148" s="14" t="s">
        <v>161</v>
      </c>
      <c r="BE148" s="196">
        <f>IF(N148="základná",J148,0)</f>
        <v>0</v>
      </c>
      <c r="BF148" s="196">
        <f>IF(N148="znížená",J148,0)</f>
        <v>0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4" t="s">
        <v>169</v>
      </c>
      <c r="BK148" s="197">
        <f>ROUND(I148*H148,3)</f>
        <v>0</v>
      </c>
      <c r="BL148" s="14" t="s">
        <v>168</v>
      </c>
      <c r="BM148" s="195" t="s">
        <v>2467</v>
      </c>
    </row>
    <row r="149" spans="1:65" s="2" customFormat="1" ht="21.75" customHeight="1">
      <c r="A149" s="31"/>
      <c r="B149" s="32"/>
      <c r="C149" s="184" t="s">
        <v>238</v>
      </c>
      <c r="D149" s="184" t="s">
        <v>164</v>
      </c>
      <c r="E149" s="185" t="s">
        <v>2468</v>
      </c>
      <c r="F149" s="186" t="s">
        <v>2469</v>
      </c>
      <c r="G149" s="187" t="s">
        <v>167</v>
      </c>
      <c r="H149" s="188">
        <v>2.1</v>
      </c>
      <c r="I149" s="189"/>
      <c r="J149" s="188">
        <f>ROUND(I149*H149,3)</f>
        <v>0</v>
      </c>
      <c r="K149" s="190"/>
      <c r="L149" s="36"/>
      <c r="M149" s="191" t="s">
        <v>1</v>
      </c>
      <c r="N149" s="192" t="s">
        <v>43</v>
      </c>
      <c r="O149" s="68"/>
      <c r="P149" s="193">
        <f>O149*H149</f>
        <v>0</v>
      </c>
      <c r="Q149" s="193">
        <v>2.1940757039999998</v>
      </c>
      <c r="R149" s="193">
        <f>Q149*H149</f>
        <v>4.6075589784000002</v>
      </c>
      <c r="S149" s="193">
        <v>0</v>
      </c>
      <c r="T149" s="194">
        <f>S149*H149</f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5" t="s">
        <v>168</v>
      </c>
      <c r="AT149" s="195" t="s">
        <v>164</v>
      </c>
      <c r="AU149" s="195" t="s">
        <v>169</v>
      </c>
      <c r="AY149" s="14" t="s">
        <v>161</v>
      </c>
      <c r="BE149" s="196">
        <f>IF(N149="základná",J149,0)</f>
        <v>0</v>
      </c>
      <c r="BF149" s="196">
        <f>IF(N149="znížená",J149,0)</f>
        <v>0</v>
      </c>
      <c r="BG149" s="196">
        <f>IF(N149="zákl. prenesená",J149,0)</f>
        <v>0</v>
      </c>
      <c r="BH149" s="196">
        <f>IF(N149="zníž. prenesená",J149,0)</f>
        <v>0</v>
      </c>
      <c r="BI149" s="196">
        <f>IF(N149="nulová",J149,0)</f>
        <v>0</v>
      </c>
      <c r="BJ149" s="14" t="s">
        <v>169</v>
      </c>
      <c r="BK149" s="197">
        <f>ROUND(I149*H149,3)</f>
        <v>0</v>
      </c>
      <c r="BL149" s="14" t="s">
        <v>168</v>
      </c>
      <c r="BM149" s="195" t="s">
        <v>2470</v>
      </c>
    </row>
    <row r="150" spans="1:65" s="2" customFormat="1" ht="21.75" customHeight="1">
      <c r="A150" s="31"/>
      <c r="B150" s="32"/>
      <c r="C150" s="184" t="s">
        <v>7</v>
      </c>
      <c r="D150" s="184" t="s">
        <v>164</v>
      </c>
      <c r="E150" s="185" t="s">
        <v>2471</v>
      </c>
      <c r="F150" s="186" t="s">
        <v>2472</v>
      </c>
      <c r="G150" s="187" t="s">
        <v>173</v>
      </c>
      <c r="H150" s="188">
        <v>3.3</v>
      </c>
      <c r="I150" s="189"/>
      <c r="J150" s="188">
        <f>ROUND(I150*H150,3)</f>
        <v>0</v>
      </c>
      <c r="K150" s="190"/>
      <c r="L150" s="36"/>
      <c r="M150" s="191" t="s">
        <v>1</v>
      </c>
      <c r="N150" s="192" t="s">
        <v>43</v>
      </c>
      <c r="O150" s="68"/>
      <c r="P150" s="193">
        <f>O150*H150</f>
        <v>0</v>
      </c>
      <c r="Q150" s="193">
        <v>6.7000000000000002E-4</v>
      </c>
      <c r="R150" s="193">
        <f>Q150*H150</f>
        <v>2.2109999999999999E-3</v>
      </c>
      <c r="S150" s="193">
        <v>0</v>
      </c>
      <c r="T150" s="194">
        <f>S150*H150</f>
        <v>0</v>
      </c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R150" s="195" t="s">
        <v>168</v>
      </c>
      <c r="AT150" s="195" t="s">
        <v>164</v>
      </c>
      <c r="AU150" s="195" t="s">
        <v>169</v>
      </c>
      <c r="AY150" s="14" t="s">
        <v>161</v>
      </c>
      <c r="BE150" s="196">
        <f>IF(N150="základná",J150,0)</f>
        <v>0</v>
      </c>
      <c r="BF150" s="196">
        <f>IF(N150="znížená",J150,0)</f>
        <v>0</v>
      </c>
      <c r="BG150" s="196">
        <f>IF(N150="zákl. prenesená",J150,0)</f>
        <v>0</v>
      </c>
      <c r="BH150" s="196">
        <f>IF(N150="zníž. prenesená",J150,0)</f>
        <v>0</v>
      </c>
      <c r="BI150" s="196">
        <f>IF(N150="nulová",J150,0)</f>
        <v>0</v>
      </c>
      <c r="BJ150" s="14" t="s">
        <v>169</v>
      </c>
      <c r="BK150" s="197">
        <f>ROUND(I150*H150,3)</f>
        <v>0</v>
      </c>
      <c r="BL150" s="14" t="s">
        <v>168</v>
      </c>
      <c r="BM150" s="195" t="s">
        <v>2473</v>
      </c>
    </row>
    <row r="151" spans="1:65" s="2" customFormat="1" ht="21.75" customHeight="1">
      <c r="A151" s="31"/>
      <c r="B151" s="32"/>
      <c r="C151" s="184" t="s">
        <v>246</v>
      </c>
      <c r="D151" s="184" t="s">
        <v>164</v>
      </c>
      <c r="E151" s="185" t="s">
        <v>2474</v>
      </c>
      <c r="F151" s="186" t="s">
        <v>2475</v>
      </c>
      <c r="G151" s="187" t="s">
        <v>173</v>
      </c>
      <c r="H151" s="188">
        <v>3.3</v>
      </c>
      <c r="I151" s="189"/>
      <c r="J151" s="188">
        <f>ROUND(I151*H151,3)</f>
        <v>0</v>
      </c>
      <c r="K151" s="190"/>
      <c r="L151" s="36"/>
      <c r="M151" s="191" t="s">
        <v>1</v>
      </c>
      <c r="N151" s="192" t="s">
        <v>43</v>
      </c>
      <c r="O151" s="68"/>
      <c r="P151" s="193">
        <f>O151*H151</f>
        <v>0</v>
      </c>
      <c r="Q151" s="193">
        <v>0</v>
      </c>
      <c r="R151" s="193">
        <f>Q151*H151</f>
        <v>0</v>
      </c>
      <c r="S151" s="193">
        <v>0</v>
      </c>
      <c r="T151" s="194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5" t="s">
        <v>168</v>
      </c>
      <c r="AT151" s="195" t="s">
        <v>164</v>
      </c>
      <c r="AU151" s="195" t="s">
        <v>169</v>
      </c>
      <c r="AY151" s="14" t="s">
        <v>161</v>
      </c>
      <c r="BE151" s="196">
        <f>IF(N151="základná",J151,0)</f>
        <v>0</v>
      </c>
      <c r="BF151" s="196">
        <f>IF(N151="znížená",J151,0)</f>
        <v>0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4" t="s">
        <v>169</v>
      </c>
      <c r="BK151" s="197">
        <f>ROUND(I151*H151,3)</f>
        <v>0</v>
      </c>
      <c r="BL151" s="14" t="s">
        <v>168</v>
      </c>
      <c r="BM151" s="195" t="s">
        <v>2476</v>
      </c>
    </row>
    <row r="152" spans="1:65" s="2" customFormat="1" ht="33" customHeight="1">
      <c r="A152" s="31"/>
      <c r="B152" s="32"/>
      <c r="C152" s="184" t="s">
        <v>250</v>
      </c>
      <c r="D152" s="184" t="s">
        <v>164</v>
      </c>
      <c r="E152" s="185" t="s">
        <v>2477</v>
      </c>
      <c r="F152" s="186" t="s">
        <v>2478</v>
      </c>
      <c r="G152" s="187" t="s">
        <v>173</v>
      </c>
      <c r="H152" s="188">
        <v>14</v>
      </c>
      <c r="I152" s="189"/>
      <c r="J152" s="188">
        <f>ROUND(I152*H152,3)</f>
        <v>0</v>
      </c>
      <c r="K152" s="190"/>
      <c r="L152" s="36"/>
      <c r="M152" s="191" t="s">
        <v>1</v>
      </c>
      <c r="N152" s="192" t="s">
        <v>43</v>
      </c>
      <c r="O152" s="68"/>
      <c r="P152" s="193">
        <f>O152*H152</f>
        <v>0</v>
      </c>
      <c r="Q152" s="193">
        <v>2.44561E-3</v>
      </c>
      <c r="R152" s="193">
        <f>Q152*H152</f>
        <v>3.4238539999999998E-2</v>
      </c>
      <c r="S152" s="193">
        <v>0</v>
      </c>
      <c r="T152" s="194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95" t="s">
        <v>168</v>
      </c>
      <c r="AT152" s="195" t="s">
        <v>164</v>
      </c>
      <c r="AU152" s="195" t="s">
        <v>169</v>
      </c>
      <c r="AY152" s="14" t="s">
        <v>161</v>
      </c>
      <c r="BE152" s="196">
        <f>IF(N152="základná",J152,0)</f>
        <v>0</v>
      </c>
      <c r="BF152" s="196">
        <f>IF(N152="znížená",J152,0)</f>
        <v>0</v>
      </c>
      <c r="BG152" s="196">
        <f>IF(N152="zákl. prenesená",J152,0)</f>
        <v>0</v>
      </c>
      <c r="BH152" s="196">
        <f>IF(N152="zníž. prenesená",J152,0)</f>
        <v>0</v>
      </c>
      <c r="BI152" s="196">
        <f>IF(N152="nulová",J152,0)</f>
        <v>0</v>
      </c>
      <c r="BJ152" s="14" t="s">
        <v>169</v>
      </c>
      <c r="BK152" s="197">
        <f>ROUND(I152*H152,3)</f>
        <v>0</v>
      </c>
      <c r="BL152" s="14" t="s">
        <v>168</v>
      </c>
      <c r="BM152" s="195" t="s">
        <v>2479</v>
      </c>
    </row>
    <row r="153" spans="1:65" s="12" customFormat="1" ht="22.95" customHeight="1">
      <c r="B153" s="168"/>
      <c r="C153" s="169"/>
      <c r="D153" s="170" t="s">
        <v>76</v>
      </c>
      <c r="E153" s="182" t="s">
        <v>162</v>
      </c>
      <c r="F153" s="182" t="s">
        <v>163</v>
      </c>
      <c r="G153" s="169"/>
      <c r="H153" s="169"/>
      <c r="I153" s="172"/>
      <c r="J153" s="183">
        <f>BK153</f>
        <v>0</v>
      </c>
      <c r="K153" s="169"/>
      <c r="L153" s="174"/>
      <c r="M153" s="175"/>
      <c r="N153" s="176"/>
      <c r="O153" s="176"/>
      <c r="P153" s="177">
        <f>SUM(P154:P155)</f>
        <v>0</v>
      </c>
      <c r="Q153" s="176"/>
      <c r="R153" s="177">
        <f>SUM(R154:R155)</f>
        <v>10.4</v>
      </c>
      <c r="S153" s="176"/>
      <c r="T153" s="178">
        <f>SUM(T154:T155)</f>
        <v>0</v>
      </c>
      <c r="AR153" s="179" t="s">
        <v>85</v>
      </c>
      <c r="AT153" s="180" t="s">
        <v>76</v>
      </c>
      <c r="AU153" s="180" t="s">
        <v>85</v>
      </c>
      <c r="AY153" s="179" t="s">
        <v>161</v>
      </c>
      <c r="BK153" s="181">
        <f>SUM(BK154:BK155)</f>
        <v>0</v>
      </c>
    </row>
    <row r="154" spans="1:65" s="2" customFormat="1" ht="33" customHeight="1">
      <c r="A154" s="31"/>
      <c r="B154" s="32"/>
      <c r="C154" s="184" t="s">
        <v>254</v>
      </c>
      <c r="D154" s="184" t="s">
        <v>164</v>
      </c>
      <c r="E154" s="185" t="s">
        <v>2480</v>
      </c>
      <c r="F154" s="186" t="s">
        <v>2481</v>
      </c>
      <c r="G154" s="187" t="s">
        <v>269</v>
      </c>
      <c r="H154" s="188">
        <v>2</v>
      </c>
      <c r="I154" s="189"/>
      <c r="J154" s="188">
        <f>ROUND(I154*H154,3)</f>
        <v>0</v>
      </c>
      <c r="K154" s="190"/>
      <c r="L154" s="36"/>
      <c r="M154" s="191" t="s">
        <v>1</v>
      </c>
      <c r="N154" s="192" t="s">
        <v>43</v>
      </c>
      <c r="O154" s="68"/>
      <c r="P154" s="193">
        <f>O154*H154</f>
        <v>0</v>
      </c>
      <c r="Q154" s="193">
        <v>0</v>
      </c>
      <c r="R154" s="193">
        <f>Q154*H154</f>
        <v>0</v>
      </c>
      <c r="S154" s="193">
        <v>0</v>
      </c>
      <c r="T154" s="194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168</v>
      </c>
      <c r="AT154" s="195" t="s">
        <v>164</v>
      </c>
      <c r="AU154" s="195" t="s">
        <v>169</v>
      </c>
      <c r="AY154" s="14" t="s">
        <v>161</v>
      </c>
      <c r="BE154" s="196">
        <f>IF(N154="základná",J154,0)</f>
        <v>0</v>
      </c>
      <c r="BF154" s="196">
        <f>IF(N154="znížená",J154,0)</f>
        <v>0</v>
      </c>
      <c r="BG154" s="196">
        <f>IF(N154="zákl. prenesená",J154,0)</f>
        <v>0</v>
      </c>
      <c r="BH154" s="196">
        <f>IF(N154="zníž. prenesená",J154,0)</f>
        <v>0</v>
      </c>
      <c r="BI154" s="196">
        <f>IF(N154="nulová",J154,0)</f>
        <v>0</v>
      </c>
      <c r="BJ154" s="14" t="s">
        <v>169</v>
      </c>
      <c r="BK154" s="197">
        <f>ROUND(I154*H154,3)</f>
        <v>0</v>
      </c>
      <c r="BL154" s="14" t="s">
        <v>168</v>
      </c>
      <c r="BM154" s="195" t="s">
        <v>2482</v>
      </c>
    </row>
    <row r="155" spans="1:65" s="2" customFormat="1" ht="33" customHeight="1">
      <c r="A155" s="31"/>
      <c r="B155" s="32"/>
      <c r="C155" s="198" t="s">
        <v>258</v>
      </c>
      <c r="D155" s="198" t="s">
        <v>272</v>
      </c>
      <c r="E155" s="199" t="s">
        <v>2483</v>
      </c>
      <c r="F155" s="200" t="s">
        <v>2484</v>
      </c>
      <c r="G155" s="201" t="s">
        <v>269</v>
      </c>
      <c r="H155" s="202">
        <v>2</v>
      </c>
      <c r="I155" s="203"/>
      <c r="J155" s="202">
        <f>ROUND(I155*H155,3)</f>
        <v>0</v>
      </c>
      <c r="K155" s="204"/>
      <c r="L155" s="205"/>
      <c r="M155" s="206" t="s">
        <v>1</v>
      </c>
      <c r="N155" s="207" t="s">
        <v>43</v>
      </c>
      <c r="O155" s="68"/>
      <c r="P155" s="193">
        <f>O155*H155</f>
        <v>0</v>
      </c>
      <c r="Q155" s="193">
        <v>5.2</v>
      </c>
      <c r="R155" s="193">
        <f>Q155*H155</f>
        <v>10.4</v>
      </c>
      <c r="S155" s="193">
        <v>0</v>
      </c>
      <c r="T155" s="194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95" t="s">
        <v>194</v>
      </c>
      <c r="AT155" s="195" t="s">
        <v>272</v>
      </c>
      <c r="AU155" s="195" t="s">
        <v>169</v>
      </c>
      <c r="AY155" s="14" t="s">
        <v>161</v>
      </c>
      <c r="BE155" s="196">
        <f>IF(N155="základná",J155,0)</f>
        <v>0</v>
      </c>
      <c r="BF155" s="196">
        <f>IF(N155="znížená",J155,0)</f>
        <v>0</v>
      </c>
      <c r="BG155" s="196">
        <f>IF(N155="zákl. prenesená",J155,0)</f>
        <v>0</v>
      </c>
      <c r="BH155" s="196">
        <f>IF(N155="zníž. prenesená",J155,0)</f>
        <v>0</v>
      </c>
      <c r="BI155" s="196">
        <f>IF(N155="nulová",J155,0)</f>
        <v>0</v>
      </c>
      <c r="BJ155" s="14" t="s">
        <v>169</v>
      </c>
      <c r="BK155" s="197">
        <f>ROUND(I155*H155,3)</f>
        <v>0</v>
      </c>
      <c r="BL155" s="14" t="s">
        <v>168</v>
      </c>
      <c r="BM155" s="195" t="s">
        <v>2485</v>
      </c>
    </row>
    <row r="156" spans="1:65" s="12" customFormat="1" ht="22.95" customHeight="1">
      <c r="B156" s="168"/>
      <c r="C156" s="169"/>
      <c r="D156" s="170" t="s">
        <v>76</v>
      </c>
      <c r="E156" s="182" t="s">
        <v>168</v>
      </c>
      <c r="F156" s="182" t="s">
        <v>923</v>
      </c>
      <c r="G156" s="169"/>
      <c r="H156" s="169"/>
      <c r="I156" s="172"/>
      <c r="J156" s="183">
        <f>BK156</f>
        <v>0</v>
      </c>
      <c r="K156" s="169"/>
      <c r="L156" s="174"/>
      <c r="M156" s="175"/>
      <c r="N156" s="176"/>
      <c r="O156" s="176"/>
      <c r="P156" s="177">
        <f>P157</f>
        <v>0</v>
      </c>
      <c r="Q156" s="176"/>
      <c r="R156" s="177">
        <f>R157</f>
        <v>60.750440100000006</v>
      </c>
      <c r="S156" s="176"/>
      <c r="T156" s="178">
        <f>T157</f>
        <v>0</v>
      </c>
      <c r="AR156" s="179" t="s">
        <v>85</v>
      </c>
      <c r="AT156" s="180" t="s">
        <v>76</v>
      </c>
      <c r="AU156" s="180" t="s">
        <v>85</v>
      </c>
      <c r="AY156" s="179" t="s">
        <v>161</v>
      </c>
      <c r="BK156" s="181">
        <f>BK157</f>
        <v>0</v>
      </c>
    </row>
    <row r="157" spans="1:65" s="2" customFormat="1" ht="33" customHeight="1">
      <c r="A157" s="31"/>
      <c r="B157" s="32"/>
      <c r="C157" s="184" t="s">
        <v>262</v>
      </c>
      <c r="D157" s="184" t="s">
        <v>164</v>
      </c>
      <c r="E157" s="185" t="s">
        <v>2383</v>
      </c>
      <c r="F157" s="186" t="s">
        <v>2384</v>
      </c>
      <c r="G157" s="187" t="s">
        <v>167</v>
      </c>
      <c r="H157" s="188">
        <v>32.130000000000003</v>
      </c>
      <c r="I157" s="189"/>
      <c r="J157" s="188">
        <f>ROUND(I157*H157,3)</f>
        <v>0</v>
      </c>
      <c r="K157" s="190"/>
      <c r="L157" s="36"/>
      <c r="M157" s="191" t="s">
        <v>1</v>
      </c>
      <c r="N157" s="192" t="s">
        <v>43</v>
      </c>
      <c r="O157" s="68"/>
      <c r="P157" s="193">
        <f>O157*H157</f>
        <v>0</v>
      </c>
      <c r="Q157" s="193">
        <v>1.8907700000000001</v>
      </c>
      <c r="R157" s="193">
        <f>Q157*H157</f>
        <v>60.750440100000006</v>
      </c>
      <c r="S157" s="193">
        <v>0</v>
      </c>
      <c r="T157" s="194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95" t="s">
        <v>168</v>
      </c>
      <c r="AT157" s="195" t="s">
        <v>164</v>
      </c>
      <c r="AU157" s="195" t="s">
        <v>169</v>
      </c>
      <c r="AY157" s="14" t="s">
        <v>161</v>
      </c>
      <c r="BE157" s="196">
        <f>IF(N157="základná",J157,0)</f>
        <v>0</v>
      </c>
      <c r="BF157" s="196">
        <f>IF(N157="znížená",J157,0)</f>
        <v>0</v>
      </c>
      <c r="BG157" s="196">
        <f>IF(N157="zákl. prenesená",J157,0)</f>
        <v>0</v>
      </c>
      <c r="BH157" s="196">
        <f>IF(N157="zníž. prenesená",J157,0)</f>
        <v>0</v>
      </c>
      <c r="BI157" s="196">
        <f>IF(N157="nulová",J157,0)</f>
        <v>0</v>
      </c>
      <c r="BJ157" s="14" t="s">
        <v>169</v>
      </c>
      <c r="BK157" s="197">
        <f>ROUND(I157*H157,3)</f>
        <v>0</v>
      </c>
      <c r="BL157" s="14" t="s">
        <v>168</v>
      </c>
      <c r="BM157" s="195" t="s">
        <v>2486</v>
      </c>
    </row>
    <row r="158" spans="1:65" s="12" customFormat="1" ht="22.95" customHeight="1">
      <c r="B158" s="168"/>
      <c r="C158" s="169"/>
      <c r="D158" s="170" t="s">
        <v>76</v>
      </c>
      <c r="E158" s="182" t="s">
        <v>183</v>
      </c>
      <c r="F158" s="182" t="s">
        <v>2386</v>
      </c>
      <c r="G158" s="169"/>
      <c r="H158" s="169"/>
      <c r="I158" s="172"/>
      <c r="J158" s="183">
        <f>BK158</f>
        <v>0</v>
      </c>
      <c r="K158" s="169"/>
      <c r="L158" s="174"/>
      <c r="M158" s="175"/>
      <c r="N158" s="176"/>
      <c r="O158" s="176"/>
      <c r="P158" s="177">
        <f>SUM(P159:P160)</f>
        <v>0</v>
      </c>
      <c r="Q158" s="176"/>
      <c r="R158" s="177">
        <f>SUM(R159:R160)</f>
        <v>76.819583199999997</v>
      </c>
      <c r="S158" s="176"/>
      <c r="T158" s="178">
        <f>SUM(T159:T160)</f>
        <v>0</v>
      </c>
      <c r="AR158" s="179" t="s">
        <v>85</v>
      </c>
      <c r="AT158" s="180" t="s">
        <v>76</v>
      </c>
      <c r="AU158" s="180" t="s">
        <v>85</v>
      </c>
      <c r="AY158" s="179" t="s">
        <v>161</v>
      </c>
      <c r="BK158" s="181">
        <f>SUM(BK159:BK160)</f>
        <v>0</v>
      </c>
    </row>
    <row r="159" spans="1:65" s="2" customFormat="1" ht="33" customHeight="1">
      <c r="A159" s="31"/>
      <c r="B159" s="32"/>
      <c r="C159" s="184" t="s">
        <v>266</v>
      </c>
      <c r="D159" s="184" t="s">
        <v>164</v>
      </c>
      <c r="E159" s="185" t="s">
        <v>2387</v>
      </c>
      <c r="F159" s="186" t="s">
        <v>2388</v>
      </c>
      <c r="G159" s="187" t="s">
        <v>173</v>
      </c>
      <c r="H159" s="188">
        <v>147.76</v>
      </c>
      <c r="I159" s="189"/>
      <c r="J159" s="188">
        <f>ROUND(I159*H159,3)</f>
        <v>0</v>
      </c>
      <c r="K159" s="190"/>
      <c r="L159" s="36"/>
      <c r="M159" s="191" t="s">
        <v>1</v>
      </c>
      <c r="N159" s="192" t="s">
        <v>43</v>
      </c>
      <c r="O159" s="68"/>
      <c r="P159" s="193">
        <f>O159*H159</f>
        <v>0</v>
      </c>
      <c r="Q159" s="193">
        <v>0.27994000000000002</v>
      </c>
      <c r="R159" s="193">
        <f>Q159*H159</f>
        <v>41.363934399999998</v>
      </c>
      <c r="S159" s="193">
        <v>0</v>
      </c>
      <c r="T159" s="194">
        <f>S159*H159</f>
        <v>0</v>
      </c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R159" s="195" t="s">
        <v>168</v>
      </c>
      <c r="AT159" s="195" t="s">
        <v>164</v>
      </c>
      <c r="AU159" s="195" t="s">
        <v>169</v>
      </c>
      <c r="AY159" s="14" t="s">
        <v>161</v>
      </c>
      <c r="BE159" s="196">
        <f>IF(N159="základná",J159,0)</f>
        <v>0</v>
      </c>
      <c r="BF159" s="196">
        <f>IF(N159="znížená",J159,0)</f>
        <v>0</v>
      </c>
      <c r="BG159" s="196">
        <f>IF(N159="zákl. prenesená",J159,0)</f>
        <v>0</v>
      </c>
      <c r="BH159" s="196">
        <f>IF(N159="zníž. prenesená",J159,0)</f>
        <v>0</v>
      </c>
      <c r="BI159" s="196">
        <f>IF(N159="nulová",J159,0)</f>
        <v>0</v>
      </c>
      <c r="BJ159" s="14" t="s">
        <v>169</v>
      </c>
      <c r="BK159" s="197">
        <f>ROUND(I159*H159,3)</f>
        <v>0</v>
      </c>
      <c r="BL159" s="14" t="s">
        <v>168</v>
      </c>
      <c r="BM159" s="195" t="s">
        <v>2487</v>
      </c>
    </row>
    <row r="160" spans="1:65" s="2" customFormat="1" ht="33" customHeight="1">
      <c r="A160" s="31"/>
      <c r="B160" s="32"/>
      <c r="C160" s="184" t="s">
        <v>271</v>
      </c>
      <c r="D160" s="184" t="s">
        <v>164</v>
      </c>
      <c r="E160" s="185" t="s">
        <v>2390</v>
      </c>
      <c r="F160" s="186" t="s">
        <v>2391</v>
      </c>
      <c r="G160" s="187" t="s">
        <v>173</v>
      </c>
      <c r="H160" s="188">
        <v>155.76</v>
      </c>
      <c r="I160" s="189"/>
      <c r="J160" s="188">
        <f>ROUND(I160*H160,3)</f>
        <v>0</v>
      </c>
      <c r="K160" s="190"/>
      <c r="L160" s="36"/>
      <c r="M160" s="191" t="s">
        <v>1</v>
      </c>
      <c r="N160" s="192" t="s">
        <v>43</v>
      </c>
      <c r="O160" s="68"/>
      <c r="P160" s="193">
        <f>O160*H160</f>
        <v>0</v>
      </c>
      <c r="Q160" s="193">
        <v>0.22763</v>
      </c>
      <c r="R160" s="193">
        <f>Q160*H160</f>
        <v>35.455648799999999</v>
      </c>
      <c r="S160" s="193">
        <v>0</v>
      </c>
      <c r="T160" s="194">
        <f>S160*H160</f>
        <v>0</v>
      </c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R160" s="195" t="s">
        <v>168</v>
      </c>
      <c r="AT160" s="195" t="s">
        <v>164</v>
      </c>
      <c r="AU160" s="195" t="s">
        <v>169</v>
      </c>
      <c r="AY160" s="14" t="s">
        <v>161</v>
      </c>
      <c r="BE160" s="196">
        <f>IF(N160="základná",J160,0)</f>
        <v>0</v>
      </c>
      <c r="BF160" s="196">
        <f>IF(N160="znížená",J160,0)</f>
        <v>0</v>
      </c>
      <c r="BG160" s="196">
        <f>IF(N160="zákl. prenesená",J160,0)</f>
        <v>0</v>
      </c>
      <c r="BH160" s="196">
        <f>IF(N160="zníž. prenesená",J160,0)</f>
        <v>0</v>
      </c>
      <c r="BI160" s="196">
        <f>IF(N160="nulová",J160,0)</f>
        <v>0</v>
      </c>
      <c r="BJ160" s="14" t="s">
        <v>169</v>
      </c>
      <c r="BK160" s="197">
        <f>ROUND(I160*H160,3)</f>
        <v>0</v>
      </c>
      <c r="BL160" s="14" t="s">
        <v>168</v>
      </c>
      <c r="BM160" s="195" t="s">
        <v>2488</v>
      </c>
    </row>
    <row r="161" spans="1:65" s="12" customFormat="1" ht="22.95" customHeight="1">
      <c r="B161" s="168"/>
      <c r="C161" s="169"/>
      <c r="D161" s="170" t="s">
        <v>76</v>
      </c>
      <c r="E161" s="182" t="s">
        <v>194</v>
      </c>
      <c r="F161" s="182" t="s">
        <v>2393</v>
      </c>
      <c r="G161" s="169"/>
      <c r="H161" s="169"/>
      <c r="I161" s="172"/>
      <c r="J161" s="183">
        <f>BK161</f>
        <v>0</v>
      </c>
      <c r="K161" s="169"/>
      <c r="L161" s="174"/>
      <c r="M161" s="175"/>
      <c r="N161" s="176"/>
      <c r="O161" s="176"/>
      <c r="P161" s="177">
        <f>SUM(P162:P224)</f>
        <v>0</v>
      </c>
      <c r="Q161" s="176"/>
      <c r="R161" s="177">
        <f>SUM(R162:R224)</f>
        <v>20.180567240000002</v>
      </c>
      <c r="S161" s="176"/>
      <c r="T161" s="178">
        <f>SUM(T162:T224)</f>
        <v>0</v>
      </c>
      <c r="AR161" s="179" t="s">
        <v>85</v>
      </c>
      <c r="AT161" s="180" t="s">
        <v>76</v>
      </c>
      <c r="AU161" s="180" t="s">
        <v>85</v>
      </c>
      <c r="AY161" s="179" t="s">
        <v>161</v>
      </c>
      <c r="BK161" s="181">
        <f>SUM(BK162:BK224)</f>
        <v>0</v>
      </c>
    </row>
    <row r="162" spans="1:65" s="2" customFormat="1" ht="21.75" customHeight="1">
      <c r="A162" s="31"/>
      <c r="B162" s="32"/>
      <c r="C162" s="184" t="s">
        <v>277</v>
      </c>
      <c r="D162" s="184" t="s">
        <v>164</v>
      </c>
      <c r="E162" s="185" t="s">
        <v>2489</v>
      </c>
      <c r="F162" s="186" t="s">
        <v>2490</v>
      </c>
      <c r="G162" s="187" t="s">
        <v>244</v>
      </c>
      <c r="H162" s="188">
        <v>245</v>
      </c>
      <c r="I162" s="189"/>
      <c r="J162" s="188">
        <f t="shared" ref="J162:J193" si="10">ROUND(I162*H162,3)</f>
        <v>0</v>
      </c>
      <c r="K162" s="190"/>
      <c r="L162" s="36"/>
      <c r="M162" s="191" t="s">
        <v>1</v>
      </c>
      <c r="N162" s="192" t="s">
        <v>43</v>
      </c>
      <c r="O162" s="68"/>
      <c r="P162" s="193">
        <f t="shared" ref="P162:P193" si="11">O162*H162</f>
        <v>0</v>
      </c>
      <c r="Q162" s="193">
        <v>1.0000000000000001E-5</v>
      </c>
      <c r="R162" s="193">
        <f t="shared" ref="R162:R193" si="12">Q162*H162</f>
        <v>2.4500000000000004E-3</v>
      </c>
      <c r="S162" s="193">
        <v>0</v>
      </c>
      <c r="T162" s="194">
        <f t="shared" ref="T162:T193" si="13">S162*H162</f>
        <v>0</v>
      </c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R162" s="195" t="s">
        <v>168</v>
      </c>
      <c r="AT162" s="195" t="s">
        <v>164</v>
      </c>
      <c r="AU162" s="195" t="s">
        <v>169</v>
      </c>
      <c r="AY162" s="14" t="s">
        <v>161</v>
      </c>
      <c r="BE162" s="196">
        <f t="shared" ref="BE162:BE193" si="14">IF(N162="základná",J162,0)</f>
        <v>0</v>
      </c>
      <c r="BF162" s="196">
        <f t="shared" ref="BF162:BF193" si="15">IF(N162="znížená",J162,0)</f>
        <v>0</v>
      </c>
      <c r="BG162" s="196">
        <f t="shared" ref="BG162:BG193" si="16">IF(N162="zákl. prenesená",J162,0)</f>
        <v>0</v>
      </c>
      <c r="BH162" s="196">
        <f t="shared" ref="BH162:BH193" si="17">IF(N162="zníž. prenesená",J162,0)</f>
        <v>0</v>
      </c>
      <c r="BI162" s="196">
        <f t="shared" ref="BI162:BI193" si="18">IF(N162="nulová",J162,0)</f>
        <v>0</v>
      </c>
      <c r="BJ162" s="14" t="s">
        <v>169</v>
      </c>
      <c r="BK162" s="197">
        <f t="shared" ref="BK162:BK193" si="19">ROUND(I162*H162,3)</f>
        <v>0</v>
      </c>
      <c r="BL162" s="14" t="s">
        <v>168</v>
      </c>
      <c r="BM162" s="195" t="s">
        <v>2491</v>
      </c>
    </row>
    <row r="163" spans="1:65" s="2" customFormat="1" ht="21.75" customHeight="1">
      <c r="A163" s="31"/>
      <c r="B163" s="32"/>
      <c r="C163" s="198" t="s">
        <v>281</v>
      </c>
      <c r="D163" s="198" t="s">
        <v>272</v>
      </c>
      <c r="E163" s="199" t="s">
        <v>2492</v>
      </c>
      <c r="F163" s="200" t="s">
        <v>2493</v>
      </c>
      <c r="G163" s="201" t="s">
        <v>269</v>
      </c>
      <c r="H163" s="202">
        <v>42</v>
      </c>
      <c r="I163" s="203"/>
      <c r="J163" s="202">
        <f t="shared" si="10"/>
        <v>0</v>
      </c>
      <c r="K163" s="204"/>
      <c r="L163" s="205"/>
      <c r="M163" s="206" t="s">
        <v>1</v>
      </c>
      <c r="N163" s="207" t="s">
        <v>43</v>
      </c>
      <c r="O163" s="68"/>
      <c r="P163" s="193">
        <f t="shared" si="11"/>
        <v>0</v>
      </c>
      <c r="Q163" s="193">
        <v>2.1530000000000001E-2</v>
      </c>
      <c r="R163" s="193">
        <f t="shared" si="12"/>
        <v>0.90426000000000006</v>
      </c>
      <c r="S163" s="193">
        <v>0</v>
      </c>
      <c r="T163" s="194">
        <f t="shared" si="13"/>
        <v>0</v>
      </c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R163" s="195" t="s">
        <v>194</v>
      </c>
      <c r="AT163" s="195" t="s">
        <v>272</v>
      </c>
      <c r="AU163" s="195" t="s">
        <v>169</v>
      </c>
      <c r="AY163" s="14" t="s">
        <v>161</v>
      </c>
      <c r="BE163" s="196">
        <f t="shared" si="14"/>
        <v>0</v>
      </c>
      <c r="BF163" s="196">
        <f t="shared" si="15"/>
        <v>0</v>
      </c>
      <c r="BG163" s="196">
        <f t="shared" si="16"/>
        <v>0</v>
      </c>
      <c r="BH163" s="196">
        <f t="shared" si="17"/>
        <v>0</v>
      </c>
      <c r="BI163" s="196">
        <f t="shared" si="18"/>
        <v>0</v>
      </c>
      <c r="BJ163" s="14" t="s">
        <v>169</v>
      </c>
      <c r="BK163" s="197">
        <f t="shared" si="19"/>
        <v>0</v>
      </c>
      <c r="BL163" s="14" t="s">
        <v>168</v>
      </c>
      <c r="BM163" s="195" t="s">
        <v>2494</v>
      </c>
    </row>
    <row r="164" spans="1:65" s="2" customFormat="1" ht="21.75" customHeight="1">
      <c r="A164" s="31"/>
      <c r="B164" s="32"/>
      <c r="C164" s="184" t="s">
        <v>285</v>
      </c>
      <c r="D164" s="184" t="s">
        <v>164</v>
      </c>
      <c r="E164" s="185" t="s">
        <v>2495</v>
      </c>
      <c r="F164" s="186" t="s">
        <v>2496</v>
      </c>
      <c r="G164" s="187" t="s">
        <v>244</v>
      </c>
      <c r="H164" s="188">
        <v>90.5</v>
      </c>
      <c r="I164" s="189"/>
      <c r="J164" s="188">
        <f t="shared" si="10"/>
        <v>0</v>
      </c>
      <c r="K164" s="190"/>
      <c r="L164" s="36"/>
      <c r="M164" s="191" t="s">
        <v>1</v>
      </c>
      <c r="N164" s="192" t="s">
        <v>43</v>
      </c>
      <c r="O164" s="68"/>
      <c r="P164" s="193">
        <f t="shared" si="11"/>
        <v>0</v>
      </c>
      <c r="Q164" s="193">
        <v>1.0000000000000001E-5</v>
      </c>
      <c r="R164" s="193">
        <f t="shared" si="12"/>
        <v>9.050000000000001E-4</v>
      </c>
      <c r="S164" s="193">
        <v>0</v>
      </c>
      <c r="T164" s="194">
        <f t="shared" si="13"/>
        <v>0</v>
      </c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R164" s="195" t="s">
        <v>168</v>
      </c>
      <c r="AT164" s="195" t="s">
        <v>164</v>
      </c>
      <c r="AU164" s="195" t="s">
        <v>169</v>
      </c>
      <c r="AY164" s="14" t="s">
        <v>161</v>
      </c>
      <c r="BE164" s="196">
        <f t="shared" si="14"/>
        <v>0</v>
      </c>
      <c r="BF164" s="196">
        <f t="shared" si="15"/>
        <v>0</v>
      </c>
      <c r="BG164" s="196">
        <f t="shared" si="16"/>
        <v>0</v>
      </c>
      <c r="BH164" s="196">
        <f t="shared" si="17"/>
        <v>0</v>
      </c>
      <c r="BI164" s="196">
        <f t="shared" si="18"/>
        <v>0</v>
      </c>
      <c r="BJ164" s="14" t="s">
        <v>169</v>
      </c>
      <c r="BK164" s="197">
        <f t="shared" si="19"/>
        <v>0</v>
      </c>
      <c r="BL164" s="14" t="s">
        <v>168</v>
      </c>
      <c r="BM164" s="195" t="s">
        <v>2497</v>
      </c>
    </row>
    <row r="165" spans="1:65" s="2" customFormat="1" ht="21.75" customHeight="1">
      <c r="A165" s="31"/>
      <c r="B165" s="32"/>
      <c r="C165" s="198" t="s">
        <v>289</v>
      </c>
      <c r="D165" s="198" t="s">
        <v>272</v>
      </c>
      <c r="E165" s="199" t="s">
        <v>2498</v>
      </c>
      <c r="F165" s="200" t="s">
        <v>2499</v>
      </c>
      <c r="G165" s="201" t="s">
        <v>269</v>
      </c>
      <c r="H165" s="202">
        <v>16</v>
      </c>
      <c r="I165" s="203"/>
      <c r="J165" s="202">
        <f t="shared" si="10"/>
        <v>0</v>
      </c>
      <c r="K165" s="204"/>
      <c r="L165" s="205"/>
      <c r="M165" s="206" t="s">
        <v>1</v>
      </c>
      <c r="N165" s="207" t="s">
        <v>43</v>
      </c>
      <c r="O165" s="68"/>
      <c r="P165" s="193">
        <f t="shared" si="11"/>
        <v>0</v>
      </c>
      <c r="Q165" s="193">
        <v>3.3919999999999999E-2</v>
      </c>
      <c r="R165" s="193">
        <f t="shared" si="12"/>
        <v>0.54271999999999998</v>
      </c>
      <c r="S165" s="193">
        <v>0</v>
      </c>
      <c r="T165" s="194">
        <f t="shared" si="13"/>
        <v>0</v>
      </c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R165" s="195" t="s">
        <v>194</v>
      </c>
      <c r="AT165" s="195" t="s">
        <v>272</v>
      </c>
      <c r="AU165" s="195" t="s">
        <v>169</v>
      </c>
      <c r="AY165" s="14" t="s">
        <v>161</v>
      </c>
      <c r="BE165" s="196">
        <f t="shared" si="14"/>
        <v>0</v>
      </c>
      <c r="BF165" s="196">
        <f t="shared" si="15"/>
        <v>0</v>
      </c>
      <c r="BG165" s="196">
        <f t="shared" si="16"/>
        <v>0</v>
      </c>
      <c r="BH165" s="196">
        <f t="shared" si="17"/>
        <v>0</v>
      </c>
      <c r="BI165" s="196">
        <f t="shared" si="18"/>
        <v>0</v>
      </c>
      <c r="BJ165" s="14" t="s">
        <v>169</v>
      </c>
      <c r="BK165" s="197">
        <f t="shared" si="19"/>
        <v>0</v>
      </c>
      <c r="BL165" s="14" t="s">
        <v>168</v>
      </c>
      <c r="BM165" s="195" t="s">
        <v>2500</v>
      </c>
    </row>
    <row r="166" spans="1:65" s="2" customFormat="1" ht="21.75" customHeight="1">
      <c r="A166" s="31"/>
      <c r="B166" s="32"/>
      <c r="C166" s="184" t="s">
        <v>293</v>
      </c>
      <c r="D166" s="184" t="s">
        <v>164</v>
      </c>
      <c r="E166" s="185" t="s">
        <v>2501</v>
      </c>
      <c r="F166" s="186" t="s">
        <v>2502</v>
      </c>
      <c r="G166" s="187" t="s">
        <v>244</v>
      </c>
      <c r="H166" s="188">
        <v>51</v>
      </c>
      <c r="I166" s="189"/>
      <c r="J166" s="188">
        <f t="shared" si="10"/>
        <v>0</v>
      </c>
      <c r="K166" s="190"/>
      <c r="L166" s="36"/>
      <c r="M166" s="191" t="s">
        <v>1</v>
      </c>
      <c r="N166" s="192" t="s">
        <v>43</v>
      </c>
      <c r="O166" s="68"/>
      <c r="P166" s="193">
        <f t="shared" si="11"/>
        <v>0</v>
      </c>
      <c r="Q166" s="193">
        <v>1.0000000000000001E-5</v>
      </c>
      <c r="R166" s="193">
        <f t="shared" si="12"/>
        <v>5.1000000000000004E-4</v>
      </c>
      <c r="S166" s="193">
        <v>0</v>
      </c>
      <c r="T166" s="194">
        <f t="shared" si="13"/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95" t="s">
        <v>168</v>
      </c>
      <c r="AT166" s="195" t="s">
        <v>164</v>
      </c>
      <c r="AU166" s="195" t="s">
        <v>169</v>
      </c>
      <c r="AY166" s="14" t="s">
        <v>161</v>
      </c>
      <c r="BE166" s="196">
        <f t="shared" si="14"/>
        <v>0</v>
      </c>
      <c r="BF166" s="196">
        <f t="shared" si="15"/>
        <v>0</v>
      </c>
      <c r="BG166" s="196">
        <f t="shared" si="16"/>
        <v>0</v>
      </c>
      <c r="BH166" s="196">
        <f t="shared" si="17"/>
        <v>0</v>
      </c>
      <c r="BI166" s="196">
        <f t="shared" si="18"/>
        <v>0</v>
      </c>
      <c r="BJ166" s="14" t="s">
        <v>169</v>
      </c>
      <c r="BK166" s="197">
        <f t="shared" si="19"/>
        <v>0</v>
      </c>
      <c r="BL166" s="14" t="s">
        <v>168</v>
      </c>
      <c r="BM166" s="195" t="s">
        <v>2503</v>
      </c>
    </row>
    <row r="167" spans="1:65" s="2" customFormat="1" ht="21.75" customHeight="1">
      <c r="A167" s="31"/>
      <c r="B167" s="32"/>
      <c r="C167" s="198" t="s">
        <v>297</v>
      </c>
      <c r="D167" s="198" t="s">
        <v>272</v>
      </c>
      <c r="E167" s="199" t="s">
        <v>2504</v>
      </c>
      <c r="F167" s="200" t="s">
        <v>2505</v>
      </c>
      <c r="G167" s="201" t="s">
        <v>269</v>
      </c>
      <c r="H167" s="202">
        <v>9</v>
      </c>
      <c r="I167" s="203"/>
      <c r="J167" s="202">
        <f t="shared" si="10"/>
        <v>0</v>
      </c>
      <c r="K167" s="204"/>
      <c r="L167" s="205"/>
      <c r="M167" s="206" t="s">
        <v>1</v>
      </c>
      <c r="N167" s="207" t="s">
        <v>43</v>
      </c>
      <c r="O167" s="68"/>
      <c r="P167" s="193">
        <f t="shared" si="11"/>
        <v>0</v>
      </c>
      <c r="Q167" s="193">
        <v>5.2560000000000003E-2</v>
      </c>
      <c r="R167" s="193">
        <f t="shared" si="12"/>
        <v>0.47304000000000002</v>
      </c>
      <c r="S167" s="193">
        <v>0</v>
      </c>
      <c r="T167" s="194">
        <f t="shared" si="13"/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95" t="s">
        <v>194</v>
      </c>
      <c r="AT167" s="195" t="s">
        <v>272</v>
      </c>
      <c r="AU167" s="195" t="s">
        <v>169</v>
      </c>
      <c r="AY167" s="14" t="s">
        <v>161</v>
      </c>
      <c r="BE167" s="196">
        <f t="shared" si="14"/>
        <v>0</v>
      </c>
      <c r="BF167" s="196">
        <f t="shared" si="15"/>
        <v>0</v>
      </c>
      <c r="BG167" s="196">
        <f t="shared" si="16"/>
        <v>0</v>
      </c>
      <c r="BH167" s="196">
        <f t="shared" si="17"/>
        <v>0</v>
      </c>
      <c r="BI167" s="196">
        <f t="shared" si="18"/>
        <v>0</v>
      </c>
      <c r="BJ167" s="14" t="s">
        <v>169</v>
      </c>
      <c r="BK167" s="197">
        <f t="shared" si="19"/>
        <v>0</v>
      </c>
      <c r="BL167" s="14" t="s">
        <v>168</v>
      </c>
      <c r="BM167" s="195" t="s">
        <v>2506</v>
      </c>
    </row>
    <row r="168" spans="1:65" s="2" customFormat="1" ht="16.5" customHeight="1">
      <c r="A168" s="31"/>
      <c r="B168" s="32"/>
      <c r="C168" s="184" t="s">
        <v>301</v>
      </c>
      <c r="D168" s="184" t="s">
        <v>164</v>
      </c>
      <c r="E168" s="185" t="s">
        <v>2507</v>
      </c>
      <c r="F168" s="186" t="s">
        <v>2508</v>
      </c>
      <c r="G168" s="187" t="s">
        <v>269</v>
      </c>
      <c r="H168" s="188">
        <v>64</v>
      </c>
      <c r="I168" s="189"/>
      <c r="J168" s="188">
        <f t="shared" si="10"/>
        <v>0</v>
      </c>
      <c r="K168" s="190"/>
      <c r="L168" s="36"/>
      <c r="M168" s="191" t="s">
        <v>1</v>
      </c>
      <c r="N168" s="192" t="s">
        <v>43</v>
      </c>
      <c r="O168" s="68"/>
      <c r="P168" s="193">
        <f t="shared" si="11"/>
        <v>0</v>
      </c>
      <c r="Q168" s="193">
        <v>5.0000000000000002E-5</v>
      </c>
      <c r="R168" s="193">
        <f t="shared" si="12"/>
        <v>3.2000000000000002E-3</v>
      </c>
      <c r="S168" s="193">
        <v>0</v>
      </c>
      <c r="T168" s="194">
        <f t="shared" si="13"/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95" t="s">
        <v>168</v>
      </c>
      <c r="AT168" s="195" t="s">
        <v>164</v>
      </c>
      <c r="AU168" s="195" t="s">
        <v>169</v>
      </c>
      <c r="AY168" s="14" t="s">
        <v>161</v>
      </c>
      <c r="BE168" s="196">
        <f t="shared" si="14"/>
        <v>0</v>
      </c>
      <c r="BF168" s="196">
        <f t="shared" si="15"/>
        <v>0</v>
      </c>
      <c r="BG168" s="196">
        <f t="shared" si="16"/>
        <v>0</v>
      </c>
      <c r="BH168" s="196">
        <f t="shared" si="17"/>
        <v>0</v>
      </c>
      <c r="BI168" s="196">
        <f t="shared" si="18"/>
        <v>0</v>
      </c>
      <c r="BJ168" s="14" t="s">
        <v>169</v>
      </c>
      <c r="BK168" s="197">
        <f t="shared" si="19"/>
        <v>0</v>
      </c>
      <c r="BL168" s="14" t="s">
        <v>168</v>
      </c>
      <c r="BM168" s="195" t="s">
        <v>2509</v>
      </c>
    </row>
    <row r="169" spans="1:65" s="2" customFormat="1" ht="21.75" customHeight="1">
      <c r="A169" s="31"/>
      <c r="B169" s="32"/>
      <c r="C169" s="198" t="s">
        <v>305</v>
      </c>
      <c r="D169" s="198" t="s">
        <v>272</v>
      </c>
      <c r="E169" s="199" t="s">
        <v>2510</v>
      </c>
      <c r="F169" s="200" t="s">
        <v>2511</v>
      </c>
      <c r="G169" s="201" t="s">
        <v>269</v>
      </c>
      <c r="H169" s="202">
        <v>64</v>
      </c>
      <c r="I169" s="203"/>
      <c r="J169" s="202">
        <f t="shared" si="10"/>
        <v>0</v>
      </c>
      <c r="K169" s="204"/>
      <c r="L169" s="205"/>
      <c r="M169" s="206" t="s">
        <v>1</v>
      </c>
      <c r="N169" s="207" t="s">
        <v>43</v>
      </c>
      <c r="O169" s="68"/>
      <c r="P169" s="193">
        <f t="shared" si="11"/>
        <v>0</v>
      </c>
      <c r="Q169" s="193">
        <v>7.2000000000000005E-4</v>
      </c>
      <c r="R169" s="193">
        <f t="shared" si="12"/>
        <v>4.6080000000000003E-2</v>
      </c>
      <c r="S169" s="193">
        <v>0</v>
      </c>
      <c r="T169" s="194">
        <f t="shared" si="13"/>
        <v>0</v>
      </c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R169" s="195" t="s">
        <v>194</v>
      </c>
      <c r="AT169" s="195" t="s">
        <v>272</v>
      </c>
      <c r="AU169" s="195" t="s">
        <v>169</v>
      </c>
      <c r="AY169" s="14" t="s">
        <v>161</v>
      </c>
      <c r="BE169" s="196">
        <f t="shared" si="14"/>
        <v>0</v>
      </c>
      <c r="BF169" s="196">
        <f t="shared" si="15"/>
        <v>0</v>
      </c>
      <c r="BG169" s="196">
        <f t="shared" si="16"/>
        <v>0</v>
      </c>
      <c r="BH169" s="196">
        <f t="shared" si="17"/>
        <v>0</v>
      </c>
      <c r="BI169" s="196">
        <f t="shared" si="18"/>
        <v>0</v>
      </c>
      <c r="BJ169" s="14" t="s">
        <v>169</v>
      </c>
      <c r="BK169" s="197">
        <f t="shared" si="19"/>
        <v>0</v>
      </c>
      <c r="BL169" s="14" t="s">
        <v>168</v>
      </c>
      <c r="BM169" s="195" t="s">
        <v>2512</v>
      </c>
    </row>
    <row r="170" spans="1:65" s="2" customFormat="1" ht="16.5" customHeight="1">
      <c r="A170" s="31"/>
      <c r="B170" s="32"/>
      <c r="C170" s="184" t="s">
        <v>309</v>
      </c>
      <c r="D170" s="184" t="s">
        <v>164</v>
      </c>
      <c r="E170" s="185" t="s">
        <v>2513</v>
      </c>
      <c r="F170" s="186" t="s">
        <v>2514</v>
      </c>
      <c r="G170" s="187" t="s">
        <v>269</v>
      </c>
      <c r="H170" s="188">
        <v>7</v>
      </c>
      <c r="I170" s="189"/>
      <c r="J170" s="188">
        <f t="shared" si="10"/>
        <v>0</v>
      </c>
      <c r="K170" s="190"/>
      <c r="L170" s="36"/>
      <c r="M170" s="191" t="s">
        <v>1</v>
      </c>
      <c r="N170" s="192" t="s">
        <v>43</v>
      </c>
      <c r="O170" s="68"/>
      <c r="P170" s="193">
        <f t="shared" si="11"/>
        <v>0</v>
      </c>
      <c r="Q170" s="193">
        <v>5.0000000000000002E-5</v>
      </c>
      <c r="R170" s="193">
        <f t="shared" si="12"/>
        <v>3.5E-4</v>
      </c>
      <c r="S170" s="193">
        <v>0</v>
      </c>
      <c r="T170" s="194">
        <f t="shared" si="13"/>
        <v>0</v>
      </c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R170" s="195" t="s">
        <v>168</v>
      </c>
      <c r="AT170" s="195" t="s">
        <v>164</v>
      </c>
      <c r="AU170" s="195" t="s">
        <v>169</v>
      </c>
      <c r="AY170" s="14" t="s">
        <v>161</v>
      </c>
      <c r="BE170" s="196">
        <f t="shared" si="14"/>
        <v>0</v>
      </c>
      <c r="BF170" s="196">
        <f t="shared" si="15"/>
        <v>0</v>
      </c>
      <c r="BG170" s="196">
        <f t="shared" si="16"/>
        <v>0</v>
      </c>
      <c r="BH170" s="196">
        <f t="shared" si="17"/>
        <v>0</v>
      </c>
      <c r="BI170" s="196">
        <f t="shared" si="18"/>
        <v>0</v>
      </c>
      <c r="BJ170" s="14" t="s">
        <v>169</v>
      </c>
      <c r="BK170" s="197">
        <f t="shared" si="19"/>
        <v>0</v>
      </c>
      <c r="BL170" s="14" t="s">
        <v>168</v>
      </c>
      <c r="BM170" s="195" t="s">
        <v>2515</v>
      </c>
    </row>
    <row r="171" spans="1:65" s="2" customFormat="1" ht="21.75" customHeight="1">
      <c r="A171" s="31"/>
      <c r="B171" s="32"/>
      <c r="C171" s="198" t="s">
        <v>313</v>
      </c>
      <c r="D171" s="198" t="s">
        <v>272</v>
      </c>
      <c r="E171" s="199" t="s">
        <v>2516</v>
      </c>
      <c r="F171" s="200" t="s">
        <v>2517</v>
      </c>
      <c r="G171" s="201" t="s">
        <v>269</v>
      </c>
      <c r="H171" s="202">
        <v>7</v>
      </c>
      <c r="I171" s="203"/>
      <c r="J171" s="202">
        <f t="shared" si="10"/>
        <v>0</v>
      </c>
      <c r="K171" s="204"/>
      <c r="L171" s="205"/>
      <c r="M171" s="206" t="s">
        <v>1</v>
      </c>
      <c r="N171" s="207" t="s">
        <v>43</v>
      </c>
      <c r="O171" s="68"/>
      <c r="P171" s="193">
        <f t="shared" si="11"/>
        <v>0</v>
      </c>
      <c r="Q171" s="193">
        <v>1.6100000000000001E-3</v>
      </c>
      <c r="R171" s="193">
        <f t="shared" si="12"/>
        <v>1.1270000000000001E-2</v>
      </c>
      <c r="S171" s="193">
        <v>0</v>
      </c>
      <c r="T171" s="194">
        <f t="shared" si="13"/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95" t="s">
        <v>194</v>
      </c>
      <c r="AT171" s="195" t="s">
        <v>272</v>
      </c>
      <c r="AU171" s="195" t="s">
        <v>169</v>
      </c>
      <c r="AY171" s="14" t="s">
        <v>161</v>
      </c>
      <c r="BE171" s="196">
        <f t="shared" si="14"/>
        <v>0</v>
      </c>
      <c r="BF171" s="196">
        <f t="shared" si="15"/>
        <v>0</v>
      </c>
      <c r="BG171" s="196">
        <f t="shared" si="16"/>
        <v>0</v>
      </c>
      <c r="BH171" s="196">
        <f t="shared" si="17"/>
        <v>0</v>
      </c>
      <c r="BI171" s="196">
        <f t="shared" si="18"/>
        <v>0</v>
      </c>
      <c r="BJ171" s="14" t="s">
        <v>169</v>
      </c>
      <c r="BK171" s="197">
        <f t="shared" si="19"/>
        <v>0</v>
      </c>
      <c r="BL171" s="14" t="s">
        <v>168</v>
      </c>
      <c r="BM171" s="195" t="s">
        <v>2518</v>
      </c>
    </row>
    <row r="172" spans="1:65" s="2" customFormat="1" ht="16.5" customHeight="1">
      <c r="A172" s="31"/>
      <c r="B172" s="32"/>
      <c r="C172" s="184" t="s">
        <v>317</v>
      </c>
      <c r="D172" s="184" t="s">
        <v>164</v>
      </c>
      <c r="E172" s="185" t="s">
        <v>2519</v>
      </c>
      <c r="F172" s="186" t="s">
        <v>2520</v>
      </c>
      <c r="G172" s="187" t="s">
        <v>269</v>
      </c>
      <c r="H172" s="188">
        <v>3</v>
      </c>
      <c r="I172" s="189"/>
      <c r="J172" s="188">
        <f t="shared" si="10"/>
        <v>0</v>
      </c>
      <c r="K172" s="190"/>
      <c r="L172" s="36"/>
      <c r="M172" s="191" t="s">
        <v>1</v>
      </c>
      <c r="N172" s="192" t="s">
        <v>43</v>
      </c>
      <c r="O172" s="68"/>
      <c r="P172" s="193">
        <f t="shared" si="11"/>
        <v>0</v>
      </c>
      <c r="Q172" s="193">
        <v>5.0000000000000002E-5</v>
      </c>
      <c r="R172" s="193">
        <f t="shared" si="12"/>
        <v>1.5000000000000001E-4</v>
      </c>
      <c r="S172" s="193">
        <v>0</v>
      </c>
      <c r="T172" s="194">
        <f t="shared" si="13"/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95" t="s">
        <v>168</v>
      </c>
      <c r="AT172" s="195" t="s">
        <v>164</v>
      </c>
      <c r="AU172" s="195" t="s">
        <v>169</v>
      </c>
      <c r="AY172" s="14" t="s">
        <v>161</v>
      </c>
      <c r="BE172" s="196">
        <f t="shared" si="14"/>
        <v>0</v>
      </c>
      <c r="BF172" s="196">
        <f t="shared" si="15"/>
        <v>0</v>
      </c>
      <c r="BG172" s="196">
        <f t="shared" si="16"/>
        <v>0</v>
      </c>
      <c r="BH172" s="196">
        <f t="shared" si="17"/>
        <v>0</v>
      </c>
      <c r="BI172" s="196">
        <f t="shared" si="18"/>
        <v>0</v>
      </c>
      <c r="BJ172" s="14" t="s">
        <v>169</v>
      </c>
      <c r="BK172" s="197">
        <f t="shared" si="19"/>
        <v>0</v>
      </c>
      <c r="BL172" s="14" t="s">
        <v>168</v>
      </c>
      <c r="BM172" s="195" t="s">
        <v>2521</v>
      </c>
    </row>
    <row r="173" spans="1:65" s="2" customFormat="1" ht="21.75" customHeight="1">
      <c r="A173" s="31"/>
      <c r="B173" s="32"/>
      <c r="C173" s="198" t="s">
        <v>321</v>
      </c>
      <c r="D173" s="198" t="s">
        <v>272</v>
      </c>
      <c r="E173" s="199" t="s">
        <v>2522</v>
      </c>
      <c r="F173" s="200" t="s">
        <v>2523</v>
      </c>
      <c r="G173" s="201" t="s">
        <v>269</v>
      </c>
      <c r="H173" s="202">
        <v>3</v>
      </c>
      <c r="I173" s="203"/>
      <c r="J173" s="202">
        <f t="shared" si="10"/>
        <v>0</v>
      </c>
      <c r="K173" s="204"/>
      <c r="L173" s="205"/>
      <c r="M173" s="206" t="s">
        <v>1</v>
      </c>
      <c r="N173" s="207" t="s">
        <v>43</v>
      </c>
      <c r="O173" s="68"/>
      <c r="P173" s="193">
        <f t="shared" si="11"/>
        <v>0</v>
      </c>
      <c r="Q173" s="193">
        <v>2.7E-4</v>
      </c>
      <c r="R173" s="193">
        <f t="shared" si="12"/>
        <v>8.0999999999999996E-4</v>
      </c>
      <c r="S173" s="193">
        <v>0</v>
      </c>
      <c r="T173" s="194">
        <f t="shared" si="13"/>
        <v>0</v>
      </c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R173" s="195" t="s">
        <v>194</v>
      </c>
      <c r="AT173" s="195" t="s">
        <v>272</v>
      </c>
      <c r="AU173" s="195" t="s">
        <v>169</v>
      </c>
      <c r="AY173" s="14" t="s">
        <v>161</v>
      </c>
      <c r="BE173" s="196">
        <f t="shared" si="14"/>
        <v>0</v>
      </c>
      <c r="BF173" s="196">
        <f t="shared" si="15"/>
        <v>0</v>
      </c>
      <c r="BG173" s="196">
        <f t="shared" si="16"/>
        <v>0</v>
      </c>
      <c r="BH173" s="196">
        <f t="shared" si="17"/>
        <v>0</v>
      </c>
      <c r="BI173" s="196">
        <f t="shared" si="18"/>
        <v>0</v>
      </c>
      <c r="BJ173" s="14" t="s">
        <v>169</v>
      </c>
      <c r="BK173" s="197">
        <f t="shared" si="19"/>
        <v>0</v>
      </c>
      <c r="BL173" s="14" t="s">
        <v>168</v>
      </c>
      <c r="BM173" s="195" t="s">
        <v>2524</v>
      </c>
    </row>
    <row r="174" spans="1:65" s="2" customFormat="1" ht="16.5" customHeight="1">
      <c r="A174" s="31"/>
      <c r="B174" s="32"/>
      <c r="C174" s="184" t="s">
        <v>325</v>
      </c>
      <c r="D174" s="184" t="s">
        <v>164</v>
      </c>
      <c r="E174" s="185" t="s">
        <v>2525</v>
      </c>
      <c r="F174" s="186" t="s">
        <v>2526</v>
      </c>
      <c r="G174" s="187" t="s">
        <v>269</v>
      </c>
      <c r="H174" s="188">
        <v>31</v>
      </c>
      <c r="I174" s="189"/>
      <c r="J174" s="188">
        <f t="shared" si="10"/>
        <v>0</v>
      </c>
      <c r="K174" s="190"/>
      <c r="L174" s="36"/>
      <c r="M174" s="191" t="s">
        <v>1</v>
      </c>
      <c r="N174" s="192" t="s">
        <v>43</v>
      </c>
      <c r="O174" s="68"/>
      <c r="P174" s="193">
        <f t="shared" si="11"/>
        <v>0</v>
      </c>
      <c r="Q174" s="193">
        <v>6.9999999999999994E-5</v>
      </c>
      <c r="R174" s="193">
        <f t="shared" si="12"/>
        <v>2.1699999999999996E-3</v>
      </c>
      <c r="S174" s="193">
        <v>0</v>
      </c>
      <c r="T174" s="194">
        <f t="shared" si="13"/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95" t="s">
        <v>168</v>
      </c>
      <c r="AT174" s="195" t="s">
        <v>164</v>
      </c>
      <c r="AU174" s="195" t="s">
        <v>169</v>
      </c>
      <c r="AY174" s="14" t="s">
        <v>161</v>
      </c>
      <c r="BE174" s="196">
        <f t="shared" si="14"/>
        <v>0</v>
      </c>
      <c r="BF174" s="196">
        <f t="shared" si="15"/>
        <v>0</v>
      </c>
      <c r="BG174" s="196">
        <f t="shared" si="16"/>
        <v>0</v>
      </c>
      <c r="BH174" s="196">
        <f t="shared" si="17"/>
        <v>0</v>
      </c>
      <c r="BI174" s="196">
        <f t="shared" si="18"/>
        <v>0</v>
      </c>
      <c r="BJ174" s="14" t="s">
        <v>169</v>
      </c>
      <c r="BK174" s="197">
        <f t="shared" si="19"/>
        <v>0</v>
      </c>
      <c r="BL174" s="14" t="s">
        <v>168</v>
      </c>
      <c r="BM174" s="195" t="s">
        <v>2527</v>
      </c>
    </row>
    <row r="175" spans="1:65" s="2" customFormat="1" ht="21.75" customHeight="1">
      <c r="A175" s="31"/>
      <c r="B175" s="32"/>
      <c r="C175" s="198" t="s">
        <v>329</v>
      </c>
      <c r="D175" s="198" t="s">
        <v>272</v>
      </c>
      <c r="E175" s="199" t="s">
        <v>2528</v>
      </c>
      <c r="F175" s="200" t="s">
        <v>2529</v>
      </c>
      <c r="G175" s="201" t="s">
        <v>269</v>
      </c>
      <c r="H175" s="202">
        <v>31</v>
      </c>
      <c r="I175" s="203"/>
      <c r="J175" s="202">
        <f t="shared" si="10"/>
        <v>0</v>
      </c>
      <c r="K175" s="204"/>
      <c r="L175" s="205"/>
      <c r="M175" s="206" t="s">
        <v>1</v>
      </c>
      <c r="N175" s="207" t="s">
        <v>43</v>
      </c>
      <c r="O175" s="68"/>
      <c r="P175" s="193">
        <f t="shared" si="11"/>
        <v>0</v>
      </c>
      <c r="Q175" s="193">
        <v>1.3799999999999999E-3</v>
      </c>
      <c r="R175" s="193">
        <f t="shared" si="12"/>
        <v>4.2779999999999999E-2</v>
      </c>
      <c r="S175" s="193">
        <v>0</v>
      </c>
      <c r="T175" s="194">
        <f t="shared" si="13"/>
        <v>0</v>
      </c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R175" s="195" t="s">
        <v>194</v>
      </c>
      <c r="AT175" s="195" t="s">
        <v>272</v>
      </c>
      <c r="AU175" s="195" t="s">
        <v>169</v>
      </c>
      <c r="AY175" s="14" t="s">
        <v>161</v>
      </c>
      <c r="BE175" s="196">
        <f t="shared" si="14"/>
        <v>0</v>
      </c>
      <c r="BF175" s="196">
        <f t="shared" si="15"/>
        <v>0</v>
      </c>
      <c r="BG175" s="196">
        <f t="shared" si="16"/>
        <v>0</v>
      </c>
      <c r="BH175" s="196">
        <f t="shared" si="17"/>
        <v>0</v>
      </c>
      <c r="BI175" s="196">
        <f t="shared" si="18"/>
        <v>0</v>
      </c>
      <c r="BJ175" s="14" t="s">
        <v>169</v>
      </c>
      <c r="BK175" s="197">
        <f t="shared" si="19"/>
        <v>0</v>
      </c>
      <c r="BL175" s="14" t="s">
        <v>168</v>
      </c>
      <c r="BM175" s="195" t="s">
        <v>2530</v>
      </c>
    </row>
    <row r="176" spans="1:65" s="2" customFormat="1" ht="16.5" customHeight="1">
      <c r="A176" s="31"/>
      <c r="B176" s="32"/>
      <c r="C176" s="184" t="s">
        <v>333</v>
      </c>
      <c r="D176" s="184" t="s">
        <v>164</v>
      </c>
      <c r="E176" s="185" t="s">
        <v>2531</v>
      </c>
      <c r="F176" s="186" t="s">
        <v>2532</v>
      </c>
      <c r="G176" s="187" t="s">
        <v>269</v>
      </c>
      <c r="H176" s="188">
        <v>1</v>
      </c>
      <c r="I176" s="189"/>
      <c r="J176" s="188">
        <f t="shared" si="10"/>
        <v>0</v>
      </c>
      <c r="K176" s="190"/>
      <c r="L176" s="36"/>
      <c r="M176" s="191" t="s">
        <v>1</v>
      </c>
      <c r="N176" s="192" t="s">
        <v>43</v>
      </c>
      <c r="O176" s="68"/>
      <c r="P176" s="193">
        <f t="shared" si="11"/>
        <v>0</v>
      </c>
      <c r="Q176" s="193">
        <v>6.9999999999999994E-5</v>
      </c>
      <c r="R176" s="193">
        <f t="shared" si="12"/>
        <v>6.9999999999999994E-5</v>
      </c>
      <c r="S176" s="193">
        <v>0</v>
      </c>
      <c r="T176" s="194">
        <f t="shared" si="13"/>
        <v>0</v>
      </c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R176" s="195" t="s">
        <v>168</v>
      </c>
      <c r="AT176" s="195" t="s">
        <v>164</v>
      </c>
      <c r="AU176" s="195" t="s">
        <v>169</v>
      </c>
      <c r="AY176" s="14" t="s">
        <v>161</v>
      </c>
      <c r="BE176" s="196">
        <f t="shared" si="14"/>
        <v>0</v>
      </c>
      <c r="BF176" s="196">
        <f t="shared" si="15"/>
        <v>0</v>
      </c>
      <c r="BG176" s="196">
        <f t="shared" si="16"/>
        <v>0</v>
      </c>
      <c r="BH176" s="196">
        <f t="shared" si="17"/>
        <v>0</v>
      </c>
      <c r="BI176" s="196">
        <f t="shared" si="18"/>
        <v>0</v>
      </c>
      <c r="BJ176" s="14" t="s">
        <v>169</v>
      </c>
      <c r="BK176" s="197">
        <f t="shared" si="19"/>
        <v>0</v>
      </c>
      <c r="BL176" s="14" t="s">
        <v>168</v>
      </c>
      <c r="BM176" s="195" t="s">
        <v>2533</v>
      </c>
    </row>
    <row r="177" spans="1:65" s="2" customFormat="1" ht="21.75" customHeight="1">
      <c r="A177" s="31"/>
      <c r="B177" s="32"/>
      <c r="C177" s="198" t="s">
        <v>337</v>
      </c>
      <c r="D177" s="198" t="s">
        <v>272</v>
      </c>
      <c r="E177" s="199" t="s">
        <v>2534</v>
      </c>
      <c r="F177" s="200" t="s">
        <v>2535</v>
      </c>
      <c r="G177" s="201" t="s">
        <v>269</v>
      </c>
      <c r="H177" s="202">
        <v>1</v>
      </c>
      <c r="I177" s="203"/>
      <c r="J177" s="202">
        <f t="shared" si="10"/>
        <v>0</v>
      </c>
      <c r="K177" s="204"/>
      <c r="L177" s="205"/>
      <c r="M177" s="206" t="s">
        <v>1</v>
      </c>
      <c r="N177" s="207" t="s">
        <v>43</v>
      </c>
      <c r="O177" s="68"/>
      <c r="P177" s="193">
        <f t="shared" si="11"/>
        <v>0</v>
      </c>
      <c r="Q177" s="193">
        <v>3.0000000000000001E-3</v>
      </c>
      <c r="R177" s="193">
        <f t="shared" si="12"/>
        <v>3.0000000000000001E-3</v>
      </c>
      <c r="S177" s="193">
        <v>0</v>
      </c>
      <c r="T177" s="194">
        <f t="shared" si="13"/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95" t="s">
        <v>194</v>
      </c>
      <c r="AT177" s="195" t="s">
        <v>272</v>
      </c>
      <c r="AU177" s="195" t="s">
        <v>169</v>
      </c>
      <c r="AY177" s="14" t="s">
        <v>161</v>
      </c>
      <c r="BE177" s="196">
        <f t="shared" si="14"/>
        <v>0</v>
      </c>
      <c r="BF177" s="196">
        <f t="shared" si="15"/>
        <v>0</v>
      </c>
      <c r="BG177" s="196">
        <f t="shared" si="16"/>
        <v>0</v>
      </c>
      <c r="BH177" s="196">
        <f t="shared" si="17"/>
        <v>0</v>
      </c>
      <c r="BI177" s="196">
        <f t="shared" si="18"/>
        <v>0</v>
      </c>
      <c r="BJ177" s="14" t="s">
        <v>169</v>
      </c>
      <c r="BK177" s="197">
        <f t="shared" si="19"/>
        <v>0</v>
      </c>
      <c r="BL177" s="14" t="s">
        <v>168</v>
      </c>
      <c r="BM177" s="195" t="s">
        <v>2536</v>
      </c>
    </row>
    <row r="178" spans="1:65" s="2" customFormat="1" ht="16.5" customHeight="1">
      <c r="A178" s="31"/>
      <c r="B178" s="32"/>
      <c r="C178" s="184" t="s">
        <v>341</v>
      </c>
      <c r="D178" s="184" t="s">
        <v>164</v>
      </c>
      <c r="E178" s="185" t="s">
        <v>2537</v>
      </c>
      <c r="F178" s="186" t="s">
        <v>2538</v>
      </c>
      <c r="G178" s="187" t="s">
        <v>269</v>
      </c>
      <c r="H178" s="188">
        <v>17</v>
      </c>
      <c r="I178" s="189"/>
      <c r="J178" s="188">
        <f t="shared" si="10"/>
        <v>0</v>
      </c>
      <c r="K178" s="190"/>
      <c r="L178" s="36"/>
      <c r="M178" s="191" t="s">
        <v>1</v>
      </c>
      <c r="N178" s="192" t="s">
        <v>43</v>
      </c>
      <c r="O178" s="68"/>
      <c r="P178" s="193">
        <f t="shared" si="11"/>
        <v>0</v>
      </c>
      <c r="Q178" s="193">
        <v>8.0000000000000007E-5</v>
      </c>
      <c r="R178" s="193">
        <f t="shared" si="12"/>
        <v>1.3600000000000001E-3</v>
      </c>
      <c r="S178" s="193">
        <v>0</v>
      </c>
      <c r="T178" s="194">
        <f t="shared" si="13"/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95" t="s">
        <v>168</v>
      </c>
      <c r="AT178" s="195" t="s">
        <v>164</v>
      </c>
      <c r="AU178" s="195" t="s">
        <v>169</v>
      </c>
      <c r="AY178" s="14" t="s">
        <v>161</v>
      </c>
      <c r="BE178" s="196">
        <f t="shared" si="14"/>
        <v>0</v>
      </c>
      <c r="BF178" s="196">
        <f t="shared" si="15"/>
        <v>0</v>
      </c>
      <c r="BG178" s="196">
        <f t="shared" si="16"/>
        <v>0</v>
      </c>
      <c r="BH178" s="196">
        <f t="shared" si="17"/>
        <v>0</v>
      </c>
      <c r="BI178" s="196">
        <f t="shared" si="18"/>
        <v>0</v>
      </c>
      <c r="BJ178" s="14" t="s">
        <v>169</v>
      </c>
      <c r="BK178" s="197">
        <f t="shared" si="19"/>
        <v>0</v>
      </c>
      <c r="BL178" s="14" t="s">
        <v>168</v>
      </c>
      <c r="BM178" s="195" t="s">
        <v>2539</v>
      </c>
    </row>
    <row r="179" spans="1:65" s="2" customFormat="1" ht="21.75" customHeight="1">
      <c r="A179" s="31"/>
      <c r="B179" s="32"/>
      <c r="C179" s="198" t="s">
        <v>345</v>
      </c>
      <c r="D179" s="198" t="s">
        <v>272</v>
      </c>
      <c r="E179" s="199" t="s">
        <v>2540</v>
      </c>
      <c r="F179" s="200" t="s">
        <v>2541</v>
      </c>
      <c r="G179" s="201" t="s">
        <v>269</v>
      </c>
      <c r="H179" s="202">
        <v>17</v>
      </c>
      <c r="I179" s="203"/>
      <c r="J179" s="202">
        <f t="shared" si="10"/>
        <v>0</v>
      </c>
      <c r="K179" s="204"/>
      <c r="L179" s="205"/>
      <c r="M179" s="206" t="s">
        <v>1</v>
      </c>
      <c r="N179" s="207" t="s">
        <v>43</v>
      </c>
      <c r="O179" s="68"/>
      <c r="P179" s="193">
        <f t="shared" si="11"/>
        <v>0</v>
      </c>
      <c r="Q179" s="193">
        <v>2.66E-3</v>
      </c>
      <c r="R179" s="193">
        <f t="shared" si="12"/>
        <v>4.5220000000000003E-2</v>
      </c>
      <c r="S179" s="193">
        <v>0</v>
      </c>
      <c r="T179" s="194">
        <f t="shared" si="13"/>
        <v>0</v>
      </c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R179" s="195" t="s">
        <v>194</v>
      </c>
      <c r="AT179" s="195" t="s">
        <v>272</v>
      </c>
      <c r="AU179" s="195" t="s">
        <v>169</v>
      </c>
      <c r="AY179" s="14" t="s">
        <v>161</v>
      </c>
      <c r="BE179" s="196">
        <f t="shared" si="14"/>
        <v>0</v>
      </c>
      <c r="BF179" s="196">
        <f t="shared" si="15"/>
        <v>0</v>
      </c>
      <c r="BG179" s="196">
        <f t="shared" si="16"/>
        <v>0</v>
      </c>
      <c r="BH179" s="196">
        <f t="shared" si="17"/>
        <v>0</v>
      </c>
      <c r="BI179" s="196">
        <f t="shared" si="18"/>
        <v>0</v>
      </c>
      <c r="BJ179" s="14" t="s">
        <v>169</v>
      </c>
      <c r="BK179" s="197">
        <f t="shared" si="19"/>
        <v>0</v>
      </c>
      <c r="BL179" s="14" t="s">
        <v>168</v>
      </c>
      <c r="BM179" s="195" t="s">
        <v>2542</v>
      </c>
    </row>
    <row r="180" spans="1:65" s="2" customFormat="1" ht="16.5" customHeight="1">
      <c r="A180" s="31"/>
      <c r="B180" s="32"/>
      <c r="C180" s="184" t="s">
        <v>349</v>
      </c>
      <c r="D180" s="184" t="s">
        <v>164</v>
      </c>
      <c r="E180" s="185" t="s">
        <v>2543</v>
      </c>
      <c r="F180" s="186" t="s">
        <v>2544</v>
      </c>
      <c r="G180" s="187" t="s">
        <v>269</v>
      </c>
      <c r="H180" s="188">
        <v>5</v>
      </c>
      <c r="I180" s="189"/>
      <c r="J180" s="188">
        <f t="shared" si="10"/>
        <v>0</v>
      </c>
      <c r="K180" s="190"/>
      <c r="L180" s="36"/>
      <c r="M180" s="191" t="s">
        <v>1</v>
      </c>
      <c r="N180" s="192" t="s">
        <v>43</v>
      </c>
      <c r="O180" s="68"/>
      <c r="P180" s="193">
        <f t="shared" si="11"/>
        <v>0</v>
      </c>
      <c r="Q180" s="193">
        <v>8.0000000000000007E-5</v>
      </c>
      <c r="R180" s="193">
        <f t="shared" si="12"/>
        <v>4.0000000000000002E-4</v>
      </c>
      <c r="S180" s="193">
        <v>0</v>
      </c>
      <c r="T180" s="194">
        <f t="shared" si="13"/>
        <v>0</v>
      </c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R180" s="195" t="s">
        <v>168</v>
      </c>
      <c r="AT180" s="195" t="s">
        <v>164</v>
      </c>
      <c r="AU180" s="195" t="s">
        <v>169</v>
      </c>
      <c r="AY180" s="14" t="s">
        <v>161</v>
      </c>
      <c r="BE180" s="196">
        <f t="shared" si="14"/>
        <v>0</v>
      </c>
      <c r="BF180" s="196">
        <f t="shared" si="15"/>
        <v>0</v>
      </c>
      <c r="BG180" s="196">
        <f t="shared" si="16"/>
        <v>0</v>
      </c>
      <c r="BH180" s="196">
        <f t="shared" si="17"/>
        <v>0</v>
      </c>
      <c r="BI180" s="196">
        <f t="shared" si="18"/>
        <v>0</v>
      </c>
      <c r="BJ180" s="14" t="s">
        <v>169</v>
      </c>
      <c r="BK180" s="197">
        <f t="shared" si="19"/>
        <v>0</v>
      </c>
      <c r="BL180" s="14" t="s">
        <v>168</v>
      </c>
      <c r="BM180" s="195" t="s">
        <v>2545</v>
      </c>
    </row>
    <row r="181" spans="1:65" s="2" customFormat="1" ht="21.75" customHeight="1">
      <c r="A181" s="31"/>
      <c r="B181" s="32"/>
      <c r="C181" s="198" t="s">
        <v>354</v>
      </c>
      <c r="D181" s="198" t="s">
        <v>272</v>
      </c>
      <c r="E181" s="199" t="s">
        <v>2546</v>
      </c>
      <c r="F181" s="200" t="s">
        <v>2547</v>
      </c>
      <c r="G181" s="201" t="s">
        <v>269</v>
      </c>
      <c r="H181" s="202">
        <v>5</v>
      </c>
      <c r="I181" s="203"/>
      <c r="J181" s="202">
        <f t="shared" si="10"/>
        <v>0</v>
      </c>
      <c r="K181" s="204"/>
      <c r="L181" s="205"/>
      <c r="M181" s="206" t="s">
        <v>1</v>
      </c>
      <c r="N181" s="207" t="s">
        <v>43</v>
      </c>
      <c r="O181" s="68"/>
      <c r="P181" s="193">
        <f t="shared" si="11"/>
        <v>0</v>
      </c>
      <c r="Q181" s="193">
        <v>1.6999999999999999E-3</v>
      </c>
      <c r="R181" s="193">
        <f t="shared" si="12"/>
        <v>8.4999999999999989E-3</v>
      </c>
      <c r="S181" s="193">
        <v>0</v>
      </c>
      <c r="T181" s="194">
        <f t="shared" si="13"/>
        <v>0</v>
      </c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R181" s="195" t="s">
        <v>194</v>
      </c>
      <c r="AT181" s="195" t="s">
        <v>272</v>
      </c>
      <c r="AU181" s="195" t="s">
        <v>169</v>
      </c>
      <c r="AY181" s="14" t="s">
        <v>161</v>
      </c>
      <c r="BE181" s="196">
        <f t="shared" si="14"/>
        <v>0</v>
      </c>
      <c r="BF181" s="196">
        <f t="shared" si="15"/>
        <v>0</v>
      </c>
      <c r="BG181" s="196">
        <f t="shared" si="16"/>
        <v>0</v>
      </c>
      <c r="BH181" s="196">
        <f t="shared" si="17"/>
        <v>0</v>
      </c>
      <c r="BI181" s="196">
        <f t="shared" si="18"/>
        <v>0</v>
      </c>
      <c r="BJ181" s="14" t="s">
        <v>169</v>
      </c>
      <c r="BK181" s="197">
        <f t="shared" si="19"/>
        <v>0</v>
      </c>
      <c r="BL181" s="14" t="s">
        <v>168</v>
      </c>
      <c r="BM181" s="195" t="s">
        <v>2548</v>
      </c>
    </row>
    <row r="182" spans="1:65" s="2" customFormat="1" ht="16.5" customHeight="1">
      <c r="A182" s="31"/>
      <c r="B182" s="32"/>
      <c r="C182" s="184" t="s">
        <v>358</v>
      </c>
      <c r="D182" s="184" t="s">
        <v>164</v>
      </c>
      <c r="E182" s="185" t="s">
        <v>2549</v>
      </c>
      <c r="F182" s="186" t="s">
        <v>2550</v>
      </c>
      <c r="G182" s="187" t="s">
        <v>269</v>
      </c>
      <c r="H182" s="188">
        <v>6</v>
      </c>
      <c r="I182" s="189"/>
      <c r="J182" s="188">
        <f t="shared" si="10"/>
        <v>0</v>
      </c>
      <c r="K182" s="190"/>
      <c r="L182" s="36"/>
      <c r="M182" s="191" t="s">
        <v>1</v>
      </c>
      <c r="N182" s="192" t="s">
        <v>43</v>
      </c>
      <c r="O182" s="68"/>
      <c r="P182" s="193">
        <f t="shared" si="11"/>
        <v>0</v>
      </c>
      <c r="Q182" s="193">
        <v>8.0000000000000007E-5</v>
      </c>
      <c r="R182" s="193">
        <f t="shared" si="12"/>
        <v>4.8000000000000007E-4</v>
      </c>
      <c r="S182" s="193">
        <v>0</v>
      </c>
      <c r="T182" s="194">
        <f t="shared" si="13"/>
        <v>0</v>
      </c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R182" s="195" t="s">
        <v>168</v>
      </c>
      <c r="AT182" s="195" t="s">
        <v>164</v>
      </c>
      <c r="AU182" s="195" t="s">
        <v>169</v>
      </c>
      <c r="AY182" s="14" t="s">
        <v>161</v>
      </c>
      <c r="BE182" s="196">
        <f t="shared" si="14"/>
        <v>0</v>
      </c>
      <c r="BF182" s="196">
        <f t="shared" si="15"/>
        <v>0</v>
      </c>
      <c r="BG182" s="196">
        <f t="shared" si="16"/>
        <v>0</v>
      </c>
      <c r="BH182" s="196">
        <f t="shared" si="17"/>
        <v>0</v>
      </c>
      <c r="BI182" s="196">
        <f t="shared" si="18"/>
        <v>0</v>
      </c>
      <c r="BJ182" s="14" t="s">
        <v>169</v>
      </c>
      <c r="BK182" s="197">
        <f t="shared" si="19"/>
        <v>0</v>
      </c>
      <c r="BL182" s="14" t="s">
        <v>168</v>
      </c>
      <c r="BM182" s="195" t="s">
        <v>2551</v>
      </c>
    </row>
    <row r="183" spans="1:65" s="2" customFormat="1" ht="21.75" customHeight="1">
      <c r="A183" s="31"/>
      <c r="B183" s="32"/>
      <c r="C183" s="198" t="s">
        <v>362</v>
      </c>
      <c r="D183" s="198" t="s">
        <v>272</v>
      </c>
      <c r="E183" s="199" t="s">
        <v>2552</v>
      </c>
      <c r="F183" s="200" t="s">
        <v>2553</v>
      </c>
      <c r="G183" s="201" t="s">
        <v>269</v>
      </c>
      <c r="H183" s="202">
        <v>6</v>
      </c>
      <c r="I183" s="203"/>
      <c r="J183" s="202">
        <f t="shared" si="10"/>
        <v>0</v>
      </c>
      <c r="K183" s="204"/>
      <c r="L183" s="205"/>
      <c r="M183" s="206" t="s">
        <v>1</v>
      </c>
      <c r="N183" s="207" t="s">
        <v>43</v>
      </c>
      <c r="O183" s="68"/>
      <c r="P183" s="193">
        <f t="shared" si="11"/>
        <v>0</v>
      </c>
      <c r="Q183" s="193">
        <v>9.6000000000000002E-4</v>
      </c>
      <c r="R183" s="193">
        <f t="shared" si="12"/>
        <v>5.7600000000000004E-3</v>
      </c>
      <c r="S183" s="193">
        <v>0</v>
      </c>
      <c r="T183" s="194">
        <f t="shared" si="13"/>
        <v>0</v>
      </c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R183" s="195" t="s">
        <v>194</v>
      </c>
      <c r="AT183" s="195" t="s">
        <v>272</v>
      </c>
      <c r="AU183" s="195" t="s">
        <v>169</v>
      </c>
      <c r="AY183" s="14" t="s">
        <v>161</v>
      </c>
      <c r="BE183" s="196">
        <f t="shared" si="14"/>
        <v>0</v>
      </c>
      <c r="BF183" s="196">
        <f t="shared" si="15"/>
        <v>0</v>
      </c>
      <c r="BG183" s="196">
        <f t="shared" si="16"/>
        <v>0</v>
      </c>
      <c r="BH183" s="196">
        <f t="shared" si="17"/>
        <v>0</v>
      </c>
      <c r="BI183" s="196">
        <f t="shared" si="18"/>
        <v>0</v>
      </c>
      <c r="BJ183" s="14" t="s">
        <v>169</v>
      </c>
      <c r="BK183" s="197">
        <f t="shared" si="19"/>
        <v>0</v>
      </c>
      <c r="BL183" s="14" t="s">
        <v>168</v>
      </c>
      <c r="BM183" s="195" t="s">
        <v>2554</v>
      </c>
    </row>
    <row r="184" spans="1:65" s="2" customFormat="1" ht="16.5" customHeight="1">
      <c r="A184" s="31"/>
      <c r="B184" s="32"/>
      <c r="C184" s="184" t="s">
        <v>366</v>
      </c>
      <c r="D184" s="184" t="s">
        <v>164</v>
      </c>
      <c r="E184" s="185" t="s">
        <v>2555</v>
      </c>
      <c r="F184" s="186" t="s">
        <v>2556</v>
      </c>
      <c r="G184" s="187" t="s">
        <v>244</v>
      </c>
      <c r="H184" s="188">
        <v>45</v>
      </c>
      <c r="I184" s="189"/>
      <c r="J184" s="188">
        <f t="shared" si="10"/>
        <v>0</v>
      </c>
      <c r="K184" s="190"/>
      <c r="L184" s="36"/>
      <c r="M184" s="191" t="s">
        <v>1</v>
      </c>
      <c r="N184" s="192" t="s">
        <v>43</v>
      </c>
      <c r="O184" s="68"/>
      <c r="P184" s="193">
        <f t="shared" si="11"/>
        <v>0</v>
      </c>
      <c r="Q184" s="193">
        <v>0</v>
      </c>
      <c r="R184" s="193">
        <f t="shared" si="12"/>
        <v>0</v>
      </c>
      <c r="S184" s="193">
        <v>0</v>
      </c>
      <c r="T184" s="194">
        <f t="shared" si="13"/>
        <v>0</v>
      </c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R184" s="195" t="s">
        <v>168</v>
      </c>
      <c r="AT184" s="195" t="s">
        <v>164</v>
      </c>
      <c r="AU184" s="195" t="s">
        <v>169</v>
      </c>
      <c r="AY184" s="14" t="s">
        <v>161</v>
      </c>
      <c r="BE184" s="196">
        <f t="shared" si="14"/>
        <v>0</v>
      </c>
      <c r="BF184" s="196">
        <f t="shared" si="15"/>
        <v>0</v>
      </c>
      <c r="BG184" s="196">
        <f t="shared" si="16"/>
        <v>0</v>
      </c>
      <c r="BH184" s="196">
        <f t="shared" si="17"/>
        <v>0</v>
      </c>
      <c r="BI184" s="196">
        <f t="shared" si="18"/>
        <v>0</v>
      </c>
      <c r="BJ184" s="14" t="s">
        <v>169</v>
      </c>
      <c r="BK184" s="197">
        <f t="shared" si="19"/>
        <v>0</v>
      </c>
      <c r="BL184" s="14" t="s">
        <v>168</v>
      </c>
      <c r="BM184" s="195" t="s">
        <v>2557</v>
      </c>
    </row>
    <row r="185" spans="1:65" s="2" customFormat="1" ht="16.5" customHeight="1">
      <c r="A185" s="31"/>
      <c r="B185" s="32"/>
      <c r="C185" s="184" t="s">
        <v>370</v>
      </c>
      <c r="D185" s="184" t="s">
        <v>164</v>
      </c>
      <c r="E185" s="185" t="s">
        <v>2558</v>
      </c>
      <c r="F185" s="186" t="s">
        <v>2559</v>
      </c>
      <c r="G185" s="187" t="s">
        <v>244</v>
      </c>
      <c r="H185" s="188">
        <v>16.5</v>
      </c>
      <c r="I185" s="189"/>
      <c r="J185" s="188">
        <f t="shared" si="10"/>
        <v>0</v>
      </c>
      <c r="K185" s="190"/>
      <c r="L185" s="36"/>
      <c r="M185" s="191" t="s">
        <v>1</v>
      </c>
      <c r="N185" s="192" t="s">
        <v>43</v>
      </c>
      <c r="O185" s="68"/>
      <c r="P185" s="193">
        <f t="shared" si="11"/>
        <v>0</v>
      </c>
      <c r="Q185" s="193">
        <v>0</v>
      </c>
      <c r="R185" s="193">
        <f t="shared" si="12"/>
        <v>0</v>
      </c>
      <c r="S185" s="193">
        <v>0</v>
      </c>
      <c r="T185" s="194">
        <f t="shared" si="13"/>
        <v>0</v>
      </c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R185" s="195" t="s">
        <v>168</v>
      </c>
      <c r="AT185" s="195" t="s">
        <v>164</v>
      </c>
      <c r="AU185" s="195" t="s">
        <v>169</v>
      </c>
      <c r="AY185" s="14" t="s">
        <v>161</v>
      </c>
      <c r="BE185" s="196">
        <f t="shared" si="14"/>
        <v>0</v>
      </c>
      <c r="BF185" s="196">
        <f t="shared" si="15"/>
        <v>0</v>
      </c>
      <c r="BG185" s="196">
        <f t="shared" si="16"/>
        <v>0</v>
      </c>
      <c r="BH185" s="196">
        <f t="shared" si="17"/>
        <v>0</v>
      </c>
      <c r="BI185" s="196">
        <f t="shared" si="18"/>
        <v>0</v>
      </c>
      <c r="BJ185" s="14" t="s">
        <v>169</v>
      </c>
      <c r="BK185" s="197">
        <f t="shared" si="19"/>
        <v>0</v>
      </c>
      <c r="BL185" s="14" t="s">
        <v>168</v>
      </c>
      <c r="BM185" s="195" t="s">
        <v>2560</v>
      </c>
    </row>
    <row r="186" spans="1:65" s="2" customFormat="1" ht="16.5" customHeight="1">
      <c r="A186" s="31"/>
      <c r="B186" s="32"/>
      <c r="C186" s="184" t="s">
        <v>374</v>
      </c>
      <c r="D186" s="184" t="s">
        <v>164</v>
      </c>
      <c r="E186" s="185" t="s">
        <v>2561</v>
      </c>
      <c r="F186" s="186" t="s">
        <v>2562</v>
      </c>
      <c r="G186" s="187" t="s">
        <v>244</v>
      </c>
      <c r="H186" s="188">
        <v>51</v>
      </c>
      <c r="I186" s="189"/>
      <c r="J186" s="188">
        <f t="shared" si="10"/>
        <v>0</v>
      </c>
      <c r="K186" s="190"/>
      <c r="L186" s="36"/>
      <c r="M186" s="191" t="s">
        <v>1</v>
      </c>
      <c r="N186" s="192" t="s">
        <v>43</v>
      </c>
      <c r="O186" s="68"/>
      <c r="P186" s="193">
        <f t="shared" si="11"/>
        <v>0</v>
      </c>
      <c r="Q186" s="193">
        <v>0</v>
      </c>
      <c r="R186" s="193">
        <f t="shared" si="12"/>
        <v>0</v>
      </c>
      <c r="S186" s="193">
        <v>0</v>
      </c>
      <c r="T186" s="194">
        <f t="shared" si="13"/>
        <v>0</v>
      </c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R186" s="195" t="s">
        <v>168</v>
      </c>
      <c r="AT186" s="195" t="s">
        <v>164</v>
      </c>
      <c r="AU186" s="195" t="s">
        <v>169</v>
      </c>
      <c r="AY186" s="14" t="s">
        <v>161</v>
      </c>
      <c r="BE186" s="196">
        <f t="shared" si="14"/>
        <v>0</v>
      </c>
      <c r="BF186" s="196">
        <f t="shared" si="15"/>
        <v>0</v>
      </c>
      <c r="BG186" s="196">
        <f t="shared" si="16"/>
        <v>0</v>
      </c>
      <c r="BH186" s="196">
        <f t="shared" si="17"/>
        <v>0</v>
      </c>
      <c r="BI186" s="196">
        <f t="shared" si="18"/>
        <v>0</v>
      </c>
      <c r="BJ186" s="14" t="s">
        <v>169</v>
      </c>
      <c r="BK186" s="197">
        <f t="shared" si="19"/>
        <v>0</v>
      </c>
      <c r="BL186" s="14" t="s">
        <v>168</v>
      </c>
      <c r="BM186" s="195" t="s">
        <v>2563</v>
      </c>
    </row>
    <row r="187" spans="1:65" s="2" customFormat="1" ht="21.75" customHeight="1">
      <c r="A187" s="31"/>
      <c r="B187" s="32"/>
      <c r="C187" s="184" t="s">
        <v>380</v>
      </c>
      <c r="D187" s="184" t="s">
        <v>164</v>
      </c>
      <c r="E187" s="185" t="s">
        <v>2564</v>
      </c>
      <c r="F187" s="186" t="s">
        <v>2565</v>
      </c>
      <c r="G187" s="187" t="s">
        <v>269</v>
      </c>
      <c r="H187" s="188">
        <v>5</v>
      </c>
      <c r="I187" s="189"/>
      <c r="J187" s="188">
        <f t="shared" si="10"/>
        <v>0</v>
      </c>
      <c r="K187" s="190"/>
      <c r="L187" s="36"/>
      <c r="M187" s="191" t="s">
        <v>1</v>
      </c>
      <c r="N187" s="192" t="s">
        <v>43</v>
      </c>
      <c r="O187" s="68"/>
      <c r="P187" s="193">
        <f t="shared" si="11"/>
        <v>0</v>
      </c>
      <c r="Q187" s="193">
        <v>2.6440000000000002E-2</v>
      </c>
      <c r="R187" s="193">
        <f t="shared" si="12"/>
        <v>0.13220000000000001</v>
      </c>
      <c r="S187" s="193">
        <v>0</v>
      </c>
      <c r="T187" s="194">
        <f t="shared" si="13"/>
        <v>0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95" t="s">
        <v>168</v>
      </c>
      <c r="AT187" s="195" t="s">
        <v>164</v>
      </c>
      <c r="AU187" s="195" t="s">
        <v>169</v>
      </c>
      <c r="AY187" s="14" t="s">
        <v>161</v>
      </c>
      <c r="BE187" s="196">
        <f t="shared" si="14"/>
        <v>0</v>
      </c>
      <c r="BF187" s="196">
        <f t="shared" si="15"/>
        <v>0</v>
      </c>
      <c r="BG187" s="196">
        <f t="shared" si="16"/>
        <v>0</v>
      </c>
      <c r="BH187" s="196">
        <f t="shared" si="17"/>
        <v>0</v>
      </c>
      <c r="BI187" s="196">
        <f t="shared" si="18"/>
        <v>0</v>
      </c>
      <c r="BJ187" s="14" t="s">
        <v>169</v>
      </c>
      <c r="BK187" s="197">
        <f t="shared" si="19"/>
        <v>0</v>
      </c>
      <c r="BL187" s="14" t="s">
        <v>168</v>
      </c>
      <c r="BM187" s="195" t="s">
        <v>2566</v>
      </c>
    </row>
    <row r="188" spans="1:65" s="2" customFormat="1" ht="21.75" customHeight="1">
      <c r="A188" s="31"/>
      <c r="B188" s="32"/>
      <c r="C188" s="198" t="s">
        <v>388</v>
      </c>
      <c r="D188" s="198" t="s">
        <v>272</v>
      </c>
      <c r="E188" s="199" t="s">
        <v>2567</v>
      </c>
      <c r="F188" s="200" t="s">
        <v>2568</v>
      </c>
      <c r="G188" s="201" t="s">
        <v>269</v>
      </c>
      <c r="H188" s="202">
        <v>3</v>
      </c>
      <c r="I188" s="203"/>
      <c r="J188" s="202">
        <f t="shared" si="10"/>
        <v>0</v>
      </c>
      <c r="K188" s="204"/>
      <c r="L188" s="205"/>
      <c r="M188" s="206" t="s">
        <v>1</v>
      </c>
      <c r="N188" s="207" t="s">
        <v>43</v>
      </c>
      <c r="O188" s="68"/>
      <c r="P188" s="193">
        <f t="shared" si="11"/>
        <v>0</v>
      </c>
      <c r="Q188" s="193">
        <v>1.6</v>
      </c>
      <c r="R188" s="193">
        <f t="shared" si="12"/>
        <v>4.8000000000000007</v>
      </c>
      <c r="S188" s="193">
        <v>0</v>
      </c>
      <c r="T188" s="194">
        <f t="shared" si="13"/>
        <v>0</v>
      </c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R188" s="195" t="s">
        <v>194</v>
      </c>
      <c r="AT188" s="195" t="s">
        <v>272</v>
      </c>
      <c r="AU188" s="195" t="s">
        <v>169</v>
      </c>
      <c r="AY188" s="14" t="s">
        <v>161</v>
      </c>
      <c r="BE188" s="196">
        <f t="shared" si="14"/>
        <v>0</v>
      </c>
      <c r="BF188" s="196">
        <f t="shared" si="15"/>
        <v>0</v>
      </c>
      <c r="BG188" s="196">
        <f t="shared" si="16"/>
        <v>0</v>
      </c>
      <c r="BH188" s="196">
        <f t="shared" si="17"/>
        <v>0</v>
      </c>
      <c r="BI188" s="196">
        <f t="shared" si="18"/>
        <v>0</v>
      </c>
      <c r="BJ188" s="14" t="s">
        <v>169</v>
      </c>
      <c r="BK188" s="197">
        <f t="shared" si="19"/>
        <v>0</v>
      </c>
      <c r="BL188" s="14" t="s">
        <v>168</v>
      </c>
      <c r="BM188" s="195" t="s">
        <v>2569</v>
      </c>
    </row>
    <row r="189" spans="1:65" s="2" customFormat="1" ht="21.75" customHeight="1">
      <c r="A189" s="31"/>
      <c r="B189" s="32"/>
      <c r="C189" s="198" t="s">
        <v>392</v>
      </c>
      <c r="D189" s="198" t="s">
        <v>272</v>
      </c>
      <c r="E189" s="199" t="s">
        <v>2570</v>
      </c>
      <c r="F189" s="200" t="s">
        <v>2571</v>
      </c>
      <c r="G189" s="201" t="s">
        <v>269</v>
      </c>
      <c r="H189" s="202">
        <v>2</v>
      </c>
      <c r="I189" s="203"/>
      <c r="J189" s="202">
        <f t="shared" si="10"/>
        <v>0</v>
      </c>
      <c r="K189" s="204"/>
      <c r="L189" s="205"/>
      <c r="M189" s="206" t="s">
        <v>1</v>
      </c>
      <c r="N189" s="207" t="s">
        <v>43</v>
      </c>
      <c r="O189" s="68"/>
      <c r="P189" s="193">
        <f t="shared" si="11"/>
        <v>0</v>
      </c>
      <c r="Q189" s="193">
        <v>1.6</v>
      </c>
      <c r="R189" s="193">
        <f t="shared" si="12"/>
        <v>3.2</v>
      </c>
      <c r="S189" s="193">
        <v>0</v>
      </c>
      <c r="T189" s="194">
        <f t="shared" si="13"/>
        <v>0</v>
      </c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R189" s="195" t="s">
        <v>194</v>
      </c>
      <c r="AT189" s="195" t="s">
        <v>272</v>
      </c>
      <c r="AU189" s="195" t="s">
        <v>169</v>
      </c>
      <c r="AY189" s="14" t="s">
        <v>161</v>
      </c>
      <c r="BE189" s="196">
        <f t="shared" si="14"/>
        <v>0</v>
      </c>
      <c r="BF189" s="196">
        <f t="shared" si="15"/>
        <v>0</v>
      </c>
      <c r="BG189" s="196">
        <f t="shared" si="16"/>
        <v>0</v>
      </c>
      <c r="BH189" s="196">
        <f t="shared" si="17"/>
        <v>0</v>
      </c>
      <c r="BI189" s="196">
        <f t="shared" si="18"/>
        <v>0</v>
      </c>
      <c r="BJ189" s="14" t="s">
        <v>169</v>
      </c>
      <c r="BK189" s="197">
        <f t="shared" si="19"/>
        <v>0</v>
      </c>
      <c r="BL189" s="14" t="s">
        <v>168</v>
      </c>
      <c r="BM189" s="195" t="s">
        <v>2572</v>
      </c>
    </row>
    <row r="190" spans="1:65" s="2" customFormat="1" ht="21.75" customHeight="1">
      <c r="A190" s="31"/>
      <c r="B190" s="32"/>
      <c r="C190" s="184" t="s">
        <v>397</v>
      </c>
      <c r="D190" s="184" t="s">
        <v>164</v>
      </c>
      <c r="E190" s="185" t="s">
        <v>2573</v>
      </c>
      <c r="F190" s="186" t="s">
        <v>2574</v>
      </c>
      <c r="G190" s="187" t="s">
        <v>269</v>
      </c>
      <c r="H190" s="188">
        <v>10</v>
      </c>
      <c r="I190" s="189"/>
      <c r="J190" s="188">
        <f t="shared" si="10"/>
        <v>0</v>
      </c>
      <c r="K190" s="190"/>
      <c r="L190" s="36"/>
      <c r="M190" s="191" t="s">
        <v>1</v>
      </c>
      <c r="N190" s="192" t="s">
        <v>43</v>
      </c>
      <c r="O190" s="68"/>
      <c r="P190" s="193">
        <f t="shared" si="11"/>
        <v>0</v>
      </c>
      <c r="Q190" s="193">
        <v>1.042E-2</v>
      </c>
      <c r="R190" s="193">
        <f t="shared" si="12"/>
        <v>0.1042</v>
      </c>
      <c r="S190" s="193">
        <v>0</v>
      </c>
      <c r="T190" s="194">
        <f t="shared" si="13"/>
        <v>0</v>
      </c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R190" s="195" t="s">
        <v>168</v>
      </c>
      <c r="AT190" s="195" t="s">
        <v>164</v>
      </c>
      <c r="AU190" s="195" t="s">
        <v>169</v>
      </c>
      <c r="AY190" s="14" t="s">
        <v>161</v>
      </c>
      <c r="BE190" s="196">
        <f t="shared" si="14"/>
        <v>0</v>
      </c>
      <c r="BF190" s="196">
        <f t="shared" si="15"/>
        <v>0</v>
      </c>
      <c r="BG190" s="196">
        <f t="shared" si="16"/>
        <v>0</v>
      </c>
      <c r="BH190" s="196">
        <f t="shared" si="17"/>
        <v>0</v>
      </c>
      <c r="BI190" s="196">
        <f t="shared" si="18"/>
        <v>0</v>
      </c>
      <c r="BJ190" s="14" t="s">
        <v>169</v>
      </c>
      <c r="BK190" s="197">
        <f t="shared" si="19"/>
        <v>0</v>
      </c>
      <c r="BL190" s="14" t="s">
        <v>168</v>
      </c>
      <c r="BM190" s="195" t="s">
        <v>2575</v>
      </c>
    </row>
    <row r="191" spans="1:65" s="2" customFormat="1" ht="16.5" customHeight="1">
      <c r="A191" s="31"/>
      <c r="B191" s="32"/>
      <c r="C191" s="198" t="s">
        <v>401</v>
      </c>
      <c r="D191" s="198" t="s">
        <v>272</v>
      </c>
      <c r="E191" s="199" t="s">
        <v>2576</v>
      </c>
      <c r="F191" s="200" t="s">
        <v>2577</v>
      </c>
      <c r="G191" s="201" t="s">
        <v>269</v>
      </c>
      <c r="H191" s="202">
        <v>5</v>
      </c>
      <c r="I191" s="203"/>
      <c r="J191" s="202">
        <f t="shared" si="10"/>
        <v>0</v>
      </c>
      <c r="K191" s="204"/>
      <c r="L191" s="205"/>
      <c r="M191" s="206" t="s">
        <v>1</v>
      </c>
      <c r="N191" s="207" t="s">
        <v>43</v>
      </c>
      <c r="O191" s="68"/>
      <c r="P191" s="193">
        <f t="shared" si="11"/>
        <v>0</v>
      </c>
      <c r="Q191" s="193">
        <v>0.49</v>
      </c>
      <c r="R191" s="193">
        <f t="shared" si="12"/>
        <v>2.4500000000000002</v>
      </c>
      <c r="S191" s="193">
        <v>0</v>
      </c>
      <c r="T191" s="194">
        <f t="shared" si="13"/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95" t="s">
        <v>194</v>
      </c>
      <c r="AT191" s="195" t="s">
        <v>272</v>
      </c>
      <c r="AU191" s="195" t="s">
        <v>169</v>
      </c>
      <c r="AY191" s="14" t="s">
        <v>161</v>
      </c>
      <c r="BE191" s="196">
        <f t="shared" si="14"/>
        <v>0</v>
      </c>
      <c r="BF191" s="196">
        <f t="shared" si="15"/>
        <v>0</v>
      </c>
      <c r="BG191" s="196">
        <f t="shared" si="16"/>
        <v>0</v>
      </c>
      <c r="BH191" s="196">
        <f t="shared" si="17"/>
        <v>0</v>
      </c>
      <c r="BI191" s="196">
        <f t="shared" si="18"/>
        <v>0</v>
      </c>
      <c r="BJ191" s="14" t="s">
        <v>169</v>
      </c>
      <c r="BK191" s="197">
        <f t="shared" si="19"/>
        <v>0</v>
      </c>
      <c r="BL191" s="14" t="s">
        <v>168</v>
      </c>
      <c r="BM191" s="195" t="s">
        <v>2578</v>
      </c>
    </row>
    <row r="192" spans="1:65" s="2" customFormat="1" ht="16.5" customHeight="1">
      <c r="A192" s="31"/>
      <c r="B192" s="32"/>
      <c r="C192" s="198" t="s">
        <v>405</v>
      </c>
      <c r="D192" s="198" t="s">
        <v>272</v>
      </c>
      <c r="E192" s="199" t="s">
        <v>2579</v>
      </c>
      <c r="F192" s="200" t="s">
        <v>2580</v>
      </c>
      <c r="G192" s="201" t="s">
        <v>269</v>
      </c>
      <c r="H192" s="202">
        <v>5</v>
      </c>
      <c r="I192" s="203"/>
      <c r="J192" s="202">
        <f t="shared" si="10"/>
        <v>0</v>
      </c>
      <c r="K192" s="204"/>
      <c r="L192" s="205"/>
      <c r="M192" s="206" t="s">
        <v>1</v>
      </c>
      <c r="N192" s="207" t="s">
        <v>43</v>
      </c>
      <c r="O192" s="68"/>
      <c r="P192" s="193">
        <f t="shared" si="11"/>
        <v>0</v>
      </c>
      <c r="Q192" s="193">
        <v>0.37</v>
      </c>
      <c r="R192" s="193">
        <f t="shared" si="12"/>
        <v>1.85</v>
      </c>
      <c r="S192" s="193">
        <v>0</v>
      </c>
      <c r="T192" s="194">
        <f t="shared" si="13"/>
        <v>0</v>
      </c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R192" s="195" t="s">
        <v>194</v>
      </c>
      <c r="AT192" s="195" t="s">
        <v>272</v>
      </c>
      <c r="AU192" s="195" t="s">
        <v>169</v>
      </c>
      <c r="AY192" s="14" t="s">
        <v>161</v>
      </c>
      <c r="BE192" s="196">
        <f t="shared" si="14"/>
        <v>0</v>
      </c>
      <c r="BF192" s="196">
        <f t="shared" si="15"/>
        <v>0</v>
      </c>
      <c r="BG192" s="196">
        <f t="shared" si="16"/>
        <v>0</v>
      </c>
      <c r="BH192" s="196">
        <f t="shared" si="17"/>
        <v>0</v>
      </c>
      <c r="BI192" s="196">
        <f t="shared" si="18"/>
        <v>0</v>
      </c>
      <c r="BJ192" s="14" t="s">
        <v>169</v>
      </c>
      <c r="BK192" s="197">
        <f t="shared" si="19"/>
        <v>0</v>
      </c>
      <c r="BL192" s="14" t="s">
        <v>168</v>
      </c>
      <c r="BM192" s="195" t="s">
        <v>2581</v>
      </c>
    </row>
    <row r="193" spans="1:65" s="2" customFormat="1" ht="33" customHeight="1">
      <c r="A193" s="31"/>
      <c r="B193" s="32"/>
      <c r="C193" s="184" t="s">
        <v>407</v>
      </c>
      <c r="D193" s="184" t="s">
        <v>164</v>
      </c>
      <c r="E193" s="185" t="s">
        <v>2582</v>
      </c>
      <c r="F193" s="186" t="s">
        <v>2583</v>
      </c>
      <c r="G193" s="187" t="s">
        <v>269</v>
      </c>
      <c r="H193" s="188">
        <v>9</v>
      </c>
      <c r="I193" s="189"/>
      <c r="J193" s="188">
        <f t="shared" si="10"/>
        <v>0</v>
      </c>
      <c r="K193" s="190"/>
      <c r="L193" s="36"/>
      <c r="M193" s="191" t="s">
        <v>1</v>
      </c>
      <c r="N193" s="192" t="s">
        <v>43</v>
      </c>
      <c r="O193" s="68"/>
      <c r="P193" s="193">
        <f t="shared" si="11"/>
        <v>0</v>
      </c>
      <c r="Q193" s="193">
        <v>3.0000000000000001E-5</v>
      </c>
      <c r="R193" s="193">
        <f t="shared" si="12"/>
        <v>2.7E-4</v>
      </c>
      <c r="S193" s="193">
        <v>0</v>
      </c>
      <c r="T193" s="194">
        <f t="shared" si="13"/>
        <v>0</v>
      </c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R193" s="195" t="s">
        <v>168</v>
      </c>
      <c r="AT193" s="195" t="s">
        <v>164</v>
      </c>
      <c r="AU193" s="195" t="s">
        <v>169</v>
      </c>
      <c r="AY193" s="14" t="s">
        <v>161</v>
      </c>
      <c r="BE193" s="196">
        <f t="shared" si="14"/>
        <v>0</v>
      </c>
      <c r="BF193" s="196">
        <f t="shared" si="15"/>
        <v>0</v>
      </c>
      <c r="BG193" s="196">
        <f t="shared" si="16"/>
        <v>0</v>
      </c>
      <c r="BH193" s="196">
        <f t="shared" si="17"/>
        <v>0</v>
      </c>
      <c r="BI193" s="196">
        <f t="shared" si="18"/>
        <v>0</v>
      </c>
      <c r="BJ193" s="14" t="s">
        <v>169</v>
      </c>
      <c r="BK193" s="197">
        <f t="shared" si="19"/>
        <v>0</v>
      </c>
      <c r="BL193" s="14" t="s">
        <v>168</v>
      </c>
      <c r="BM193" s="195" t="s">
        <v>2584</v>
      </c>
    </row>
    <row r="194" spans="1:65" s="2" customFormat="1" ht="33" customHeight="1">
      <c r="A194" s="31"/>
      <c r="B194" s="32"/>
      <c r="C194" s="198" t="s">
        <v>409</v>
      </c>
      <c r="D194" s="198" t="s">
        <v>272</v>
      </c>
      <c r="E194" s="199" t="s">
        <v>2585</v>
      </c>
      <c r="F194" s="200" t="s">
        <v>2586</v>
      </c>
      <c r="G194" s="201" t="s">
        <v>269</v>
      </c>
      <c r="H194" s="202">
        <v>5</v>
      </c>
      <c r="I194" s="203"/>
      <c r="J194" s="202">
        <f t="shared" ref="J194:J224" si="20">ROUND(I194*H194,3)</f>
        <v>0</v>
      </c>
      <c r="K194" s="204"/>
      <c r="L194" s="205"/>
      <c r="M194" s="206" t="s">
        <v>1</v>
      </c>
      <c r="N194" s="207" t="s">
        <v>43</v>
      </c>
      <c r="O194" s="68"/>
      <c r="P194" s="193">
        <f t="shared" ref="P194:P224" si="21">O194*H194</f>
        <v>0</v>
      </c>
      <c r="Q194" s="193">
        <v>5.5300000000000002E-3</v>
      </c>
      <c r="R194" s="193">
        <f t="shared" ref="R194:R224" si="22">Q194*H194</f>
        <v>2.7650000000000001E-2</v>
      </c>
      <c r="S194" s="193">
        <v>0</v>
      </c>
      <c r="T194" s="194">
        <f t="shared" ref="T194:T224" si="23">S194*H194</f>
        <v>0</v>
      </c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R194" s="195" t="s">
        <v>194</v>
      </c>
      <c r="AT194" s="195" t="s">
        <v>272</v>
      </c>
      <c r="AU194" s="195" t="s">
        <v>169</v>
      </c>
      <c r="AY194" s="14" t="s">
        <v>161</v>
      </c>
      <c r="BE194" s="196">
        <f t="shared" ref="BE194:BE224" si="24">IF(N194="základná",J194,0)</f>
        <v>0</v>
      </c>
      <c r="BF194" s="196">
        <f t="shared" ref="BF194:BF224" si="25">IF(N194="znížená",J194,0)</f>
        <v>0</v>
      </c>
      <c r="BG194" s="196">
        <f t="shared" ref="BG194:BG224" si="26">IF(N194="zákl. prenesená",J194,0)</f>
        <v>0</v>
      </c>
      <c r="BH194" s="196">
        <f t="shared" ref="BH194:BH224" si="27">IF(N194="zníž. prenesená",J194,0)</f>
        <v>0</v>
      </c>
      <c r="BI194" s="196">
        <f t="shared" ref="BI194:BI224" si="28">IF(N194="nulová",J194,0)</f>
        <v>0</v>
      </c>
      <c r="BJ194" s="14" t="s">
        <v>169</v>
      </c>
      <c r="BK194" s="197">
        <f t="shared" ref="BK194:BK224" si="29">ROUND(I194*H194,3)</f>
        <v>0</v>
      </c>
      <c r="BL194" s="14" t="s">
        <v>168</v>
      </c>
      <c r="BM194" s="195" t="s">
        <v>2587</v>
      </c>
    </row>
    <row r="195" spans="1:65" s="2" customFormat="1" ht="33" customHeight="1">
      <c r="A195" s="31"/>
      <c r="B195" s="32"/>
      <c r="C195" s="198" t="s">
        <v>416</v>
      </c>
      <c r="D195" s="198" t="s">
        <v>272</v>
      </c>
      <c r="E195" s="199" t="s">
        <v>2588</v>
      </c>
      <c r="F195" s="200" t="s">
        <v>2589</v>
      </c>
      <c r="G195" s="201" t="s">
        <v>269</v>
      </c>
      <c r="H195" s="202">
        <v>4</v>
      </c>
      <c r="I195" s="203"/>
      <c r="J195" s="202">
        <f t="shared" si="20"/>
        <v>0</v>
      </c>
      <c r="K195" s="204"/>
      <c r="L195" s="205"/>
      <c r="M195" s="206" t="s">
        <v>1</v>
      </c>
      <c r="N195" s="207" t="s">
        <v>43</v>
      </c>
      <c r="O195" s="68"/>
      <c r="P195" s="193">
        <f t="shared" si="21"/>
        <v>0</v>
      </c>
      <c r="Q195" s="193">
        <v>5.5300000000000002E-3</v>
      </c>
      <c r="R195" s="193">
        <f t="shared" si="22"/>
        <v>2.2120000000000001E-2</v>
      </c>
      <c r="S195" s="193">
        <v>0</v>
      </c>
      <c r="T195" s="194">
        <f t="shared" si="23"/>
        <v>0</v>
      </c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R195" s="195" t="s">
        <v>194</v>
      </c>
      <c r="AT195" s="195" t="s">
        <v>272</v>
      </c>
      <c r="AU195" s="195" t="s">
        <v>169</v>
      </c>
      <c r="AY195" s="14" t="s">
        <v>161</v>
      </c>
      <c r="BE195" s="196">
        <f t="shared" si="24"/>
        <v>0</v>
      </c>
      <c r="BF195" s="196">
        <f t="shared" si="25"/>
        <v>0</v>
      </c>
      <c r="BG195" s="196">
        <f t="shared" si="26"/>
        <v>0</v>
      </c>
      <c r="BH195" s="196">
        <f t="shared" si="27"/>
        <v>0</v>
      </c>
      <c r="BI195" s="196">
        <f t="shared" si="28"/>
        <v>0</v>
      </c>
      <c r="BJ195" s="14" t="s">
        <v>169</v>
      </c>
      <c r="BK195" s="197">
        <f t="shared" si="29"/>
        <v>0</v>
      </c>
      <c r="BL195" s="14" t="s">
        <v>168</v>
      </c>
      <c r="BM195" s="195" t="s">
        <v>2590</v>
      </c>
    </row>
    <row r="196" spans="1:65" s="2" customFormat="1" ht="21.75" customHeight="1">
      <c r="A196" s="31"/>
      <c r="B196" s="32"/>
      <c r="C196" s="198" t="s">
        <v>422</v>
      </c>
      <c r="D196" s="198" t="s">
        <v>272</v>
      </c>
      <c r="E196" s="199" t="s">
        <v>2591</v>
      </c>
      <c r="F196" s="200" t="s">
        <v>2592</v>
      </c>
      <c r="G196" s="201" t="s">
        <v>269</v>
      </c>
      <c r="H196" s="202">
        <v>9</v>
      </c>
      <c r="I196" s="203"/>
      <c r="J196" s="202">
        <f t="shared" si="20"/>
        <v>0</v>
      </c>
      <c r="K196" s="204"/>
      <c r="L196" s="205"/>
      <c r="M196" s="206" t="s">
        <v>1</v>
      </c>
      <c r="N196" s="207" t="s">
        <v>43</v>
      </c>
      <c r="O196" s="68"/>
      <c r="P196" s="193">
        <f t="shared" si="21"/>
        <v>0</v>
      </c>
      <c r="Q196" s="193">
        <v>1.553E-2</v>
      </c>
      <c r="R196" s="193">
        <f t="shared" si="22"/>
        <v>0.13977000000000001</v>
      </c>
      <c r="S196" s="193">
        <v>0</v>
      </c>
      <c r="T196" s="194">
        <f t="shared" si="23"/>
        <v>0</v>
      </c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R196" s="195" t="s">
        <v>194</v>
      </c>
      <c r="AT196" s="195" t="s">
        <v>272</v>
      </c>
      <c r="AU196" s="195" t="s">
        <v>169</v>
      </c>
      <c r="AY196" s="14" t="s">
        <v>161</v>
      </c>
      <c r="BE196" s="196">
        <f t="shared" si="24"/>
        <v>0</v>
      </c>
      <c r="BF196" s="196">
        <f t="shared" si="25"/>
        <v>0</v>
      </c>
      <c r="BG196" s="196">
        <f t="shared" si="26"/>
        <v>0</v>
      </c>
      <c r="BH196" s="196">
        <f t="shared" si="27"/>
        <v>0</v>
      </c>
      <c r="BI196" s="196">
        <f t="shared" si="28"/>
        <v>0</v>
      </c>
      <c r="BJ196" s="14" t="s">
        <v>169</v>
      </c>
      <c r="BK196" s="197">
        <f t="shared" si="29"/>
        <v>0</v>
      </c>
      <c r="BL196" s="14" t="s">
        <v>168</v>
      </c>
      <c r="BM196" s="195" t="s">
        <v>2593</v>
      </c>
    </row>
    <row r="197" spans="1:65" s="2" customFormat="1" ht="21.75" customHeight="1">
      <c r="A197" s="31"/>
      <c r="B197" s="32"/>
      <c r="C197" s="198" t="s">
        <v>427</v>
      </c>
      <c r="D197" s="198" t="s">
        <v>272</v>
      </c>
      <c r="E197" s="199" t="s">
        <v>2594</v>
      </c>
      <c r="F197" s="200" t="s">
        <v>2595</v>
      </c>
      <c r="G197" s="201" t="s">
        <v>269</v>
      </c>
      <c r="H197" s="202">
        <v>9</v>
      </c>
      <c r="I197" s="203"/>
      <c r="J197" s="202">
        <f t="shared" si="20"/>
        <v>0</v>
      </c>
      <c r="K197" s="204"/>
      <c r="L197" s="205"/>
      <c r="M197" s="206" t="s">
        <v>1</v>
      </c>
      <c r="N197" s="207" t="s">
        <v>43</v>
      </c>
      <c r="O197" s="68"/>
      <c r="P197" s="193">
        <f t="shared" si="21"/>
        <v>0</v>
      </c>
      <c r="Q197" s="193">
        <v>3.6999999999999998E-2</v>
      </c>
      <c r="R197" s="193">
        <f t="shared" si="22"/>
        <v>0.33299999999999996</v>
      </c>
      <c r="S197" s="193">
        <v>0</v>
      </c>
      <c r="T197" s="194">
        <f t="shared" si="23"/>
        <v>0</v>
      </c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R197" s="195" t="s">
        <v>194</v>
      </c>
      <c r="AT197" s="195" t="s">
        <v>272</v>
      </c>
      <c r="AU197" s="195" t="s">
        <v>169</v>
      </c>
      <c r="AY197" s="14" t="s">
        <v>161</v>
      </c>
      <c r="BE197" s="196">
        <f t="shared" si="24"/>
        <v>0</v>
      </c>
      <c r="BF197" s="196">
        <f t="shared" si="25"/>
        <v>0</v>
      </c>
      <c r="BG197" s="196">
        <f t="shared" si="26"/>
        <v>0</v>
      </c>
      <c r="BH197" s="196">
        <f t="shared" si="27"/>
        <v>0</v>
      </c>
      <c r="BI197" s="196">
        <f t="shared" si="28"/>
        <v>0</v>
      </c>
      <c r="BJ197" s="14" t="s">
        <v>169</v>
      </c>
      <c r="BK197" s="197">
        <f t="shared" si="29"/>
        <v>0</v>
      </c>
      <c r="BL197" s="14" t="s">
        <v>168</v>
      </c>
      <c r="BM197" s="195" t="s">
        <v>2596</v>
      </c>
    </row>
    <row r="198" spans="1:65" s="2" customFormat="1" ht="33" customHeight="1">
      <c r="A198" s="31"/>
      <c r="B198" s="32"/>
      <c r="C198" s="184" t="s">
        <v>432</v>
      </c>
      <c r="D198" s="184" t="s">
        <v>164</v>
      </c>
      <c r="E198" s="185" t="s">
        <v>2597</v>
      </c>
      <c r="F198" s="186" t="s">
        <v>2598</v>
      </c>
      <c r="G198" s="187" t="s">
        <v>269</v>
      </c>
      <c r="H198" s="188">
        <v>2</v>
      </c>
      <c r="I198" s="189"/>
      <c r="J198" s="188">
        <f t="shared" si="20"/>
        <v>0</v>
      </c>
      <c r="K198" s="190"/>
      <c r="L198" s="36"/>
      <c r="M198" s="191" t="s">
        <v>1</v>
      </c>
      <c r="N198" s="192" t="s">
        <v>43</v>
      </c>
      <c r="O198" s="68"/>
      <c r="P198" s="193">
        <f t="shared" si="21"/>
        <v>0</v>
      </c>
      <c r="Q198" s="193">
        <v>3.0000000000000001E-5</v>
      </c>
      <c r="R198" s="193">
        <f t="shared" si="22"/>
        <v>6.0000000000000002E-5</v>
      </c>
      <c r="S198" s="193">
        <v>0</v>
      </c>
      <c r="T198" s="194">
        <f t="shared" si="23"/>
        <v>0</v>
      </c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R198" s="195" t="s">
        <v>168</v>
      </c>
      <c r="AT198" s="195" t="s">
        <v>164</v>
      </c>
      <c r="AU198" s="195" t="s">
        <v>169</v>
      </c>
      <c r="AY198" s="14" t="s">
        <v>161</v>
      </c>
      <c r="BE198" s="196">
        <f t="shared" si="24"/>
        <v>0</v>
      </c>
      <c r="BF198" s="196">
        <f t="shared" si="25"/>
        <v>0</v>
      </c>
      <c r="BG198" s="196">
        <f t="shared" si="26"/>
        <v>0</v>
      </c>
      <c r="BH198" s="196">
        <f t="shared" si="27"/>
        <v>0</v>
      </c>
      <c r="BI198" s="196">
        <f t="shared" si="28"/>
        <v>0</v>
      </c>
      <c r="BJ198" s="14" t="s">
        <v>169</v>
      </c>
      <c r="BK198" s="197">
        <f t="shared" si="29"/>
        <v>0</v>
      </c>
      <c r="BL198" s="14" t="s">
        <v>168</v>
      </c>
      <c r="BM198" s="195" t="s">
        <v>2599</v>
      </c>
    </row>
    <row r="199" spans="1:65" s="2" customFormat="1" ht="33" customHeight="1">
      <c r="A199" s="31"/>
      <c r="B199" s="32"/>
      <c r="C199" s="198" t="s">
        <v>437</v>
      </c>
      <c r="D199" s="198" t="s">
        <v>272</v>
      </c>
      <c r="E199" s="199" t="s">
        <v>2600</v>
      </c>
      <c r="F199" s="200" t="s">
        <v>2601</v>
      </c>
      <c r="G199" s="201" t="s">
        <v>269</v>
      </c>
      <c r="H199" s="202">
        <v>2</v>
      </c>
      <c r="I199" s="203"/>
      <c r="J199" s="202">
        <f t="shared" si="20"/>
        <v>0</v>
      </c>
      <c r="K199" s="204"/>
      <c r="L199" s="205"/>
      <c r="M199" s="206" t="s">
        <v>1</v>
      </c>
      <c r="N199" s="207" t="s">
        <v>43</v>
      </c>
      <c r="O199" s="68"/>
      <c r="P199" s="193">
        <f t="shared" si="21"/>
        <v>0</v>
      </c>
      <c r="Q199" s="193">
        <v>6.77E-3</v>
      </c>
      <c r="R199" s="193">
        <f t="shared" si="22"/>
        <v>1.354E-2</v>
      </c>
      <c r="S199" s="193">
        <v>0</v>
      </c>
      <c r="T199" s="194">
        <f t="shared" si="23"/>
        <v>0</v>
      </c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R199" s="195" t="s">
        <v>194</v>
      </c>
      <c r="AT199" s="195" t="s">
        <v>272</v>
      </c>
      <c r="AU199" s="195" t="s">
        <v>169</v>
      </c>
      <c r="AY199" s="14" t="s">
        <v>161</v>
      </c>
      <c r="BE199" s="196">
        <f t="shared" si="24"/>
        <v>0</v>
      </c>
      <c r="BF199" s="196">
        <f t="shared" si="25"/>
        <v>0</v>
      </c>
      <c r="BG199" s="196">
        <f t="shared" si="26"/>
        <v>0</v>
      </c>
      <c r="BH199" s="196">
        <f t="shared" si="27"/>
        <v>0</v>
      </c>
      <c r="BI199" s="196">
        <f t="shared" si="28"/>
        <v>0</v>
      </c>
      <c r="BJ199" s="14" t="s">
        <v>169</v>
      </c>
      <c r="BK199" s="197">
        <f t="shared" si="29"/>
        <v>0</v>
      </c>
      <c r="BL199" s="14" t="s">
        <v>168</v>
      </c>
      <c r="BM199" s="195" t="s">
        <v>2602</v>
      </c>
    </row>
    <row r="200" spans="1:65" s="2" customFormat="1" ht="21.75" customHeight="1">
      <c r="A200" s="31"/>
      <c r="B200" s="32"/>
      <c r="C200" s="198" t="s">
        <v>440</v>
      </c>
      <c r="D200" s="198" t="s">
        <v>272</v>
      </c>
      <c r="E200" s="199" t="s">
        <v>2591</v>
      </c>
      <c r="F200" s="200" t="s">
        <v>2592</v>
      </c>
      <c r="G200" s="201" t="s">
        <v>269</v>
      </c>
      <c r="H200" s="202">
        <v>2</v>
      </c>
      <c r="I200" s="203"/>
      <c r="J200" s="202">
        <f t="shared" si="20"/>
        <v>0</v>
      </c>
      <c r="K200" s="204"/>
      <c r="L200" s="205"/>
      <c r="M200" s="206" t="s">
        <v>1</v>
      </c>
      <c r="N200" s="207" t="s">
        <v>43</v>
      </c>
      <c r="O200" s="68"/>
      <c r="P200" s="193">
        <f t="shared" si="21"/>
        <v>0</v>
      </c>
      <c r="Q200" s="193">
        <v>1.553E-2</v>
      </c>
      <c r="R200" s="193">
        <f t="shared" si="22"/>
        <v>3.1060000000000001E-2</v>
      </c>
      <c r="S200" s="193">
        <v>0</v>
      </c>
      <c r="T200" s="194">
        <f t="shared" si="23"/>
        <v>0</v>
      </c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R200" s="195" t="s">
        <v>194</v>
      </c>
      <c r="AT200" s="195" t="s">
        <v>272</v>
      </c>
      <c r="AU200" s="195" t="s">
        <v>169</v>
      </c>
      <c r="AY200" s="14" t="s">
        <v>161</v>
      </c>
      <c r="BE200" s="196">
        <f t="shared" si="24"/>
        <v>0</v>
      </c>
      <c r="BF200" s="196">
        <f t="shared" si="25"/>
        <v>0</v>
      </c>
      <c r="BG200" s="196">
        <f t="shared" si="26"/>
        <v>0</v>
      </c>
      <c r="BH200" s="196">
        <f t="shared" si="27"/>
        <v>0</v>
      </c>
      <c r="BI200" s="196">
        <f t="shared" si="28"/>
        <v>0</v>
      </c>
      <c r="BJ200" s="14" t="s">
        <v>169</v>
      </c>
      <c r="BK200" s="197">
        <f t="shared" si="29"/>
        <v>0</v>
      </c>
      <c r="BL200" s="14" t="s">
        <v>168</v>
      </c>
      <c r="BM200" s="195" t="s">
        <v>2603</v>
      </c>
    </row>
    <row r="201" spans="1:65" s="2" customFormat="1" ht="21.75" customHeight="1">
      <c r="A201" s="31"/>
      <c r="B201" s="32"/>
      <c r="C201" s="198" t="s">
        <v>445</v>
      </c>
      <c r="D201" s="198" t="s">
        <v>272</v>
      </c>
      <c r="E201" s="199" t="s">
        <v>2594</v>
      </c>
      <c r="F201" s="200" t="s">
        <v>2595</v>
      </c>
      <c r="G201" s="201" t="s">
        <v>269</v>
      </c>
      <c r="H201" s="202">
        <v>2</v>
      </c>
      <c r="I201" s="203"/>
      <c r="J201" s="202">
        <f t="shared" si="20"/>
        <v>0</v>
      </c>
      <c r="K201" s="204"/>
      <c r="L201" s="205"/>
      <c r="M201" s="206" t="s">
        <v>1</v>
      </c>
      <c r="N201" s="207" t="s">
        <v>43</v>
      </c>
      <c r="O201" s="68"/>
      <c r="P201" s="193">
        <f t="shared" si="21"/>
        <v>0</v>
      </c>
      <c r="Q201" s="193">
        <v>3.6999999999999998E-2</v>
      </c>
      <c r="R201" s="193">
        <f t="shared" si="22"/>
        <v>7.3999999999999996E-2</v>
      </c>
      <c r="S201" s="193">
        <v>0</v>
      </c>
      <c r="T201" s="194">
        <f t="shared" si="23"/>
        <v>0</v>
      </c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R201" s="195" t="s">
        <v>194</v>
      </c>
      <c r="AT201" s="195" t="s">
        <v>272</v>
      </c>
      <c r="AU201" s="195" t="s">
        <v>169</v>
      </c>
      <c r="AY201" s="14" t="s">
        <v>161</v>
      </c>
      <c r="BE201" s="196">
        <f t="shared" si="24"/>
        <v>0</v>
      </c>
      <c r="BF201" s="196">
        <f t="shared" si="25"/>
        <v>0</v>
      </c>
      <c r="BG201" s="196">
        <f t="shared" si="26"/>
        <v>0</v>
      </c>
      <c r="BH201" s="196">
        <f t="shared" si="27"/>
        <v>0</v>
      </c>
      <c r="BI201" s="196">
        <f t="shared" si="28"/>
        <v>0</v>
      </c>
      <c r="BJ201" s="14" t="s">
        <v>169</v>
      </c>
      <c r="BK201" s="197">
        <f t="shared" si="29"/>
        <v>0</v>
      </c>
      <c r="BL201" s="14" t="s">
        <v>168</v>
      </c>
      <c r="BM201" s="195" t="s">
        <v>2604</v>
      </c>
    </row>
    <row r="202" spans="1:65" s="2" customFormat="1" ht="33" customHeight="1">
      <c r="A202" s="31"/>
      <c r="B202" s="32"/>
      <c r="C202" s="184" t="s">
        <v>449</v>
      </c>
      <c r="D202" s="184" t="s">
        <v>164</v>
      </c>
      <c r="E202" s="185" t="s">
        <v>2605</v>
      </c>
      <c r="F202" s="186" t="s">
        <v>2606</v>
      </c>
      <c r="G202" s="187" t="s">
        <v>269</v>
      </c>
      <c r="H202" s="188">
        <v>5</v>
      </c>
      <c r="I202" s="189"/>
      <c r="J202" s="188">
        <f t="shared" si="20"/>
        <v>0</v>
      </c>
      <c r="K202" s="190"/>
      <c r="L202" s="36"/>
      <c r="M202" s="191" t="s">
        <v>1</v>
      </c>
      <c r="N202" s="192" t="s">
        <v>43</v>
      </c>
      <c r="O202" s="68"/>
      <c r="P202" s="193">
        <f t="shared" si="21"/>
        <v>0</v>
      </c>
      <c r="Q202" s="193">
        <v>3.0000000000000001E-5</v>
      </c>
      <c r="R202" s="193">
        <f t="shared" si="22"/>
        <v>1.5000000000000001E-4</v>
      </c>
      <c r="S202" s="193">
        <v>0</v>
      </c>
      <c r="T202" s="194">
        <f t="shared" si="23"/>
        <v>0</v>
      </c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R202" s="195" t="s">
        <v>168</v>
      </c>
      <c r="AT202" s="195" t="s">
        <v>164</v>
      </c>
      <c r="AU202" s="195" t="s">
        <v>169</v>
      </c>
      <c r="AY202" s="14" t="s">
        <v>161</v>
      </c>
      <c r="BE202" s="196">
        <f t="shared" si="24"/>
        <v>0</v>
      </c>
      <c r="BF202" s="196">
        <f t="shared" si="25"/>
        <v>0</v>
      </c>
      <c r="BG202" s="196">
        <f t="shared" si="26"/>
        <v>0</v>
      </c>
      <c r="BH202" s="196">
        <f t="shared" si="27"/>
        <v>0</v>
      </c>
      <c r="BI202" s="196">
        <f t="shared" si="28"/>
        <v>0</v>
      </c>
      <c r="BJ202" s="14" t="s">
        <v>169</v>
      </c>
      <c r="BK202" s="197">
        <f t="shared" si="29"/>
        <v>0</v>
      </c>
      <c r="BL202" s="14" t="s">
        <v>168</v>
      </c>
      <c r="BM202" s="195" t="s">
        <v>2607</v>
      </c>
    </row>
    <row r="203" spans="1:65" s="2" customFormat="1" ht="33" customHeight="1">
      <c r="A203" s="31"/>
      <c r="B203" s="32"/>
      <c r="C203" s="198" t="s">
        <v>453</v>
      </c>
      <c r="D203" s="198" t="s">
        <v>272</v>
      </c>
      <c r="E203" s="199" t="s">
        <v>2608</v>
      </c>
      <c r="F203" s="200" t="s">
        <v>2609</v>
      </c>
      <c r="G203" s="201" t="s">
        <v>269</v>
      </c>
      <c r="H203" s="202">
        <v>4</v>
      </c>
      <c r="I203" s="203"/>
      <c r="J203" s="202">
        <f t="shared" si="20"/>
        <v>0</v>
      </c>
      <c r="K203" s="204"/>
      <c r="L203" s="205"/>
      <c r="M203" s="206" t="s">
        <v>1</v>
      </c>
      <c r="N203" s="207" t="s">
        <v>43</v>
      </c>
      <c r="O203" s="68"/>
      <c r="P203" s="193">
        <f t="shared" si="21"/>
        <v>0</v>
      </c>
      <c r="Q203" s="193">
        <v>7.7999999999999996E-3</v>
      </c>
      <c r="R203" s="193">
        <f t="shared" si="22"/>
        <v>3.1199999999999999E-2</v>
      </c>
      <c r="S203" s="193">
        <v>0</v>
      </c>
      <c r="T203" s="194">
        <f t="shared" si="23"/>
        <v>0</v>
      </c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R203" s="195" t="s">
        <v>194</v>
      </c>
      <c r="AT203" s="195" t="s">
        <v>272</v>
      </c>
      <c r="AU203" s="195" t="s">
        <v>169</v>
      </c>
      <c r="AY203" s="14" t="s">
        <v>161</v>
      </c>
      <c r="BE203" s="196">
        <f t="shared" si="24"/>
        <v>0</v>
      </c>
      <c r="BF203" s="196">
        <f t="shared" si="25"/>
        <v>0</v>
      </c>
      <c r="BG203" s="196">
        <f t="shared" si="26"/>
        <v>0</v>
      </c>
      <c r="BH203" s="196">
        <f t="shared" si="27"/>
        <v>0</v>
      </c>
      <c r="BI203" s="196">
        <f t="shared" si="28"/>
        <v>0</v>
      </c>
      <c r="BJ203" s="14" t="s">
        <v>169</v>
      </c>
      <c r="BK203" s="197">
        <f t="shared" si="29"/>
        <v>0</v>
      </c>
      <c r="BL203" s="14" t="s">
        <v>168</v>
      </c>
      <c r="BM203" s="195" t="s">
        <v>2610</v>
      </c>
    </row>
    <row r="204" spans="1:65" s="2" customFormat="1" ht="33" customHeight="1">
      <c r="A204" s="31"/>
      <c r="B204" s="32"/>
      <c r="C204" s="198" t="s">
        <v>457</v>
      </c>
      <c r="D204" s="198" t="s">
        <v>272</v>
      </c>
      <c r="E204" s="199" t="s">
        <v>2611</v>
      </c>
      <c r="F204" s="200" t="s">
        <v>2612</v>
      </c>
      <c r="G204" s="201" t="s">
        <v>269</v>
      </c>
      <c r="H204" s="202">
        <v>1</v>
      </c>
      <c r="I204" s="203"/>
      <c r="J204" s="202">
        <f t="shared" si="20"/>
        <v>0</v>
      </c>
      <c r="K204" s="204"/>
      <c r="L204" s="205"/>
      <c r="M204" s="206" t="s">
        <v>1</v>
      </c>
      <c r="N204" s="207" t="s">
        <v>43</v>
      </c>
      <c r="O204" s="68"/>
      <c r="P204" s="193">
        <f t="shared" si="21"/>
        <v>0</v>
      </c>
      <c r="Q204" s="193">
        <v>7.7999999999999996E-3</v>
      </c>
      <c r="R204" s="193">
        <f t="shared" si="22"/>
        <v>7.7999999999999996E-3</v>
      </c>
      <c r="S204" s="193">
        <v>0</v>
      </c>
      <c r="T204" s="194">
        <f t="shared" si="23"/>
        <v>0</v>
      </c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R204" s="195" t="s">
        <v>194</v>
      </c>
      <c r="AT204" s="195" t="s">
        <v>272</v>
      </c>
      <c r="AU204" s="195" t="s">
        <v>169</v>
      </c>
      <c r="AY204" s="14" t="s">
        <v>161</v>
      </c>
      <c r="BE204" s="196">
        <f t="shared" si="24"/>
        <v>0</v>
      </c>
      <c r="BF204" s="196">
        <f t="shared" si="25"/>
        <v>0</v>
      </c>
      <c r="BG204" s="196">
        <f t="shared" si="26"/>
        <v>0</v>
      </c>
      <c r="BH204" s="196">
        <f t="shared" si="27"/>
        <v>0</v>
      </c>
      <c r="BI204" s="196">
        <f t="shared" si="28"/>
        <v>0</v>
      </c>
      <c r="BJ204" s="14" t="s">
        <v>169</v>
      </c>
      <c r="BK204" s="197">
        <f t="shared" si="29"/>
        <v>0</v>
      </c>
      <c r="BL204" s="14" t="s">
        <v>168</v>
      </c>
      <c r="BM204" s="195" t="s">
        <v>2613</v>
      </c>
    </row>
    <row r="205" spans="1:65" s="2" customFormat="1" ht="21.75" customHeight="1">
      <c r="A205" s="31"/>
      <c r="B205" s="32"/>
      <c r="C205" s="198" t="s">
        <v>461</v>
      </c>
      <c r="D205" s="198" t="s">
        <v>272</v>
      </c>
      <c r="E205" s="199" t="s">
        <v>2591</v>
      </c>
      <c r="F205" s="200" t="s">
        <v>2592</v>
      </c>
      <c r="G205" s="201" t="s">
        <v>269</v>
      </c>
      <c r="H205" s="202">
        <v>5</v>
      </c>
      <c r="I205" s="203"/>
      <c r="J205" s="202">
        <f t="shared" si="20"/>
        <v>0</v>
      </c>
      <c r="K205" s="204"/>
      <c r="L205" s="205"/>
      <c r="M205" s="206" t="s">
        <v>1</v>
      </c>
      <c r="N205" s="207" t="s">
        <v>43</v>
      </c>
      <c r="O205" s="68"/>
      <c r="P205" s="193">
        <f t="shared" si="21"/>
        <v>0</v>
      </c>
      <c r="Q205" s="193">
        <v>1.553E-2</v>
      </c>
      <c r="R205" s="193">
        <f t="shared" si="22"/>
        <v>7.7649999999999997E-2</v>
      </c>
      <c r="S205" s="193">
        <v>0</v>
      </c>
      <c r="T205" s="194">
        <f t="shared" si="23"/>
        <v>0</v>
      </c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R205" s="195" t="s">
        <v>194</v>
      </c>
      <c r="AT205" s="195" t="s">
        <v>272</v>
      </c>
      <c r="AU205" s="195" t="s">
        <v>169</v>
      </c>
      <c r="AY205" s="14" t="s">
        <v>161</v>
      </c>
      <c r="BE205" s="196">
        <f t="shared" si="24"/>
        <v>0</v>
      </c>
      <c r="BF205" s="196">
        <f t="shared" si="25"/>
        <v>0</v>
      </c>
      <c r="BG205" s="196">
        <f t="shared" si="26"/>
        <v>0</v>
      </c>
      <c r="BH205" s="196">
        <f t="shared" si="27"/>
        <v>0</v>
      </c>
      <c r="BI205" s="196">
        <f t="shared" si="28"/>
        <v>0</v>
      </c>
      <c r="BJ205" s="14" t="s">
        <v>169</v>
      </c>
      <c r="BK205" s="197">
        <f t="shared" si="29"/>
        <v>0</v>
      </c>
      <c r="BL205" s="14" t="s">
        <v>168</v>
      </c>
      <c r="BM205" s="195" t="s">
        <v>2614</v>
      </c>
    </row>
    <row r="206" spans="1:65" s="2" customFormat="1" ht="21.75" customHeight="1">
      <c r="A206" s="31"/>
      <c r="B206" s="32"/>
      <c r="C206" s="198" t="s">
        <v>465</v>
      </c>
      <c r="D206" s="198" t="s">
        <v>272</v>
      </c>
      <c r="E206" s="199" t="s">
        <v>2594</v>
      </c>
      <c r="F206" s="200" t="s">
        <v>2595</v>
      </c>
      <c r="G206" s="201" t="s">
        <v>269</v>
      </c>
      <c r="H206" s="202">
        <v>5</v>
      </c>
      <c r="I206" s="203"/>
      <c r="J206" s="202">
        <f t="shared" si="20"/>
        <v>0</v>
      </c>
      <c r="K206" s="204"/>
      <c r="L206" s="205"/>
      <c r="M206" s="206" t="s">
        <v>1</v>
      </c>
      <c r="N206" s="207" t="s">
        <v>43</v>
      </c>
      <c r="O206" s="68"/>
      <c r="P206" s="193">
        <f t="shared" si="21"/>
        <v>0</v>
      </c>
      <c r="Q206" s="193">
        <v>3.6999999999999998E-2</v>
      </c>
      <c r="R206" s="193">
        <f t="shared" si="22"/>
        <v>0.185</v>
      </c>
      <c r="S206" s="193">
        <v>0</v>
      </c>
      <c r="T206" s="194">
        <f t="shared" si="23"/>
        <v>0</v>
      </c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R206" s="195" t="s">
        <v>194</v>
      </c>
      <c r="AT206" s="195" t="s">
        <v>272</v>
      </c>
      <c r="AU206" s="195" t="s">
        <v>169</v>
      </c>
      <c r="AY206" s="14" t="s">
        <v>161</v>
      </c>
      <c r="BE206" s="196">
        <f t="shared" si="24"/>
        <v>0</v>
      </c>
      <c r="BF206" s="196">
        <f t="shared" si="25"/>
        <v>0</v>
      </c>
      <c r="BG206" s="196">
        <f t="shared" si="26"/>
        <v>0</v>
      </c>
      <c r="BH206" s="196">
        <f t="shared" si="27"/>
        <v>0</v>
      </c>
      <c r="BI206" s="196">
        <f t="shared" si="28"/>
        <v>0</v>
      </c>
      <c r="BJ206" s="14" t="s">
        <v>169</v>
      </c>
      <c r="BK206" s="197">
        <f t="shared" si="29"/>
        <v>0</v>
      </c>
      <c r="BL206" s="14" t="s">
        <v>168</v>
      </c>
      <c r="BM206" s="195" t="s">
        <v>2615</v>
      </c>
    </row>
    <row r="207" spans="1:65" s="2" customFormat="1" ht="33" customHeight="1">
      <c r="A207" s="31"/>
      <c r="B207" s="32"/>
      <c r="C207" s="184" t="s">
        <v>469</v>
      </c>
      <c r="D207" s="184" t="s">
        <v>164</v>
      </c>
      <c r="E207" s="185" t="s">
        <v>2616</v>
      </c>
      <c r="F207" s="186" t="s">
        <v>2617</v>
      </c>
      <c r="G207" s="187" t="s">
        <v>269</v>
      </c>
      <c r="H207" s="188">
        <v>1</v>
      </c>
      <c r="I207" s="189"/>
      <c r="J207" s="188">
        <f t="shared" si="20"/>
        <v>0</v>
      </c>
      <c r="K207" s="190"/>
      <c r="L207" s="36"/>
      <c r="M207" s="191" t="s">
        <v>1</v>
      </c>
      <c r="N207" s="192" t="s">
        <v>43</v>
      </c>
      <c r="O207" s="68"/>
      <c r="P207" s="193">
        <f t="shared" si="21"/>
        <v>0</v>
      </c>
      <c r="Q207" s="193">
        <v>0</v>
      </c>
      <c r="R207" s="193">
        <f t="shared" si="22"/>
        <v>0</v>
      </c>
      <c r="S207" s="193">
        <v>0</v>
      </c>
      <c r="T207" s="194">
        <f t="shared" si="23"/>
        <v>0</v>
      </c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R207" s="195" t="s">
        <v>168</v>
      </c>
      <c r="AT207" s="195" t="s">
        <v>164</v>
      </c>
      <c r="AU207" s="195" t="s">
        <v>169</v>
      </c>
      <c r="AY207" s="14" t="s">
        <v>161</v>
      </c>
      <c r="BE207" s="196">
        <f t="shared" si="24"/>
        <v>0</v>
      </c>
      <c r="BF207" s="196">
        <f t="shared" si="25"/>
        <v>0</v>
      </c>
      <c r="BG207" s="196">
        <f t="shared" si="26"/>
        <v>0</v>
      </c>
      <c r="BH207" s="196">
        <f t="shared" si="27"/>
        <v>0</v>
      </c>
      <c r="BI207" s="196">
        <f t="shared" si="28"/>
        <v>0</v>
      </c>
      <c r="BJ207" s="14" t="s">
        <v>169</v>
      </c>
      <c r="BK207" s="197">
        <f t="shared" si="29"/>
        <v>0</v>
      </c>
      <c r="BL207" s="14" t="s">
        <v>168</v>
      </c>
      <c r="BM207" s="195" t="s">
        <v>2618</v>
      </c>
    </row>
    <row r="208" spans="1:65" s="2" customFormat="1" ht="44.25" customHeight="1">
      <c r="A208" s="31"/>
      <c r="B208" s="32"/>
      <c r="C208" s="198" t="s">
        <v>473</v>
      </c>
      <c r="D208" s="198" t="s">
        <v>272</v>
      </c>
      <c r="E208" s="199" t="s">
        <v>2619</v>
      </c>
      <c r="F208" s="200" t="s">
        <v>2620</v>
      </c>
      <c r="G208" s="201" t="s">
        <v>269</v>
      </c>
      <c r="H208" s="202">
        <v>1</v>
      </c>
      <c r="I208" s="203"/>
      <c r="J208" s="202">
        <f t="shared" si="20"/>
        <v>0</v>
      </c>
      <c r="K208" s="204"/>
      <c r="L208" s="205"/>
      <c r="M208" s="206" t="s">
        <v>1</v>
      </c>
      <c r="N208" s="207" t="s">
        <v>43</v>
      </c>
      <c r="O208" s="68"/>
      <c r="P208" s="193">
        <f t="shared" si="21"/>
        <v>0</v>
      </c>
      <c r="Q208" s="193">
        <v>5.3199999999999997E-2</v>
      </c>
      <c r="R208" s="193">
        <f t="shared" si="22"/>
        <v>5.3199999999999997E-2</v>
      </c>
      <c r="S208" s="193">
        <v>0</v>
      </c>
      <c r="T208" s="194">
        <f t="shared" si="23"/>
        <v>0</v>
      </c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R208" s="195" t="s">
        <v>194</v>
      </c>
      <c r="AT208" s="195" t="s">
        <v>272</v>
      </c>
      <c r="AU208" s="195" t="s">
        <v>169</v>
      </c>
      <c r="AY208" s="14" t="s">
        <v>161</v>
      </c>
      <c r="BE208" s="196">
        <f t="shared" si="24"/>
        <v>0</v>
      </c>
      <c r="BF208" s="196">
        <f t="shared" si="25"/>
        <v>0</v>
      </c>
      <c r="BG208" s="196">
        <f t="shared" si="26"/>
        <v>0</v>
      </c>
      <c r="BH208" s="196">
        <f t="shared" si="27"/>
        <v>0</v>
      </c>
      <c r="BI208" s="196">
        <f t="shared" si="28"/>
        <v>0</v>
      </c>
      <c r="BJ208" s="14" t="s">
        <v>169</v>
      </c>
      <c r="BK208" s="197">
        <f t="shared" si="29"/>
        <v>0</v>
      </c>
      <c r="BL208" s="14" t="s">
        <v>168</v>
      </c>
      <c r="BM208" s="195" t="s">
        <v>2621</v>
      </c>
    </row>
    <row r="209" spans="1:65" s="2" customFormat="1" ht="21.75" customHeight="1">
      <c r="A209" s="31"/>
      <c r="B209" s="32"/>
      <c r="C209" s="198" t="s">
        <v>479</v>
      </c>
      <c r="D209" s="198" t="s">
        <v>272</v>
      </c>
      <c r="E209" s="199" t="s">
        <v>2622</v>
      </c>
      <c r="F209" s="200" t="s">
        <v>2623</v>
      </c>
      <c r="G209" s="201" t="s">
        <v>244</v>
      </c>
      <c r="H209" s="202">
        <v>0.7</v>
      </c>
      <c r="I209" s="203"/>
      <c r="J209" s="202">
        <f t="shared" si="20"/>
        <v>0</v>
      </c>
      <c r="K209" s="204"/>
      <c r="L209" s="205"/>
      <c r="M209" s="206" t="s">
        <v>1</v>
      </c>
      <c r="N209" s="207" t="s">
        <v>43</v>
      </c>
      <c r="O209" s="68"/>
      <c r="P209" s="193">
        <f t="shared" si="21"/>
        <v>0</v>
      </c>
      <c r="Q209" s="193">
        <v>2.8459999999999999E-2</v>
      </c>
      <c r="R209" s="193">
        <f t="shared" si="22"/>
        <v>1.9921999999999999E-2</v>
      </c>
      <c r="S209" s="193">
        <v>0</v>
      </c>
      <c r="T209" s="194">
        <f t="shared" si="23"/>
        <v>0</v>
      </c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R209" s="195" t="s">
        <v>194</v>
      </c>
      <c r="AT209" s="195" t="s">
        <v>272</v>
      </c>
      <c r="AU209" s="195" t="s">
        <v>169</v>
      </c>
      <c r="AY209" s="14" t="s">
        <v>161</v>
      </c>
      <c r="BE209" s="196">
        <f t="shared" si="24"/>
        <v>0</v>
      </c>
      <c r="BF209" s="196">
        <f t="shared" si="25"/>
        <v>0</v>
      </c>
      <c r="BG209" s="196">
        <f t="shared" si="26"/>
        <v>0</v>
      </c>
      <c r="BH209" s="196">
        <f t="shared" si="27"/>
        <v>0</v>
      </c>
      <c r="BI209" s="196">
        <f t="shared" si="28"/>
        <v>0</v>
      </c>
      <c r="BJ209" s="14" t="s">
        <v>169</v>
      </c>
      <c r="BK209" s="197">
        <f t="shared" si="29"/>
        <v>0</v>
      </c>
      <c r="BL209" s="14" t="s">
        <v>168</v>
      </c>
      <c r="BM209" s="195" t="s">
        <v>2624</v>
      </c>
    </row>
    <row r="210" spans="1:65" s="2" customFormat="1" ht="21.75" customHeight="1">
      <c r="A210" s="31"/>
      <c r="B210" s="32"/>
      <c r="C210" s="198" t="s">
        <v>482</v>
      </c>
      <c r="D210" s="198" t="s">
        <v>272</v>
      </c>
      <c r="E210" s="199" t="s">
        <v>2625</v>
      </c>
      <c r="F210" s="200" t="s">
        <v>2626</v>
      </c>
      <c r="G210" s="201" t="s">
        <v>269</v>
      </c>
      <c r="H210" s="202">
        <v>1</v>
      </c>
      <c r="I210" s="203"/>
      <c r="J210" s="202">
        <f t="shared" si="20"/>
        <v>0</v>
      </c>
      <c r="K210" s="204"/>
      <c r="L210" s="205"/>
      <c r="M210" s="206" t="s">
        <v>1</v>
      </c>
      <c r="N210" s="207" t="s">
        <v>43</v>
      </c>
      <c r="O210" s="68"/>
      <c r="P210" s="193">
        <f t="shared" si="21"/>
        <v>0</v>
      </c>
      <c r="Q210" s="193">
        <v>2.5999999999999999E-2</v>
      </c>
      <c r="R210" s="193">
        <f t="shared" si="22"/>
        <v>2.5999999999999999E-2</v>
      </c>
      <c r="S210" s="193">
        <v>0</v>
      </c>
      <c r="T210" s="194">
        <f t="shared" si="23"/>
        <v>0</v>
      </c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R210" s="195" t="s">
        <v>194</v>
      </c>
      <c r="AT210" s="195" t="s">
        <v>272</v>
      </c>
      <c r="AU210" s="195" t="s">
        <v>169</v>
      </c>
      <c r="AY210" s="14" t="s">
        <v>161</v>
      </c>
      <c r="BE210" s="196">
        <f t="shared" si="24"/>
        <v>0</v>
      </c>
      <c r="BF210" s="196">
        <f t="shared" si="25"/>
        <v>0</v>
      </c>
      <c r="BG210" s="196">
        <f t="shared" si="26"/>
        <v>0</v>
      </c>
      <c r="BH210" s="196">
        <f t="shared" si="27"/>
        <v>0</v>
      </c>
      <c r="BI210" s="196">
        <f t="shared" si="28"/>
        <v>0</v>
      </c>
      <c r="BJ210" s="14" t="s">
        <v>169</v>
      </c>
      <c r="BK210" s="197">
        <f t="shared" si="29"/>
        <v>0</v>
      </c>
      <c r="BL210" s="14" t="s">
        <v>168</v>
      </c>
      <c r="BM210" s="195" t="s">
        <v>2627</v>
      </c>
    </row>
    <row r="211" spans="1:65" s="2" customFormat="1" ht="33" customHeight="1">
      <c r="A211" s="31"/>
      <c r="B211" s="32"/>
      <c r="C211" s="198" t="s">
        <v>486</v>
      </c>
      <c r="D211" s="198" t="s">
        <v>272</v>
      </c>
      <c r="E211" s="199" t="s">
        <v>2628</v>
      </c>
      <c r="F211" s="200" t="s">
        <v>2629</v>
      </c>
      <c r="G211" s="201" t="s">
        <v>269</v>
      </c>
      <c r="H211" s="202">
        <v>1</v>
      </c>
      <c r="I211" s="203"/>
      <c r="J211" s="202">
        <f t="shared" si="20"/>
        <v>0</v>
      </c>
      <c r="K211" s="204"/>
      <c r="L211" s="205"/>
      <c r="M211" s="206" t="s">
        <v>1</v>
      </c>
      <c r="N211" s="207" t="s">
        <v>43</v>
      </c>
      <c r="O211" s="68"/>
      <c r="P211" s="193">
        <f t="shared" si="21"/>
        <v>0</v>
      </c>
      <c r="Q211" s="193">
        <v>4.5999999999999999E-3</v>
      </c>
      <c r="R211" s="193">
        <f t="shared" si="22"/>
        <v>4.5999999999999999E-3</v>
      </c>
      <c r="S211" s="193">
        <v>0</v>
      </c>
      <c r="T211" s="194">
        <f t="shared" si="23"/>
        <v>0</v>
      </c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R211" s="195" t="s">
        <v>194</v>
      </c>
      <c r="AT211" s="195" t="s">
        <v>272</v>
      </c>
      <c r="AU211" s="195" t="s">
        <v>169</v>
      </c>
      <c r="AY211" s="14" t="s">
        <v>161</v>
      </c>
      <c r="BE211" s="196">
        <f t="shared" si="24"/>
        <v>0</v>
      </c>
      <c r="BF211" s="196">
        <f t="shared" si="25"/>
        <v>0</v>
      </c>
      <c r="BG211" s="196">
        <f t="shared" si="26"/>
        <v>0</v>
      </c>
      <c r="BH211" s="196">
        <f t="shared" si="27"/>
        <v>0</v>
      </c>
      <c r="BI211" s="196">
        <f t="shared" si="28"/>
        <v>0</v>
      </c>
      <c r="BJ211" s="14" t="s">
        <v>169</v>
      </c>
      <c r="BK211" s="197">
        <f t="shared" si="29"/>
        <v>0</v>
      </c>
      <c r="BL211" s="14" t="s">
        <v>168</v>
      </c>
      <c r="BM211" s="195" t="s">
        <v>2630</v>
      </c>
    </row>
    <row r="212" spans="1:65" s="2" customFormat="1" ht="21.75" customHeight="1">
      <c r="A212" s="31"/>
      <c r="B212" s="32"/>
      <c r="C212" s="198" t="s">
        <v>490</v>
      </c>
      <c r="D212" s="198" t="s">
        <v>272</v>
      </c>
      <c r="E212" s="199" t="s">
        <v>2631</v>
      </c>
      <c r="F212" s="200" t="s">
        <v>2632</v>
      </c>
      <c r="G212" s="201" t="s">
        <v>269</v>
      </c>
      <c r="H212" s="202">
        <v>1</v>
      </c>
      <c r="I212" s="203"/>
      <c r="J212" s="202">
        <f t="shared" si="20"/>
        <v>0</v>
      </c>
      <c r="K212" s="204"/>
      <c r="L212" s="205"/>
      <c r="M212" s="206" t="s">
        <v>1</v>
      </c>
      <c r="N212" s="207" t="s">
        <v>43</v>
      </c>
      <c r="O212" s="68"/>
      <c r="P212" s="193">
        <f t="shared" si="21"/>
        <v>0</v>
      </c>
      <c r="Q212" s="193">
        <v>3.8999999999999999E-4</v>
      </c>
      <c r="R212" s="193">
        <f t="shared" si="22"/>
        <v>3.8999999999999999E-4</v>
      </c>
      <c r="S212" s="193">
        <v>0</v>
      </c>
      <c r="T212" s="194">
        <f t="shared" si="23"/>
        <v>0</v>
      </c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R212" s="195" t="s">
        <v>194</v>
      </c>
      <c r="AT212" s="195" t="s">
        <v>272</v>
      </c>
      <c r="AU212" s="195" t="s">
        <v>169</v>
      </c>
      <c r="AY212" s="14" t="s">
        <v>161</v>
      </c>
      <c r="BE212" s="196">
        <f t="shared" si="24"/>
        <v>0</v>
      </c>
      <c r="BF212" s="196">
        <f t="shared" si="25"/>
        <v>0</v>
      </c>
      <c r="BG212" s="196">
        <f t="shared" si="26"/>
        <v>0</v>
      </c>
      <c r="BH212" s="196">
        <f t="shared" si="27"/>
        <v>0</v>
      </c>
      <c r="BI212" s="196">
        <f t="shared" si="28"/>
        <v>0</v>
      </c>
      <c r="BJ212" s="14" t="s">
        <v>169</v>
      </c>
      <c r="BK212" s="197">
        <f t="shared" si="29"/>
        <v>0</v>
      </c>
      <c r="BL212" s="14" t="s">
        <v>168</v>
      </c>
      <c r="BM212" s="195" t="s">
        <v>2633</v>
      </c>
    </row>
    <row r="213" spans="1:65" s="2" customFormat="1" ht="21.75" customHeight="1">
      <c r="A213" s="31"/>
      <c r="B213" s="32"/>
      <c r="C213" s="198" t="s">
        <v>494</v>
      </c>
      <c r="D213" s="198" t="s">
        <v>272</v>
      </c>
      <c r="E213" s="199" t="s">
        <v>2634</v>
      </c>
      <c r="F213" s="200" t="s">
        <v>2635</v>
      </c>
      <c r="G213" s="201" t="s">
        <v>269</v>
      </c>
      <c r="H213" s="202">
        <v>2</v>
      </c>
      <c r="I213" s="203"/>
      <c r="J213" s="202">
        <f t="shared" si="20"/>
        <v>0</v>
      </c>
      <c r="K213" s="204"/>
      <c r="L213" s="205"/>
      <c r="M213" s="206" t="s">
        <v>1</v>
      </c>
      <c r="N213" s="207" t="s">
        <v>43</v>
      </c>
      <c r="O213" s="68"/>
      <c r="P213" s="193">
        <f t="shared" si="21"/>
        <v>0</v>
      </c>
      <c r="Q213" s="193">
        <v>3.2000000000000002E-3</v>
      </c>
      <c r="R213" s="193">
        <f t="shared" si="22"/>
        <v>6.4000000000000003E-3</v>
      </c>
      <c r="S213" s="193">
        <v>0</v>
      </c>
      <c r="T213" s="194">
        <f t="shared" si="23"/>
        <v>0</v>
      </c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R213" s="195" t="s">
        <v>194</v>
      </c>
      <c r="AT213" s="195" t="s">
        <v>272</v>
      </c>
      <c r="AU213" s="195" t="s">
        <v>169</v>
      </c>
      <c r="AY213" s="14" t="s">
        <v>161</v>
      </c>
      <c r="BE213" s="196">
        <f t="shared" si="24"/>
        <v>0</v>
      </c>
      <c r="BF213" s="196">
        <f t="shared" si="25"/>
        <v>0</v>
      </c>
      <c r="BG213" s="196">
        <f t="shared" si="26"/>
        <v>0</v>
      </c>
      <c r="BH213" s="196">
        <f t="shared" si="27"/>
        <v>0</v>
      </c>
      <c r="BI213" s="196">
        <f t="shared" si="28"/>
        <v>0</v>
      </c>
      <c r="BJ213" s="14" t="s">
        <v>169</v>
      </c>
      <c r="BK213" s="197">
        <f t="shared" si="29"/>
        <v>0</v>
      </c>
      <c r="BL213" s="14" t="s">
        <v>168</v>
      </c>
      <c r="BM213" s="195" t="s">
        <v>2636</v>
      </c>
    </row>
    <row r="214" spans="1:65" s="2" customFormat="1" ht="21.75" customHeight="1">
      <c r="A214" s="31"/>
      <c r="B214" s="32"/>
      <c r="C214" s="198" t="s">
        <v>498</v>
      </c>
      <c r="D214" s="198" t="s">
        <v>272</v>
      </c>
      <c r="E214" s="199" t="s">
        <v>2637</v>
      </c>
      <c r="F214" s="200" t="s">
        <v>2638</v>
      </c>
      <c r="G214" s="201" t="s">
        <v>269</v>
      </c>
      <c r="H214" s="202">
        <v>1</v>
      </c>
      <c r="I214" s="203"/>
      <c r="J214" s="202">
        <f t="shared" si="20"/>
        <v>0</v>
      </c>
      <c r="K214" s="204"/>
      <c r="L214" s="205"/>
      <c r="M214" s="206" t="s">
        <v>1</v>
      </c>
      <c r="N214" s="207" t="s">
        <v>43</v>
      </c>
      <c r="O214" s="68"/>
      <c r="P214" s="193">
        <f t="shared" si="21"/>
        <v>0</v>
      </c>
      <c r="Q214" s="193">
        <v>4.2000000000000003E-2</v>
      </c>
      <c r="R214" s="193">
        <f t="shared" si="22"/>
        <v>4.2000000000000003E-2</v>
      </c>
      <c r="S214" s="193">
        <v>0</v>
      </c>
      <c r="T214" s="194">
        <f t="shared" si="23"/>
        <v>0</v>
      </c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R214" s="195" t="s">
        <v>194</v>
      </c>
      <c r="AT214" s="195" t="s">
        <v>272</v>
      </c>
      <c r="AU214" s="195" t="s">
        <v>169</v>
      </c>
      <c r="AY214" s="14" t="s">
        <v>161</v>
      </c>
      <c r="BE214" s="196">
        <f t="shared" si="24"/>
        <v>0</v>
      </c>
      <c r="BF214" s="196">
        <f t="shared" si="25"/>
        <v>0</v>
      </c>
      <c r="BG214" s="196">
        <f t="shared" si="26"/>
        <v>0</v>
      </c>
      <c r="BH214" s="196">
        <f t="shared" si="27"/>
        <v>0</v>
      </c>
      <c r="BI214" s="196">
        <f t="shared" si="28"/>
        <v>0</v>
      </c>
      <c r="BJ214" s="14" t="s">
        <v>169</v>
      </c>
      <c r="BK214" s="197">
        <f t="shared" si="29"/>
        <v>0</v>
      </c>
      <c r="BL214" s="14" t="s">
        <v>168</v>
      </c>
      <c r="BM214" s="195" t="s">
        <v>2639</v>
      </c>
    </row>
    <row r="215" spans="1:65" s="2" customFormat="1" ht="21.75" customHeight="1">
      <c r="A215" s="31"/>
      <c r="B215" s="32"/>
      <c r="C215" s="198" t="s">
        <v>504</v>
      </c>
      <c r="D215" s="198" t="s">
        <v>272</v>
      </c>
      <c r="E215" s="199" t="s">
        <v>2640</v>
      </c>
      <c r="F215" s="200" t="s">
        <v>2641</v>
      </c>
      <c r="G215" s="201" t="s">
        <v>269</v>
      </c>
      <c r="H215" s="202">
        <v>1</v>
      </c>
      <c r="I215" s="203"/>
      <c r="J215" s="202">
        <f t="shared" si="20"/>
        <v>0</v>
      </c>
      <c r="K215" s="204"/>
      <c r="L215" s="205"/>
      <c r="M215" s="206" t="s">
        <v>1</v>
      </c>
      <c r="N215" s="207" t="s">
        <v>43</v>
      </c>
      <c r="O215" s="68"/>
      <c r="P215" s="193">
        <f t="shared" si="21"/>
        <v>0</v>
      </c>
      <c r="Q215" s="193">
        <v>0.15229999999999999</v>
      </c>
      <c r="R215" s="193">
        <f t="shared" si="22"/>
        <v>0.15229999999999999</v>
      </c>
      <c r="S215" s="193">
        <v>0</v>
      </c>
      <c r="T215" s="194">
        <f t="shared" si="23"/>
        <v>0</v>
      </c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R215" s="195" t="s">
        <v>194</v>
      </c>
      <c r="AT215" s="195" t="s">
        <v>272</v>
      </c>
      <c r="AU215" s="195" t="s">
        <v>169</v>
      </c>
      <c r="AY215" s="14" t="s">
        <v>161</v>
      </c>
      <c r="BE215" s="196">
        <f t="shared" si="24"/>
        <v>0</v>
      </c>
      <c r="BF215" s="196">
        <f t="shared" si="25"/>
        <v>0</v>
      </c>
      <c r="BG215" s="196">
        <f t="shared" si="26"/>
        <v>0</v>
      </c>
      <c r="BH215" s="196">
        <f t="shared" si="27"/>
        <v>0</v>
      </c>
      <c r="BI215" s="196">
        <f t="shared" si="28"/>
        <v>0</v>
      </c>
      <c r="BJ215" s="14" t="s">
        <v>169</v>
      </c>
      <c r="BK215" s="197">
        <f t="shared" si="29"/>
        <v>0</v>
      </c>
      <c r="BL215" s="14" t="s">
        <v>168</v>
      </c>
      <c r="BM215" s="195" t="s">
        <v>2642</v>
      </c>
    </row>
    <row r="216" spans="1:65" s="2" customFormat="1" ht="21.75" customHeight="1">
      <c r="A216" s="31"/>
      <c r="B216" s="32"/>
      <c r="C216" s="184" t="s">
        <v>507</v>
      </c>
      <c r="D216" s="184" t="s">
        <v>164</v>
      </c>
      <c r="E216" s="185" t="s">
        <v>2643</v>
      </c>
      <c r="F216" s="186" t="s">
        <v>2644</v>
      </c>
      <c r="G216" s="187" t="s">
        <v>167</v>
      </c>
      <c r="H216" s="188">
        <v>69.983999999999995</v>
      </c>
      <c r="I216" s="189"/>
      <c r="J216" s="188">
        <f t="shared" si="20"/>
        <v>0</v>
      </c>
      <c r="K216" s="190"/>
      <c r="L216" s="36"/>
      <c r="M216" s="191" t="s">
        <v>1</v>
      </c>
      <c r="N216" s="192" t="s">
        <v>43</v>
      </c>
      <c r="O216" s="68"/>
      <c r="P216" s="193">
        <f t="shared" si="21"/>
        <v>0</v>
      </c>
      <c r="Q216" s="193">
        <v>0</v>
      </c>
      <c r="R216" s="193">
        <f t="shared" si="22"/>
        <v>0</v>
      </c>
      <c r="S216" s="193">
        <v>0</v>
      </c>
      <c r="T216" s="194">
        <f t="shared" si="23"/>
        <v>0</v>
      </c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R216" s="195" t="s">
        <v>168</v>
      </c>
      <c r="AT216" s="195" t="s">
        <v>164</v>
      </c>
      <c r="AU216" s="195" t="s">
        <v>169</v>
      </c>
      <c r="AY216" s="14" t="s">
        <v>161</v>
      </c>
      <c r="BE216" s="196">
        <f t="shared" si="24"/>
        <v>0</v>
      </c>
      <c r="BF216" s="196">
        <f t="shared" si="25"/>
        <v>0</v>
      </c>
      <c r="BG216" s="196">
        <f t="shared" si="26"/>
        <v>0</v>
      </c>
      <c r="BH216" s="196">
        <f t="shared" si="27"/>
        <v>0</v>
      </c>
      <c r="BI216" s="196">
        <f t="shared" si="28"/>
        <v>0</v>
      </c>
      <c r="BJ216" s="14" t="s">
        <v>169</v>
      </c>
      <c r="BK216" s="197">
        <f t="shared" si="29"/>
        <v>0</v>
      </c>
      <c r="BL216" s="14" t="s">
        <v>168</v>
      </c>
      <c r="BM216" s="195" t="s">
        <v>2645</v>
      </c>
    </row>
    <row r="217" spans="1:65" s="2" customFormat="1" ht="33" customHeight="1">
      <c r="A217" s="31"/>
      <c r="B217" s="32"/>
      <c r="C217" s="198" t="s">
        <v>511</v>
      </c>
      <c r="D217" s="198" t="s">
        <v>272</v>
      </c>
      <c r="E217" s="199" t="s">
        <v>2646</v>
      </c>
      <c r="F217" s="200" t="s">
        <v>2647</v>
      </c>
      <c r="G217" s="201" t="s">
        <v>269</v>
      </c>
      <c r="H217" s="202">
        <v>324</v>
      </c>
      <c r="I217" s="203"/>
      <c r="J217" s="202">
        <f t="shared" si="20"/>
        <v>0</v>
      </c>
      <c r="K217" s="204"/>
      <c r="L217" s="205"/>
      <c r="M217" s="206" t="s">
        <v>1</v>
      </c>
      <c r="N217" s="207" t="s">
        <v>43</v>
      </c>
      <c r="O217" s="68"/>
      <c r="P217" s="193">
        <f t="shared" si="21"/>
        <v>0</v>
      </c>
      <c r="Q217" s="193">
        <v>1.12E-2</v>
      </c>
      <c r="R217" s="193">
        <f t="shared" si="22"/>
        <v>3.6288</v>
      </c>
      <c r="S217" s="193">
        <v>0</v>
      </c>
      <c r="T217" s="194">
        <f t="shared" si="23"/>
        <v>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R217" s="195" t="s">
        <v>194</v>
      </c>
      <c r="AT217" s="195" t="s">
        <v>272</v>
      </c>
      <c r="AU217" s="195" t="s">
        <v>169</v>
      </c>
      <c r="AY217" s="14" t="s">
        <v>161</v>
      </c>
      <c r="BE217" s="196">
        <f t="shared" si="24"/>
        <v>0</v>
      </c>
      <c r="BF217" s="196">
        <f t="shared" si="25"/>
        <v>0</v>
      </c>
      <c r="BG217" s="196">
        <f t="shared" si="26"/>
        <v>0</v>
      </c>
      <c r="BH217" s="196">
        <f t="shared" si="27"/>
        <v>0</v>
      </c>
      <c r="BI217" s="196">
        <f t="shared" si="28"/>
        <v>0</v>
      </c>
      <c r="BJ217" s="14" t="s">
        <v>169</v>
      </c>
      <c r="BK217" s="197">
        <f t="shared" si="29"/>
        <v>0</v>
      </c>
      <c r="BL217" s="14" t="s">
        <v>168</v>
      </c>
      <c r="BM217" s="195" t="s">
        <v>2648</v>
      </c>
    </row>
    <row r="218" spans="1:65" s="2" customFormat="1" ht="16.5" customHeight="1">
      <c r="A218" s="31"/>
      <c r="B218" s="32"/>
      <c r="C218" s="198" t="s">
        <v>515</v>
      </c>
      <c r="D218" s="198" t="s">
        <v>272</v>
      </c>
      <c r="E218" s="199" t="s">
        <v>2649</v>
      </c>
      <c r="F218" s="200" t="s">
        <v>2650</v>
      </c>
      <c r="G218" s="201" t="s">
        <v>173</v>
      </c>
      <c r="H218" s="202">
        <v>193.75200000000001</v>
      </c>
      <c r="I218" s="203"/>
      <c r="J218" s="202">
        <f t="shared" si="20"/>
        <v>0</v>
      </c>
      <c r="K218" s="204"/>
      <c r="L218" s="205"/>
      <c r="M218" s="206" t="s">
        <v>1</v>
      </c>
      <c r="N218" s="207" t="s">
        <v>43</v>
      </c>
      <c r="O218" s="68"/>
      <c r="P218" s="193">
        <f t="shared" si="21"/>
        <v>0</v>
      </c>
      <c r="Q218" s="193">
        <v>1.2E-4</v>
      </c>
      <c r="R218" s="193">
        <f t="shared" si="22"/>
        <v>2.3250240000000002E-2</v>
      </c>
      <c r="S218" s="193">
        <v>0</v>
      </c>
      <c r="T218" s="194">
        <f t="shared" si="23"/>
        <v>0</v>
      </c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R218" s="195" t="s">
        <v>194</v>
      </c>
      <c r="AT218" s="195" t="s">
        <v>272</v>
      </c>
      <c r="AU218" s="195" t="s">
        <v>169</v>
      </c>
      <c r="AY218" s="14" t="s">
        <v>161</v>
      </c>
      <c r="BE218" s="196">
        <f t="shared" si="24"/>
        <v>0</v>
      </c>
      <c r="BF218" s="196">
        <f t="shared" si="25"/>
        <v>0</v>
      </c>
      <c r="BG218" s="196">
        <f t="shared" si="26"/>
        <v>0</v>
      </c>
      <c r="BH218" s="196">
        <f t="shared" si="27"/>
        <v>0</v>
      </c>
      <c r="BI218" s="196">
        <f t="shared" si="28"/>
        <v>0</v>
      </c>
      <c r="BJ218" s="14" t="s">
        <v>169</v>
      </c>
      <c r="BK218" s="197">
        <f t="shared" si="29"/>
        <v>0</v>
      </c>
      <c r="BL218" s="14" t="s">
        <v>168</v>
      </c>
      <c r="BM218" s="195" t="s">
        <v>2651</v>
      </c>
    </row>
    <row r="219" spans="1:65" s="2" customFormat="1" ht="16.5" customHeight="1">
      <c r="A219" s="31"/>
      <c r="B219" s="32"/>
      <c r="C219" s="198" t="s">
        <v>521</v>
      </c>
      <c r="D219" s="198" t="s">
        <v>272</v>
      </c>
      <c r="E219" s="199" t="s">
        <v>2652</v>
      </c>
      <c r="F219" s="200" t="s">
        <v>2653</v>
      </c>
      <c r="G219" s="201" t="s">
        <v>269</v>
      </c>
      <c r="H219" s="202">
        <v>2</v>
      </c>
      <c r="I219" s="203"/>
      <c r="J219" s="202">
        <f t="shared" si="20"/>
        <v>0</v>
      </c>
      <c r="K219" s="204"/>
      <c r="L219" s="205"/>
      <c r="M219" s="206" t="s">
        <v>1</v>
      </c>
      <c r="N219" s="207" t="s">
        <v>43</v>
      </c>
      <c r="O219" s="68"/>
      <c r="P219" s="193">
        <f t="shared" si="21"/>
        <v>0</v>
      </c>
      <c r="Q219" s="193">
        <v>1.12E-2</v>
      </c>
      <c r="R219" s="193">
        <f t="shared" si="22"/>
        <v>2.24E-2</v>
      </c>
      <c r="S219" s="193">
        <v>0</v>
      </c>
      <c r="T219" s="194">
        <f t="shared" si="23"/>
        <v>0</v>
      </c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R219" s="195" t="s">
        <v>194</v>
      </c>
      <c r="AT219" s="195" t="s">
        <v>272</v>
      </c>
      <c r="AU219" s="195" t="s">
        <v>169</v>
      </c>
      <c r="AY219" s="14" t="s">
        <v>161</v>
      </c>
      <c r="BE219" s="196">
        <f t="shared" si="24"/>
        <v>0</v>
      </c>
      <c r="BF219" s="196">
        <f t="shared" si="25"/>
        <v>0</v>
      </c>
      <c r="BG219" s="196">
        <f t="shared" si="26"/>
        <v>0</v>
      </c>
      <c r="BH219" s="196">
        <f t="shared" si="27"/>
        <v>0</v>
      </c>
      <c r="BI219" s="196">
        <f t="shared" si="28"/>
        <v>0</v>
      </c>
      <c r="BJ219" s="14" t="s">
        <v>169</v>
      </c>
      <c r="BK219" s="197">
        <f t="shared" si="29"/>
        <v>0</v>
      </c>
      <c r="BL219" s="14" t="s">
        <v>168</v>
      </c>
      <c r="BM219" s="195" t="s">
        <v>2654</v>
      </c>
    </row>
    <row r="220" spans="1:65" s="2" customFormat="1" ht="16.5" customHeight="1">
      <c r="A220" s="31"/>
      <c r="B220" s="32"/>
      <c r="C220" s="198" t="s">
        <v>526</v>
      </c>
      <c r="D220" s="198" t="s">
        <v>272</v>
      </c>
      <c r="E220" s="199" t="s">
        <v>2655</v>
      </c>
      <c r="F220" s="200" t="s">
        <v>2656</v>
      </c>
      <c r="G220" s="201" t="s">
        <v>269</v>
      </c>
      <c r="H220" s="202">
        <v>3</v>
      </c>
      <c r="I220" s="203"/>
      <c r="J220" s="202">
        <f t="shared" si="20"/>
        <v>0</v>
      </c>
      <c r="K220" s="204"/>
      <c r="L220" s="205"/>
      <c r="M220" s="206" t="s">
        <v>1</v>
      </c>
      <c r="N220" s="207" t="s">
        <v>43</v>
      </c>
      <c r="O220" s="68"/>
      <c r="P220" s="193">
        <f t="shared" si="21"/>
        <v>0</v>
      </c>
      <c r="Q220" s="193">
        <v>1.12E-2</v>
      </c>
      <c r="R220" s="193">
        <f t="shared" si="22"/>
        <v>3.3599999999999998E-2</v>
      </c>
      <c r="S220" s="193">
        <v>0</v>
      </c>
      <c r="T220" s="194">
        <f t="shared" si="23"/>
        <v>0</v>
      </c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R220" s="195" t="s">
        <v>194</v>
      </c>
      <c r="AT220" s="195" t="s">
        <v>272</v>
      </c>
      <c r="AU220" s="195" t="s">
        <v>169</v>
      </c>
      <c r="AY220" s="14" t="s">
        <v>161</v>
      </c>
      <c r="BE220" s="196">
        <f t="shared" si="24"/>
        <v>0</v>
      </c>
      <c r="BF220" s="196">
        <f t="shared" si="25"/>
        <v>0</v>
      </c>
      <c r="BG220" s="196">
        <f t="shared" si="26"/>
        <v>0</v>
      </c>
      <c r="BH220" s="196">
        <f t="shared" si="27"/>
        <v>0</v>
      </c>
      <c r="BI220" s="196">
        <f t="shared" si="28"/>
        <v>0</v>
      </c>
      <c r="BJ220" s="14" t="s">
        <v>169</v>
      </c>
      <c r="BK220" s="197">
        <f t="shared" si="29"/>
        <v>0</v>
      </c>
      <c r="BL220" s="14" t="s">
        <v>168</v>
      </c>
      <c r="BM220" s="195" t="s">
        <v>2657</v>
      </c>
    </row>
    <row r="221" spans="1:65" s="2" customFormat="1" ht="16.5" customHeight="1">
      <c r="A221" s="31"/>
      <c r="B221" s="32"/>
      <c r="C221" s="198" t="s">
        <v>530</v>
      </c>
      <c r="D221" s="198" t="s">
        <v>272</v>
      </c>
      <c r="E221" s="199" t="s">
        <v>2658</v>
      </c>
      <c r="F221" s="200" t="s">
        <v>2659</v>
      </c>
      <c r="G221" s="201" t="s">
        <v>269</v>
      </c>
      <c r="H221" s="202">
        <v>2</v>
      </c>
      <c r="I221" s="203"/>
      <c r="J221" s="202">
        <f t="shared" si="20"/>
        <v>0</v>
      </c>
      <c r="K221" s="204"/>
      <c r="L221" s="205"/>
      <c r="M221" s="206" t="s">
        <v>1</v>
      </c>
      <c r="N221" s="207" t="s">
        <v>43</v>
      </c>
      <c r="O221" s="68"/>
      <c r="P221" s="193">
        <f t="shared" si="21"/>
        <v>0</v>
      </c>
      <c r="Q221" s="193">
        <v>1.12E-2</v>
      </c>
      <c r="R221" s="193">
        <f t="shared" si="22"/>
        <v>2.24E-2</v>
      </c>
      <c r="S221" s="193">
        <v>0</v>
      </c>
      <c r="T221" s="194">
        <f t="shared" si="23"/>
        <v>0</v>
      </c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R221" s="195" t="s">
        <v>194</v>
      </c>
      <c r="AT221" s="195" t="s">
        <v>272</v>
      </c>
      <c r="AU221" s="195" t="s">
        <v>169</v>
      </c>
      <c r="AY221" s="14" t="s">
        <v>161</v>
      </c>
      <c r="BE221" s="196">
        <f t="shared" si="24"/>
        <v>0</v>
      </c>
      <c r="BF221" s="196">
        <f t="shared" si="25"/>
        <v>0</v>
      </c>
      <c r="BG221" s="196">
        <f t="shared" si="26"/>
        <v>0</v>
      </c>
      <c r="BH221" s="196">
        <f t="shared" si="27"/>
        <v>0</v>
      </c>
      <c r="BI221" s="196">
        <f t="shared" si="28"/>
        <v>0</v>
      </c>
      <c r="BJ221" s="14" t="s">
        <v>169</v>
      </c>
      <c r="BK221" s="197">
        <f t="shared" si="29"/>
        <v>0</v>
      </c>
      <c r="BL221" s="14" t="s">
        <v>168</v>
      </c>
      <c r="BM221" s="195" t="s">
        <v>2660</v>
      </c>
    </row>
    <row r="222" spans="1:65" s="2" customFormat="1" ht="21.75" customHeight="1">
      <c r="A222" s="31"/>
      <c r="B222" s="32"/>
      <c r="C222" s="184" t="s">
        <v>534</v>
      </c>
      <c r="D222" s="184" t="s">
        <v>164</v>
      </c>
      <c r="E222" s="185" t="s">
        <v>2661</v>
      </c>
      <c r="F222" s="186" t="s">
        <v>2662</v>
      </c>
      <c r="G222" s="187" t="s">
        <v>269</v>
      </c>
      <c r="H222" s="188">
        <v>5</v>
      </c>
      <c r="I222" s="189"/>
      <c r="J222" s="188">
        <f t="shared" si="20"/>
        <v>0</v>
      </c>
      <c r="K222" s="190"/>
      <c r="L222" s="36"/>
      <c r="M222" s="191" t="s">
        <v>1</v>
      </c>
      <c r="N222" s="192" t="s">
        <v>43</v>
      </c>
      <c r="O222" s="68"/>
      <c r="P222" s="193">
        <f t="shared" si="21"/>
        <v>0</v>
      </c>
      <c r="Q222" s="193">
        <v>6.3E-3</v>
      </c>
      <c r="R222" s="193">
        <f t="shared" si="22"/>
        <v>3.15E-2</v>
      </c>
      <c r="S222" s="193">
        <v>0</v>
      </c>
      <c r="T222" s="194">
        <f t="shared" si="23"/>
        <v>0</v>
      </c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R222" s="195" t="s">
        <v>168</v>
      </c>
      <c r="AT222" s="195" t="s">
        <v>164</v>
      </c>
      <c r="AU222" s="195" t="s">
        <v>169</v>
      </c>
      <c r="AY222" s="14" t="s">
        <v>161</v>
      </c>
      <c r="BE222" s="196">
        <f t="shared" si="24"/>
        <v>0</v>
      </c>
      <c r="BF222" s="196">
        <f t="shared" si="25"/>
        <v>0</v>
      </c>
      <c r="BG222" s="196">
        <f t="shared" si="26"/>
        <v>0</v>
      </c>
      <c r="BH222" s="196">
        <f t="shared" si="27"/>
        <v>0</v>
      </c>
      <c r="BI222" s="196">
        <f t="shared" si="28"/>
        <v>0</v>
      </c>
      <c r="BJ222" s="14" t="s">
        <v>169</v>
      </c>
      <c r="BK222" s="197">
        <f t="shared" si="29"/>
        <v>0</v>
      </c>
      <c r="BL222" s="14" t="s">
        <v>168</v>
      </c>
      <c r="BM222" s="195" t="s">
        <v>2663</v>
      </c>
    </row>
    <row r="223" spans="1:65" s="2" customFormat="1" ht="21.75" customHeight="1">
      <c r="A223" s="31"/>
      <c r="B223" s="32"/>
      <c r="C223" s="198" t="s">
        <v>538</v>
      </c>
      <c r="D223" s="198" t="s">
        <v>272</v>
      </c>
      <c r="E223" s="199" t="s">
        <v>2664</v>
      </c>
      <c r="F223" s="200" t="s">
        <v>2665</v>
      </c>
      <c r="G223" s="201" t="s">
        <v>269</v>
      </c>
      <c r="H223" s="202">
        <v>5</v>
      </c>
      <c r="I223" s="203"/>
      <c r="J223" s="202">
        <f t="shared" si="20"/>
        <v>0</v>
      </c>
      <c r="K223" s="204"/>
      <c r="L223" s="205"/>
      <c r="M223" s="206" t="s">
        <v>1</v>
      </c>
      <c r="N223" s="207" t="s">
        <v>43</v>
      </c>
      <c r="O223" s="68"/>
      <c r="P223" s="193">
        <f t="shared" si="21"/>
        <v>0</v>
      </c>
      <c r="Q223" s="193">
        <v>0.1</v>
      </c>
      <c r="R223" s="193">
        <f t="shared" si="22"/>
        <v>0.5</v>
      </c>
      <c r="S223" s="193">
        <v>0</v>
      </c>
      <c r="T223" s="194">
        <f t="shared" si="23"/>
        <v>0</v>
      </c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R223" s="195" t="s">
        <v>194</v>
      </c>
      <c r="AT223" s="195" t="s">
        <v>272</v>
      </c>
      <c r="AU223" s="195" t="s">
        <v>169</v>
      </c>
      <c r="AY223" s="14" t="s">
        <v>161</v>
      </c>
      <c r="BE223" s="196">
        <f t="shared" si="24"/>
        <v>0</v>
      </c>
      <c r="BF223" s="196">
        <f t="shared" si="25"/>
        <v>0</v>
      </c>
      <c r="BG223" s="196">
        <f t="shared" si="26"/>
        <v>0</v>
      </c>
      <c r="BH223" s="196">
        <f t="shared" si="27"/>
        <v>0</v>
      </c>
      <c r="BI223" s="196">
        <f t="shared" si="28"/>
        <v>0</v>
      </c>
      <c r="BJ223" s="14" t="s">
        <v>169</v>
      </c>
      <c r="BK223" s="197">
        <f t="shared" si="29"/>
        <v>0</v>
      </c>
      <c r="BL223" s="14" t="s">
        <v>168</v>
      </c>
      <c r="BM223" s="195" t="s">
        <v>2666</v>
      </c>
    </row>
    <row r="224" spans="1:65" s="2" customFormat="1" ht="21.75" customHeight="1">
      <c r="A224" s="31"/>
      <c r="B224" s="32"/>
      <c r="C224" s="184" t="s">
        <v>542</v>
      </c>
      <c r="D224" s="184" t="s">
        <v>164</v>
      </c>
      <c r="E224" s="185" t="s">
        <v>2667</v>
      </c>
      <c r="F224" s="186" t="s">
        <v>2668</v>
      </c>
      <c r="G224" s="187" t="s">
        <v>244</v>
      </c>
      <c r="H224" s="188">
        <v>386.5</v>
      </c>
      <c r="I224" s="189"/>
      <c r="J224" s="188">
        <f t="shared" si="20"/>
        <v>0</v>
      </c>
      <c r="K224" s="190"/>
      <c r="L224" s="36"/>
      <c r="M224" s="191" t="s">
        <v>1</v>
      </c>
      <c r="N224" s="192" t="s">
        <v>43</v>
      </c>
      <c r="O224" s="68"/>
      <c r="P224" s="193">
        <f t="shared" si="21"/>
        <v>0</v>
      </c>
      <c r="Q224" s="193">
        <v>1E-4</v>
      </c>
      <c r="R224" s="193">
        <f t="shared" si="22"/>
        <v>3.8650000000000004E-2</v>
      </c>
      <c r="S224" s="193">
        <v>0</v>
      </c>
      <c r="T224" s="194">
        <f t="shared" si="23"/>
        <v>0</v>
      </c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R224" s="195" t="s">
        <v>168</v>
      </c>
      <c r="AT224" s="195" t="s">
        <v>164</v>
      </c>
      <c r="AU224" s="195" t="s">
        <v>169</v>
      </c>
      <c r="AY224" s="14" t="s">
        <v>161</v>
      </c>
      <c r="BE224" s="196">
        <f t="shared" si="24"/>
        <v>0</v>
      </c>
      <c r="BF224" s="196">
        <f t="shared" si="25"/>
        <v>0</v>
      </c>
      <c r="BG224" s="196">
        <f t="shared" si="26"/>
        <v>0</v>
      </c>
      <c r="BH224" s="196">
        <f t="shared" si="27"/>
        <v>0</v>
      </c>
      <c r="BI224" s="196">
        <f t="shared" si="28"/>
        <v>0</v>
      </c>
      <c r="BJ224" s="14" t="s">
        <v>169</v>
      </c>
      <c r="BK224" s="197">
        <f t="shared" si="29"/>
        <v>0</v>
      </c>
      <c r="BL224" s="14" t="s">
        <v>168</v>
      </c>
      <c r="BM224" s="195" t="s">
        <v>2669</v>
      </c>
    </row>
    <row r="225" spans="1:65" s="12" customFormat="1" ht="22.95" customHeight="1">
      <c r="B225" s="168"/>
      <c r="C225" s="169"/>
      <c r="D225" s="170" t="s">
        <v>76</v>
      </c>
      <c r="E225" s="182" t="s">
        <v>198</v>
      </c>
      <c r="F225" s="182" t="s">
        <v>276</v>
      </c>
      <c r="G225" s="169"/>
      <c r="H225" s="169"/>
      <c r="I225" s="172"/>
      <c r="J225" s="183">
        <f>BK225</f>
        <v>0</v>
      </c>
      <c r="K225" s="169"/>
      <c r="L225" s="174"/>
      <c r="M225" s="175"/>
      <c r="N225" s="176"/>
      <c r="O225" s="176"/>
      <c r="P225" s="177">
        <f>SUM(P226:P235)</f>
        <v>0</v>
      </c>
      <c r="Q225" s="176"/>
      <c r="R225" s="177">
        <f>SUM(R226:R235)</f>
        <v>35.495699637999998</v>
      </c>
      <c r="S225" s="176"/>
      <c r="T225" s="178">
        <f>SUM(T226:T235)</f>
        <v>0</v>
      </c>
      <c r="AR225" s="179" t="s">
        <v>85</v>
      </c>
      <c r="AT225" s="180" t="s">
        <v>76</v>
      </c>
      <c r="AU225" s="180" t="s">
        <v>85</v>
      </c>
      <c r="AY225" s="179" t="s">
        <v>161</v>
      </c>
      <c r="BK225" s="181">
        <f>SUM(BK226:BK235)</f>
        <v>0</v>
      </c>
    </row>
    <row r="226" spans="1:65" s="2" customFormat="1" ht="33" customHeight="1">
      <c r="A226" s="31"/>
      <c r="B226" s="32"/>
      <c r="C226" s="184" t="s">
        <v>546</v>
      </c>
      <c r="D226" s="184" t="s">
        <v>164</v>
      </c>
      <c r="E226" s="185" t="s">
        <v>2670</v>
      </c>
      <c r="F226" s="186" t="s">
        <v>2671</v>
      </c>
      <c r="G226" s="187" t="s">
        <v>244</v>
      </c>
      <c r="H226" s="188">
        <v>93.1</v>
      </c>
      <c r="I226" s="189"/>
      <c r="J226" s="188">
        <f t="shared" ref="J226:J235" si="30">ROUND(I226*H226,3)</f>
        <v>0</v>
      </c>
      <c r="K226" s="190"/>
      <c r="L226" s="36"/>
      <c r="M226" s="191" t="s">
        <v>1</v>
      </c>
      <c r="N226" s="192" t="s">
        <v>43</v>
      </c>
      <c r="O226" s="68"/>
      <c r="P226" s="193">
        <f t="shared" ref="P226:P235" si="31">O226*H226</f>
        <v>0</v>
      </c>
      <c r="Q226" s="193">
        <v>0.31356497999999999</v>
      </c>
      <c r="R226" s="193">
        <f t="shared" ref="R226:R235" si="32">Q226*H226</f>
        <v>29.192899637999997</v>
      </c>
      <c r="S226" s="193">
        <v>0</v>
      </c>
      <c r="T226" s="194">
        <f t="shared" ref="T226:T235" si="33">S226*H226</f>
        <v>0</v>
      </c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R226" s="195" t="s">
        <v>168</v>
      </c>
      <c r="AT226" s="195" t="s">
        <v>164</v>
      </c>
      <c r="AU226" s="195" t="s">
        <v>169</v>
      </c>
      <c r="AY226" s="14" t="s">
        <v>161</v>
      </c>
      <c r="BE226" s="196">
        <f t="shared" ref="BE226:BE235" si="34">IF(N226="základná",J226,0)</f>
        <v>0</v>
      </c>
      <c r="BF226" s="196">
        <f t="shared" ref="BF226:BF235" si="35">IF(N226="znížená",J226,0)</f>
        <v>0</v>
      </c>
      <c r="BG226" s="196">
        <f t="shared" ref="BG226:BG235" si="36">IF(N226="zákl. prenesená",J226,0)</f>
        <v>0</v>
      </c>
      <c r="BH226" s="196">
        <f t="shared" ref="BH226:BH235" si="37">IF(N226="zníž. prenesená",J226,0)</f>
        <v>0</v>
      </c>
      <c r="BI226" s="196">
        <f t="shared" ref="BI226:BI235" si="38">IF(N226="nulová",J226,0)</f>
        <v>0</v>
      </c>
      <c r="BJ226" s="14" t="s">
        <v>169</v>
      </c>
      <c r="BK226" s="197">
        <f t="shared" ref="BK226:BK235" si="39">ROUND(I226*H226,3)</f>
        <v>0</v>
      </c>
      <c r="BL226" s="14" t="s">
        <v>168</v>
      </c>
      <c r="BM226" s="195" t="s">
        <v>2672</v>
      </c>
    </row>
    <row r="227" spans="1:65" s="2" customFormat="1" ht="33" customHeight="1">
      <c r="A227" s="31"/>
      <c r="B227" s="32"/>
      <c r="C227" s="198" t="s">
        <v>550</v>
      </c>
      <c r="D227" s="198" t="s">
        <v>272</v>
      </c>
      <c r="E227" s="199" t="s">
        <v>2673</v>
      </c>
      <c r="F227" s="200" t="s">
        <v>2674</v>
      </c>
      <c r="G227" s="201" t="s">
        <v>269</v>
      </c>
      <c r="H227" s="202">
        <v>94</v>
      </c>
      <c r="I227" s="203"/>
      <c r="J227" s="202">
        <f t="shared" si="30"/>
        <v>0</v>
      </c>
      <c r="K227" s="204"/>
      <c r="L227" s="205"/>
      <c r="M227" s="206" t="s">
        <v>1</v>
      </c>
      <c r="N227" s="207" t="s">
        <v>43</v>
      </c>
      <c r="O227" s="68"/>
      <c r="P227" s="193">
        <f t="shared" si="31"/>
        <v>0</v>
      </c>
      <c r="Q227" s="193">
        <v>5.5E-2</v>
      </c>
      <c r="R227" s="193">
        <f t="shared" si="32"/>
        <v>5.17</v>
      </c>
      <c r="S227" s="193">
        <v>0</v>
      </c>
      <c r="T227" s="194">
        <f t="shared" si="33"/>
        <v>0</v>
      </c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R227" s="195" t="s">
        <v>194</v>
      </c>
      <c r="AT227" s="195" t="s">
        <v>272</v>
      </c>
      <c r="AU227" s="195" t="s">
        <v>169</v>
      </c>
      <c r="AY227" s="14" t="s">
        <v>161</v>
      </c>
      <c r="BE227" s="196">
        <f t="shared" si="34"/>
        <v>0</v>
      </c>
      <c r="BF227" s="196">
        <f t="shared" si="35"/>
        <v>0</v>
      </c>
      <c r="BG227" s="196">
        <f t="shared" si="36"/>
        <v>0</v>
      </c>
      <c r="BH227" s="196">
        <f t="shared" si="37"/>
        <v>0</v>
      </c>
      <c r="BI227" s="196">
        <f t="shared" si="38"/>
        <v>0</v>
      </c>
      <c r="BJ227" s="14" t="s">
        <v>169</v>
      </c>
      <c r="BK227" s="197">
        <f t="shared" si="39"/>
        <v>0</v>
      </c>
      <c r="BL227" s="14" t="s">
        <v>168</v>
      </c>
      <c r="BM227" s="195" t="s">
        <v>2675</v>
      </c>
    </row>
    <row r="228" spans="1:65" s="2" customFormat="1" ht="44.25" customHeight="1">
      <c r="A228" s="31"/>
      <c r="B228" s="32"/>
      <c r="C228" s="198" t="s">
        <v>554</v>
      </c>
      <c r="D228" s="198" t="s">
        <v>272</v>
      </c>
      <c r="E228" s="199" t="s">
        <v>2676</v>
      </c>
      <c r="F228" s="200" t="s">
        <v>2677</v>
      </c>
      <c r="G228" s="201" t="s">
        <v>269</v>
      </c>
      <c r="H228" s="202">
        <v>188</v>
      </c>
      <c r="I228" s="203"/>
      <c r="J228" s="202">
        <f t="shared" si="30"/>
        <v>0</v>
      </c>
      <c r="K228" s="204"/>
      <c r="L228" s="205"/>
      <c r="M228" s="206" t="s">
        <v>1</v>
      </c>
      <c r="N228" s="207" t="s">
        <v>43</v>
      </c>
      <c r="O228" s="68"/>
      <c r="P228" s="193">
        <f t="shared" si="31"/>
        <v>0</v>
      </c>
      <c r="Q228" s="193">
        <v>6.0000000000000001E-3</v>
      </c>
      <c r="R228" s="193">
        <f t="shared" si="32"/>
        <v>1.1280000000000001</v>
      </c>
      <c r="S228" s="193">
        <v>0</v>
      </c>
      <c r="T228" s="194">
        <f t="shared" si="33"/>
        <v>0</v>
      </c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R228" s="195" t="s">
        <v>194</v>
      </c>
      <c r="AT228" s="195" t="s">
        <v>272</v>
      </c>
      <c r="AU228" s="195" t="s">
        <v>169</v>
      </c>
      <c r="AY228" s="14" t="s">
        <v>161</v>
      </c>
      <c r="BE228" s="196">
        <f t="shared" si="34"/>
        <v>0</v>
      </c>
      <c r="BF228" s="196">
        <f t="shared" si="35"/>
        <v>0</v>
      </c>
      <c r="BG228" s="196">
        <f t="shared" si="36"/>
        <v>0</v>
      </c>
      <c r="BH228" s="196">
        <f t="shared" si="37"/>
        <v>0</v>
      </c>
      <c r="BI228" s="196">
        <f t="shared" si="38"/>
        <v>0</v>
      </c>
      <c r="BJ228" s="14" t="s">
        <v>169</v>
      </c>
      <c r="BK228" s="197">
        <f t="shared" si="39"/>
        <v>0</v>
      </c>
      <c r="BL228" s="14" t="s">
        <v>168</v>
      </c>
      <c r="BM228" s="195" t="s">
        <v>2678</v>
      </c>
    </row>
    <row r="229" spans="1:65" s="2" customFormat="1" ht="21.75" customHeight="1">
      <c r="A229" s="31"/>
      <c r="B229" s="32"/>
      <c r="C229" s="198" t="s">
        <v>558</v>
      </c>
      <c r="D229" s="198" t="s">
        <v>272</v>
      </c>
      <c r="E229" s="199" t="s">
        <v>2679</v>
      </c>
      <c r="F229" s="200" t="s">
        <v>2680</v>
      </c>
      <c r="G229" s="201" t="s">
        <v>269</v>
      </c>
      <c r="H229" s="202">
        <v>8</v>
      </c>
      <c r="I229" s="203"/>
      <c r="J229" s="202">
        <f t="shared" si="30"/>
        <v>0</v>
      </c>
      <c r="K229" s="204"/>
      <c r="L229" s="205"/>
      <c r="M229" s="206" t="s">
        <v>1</v>
      </c>
      <c r="N229" s="207" t="s">
        <v>43</v>
      </c>
      <c r="O229" s="68"/>
      <c r="P229" s="193">
        <f t="shared" si="31"/>
        <v>0</v>
      </c>
      <c r="Q229" s="193">
        <v>5.9999999999999995E-4</v>
      </c>
      <c r="R229" s="193">
        <f t="shared" si="32"/>
        <v>4.7999999999999996E-3</v>
      </c>
      <c r="S229" s="193">
        <v>0</v>
      </c>
      <c r="T229" s="194">
        <f t="shared" si="33"/>
        <v>0</v>
      </c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R229" s="195" t="s">
        <v>194</v>
      </c>
      <c r="AT229" s="195" t="s">
        <v>272</v>
      </c>
      <c r="AU229" s="195" t="s">
        <v>169</v>
      </c>
      <c r="AY229" s="14" t="s">
        <v>161</v>
      </c>
      <c r="BE229" s="196">
        <f t="shared" si="34"/>
        <v>0</v>
      </c>
      <c r="BF229" s="196">
        <f t="shared" si="35"/>
        <v>0</v>
      </c>
      <c r="BG229" s="196">
        <f t="shared" si="36"/>
        <v>0</v>
      </c>
      <c r="BH229" s="196">
        <f t="shared" si="37"/>
        <v>0</v>
      </c>
      <c r="BI229" s="196">
        <f t="shared" si="38"/>
        <v>0</v>
      </c>
      <c r="BJ229" s="14" t="s">
        <v>169</v>
      </c>
      <c r="BK229" s="197">
        <f t="shared" si="39"/>
        <v>0</v>
      </c>
      <c r="BL229" s="14" t="s">
        <v>168</v>
      </c>
      <c r="BM229" s="195" t="s">
        <v>2681</v>
      </c>
    </row>
    <row r="230" spans="1:65" s="2" customFormat="1" ht="21.75" customHeight="1">
      <c r="A230" s="31"/>
      <c r="B230" s="32"/>
      <c r="C230" s="184" t="s">
        <v>564</v>
      </c>
      <c r="D230" s="184" t="s">
        <v>164</v>
      </c>
      <c r="E230" s="185" t="s">
        <v>2419</v>
      </c>
      <c r="F230" s="186" t="s">
        <v>2420</v>
      </c>
      <c r="G230" s="187" t="s">
        <v>244</v>
      </c>
      <c r="H230" s="188">
        <v>419.4</v>
      </c>
      <c r="I230" s="189"/>
      <c r="J230" s="188">
        <f t="shared" si="30"/>
        <v>0</v>
      </c>
      <c r="K230" s="190"/>
      <c r="L230" s="36"/>
      <c r="M230" s="191" t="s">
        <v>1</v>
      </c>
      <c r="N230" s="192" t="s">
        <v>43</v>
      </c>
      <c r="O230" s="68"/>
      <c r="P230" s="193">
        <f t="shared" si="31"/>
        <v>0</v>
      </c>
      <c r="Q230" s="193">
        <v>0</v>
      </c>
      <c r="R230" s="193">
        <f t="shared" si="32"/>
        <v>0</v>
      </c>
      <c r="S230" s="193">
        <v>0</v>
      </c>
      <c r="T230" s="194">
        <f t="shared" si="33"/>
        <v>0</v>
      </c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R230" s="195" t="s">
        <v>168</v>
      </c>
      <c r="AT230" s="195" t="s">
        <v>164</v>
      </c>
      <c r="AU230" s="195" t="s">
        <v>169</v>
      </c>
      <c r="AY230" s="14" t="s">
        <v>161</v>
      </c>
      <c r="BE230" s="196">
        <f t="shared" si="34"/>
        <v>0</v>
      </c>
      <c r="BF230" s="196">
        <f t="shared" si="35"/>
        <v>0</v>
      </c>
      <c r="BG230" s="196">
        <f t="shared" si="36"/>
        <v>0</v>
      </c>
      <c r="BH230" s="196">
        <f t="shared" si="37"/>
        <v>0</v>
      </c>
      <c r="BI230" s="196">
        <f t="shared" si="38"/>
        <v>0</v>
      </c>
      <c r="BJ230" s="14" t="s">
        <v>169</v>
      </c>
      <c r="BK230" s="197">
        <f t="shared" si="39"/>
        <v>0</v>
      </c>
      <c r="BL230" s="14" t="s">
        <v>168</v>
      </c>
      <c r="BM230" s="195" t="s">
        <v>2682</v>
      </c>
    </row>
    <row r="231" spans="1:65" s="2" customFormat="1" ht="21.75" customHeight="1">
      <c r="A231" s="31"/>
      <c r="B231" s="32"/>
      <c r="C231" s="184" t="s">
        <v>568</v>
      </c>
      <c r="D231" s="184" t="s">
        <v>164</v>
      </c>
      <c r="E231" s="185" t="s">
        <v>359</v>
      </c>
      <c r="F231" s="186" t="s">
        <v>360</v>
      </c>
      <c r="G231" s="187" t="s">
        <v>352</v>
      </c>
      <c r="H231" s="188">
        <v>40.896000000000001</v>
      </c>
      <c r="I231" s="189"/>
      <c r="J231" s="188">
        <f t="shared" si="30"/>
        <v>0</v>
      </c>
      <c r="K231" s="190"/>
      <c r="L231" s="36"/>
      <c r="M231" s="191" t="s">
        <v>1</v>
      </c>
      <c r="N231" s="192" t="s">
        <v>43</v>
      </c>
      <c r="O231" s="68"/>
      <c r="P231" s="193">
        <f t="shared" si="31"/>
        <v>0</v>
      </c>
      <c r="Q231" s="193">
        <v>0</v>
      </c>
      <c r="R231" s="193">
        <f t="shared" si="32"/>
        <v>0</v>
      </c>
      <c r="S231" s="193">
        <v>0</v>
      </c>
      <c r="T231" s="194">
        <f t="shared" si="33"/>
        <v>0</v>
      </c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R231" s="195" t="s">
        <v>168</v>
      </c>
      <c r="AT231" s="195" t="s">
        <v>164</v>
      </c>
      <c r="AU231" s="195" t="s">
        <v>169</v>
      </c>
      <c r="AY231" s="14" t="s">
        <v>161</v>
      </c>
      <c r="BE231" s="196">
        <f t="shared" si="34"/>
        <v>0</v>
      </c>
      <c r="BF231" s="196">
        <f t="shared" si="35"/>
        <v>0</v>
      </c>
      <c r="BG231" s="196">
        <f t="shared" si="36"/>
        <v>0</v>
      </c>
      <c r="BH231" s="196">
        <f t="shared" si="37"/>
        <v>0</v>
      </c>
      <c r="BI231" s="196">
        <f t="shared" si="38"/>
        <v>0</v>
      </c>
      <c r="BJ231" s="14" t="s">
        <v>169</v>
      </c>
      <c r="BK231" s="197">
        <f t="shared" si="39"/>
        <v>0</v>
      </c>
      <c r="BL231" s="14" t="s">
        <v>168</v>
      </c>
      <c r="BM231" s="195" t="s">
        <v>2683</v>
      </c>
    </row>
    <row r="232" spans="1:65" s="2" customFormat="1" ht="21.75" customHeight="1">
      <c r="A232" s="31"/>
      <c r="B232" s="32"/>
      <c r="C232" s="184" t="s">
        <v>572</v>
      </c>
      <c r="D232" s="184" t="s">
        <v>164</v>
      </c>
      <c r="E232" s="185" t="s">
        <v>363</v>
      </c>
      <c r="F232" s="186" t="s">
        <v>364</v>
      </c>
      <c r="G232" s="187" t="s">
        <v>352</v>
      </c>
      <c r="H232" s="188">
        <v>368.06400000000002</v>
      </c>
      <c r="I232" s="189"/>
      <c r="J232" s="188">
        <f t="shared" si="30"/>
        <v>0</v>
      </c>
      <c r="K232" s="190"/>
      <c r="L232" s="36"/>
      <c r="M232" s="191" t="s">
        <v>1</v>
      </c>
      <c r="N232" s="192" t="s">
        <v>43</v>
      </c>
      <c r="O232" s="68"/>
      <c r="P232" s="193">
        <f t="shared" si="31"/>
        <v>0</v>
      </c>
      <c r="Q232" s="193">
        <v>0</v>
      </c>
      <c r="R232" s="193">
        <f t="shared" si="32"/>
        <v>0</v>
      </c>
      <c r="S232" s="193">
        <v>0</v>
      </c>
      <c r="T232" s="194">
        <f t="shared" si="33"/>
        <v>0</v>
      </c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R232" s="195" t="s">
        <v>168</v>
      </c>
      <c r="AT232" s="195" t="s">
        <v>164</v>
      </c>
      <c r="AU232" s="195" t="s">
        <v>169</v>
      </c>
      <c r="AY232" s="14" t="s">
        <v>161</v>
      </c>
      <c r="BE232" s="196">
        <f t="shared" si="34"/>
        <v>0</v>
      </c>
      <c r="BF232" s="196">
        <f t="shared" si="35"/>
        <v>0</v>
      </c>
      <c r="BG232" s="196">
        <f t="shared" si="36"/>
        <v>0</v>
      </c>
      <c r="BH232" s="196">
        <f t="shared" si="37"/>
        <v>0</v>
      </c>
      <c r="BI232" s="196">
        <f t="shared" si="38"/>
        <v>0</v>
      </c>
      <c r="BJ232" s="14" t="s">
        <v>169</v>
      </c>
      <c r="BK232" s="197">
        <f t="shared" si="39"/>
        <v>0</v>
      </c>
      <c r="BL232" s="14" t="s">
        <v>168</v>
      </c>
      <c r="BM232" s="195" t="s">
        <v>2684</v>
      </c>
    </row>
    <row r="233" spans="1:65" s="2" customFormat="1" ht="21.75" customHeight="1">
      <c r="A233" s="31"/>
      <c r="B233" s="32"/>
      <c r="C233" s="184" t="s">
        <v>576</v>
      </c>
      <c r="D233" s="184" t="s">
        <v>164</v>
      </c>
      <c r="E233" s="185" t="s">
        <v>367</v>
      </c>
      <c r="F233" s="186" t="s">
        <v>368</v>
      </c>
      <c r="G233" s="187" t="s">
        <v>352</v>
      </c>
      <c r="H233" s="188">
        <v>40.896000000000001</v>
      </c>
      <c r="I233" s="189"/>
      <c r="J233" s="188">
        <f t="shared" si="30"/>
        <v>0</v>
      </c>
      <c r="K233" s="190"/>
      <c r="L233" s="36"/>
      <c r="M233" s="191" t="s">
        <v>1</v>
      </c>
      <c r="N233" s="192" t="s">
        <v>43</v>
      </c>
      <c r="O233" s="68"/>
      <c r="P233" s="193">
        <f t="shared" si="31"/>
        <v>0</v>
      </c>
      <c r="Q233" s="193">
        <v>0</v>
      </c>
      <c r="R233" s="193">
        <f t="shared" si="32"/>
        <v>0</v>
      </c>
      <c r="S233" s="193">
        <v>0</v>
      </c>
      <c r="T233" s="194">
        <f t="shared" si="33"/>
        <v>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R233" s="195" t="s">
        <v>168</v>
      </c>
      <c r="AT233" s="195" t="s">
        <v>164</v>
      </c>
      <c r="AU233" s="195" t="s">
        <v>169</v>
      </c>
      <c r="AY233" s="14" t="s">
        <v>161</v>
      </c>
      <c r="BE233" s="196">
        <f t="shared" si="34"/>
        <v>0</v>
      </c>
      <c r="BF233" s="196">
        <f t="shared" si="35"/>
        <v>0</v>
      </c>
      <c r="BG233" s="196">
        <f t="shared" si="36"/>
        <v>0</v>
      </c>
      <c r="BH233" s="196">
        <f t="shared" si="37"/>
        <v>0</v>
      </c>
      <c r="BI233" s="196">
        <f t="shared" si="38"/>
        <v>0</v>
      </c>
      <c r="BJ233" s="14" t="s">
        <v>169</v>
      </c>
      <c r="BK233" s="197">
        <f t="shared" si="39"/>
        <v>0</v>
      </c>
      <c r="BL233" s="14" t="s">
        <v>168</v>
      </c>
      <c r="BM233" s="195" t="s">
        <v>2685</v>
      </c>
    </row>
    <row r="234" spans="1:65" s="2" customFormat="1" ht="21.75" customHeight="1">
      <c r="A234" s="31"/>
      <c r="B234" s="32"/>
      <c r="C234" s="184" t="s">
        <v>378</v>
      </c>
      <c r="D234" s="184" t="s">
        <v>164</v>
      </c>
      <c r="E234" s="185" t="s">
        <v>371</v>
      </c>
      <c r="F234" s="186" t="s">
        <v>372</v>
      </c>
      <c r="G234" s="187" t="s">
        <v>352</v>
      </c>
      <c r="H234" s="188">
        <v>122.688</v>
      </c>
      <c r="I234" s="189"/>
      <c r="J234" s="188">
        <f t="shared" si="30"/>
        <v>0</v>
      </c>
      <c r="K234" s="190"/>
      <c r="L234" s="36"/>
      <c r="M234" s="191" t="s">
        <v>1</v>
      </c>
      <c r="N234" s="192" t="s">
        <v>43</v>
      </c>
      <c r="O234" s="68"/>
      <c r="P234" s="193">
        <f t="shared" si="31"/>
        <v>0</v>
      </c>
      <c r="Q234" s="193">
        <v>0</v>
      </c>
      <c r="R234" s="193">
        <f t="shared" si="32"/>
        <v>0</v>
      </c>
      <c r="S234" s="193">
        <v>0</v>
      </c>
      <c r="T234" s="194">
        <f t="shared" si="33"/>
        <v>0</v>
      </c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R234" s="195" t="s">
        <v>168</v>
      </c>
      <c r="AT234" s="195" t="s">
        <v>164</v>
      </c>
      <c r="AU234" s="195" t="s">
        <v>169</v>
      </c>
      <c r="AY234" s="14" t="s">
        <v>161</v>
      </c>
      <c r="BE234" s="196">
        <f t="shared" si="34"/>
        <v>0</v>
      </c>
      <c r="BF234" s="196">
        <f t="shared" si="35"/>
        <v>0</v>
      </c>
      <c r="BG234" s="196">
        <f t="shared" si="36"/>
        <v>0</v>
      </c>
      <c r="BH234" s="196">
        <f t="shared" si="37"/>
        <v>0</v>
      </c>
      <c r="BI234" s="196">
        <f t="shared" si="38"/>
        <v>0</v>
      </c>
      <c r="BJ234" s="14" t="s">
        <v>169</v>
      </c>
      <c r="BK234" s="197">
        <f t="shared" si="39"/>
        <v>0</v>
      </c>
      <c r="BL234" s="14" t="s">
        <v>168</v>
      </c>
      <c r="BM234" s="195" t="s">
        <v>2686</v>
      </c>
    </row>
    <row r="235" spans="1:65" s="2" customFormat="1" ht="21.75" customHeight="1">
      <c r="A235" s="31"/>
      <c r="B235" s="32"/>
      <c r="C235" s="184" t="s">
        <v>583</v>
      </c>
      <c r="D235" s="184" t="s">
        <v>164</v>
      </c>
      <c r="E235" s="185" t="s">
        <v>1165</v>
      </c>
      <c r="F235" s="186" t="s">
        <v>1166</v>
      </c>
      <c r="G235" s="187" t="s">
        <v>352</v>
      </c>
      <c r="H235" s="188">
        <v>40.896000000000001</v>
      </c>
      <c r="I235" s="189"/>
      <c r="J235" s="188">
        <f t="shared" si="30"/>
        <v>0</v>
      </c>
      <c r="K235" s="190"/>
      <c r="L235" s="36"/>
      <c r="M235" s="191" t="s">
        <v>1</v>
      </c>
      <c r="N235" s="192" t="s">
        <v>43</v>
      </c>
      <c r="O235" s="68"/>
      <c r="P235" s="193">
        <f t="shared" si="31"/>
        <v>0</v>
      </c>
      <c r="Q235" s="193">
        <v>0</v>
      </c>
      <c r="R235" s="193">
        <f t="shared" si="32"/>
        <v>0</v>
      </c>
      <c r="S235" s="193">
        <v>0</v>
      </c>
      <c r="T235" s="194">
        <f t="shared" si="33"/>
        <v>0</v>
      </c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R235" s="195" t="s">
        <v>168</v>
      </c>
      <c r="AT235" s="195" t="s">
        <v>164</v>
      </c>
      <c r="AU235" s="195" t="s">
        <v>169</v>
      </c>
      <c r="AY235" s="14" t="s">
        <v>161</v>
      </c>
      <c r="BE235" s="196">
        <f t="shared" si="34"/>
        <v>0</v>
      </c>
      <c r="BF235" s="196">
        <f t="shared" si="35"/>
        <v>0</v>
      </c>
      <c r="BG235" s="196">
        <f t="shared" si="36"/>
        <v>0</v>
      </c>
      <c r="BH235" s="196">
        <f t="shared" si="37"/>
        <v>0</v>
      </c>
      <c r="BI235" s="196">
        <f t="shared" si="38"/>
        <v>0</v>
      </c>
      <c r="BJ235" s="14" t="s">
        <v>169</v>
      </c>
      <c r="BK235" s="197">
        <f t="shared" si="39"/>
        <v>0</v>
      </c>
      <c r="BL235" s="14" t="s">
        <v>168</v>
      </c>
      <c r="BM235" s="195" t="s">
        <v>2687</v>
      </c>
    </row>
    <row r="236" spans="1:65" s="12" customFormat="1" ht="22.95" customHeight="1">
      <c r="B236" s="168"/>
      <c r="C236" s="169"/>
      <c r="D236" s="170" t="s">
        <v>76</v>
      </c>
      <c r="E236" s="182" t="s">
        <v>378</v>
      </c>
      <c r="F236" s="182" t="s">
        <v>379</v>
      </c>
      <c r="G236" s="169"/>
      <c r="H236" s="169"/>
      <c r="I236" s="172"/>
      <c r="J236" s="183">
        <f>BK236</f>
        <v>0</v>
      </c>
      <c r="K236" s="169"/>
      <c r="L236" s="174"/>
      <c r="M236" s="175"/>
      <c r="N236" s="176"/>
      <c r="O236" s="176"/>
      <c r="P236" s="177">
        <f>P237</f>
        <v>0</v>
      </c>
      <c r="Q236" s="176"/>
      <c r="R236" s="177">
        <f>R237</f>
        <v>0</v>
      </c>
      <c r="S236" s="176"/>
      <c r="T236" s="178">
        <f>T237</f>
        <v>0</v>
      </c>
      <c r="AR236" s="179" t="s">
        <v>85</v>
      </c>
      <c r="AT236" s="180" t="s">
        <v>76</v>
      </c>
      <c r="AU236" s="180" t="s">
        <v>85</v>
      </c>
      <c r="AY236" s="179" t="s">
        <v>161</v>
      </c>
      <c r="BK236" s="181">
        <f>BK237</f>
        <v>0</v>
      </c>
    </row>
    <row r="237" spans="1:65" s="2" customFormat="1" ht="33" customHeight="1">
      <c r="A237" s="31"/>
      <c r="B237" s="32"/>
      <c r="C237" s="184" t="s">
        <v>587</v>
      </c>
      <c r="D237" s="184" t="s">
        <v>164</v>
      </c>
      <c r="E237" s="185" t="s">
        <v>2427</v>
      </c>
      <c r="F237" s="186" t="s">
        <v>2428</v>
      </c>
      <c r="G237" s="187" t="s">
        <v>352</v>
      </c>
      <c r="H237" s="188">
        <v>477.024</v>
      </c>
      <c r="I237" s="189"/>
      <c r="J237" s="188">
        <f>ROUND(I237*H237,3)</f>
        <v>0</v>
      </c>
      <c r="K237" s="190"/>
      <c r="L237" s="36"/>
      <c r="M237" s="191" t="s">
        <v>1</v>
      </c>
      <c r="N237" s="192" t="s">
        <v>43</v>
      </c>
      <c r="O237" s="68"/>
      <c r="P237" s="193">
        <f>O237*H237</f>
        <v>0</v>
      </c>
      <c r="Q237" s="193">
        <v>0</v>
      </c>
      <c r="R237" s="193">
        <f>Q237*H237</f>
        <v>0</v>
      </c>
      <c r="S237" s="193">
        <v>0</v>
      </c>
      <c r="T237" s="194">
        <f>S237*H237</f>
        <v>0</v>
      </c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R237" s="195" t="s">
        <v>168</v>
      </c>
      <c r="AT237" s="195" t="s">
        <v>164</v>
      </c>
      <c r="AU237" s="195" t="s">
        <v>169</v>
      </c>
      <c r="AY237" s="14" t="s">
        <v>161</v>
      </c>
      <c r="BE237" s="196">
        <f>IF(N237="základná",J237,0)</f>
        <v>0</v>
      </c>
      <c r="BF237" s="196">
        <f>IF(N237="znížená",J237,0)</f>
        <v>0</v>
      </c>
      <c r="BG237" s="196">
        <f>IF(N237="zákl. prenesená",J237,0)</f>
        <v>0</v>
      </c>
      <c r="BH237" s="196">
        <f>IF(N237="zníž. prenesená",J237,0)</f>
        <v>0</v>
      </c>
      <c r="BI237" s="196">
        <f>IF(N237="nulová",J237,0)</f>
        <v>0</v>
      </c>
      <c r="BJ237" s="14" t="s">
        <v>169</v>
      </c>
      <c r="BK237" s="197">
        <f>ROUND(I237*H237,3)</f>
        <v>0</v>
      </c>
      <c r="BL237" s="14" t="s">
        <v>168</v>
      </c>
      <c r="BM237" s="195" t="s">
        <v>2688</v>
      </c>
    </row>
    <row r="238" spans="1:65" s="12" customFormat="1" ht="25.95" customHeight="1">
      <c r="B238" s="168"/>
      <c r="C238" s="169"/>
      <c r="D238" s="170" t="s">
        <v>76</v>
      </c>
      <c r="E238" s="171" t="s">
        <v>725</v>
      </c>
      <c r="F238" s="171" t="s">
        <v>726</v>
      </c>
      <c r="G238" s="169"/>
      <c r="H238" s="169"/>
      <c r="I238" s="172"/>
      <c r="J238" s="173">
        <f>BK238</f>
        <v>0</v>
      </c>
      <c r="K238" s="169"/>
      <c r="L238" s="174"/>
      <c r="M238" s="175"/>
      <c r="N238" s="176"/>
      <c r="O238" s="176"/>
      <c r="P238" s="177">
        <f>P239</f>
        <v>0</v>
      </c>
      <c r="Q238" s="176"/>
      <c r="R238" s="177">
        <f>R239</f>
        <v>0</v>
      </c>
      <c r="S238" s="176"/>
      <c r="T238" s="178">
        <f>T239</f>
        <v>0</v>
      </c>
      <c r="AR238" s="179" t="s">
        <v>183</v>
      </c>
      <c r="AT238" s="180" t="s">
        <v>76</v>
      </c>
      <c r="AU238" s="180" t="s">
        <v>77</v>
      </c>
      <c r="AY238" s="179" t="s">
        <v>161</v>
      </c>
      <c r="BK238" s="181">
        <f>BK239</f>
        <v>0</v>
      </c>
    </row>
    <row r="239" spans="1:65" s="12" customFormat="1" ht="22.95" customHeight="1">
      <c r="B239" s="168"/>
      <c r="C239" s="169"/>
      <c r="D239" s="170" t="s">
        <v>76</v>
      </c>
      <c r="E239" s="182" t="s">
        <v>727</v>
      </c>
      <c r="F239" s="182" t="s">
        <v>728</v>
      </c>
      <c r="G239" s="169"/>
      <c r="H239" s="169"/>
      <c r="I239" s="172"/>
      <c r="J239" s="183">
        <f>BK239</f>
        <v>0</v>
      </c>
      <c r="K239" s="169"/>
      <c r="L239" s="174"/>
      <c r="M239" s="175"/>
      <c r="N239" s="176"/>
      <c r="O239" s="176"/>
      <c r="P239" s="177">
        <f>P240</f>
        <v>0</v>
      </c>
      <c r="Q239" s="176"/>
      <c r="R239" s="177">
        <f>R240</f>
        <v>0</v>
      </c>
      <c r="S239" s="176"/>
      <c r="T239" s="178">
        <f>T240</f>
        <v>0</v>
      </c>
      <c r="AR239" s="179" t="s">
        <v>183</v>
      </c>
      <c r="AT239" s="180" t="s">
        <v>76</v>
      </c>
      <c r="AU239" s="180" t="s">
        <v>85</v>
      </c>
      <c r="AY239" s="179" t="s">
        <v>161</v>
      </c>
      <c r="BK239" s="181">
        <f>BK240</f>
        <v>0</v>
      </c>
    </row>
    <row r="240" spans="1:65" s="2" customFormat="1" ht="21.75" customHeight="1">
      <c r="A240" s="31"/>
      <c r="B240" s="32"/>
      <c r="C240" s="184" t="s">
        <v>589</v>
      </c>
      <c r="D240" s="184" t="s">
        <v>164</v>
      </c>
      <c r="E240" s="185" t="s">
        <v>730</v>
      </c>
      <c r="F240" s="186" t="s">
        <v>731</v>
      </c>
      <c r="G240" s="187" t="s">
        <v>418</v>
      </c>
      <c r="H240" s="188">
        <v>1</v>
      </c>
      <c r="I240" s="189"/>
      <c r="J240" s="188">
        <f>ROUND(I240*H240,3)</f>
        <v>0</v>
      </c>
      <c r="K240" s="190"/>
      <c r="L240" s="36"/>
      <c r="M240" s="213" t="s">
        <v>1</v>
      </c>
      <c r="N240" s="214" t="s">
        <v>43</v>
      </c>
      <c r="O240" s="215"/>
      <c r="P240" s="216">
        <f>O240*H240</f>
        <v>0</v>
      </c>
      <c r="Q240" s="216">
        <v>0</v>
      </c>
      <c r="R240" s="216">
        <f>Q240*H240</f>
        <v>0</v>
      </c>
      <c r="S240" s="216">
        <v>0</v>
      </c>
      <c r="T240" s="217">
        <f>S240*H240</f>
        <v>0</v>
      </c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R240" s="195" t="s">
        <v>732</v>
      </c>
      <c r="AT240" s="195" t="s">
        <v>164</v>
      </c>
      <c r="AU240" s="195" t="s">
        <v>169</v>
      </c>
      <c r="AY240" s="14" t="s">
        <v>161</v>
      </c>
      <c r="BE240" s="196">
        <f>IF(N240="základná",J240,0)</f>
        <v>0</v>
      </c>
      <c r="BF240" s="196">
        <f>IF(N240="znížená",J240,0)</f>
        <v>0</v>
      </c>
      <c r="BG240" s="196">
        <f>IF(N240="zákl. prenesená",J240,0)</f>
        <v>0</v>
      </c>
      <c r="BH240" s="196">
        <f>IF(N240="zníž. prenesená",J240,0)</f>
        <v>0</v>
      </c>
      <c r="BI240" s="196">
        <f>IF(N240="nulová",J240,0)</f>
        <v>0</v>
      </c>
      <c r="BJ240" s="14" t="s">
        <v>169</v>
      </c>
      <c r="BK240" s="197">
        <f>ROUND(I240*H240,3)</f>
        <v>0</v>
      </c>
      <c r="BL240" s="14" t="s">
        <v>732</v>
      </c>
      <c r="BM240" s="195" t="s">
        <v>2689</v>
      </c>
    </row>
    <row r="241" spans="1:31" s="2" customFormat="1" ht="6.9" customHeight="1">
      <c r="A241" s="31"/>
      <c r="B241" s="51"/>
      <c r="C241" s="52"/>
      <c r="D241" s="52"/>
      <c r="E241" s="52"/>
      <c r="F241" s="52"/>
      <c r="G241" s="52"/>
      <c r="H241" s="52"/>
      <c r="I241" s="52"/>
      <c r="J241" s="52"/>
      <c r="K241" s="52"/>
      <c r="L241" s="36"/>
      <c r="M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</row>
  </sheetData>
  <sheetProtection algorithmName="SHA-512" hashValue="273RgYTrOz5PlPt7mPIgMUXef6uJjpVpnMwioiSuo9uPnrnkXK3h09LqtooHmec6BW2joCH8BwOZpEruRPadKw==" saltValue="aB9qvDA0+EXirJIawtXxU+NFO1H85SIzVc4sc5yr08tUkOBhqII+hRdUuJPeRW4FHmIub7jxL5hjqf0h44NfYg==" spinCount="100000" sheet="1" objects="1" scenarios="1" formatColumns="0" formatRows="0" autoFilter="0"/>
  <autoFilter ref="C126:K240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2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101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2690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ROUND(J122,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ROUND((SUM(BE122:BE151)),  2)</f>
        <v>0</v>
      </c>
      <c r="G33" s="31"/>
      <c r="H33" s="31"/>
      <c r="I33" s="121">
        <v>0.2</v>
      </c>
      <c r="J33" s="120">
        <f>ROUND(((SUM(BE122:BE151))*I33),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ROUND((SUM(BF122:BF151)),  2)</f>
        <v>0</v>
      </c>
      <c r="G34" s="31"/>
      <c r="H34" s="31"/>
      <c r="I34" s="121">
        <v>0.2</v>
      </c>
      <c r="J34" s="120">
        <f>ROUND(((SUM(BF122:BF151))*I34),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ROUND((SUM(BG122:BG151)),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ROUND((SUM(BH122:BH151)),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ROUND((SUM(BI122:BI151)),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8" t="str">
        <f>E9</f>
        <v>SO-06 - SO06 SPOJOVACÍ MOSTÍK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J122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1:31" s="9" customFormat="1" ht="24.9" hidden="1" customHeight="1">
      <c r="B97" s="144"/>
      <c r="C97" s="145"/>
      <c r="D97" s="146" t="s">
        <v>127</v>
      </c>
      <c r="E97" s="147"/>
      <c r="F97" s="147"/>
      <c r="G97" s="147"/>
      <c r="H97" s="147"/>
      <c r="I97" s="147"/>
      <c r="J97" s="148">
        <f>J123</f>
        <v>0</v>
      </c>
      <c r="K97" s="145"/>
      <c r="L97" s="149"/>
    </row>
    <row r="98" spans="1:31" s="10" customFormat="1" ht="19.95" hidden="1" customHeight="1">
      <c r="B98" s="150"/>
      <c r="C98" s="151"/>
      <c r="D98" s="152" t="s">
        <v>137</v>
      </c>
      <c r="E98" s="153"/>
      <c r="F98" s="153"/>
      <c r="G98" s="153"/>
      <c r="H98" s="153"/>
      <c r="I98" s="153"/>
      <c r="J98" s="154">
        <f>J124</f>
        <v>0</v>
      </c>
      <c r="K98" s="151"/>
      <c r="L98" s="155"/>
    </row>
    <row r="99" spans="1:31" s="10" customFormat="1" ht="19.95" hidden="1" customHeight="1">
      <c r="B99" s="150"/>
      <c r="C99" s="151"/>
      <c r="D99" s="152" t="s">
        <v>139</v>
      </c>
      <c r="E99" s="153"/>
      <c r="F99" s="153"/>
      <c r="G99" s="153"/>
      <c r="H99" s="153"/>
      <c r="I99" s="153"/>
      <c r="J99" s="154">
        <f>J132</f>
        <v>0</v>
      </c>
      <c r="K99" s="151"/>
      <c r="L99" s="155"/>
    </row>
    <row r="100" spans="1:31" s="10" customFormat="1" ht="19.95" hidden="1" customHeight="1">
      <c r="B100" s="150"/>
      <c r="C100" s="151"/>
      <c r="D100" s="152" t="s">
        <v>743</v>
      </c>
      <c r="E100" s="153"/>
      <c r="F100" s="153"/>
      <c r="G100" s="153"/>
      <c r="H100" s="153"/>
      <c r="I100" s="153"/>
      <c r="J100" s="154">
        <f>J146</f>
        <v>0</v>
      </c>
      <c r="K100" s="151"/>
      <c r="L100" s="155"/>
    </row>
    <row r="101" spans="1:31" s="9" customFormat="1" ht="24.9" hidden="1" customHeight="1">
      <c r="B101" s="144"/>
      <c r="C101" s="145"/>
      <c r="D101" s="146" t="s">
        <v>145</v>
      </c>
      <c r="E101" s="147"/>
      <c r="F101" s="147"/>
      <c r="G101" s="147"/>
      <c r="H101" s="147"/>
      <c r="I101" s="147"/>
      <c r="J101" s="148">
        <f>J149</f>
        <v>0</v>
      </c>
      <c r="K101" s="145"/>
      <c r="L101" s="149"/>
    </row>
    <row r="102" spans="1:31" s="10" customFormat="1" ht="19.95" hidden="1" customHeight="1">
      <c r="B102" s="150"/>
      <c r="C102" s="151"/>
      <c r="D102" s="152" t="s">
        <v>146</v>
      </c>
      <c r="E102" s="153"/>
      <c r="F102" s="153"/>
      <c r="G102" s="153"/>
      <c r="H102" s="153"/>
      <c r="I102" s="153"/>
      <c r="J102" s="154">
        <f>J150</f>
        <v>0</v>
      </c>
      <c r="K102" s="151"/>
      <c r="L102" s="155"/>
    </row>
    <row r="103" spans="1:31" s="2" customFormat="1" ht="21.75" hidden="1" customHeight="1">
      <c r="A103" s="31"/>
      <c r="B103" s="32"/>
      <c r="C103" s="33"/>
      <c r="D103" s="33"/>
      <c r="E103" s="33"/>
      <c r="F103" s="33"/>
      <c r="G103" s="33"/>
      <c r="H103" s="33"/>
      <c r="I103" s="33"/>
      <c r="J103" s="33"/>
      <c r="K103" s="33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s="2" customFormat="1" ht="6.9" hidden="1" customHeight="1">
      <c r="A104" s="31"/>
      <c r="B104" s="51"/>
      <c r="C104" s="52"/>
      <c r="D104" s="52"/>
      <c r="E104" s="52"/>
      <c r="F104" s="52"/>
      <c r="G104" s="52"/>
      <c r="H104" s="52"/>
      <c r="I104" s="52"/>
      <c r="J104" s="52"/>
      <c r="K104" s="52"/>
      <c r="L104" s="48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hidden="1"/>
    <row r="106" spans="1:31" hidden="1"/>
    <row r="107" spans="1:31" hidden="1"/>
    <row r="108" spans="1:31" s="2" customFormat="1" ht="6.9" customHeight="1">
      <c r="A108" s="31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24.9" customHeight="1">
      <c r="A109" s="31"/>
      <c r="B109" s="32"/>
      <c r="C109" s="20" t="s">
        <v>147</v>
      </c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6.9" customHeight="1">
      <c r="A110" s="31"/>
      <c r="B110" s="32"/>
      <c r="C110" s="33"/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2" customHeight="1">
      <c r="A111" s="31"/>
      <c r="B111" s="32"/>
      <c r="C111" s="26" t="s">
        <v>14</v>
      </c>
      <c r="D111" s="33"/>
      <c r="E111" s="33"/>
      <c r="F111" s="33"/>
      <c r="G111" s="33"/>
      <c r="H111" s="33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6.5" customHeight="1">
      <c r="A112" s="31"/>
      <c r="B112" s="32"/>
      <c r="C112" s="33"/>
      <c r="D112" s="33"/>
      <c r="E112" s="261" t="str">
        <f>E7</f>
        <v>Multifunkčné vysokošpecializované pracovisko Liptovský Hrádok</v>
      </c>
      <c r="F112" s="262"/>
      <c r="G112" s="262"/>
      <c r="H112" s="262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2" customHeight="1">
      <c r="A113" s="31"/>
      <c r="B113" s="32"/>
      <c r="C113" s="26" t="s">
        <v>115</v>
      </c>
      <c r="D113" s="33"/>
      <c r="E113" s="33"/>
      <c r="F113" s="33"/>
      <c r="G113" s="33"/>
      <c r="H113" s="33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6.5" customHeight="1">
      <c r="A114" s="31"/>
      <c r="B114" s="32"/>
      <c r="C114" s="33"/>
      <c r="D114" s="33"/>
      <c r="E114" s="238" t="str">
        <f>E9</f>
        <v>SO-06 - SO06 SPOJOVACÍ MOSTÍK</v>
      </c>
      <c r="F114" s="260"/>
      <c r="G114" s="260"/>
      <c r="H114" s="260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6.9" customHeight="1">
      <c r="A115" s="31"/>
      <c r="B115" s="32"/>
      <c r="C115" s="33"/>
      <c r="D115" s="33"/>
      <c r="E115" s="33"/>
      <c r="F115" s="33"/>
      <c r="G115" s="33"/>
      <c r="H115" s="33"/>
      <c r="I115" s="33"/>
      <c r="J115" s="33"/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12" customHeight="1">
      <c r="A116" s="31"/>
      <c r="B116" s="32"/>
      <c r="C116" s="26" t="s">
        <v>18</v>
      </c>
      <c r="D116" s="33"/>
      <c r="E116" s="33"/>
      <c r="F116" s="24" t="str">
        <f>F12</f>
        <v>k.ú. Liptovský Hrádok, parcela č. 1039/7</v>
      </c>
      <c r="G116" s="33"/>
      <c r="H116" s="33"/>
      <c r="I116" s="26" t="s">
        <v>20</v>
      </c>
      <c r="J116" s="63">
        <f>IF(J12="","",J12)</f>
        <v>44381</v>
      </c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6.9" customHeight="1">
      <c r="A117" s="31"/>
      <c r="B117" s="32"/>
      <c r="C117" s="33"/>
      <c r="D117" s="33"/>
      <c r="E117" s="33"/>
      <c r="F117" s="33"/>
      <c r="G117" s="33"/>
      <c r="H117" s="33"/>
      <c r="I117" s="33"/>
      <c r="J117" s="33"/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15.15" customHeight="1">
      <c r="A118" s="31"/>
      <c r="B118" s="32"/>
      <c r="C118" s="26" t="s">
        <v>21</v>
      </c>
      <c r="D118" s="33"/>
      <c r="E118" s="33"/>
      <c r="F118" s="24" t="str">
        <f>E15</f>
        <v>Horská záchranná služba, Horný Smokovec 52, 062 01</v>
      </c>
      <c r="G118" s="33"/>
      <c r="H118" s="33"/>
      <c r="I118" s="26" t="s">
        <v>27</v>
      </c>
      <c r="J118" s="29" t="str">
        <f>E21</f>
        <v>HLINA s.r.o.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25.65" customHeight="1">
      <c r="A119" s="31"/>
      <c r="B119" s="32"/>
      <c r="C119" s="26" t="s">
        <v>25</v>
      </c>
      <c r="D119" s="33"/>
      <c r="E119" s="33"/>
      <c r="F119" s="24" t="str">
        <f>IF(E18="","",E18)</f>
        <v>Vyplň údaj</v>
      </c>
      <c r="G119" s="33"/>
      <c r="H119" s="33"/>
      <c r="I119" s="26" t="s">
        <v>33</v>
      </c>
      <c r="J119" s="29" t="str">
        <f>E24</f>
        <v>Ľubomír Kollárik - STAVCEN</v>
      </c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0.35" customHeight="1">
      <c r="A120" s="31"/>
      <c r="B120" s="32"/>
      <c r="C120" s="33"/>
      <c r="D120" s="33"/>
      <c r="E120" s="33"/>
      <c r="F120" s="33"/>
      <c r="G120" s="33"/>
      <c r="H120" s="33"/>
      <c r="I120" s="33"/>
      <c r="J120" s="33"/>
      <c r="K120" s="33"/>
      <c r="L120" s="48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11" customFormat="1" ht="29.25" customHeight="1">
      <c r="A121" s="156"/>
      <c r="B121" s="157"/>
      <c r="C121" s="158" t="s">
        <v>148</v>
      </c>
      <c r="D121" s="159" t="s">
        <v>62</v>
      </c>
      <c r="E121" s="159" t="s">
        <v>58</v>
      </c>
      <c r="F121" s="159" t="s">
        <v>59</v>
      </c>
      <c r="G121" s="159" t="s">
        <v>149</v>
      </c>
      <c r="H121" s="159" t="s">
        <v>150</v>
      </c>
      <c r="I121" s="159" t="s">
        <v>151</v>
      </c>
      <c r="J121" s="160" t="s">
        <v>119</v>
      </c>
      <c r="K121" s="161" t="s">
        <v>152</v>
      </c>
      <c r="L121" s="162"/>
      <c r="M121" s="72" t="s">
        <v>1</v>
      </c>
      <c r="N121" s="73" t="s">
        <v>41</v>
      </c>
      <c r="O121" s="73" t="s">
        <v>153</v>
      </c>
      <c r="P121" s="73" t="s">
        <v>154</v>
      </c>
      <c r="Q121" s="73" t="s">
        <v>155</v>
      </c>
      <c r="R121" s="73" t="s">
        <v>156</v>
      </c>
      <c r="S121" s="73" t="s">
        <v>157</v>
      </c>
      <c r="T121" s="74" t="s">
        <v>158</v>
      </c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</row>
    <row r="122" spans="1:65" s="2" customFormat="1" ht="22.95" customHeight="1">
      <c r="A122" s="31"/>
      <c r="B122" s="32"/>
      <c r="C122" s="79" t="s">
        <v>120</v>
      </c>
      <c r="D122" s="33"/>
      <c r="E122" s="33"/>
      <c r="F122" s="33"/>
      <c r="G122" s="33"/>
      <c r="H122" s="33"/>
      <c r="I122" s="33"/>
      <c r="J122" s="163">
        <f>BK122</f>
        <v>0</v>
      </c>
      <c r="K122" s="33"/>
      <c r="L122" s="36"/>
      <c r="M122" s="75"/>
      <c r="N122" s="164"/>
      <c r="O122" s="76"/>
      <c r="P122" s="165">
        <f>P123+P149</f>
        <v>0</v>
      </c>
      <c r="Q122" s="76"/>
      <c r="R122" s="165">
        <f>R123+R149</f>
        <v>3.6953726579999997</v>
      </c>
      <c r="S122" s="76"/>
      <c r="T122" s="166">
        <f>T123+T149</f>
        <v>0</v>
      </c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T122" s="14" t="s">
        <v>76</v>
      </c>
      <c r="AU122" s="14" t="s">
        <v>121</v>
      </c>
      <c r="BK122" s="167">
        <f>BK123+BK149</f>
        <v>0</v>
      </c>
    </row>
    <row r="123" spans="1:65" s="12" customFormat="1" ht="25.95" customHeight="1">
      <c r="B123" s="168"/>
      <c r="C123" s="169"/>
      <c r="D123" s="170" t="s">
        <v>76</v>
      </c>
      <c r="E123" s="171" t="s">
        <v>384</v>
      </c>
      <c r="F123" s="171" t="s">
        <v>385</v>
      </c>
      <c r="G123" s="169"/>
      <c r="H123" s="169"/>
      <c r="I123" s="172"/>
      <c r="J123" s="173">
        <f>BK123</f>
        <v>0</v>
      </c>
      <c r="K123" s="169"/>
      <c r="L123" s="174"/>
      <c r="M123" s="175"/>
      <c r="N123" s="176"/>
      <c r="O123" s="176"/>
      <c r="P123" s="177">
        <f>P124+P132+P146</f>
        <v>0</v>
      </c>
      <c r="Q123" s="176"/>
      <c r="R123" s="177">
        <f>R124+R132+R146</f>
        <v>3.6953726579999997</v>
      </c>
      <c r="S123" s="176"/>
      <c r="T123" s="178">
        <f>T124+T132+T146</f>
        <v>0</v>
      </c>
      <c r="AR123" s="179" t="s">
        <v>169</v>
      </c>
      <c r="AT123" s="180" t="s">
        <v>76</v>
      </c>
      <c r="AU123" s="180" t="s">
        <v>77</v>
      </c>
      <c r="AY123" s="179" t="s">
        <v>161</v>
      </c>
      <c r="BK123" s="181">
        <f>BK124+BK132+BK146</f>
        <v>0</v>
      </c>
    </row>
    <row r="124" spans="1:65" s="12" customFormat="1" ht="22.95" customHeight="1">
      <c r="B124" s="168"/>
      <c r="C124" s="169"/>
      <c r="D124" s="170" t="s">
        <v>76</v>
      </c>
      <c r="E124" s="182" t="s">
        <v>524</v>
      </c>
      <c r="F124" s="182" t="s">
        <v>525</v>
      </c>
      <c r="G124" s="169"/>
      <c r="H124" s="169"/>
      <c r="I124" s="172"/>
      <c r="J124" s="183">
        <f>BK124</f>
        <v>0</v>
      </c>
      <c r="K124" s="169"/>
      <c r="L124" s="174"/>
      <c r="M124" s="175"/>
      <c r="N124" s="176"/>
      <c r="O124" s="176"/>
      <c r="P124" s="177">
        <f>SUM(P125:P131)</f>
        <v>0</v>
      </c>
      <c r="Q124" s="176"/>
      <c r="R124" s="177">
        <f>SUM(R125:R131)</f>
        <v>0.28869114400000001</v>
      </c>
      <c r="S124" s="176"/>
      <c r="T124" s="178">
        <f>SUM(T125:T131)</f>
        <v>0</v>
      </c>
      <c r="AR124" s="179" t="s">
        <v>169</v>
      </c>
      <c r="AT124" s="180" t="s">
        <v>76</v>
      </c>
      <c r="AU124" s="180" t="s">
        <v>85</v>
      </c>
      <c r="AY124" s="179" t="s">
        <v>161</v>
      </c>
      <c r="BK124" s="181">
        <f>SUM(BK125:BK131)</f>
        <v>0</v>
      </c>
    </row>
    <row r="125" spans="1:65" s="2" customFormat="1" ht="21.75" customHeight="1">
      <c r="A125" s="31"/>
      <c r="B125" s="32"/>
      <c r="C125" s="184" t="s">
        <v>85</v>
      </c>
      <c r="D125" s="184" t="s">
        <v>164</v>
      </c>
      <c r="E125" s="185" t="s">
        <v>2691</v>
      </c>
      <c r="F125" s="186" t="s">
        <v>2692</v>
      </c>
      <c r="G125" s="187" t="s">
        <v>173</v>
      </c>
      <c r="H125" s="188">
        <v>42.84</v>
      </c>
      <c r="I125" s="189"/>
      <c r="J125" s="188">
        <f t="shared" ref="J125:J131" si="0">ROUND(I125*H125,3)</f>
        <v>0</v>
      </c>
      <c r="K125" s="190"/>
      <c r="L125" s="36"/>
      <c r="M125" s="191" t="s">
        <v>1</v>
      </c>
      <c r="N125" s="192" t="s">
        <v>43</v>
      </c>
      <c r="O125" s="68"/>
      <c r="P125" s="193">
        <f t="shared" ref="P125:P131" si="1">O125*H125</f>
        <v>0</v>
      </c>
      <c r="Q125" s="193">
        <v>5.3080999999999996E-3</v>
      </c>
      <c r="R125" s="193">
        <f t="shared" ref="R125:R131" si="2">Q125*H125</f>
        <v>0.22739900400000002</v>
      </c>
      <c r="S125" s="193">
        <v>0</v>
      </c>
      <c r="T125" s="194">
        <f t="shared" ref="T125:T131" si="3"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5" t="s">
        <v>226</v>
      </c>
      <c r="AT125" s="195" t="s">
        <v>164</v>
      </c>
      <c r="AU125" s="195" t="s">
        <v>169</v>
      </c>
      <c r="AY125" s="14" t="s">
        <v>161</v>
      </c>
      <c r="BE125" s="196">
        <f t="shared" ref="BE125:BE131" si="4">IF(N125="základná",J125,0)</f>
        <v>0</v>
      </c>
      <c r="BF125" s="196">
        <f t="shared" ref="BF125:BF131" si="5">IF(N125="znížená",J125,0)</f>
        <v>0</v>
      </c>
      <c r="BG125" s="196">
        <f t="shared" ref="BG125:BG131" si="6">IF(N125="zákl. prenesená",J125,0)</f>
        <v>0</v>
      </c>
      <c r="BH125" s="196">
        <f t="shared" ref="BH125:BH131" si="7">IF(N125="zníž. prenesená",J125,0)</f>
        <v>0</v>
      </c>
      <c r="BI125" s="196">
        <f t="shared" ref="BI125:BI131" si="8">IF(N125="nulová",J125,0)</f>
        <v>0</v>
      </c>
      <c r="BJ125" s="14" t="s">
        <v>169</v>
      </c>
      <c r="BK125" s="197">
        <f t="shared" ref="BK125:BK131" si="9">ROUND(I125*H125,3)</f>
        <v>0</v>
      </c>
      <c r="BL125" s="14" t="s">
        <v>226</v>
      </c>
      <c r="BM125" s="195" t="s">
        <v>2693</v>
      </c>
    </row>
    <row r="126" spans="1:65" s="2" customFormat="1" ht="33" customHeight="1">
      <c r="A126" s="31"/>
      <c r="B126" s="32"/>
      <c r="C126" s="184" t="s">
        <v>169</v>
      </c>
      <c r="D126" s="184" t="s">
        <v>164</v>
      </c>
      <c r="E126" s="185" t="s">
        <v>2694</v>
      </c>
      <c r="F126" s="186" t="s">
        <v>2695</v>
      </c>
      <c r="G126" s="187" t="s">
        <v>244</v>
      </c>
      <c r="H126" s="188">
        <v>4.8</v>
      </c>
      <c r="I126" s="189"/>
      <c r="J126" s="188">
        <f t="shared" si="0"/>
        <v>0</v>
      </c>
      <c r="K126" s="190"/>
      <c r="L126" s="36"/>
      <c r="M126" s="191" t="s">
        <v>1</v>
      </c>
      <c r="N126" s="192" t="s">
        <v>43</v>
      </c>
      <c r="O126" s="68"/>
      <c r="P126" s="193">
        <f t="shared" si="1"/>
        <v>0</v>
      </c>
      <c r="Q126" s="193">
        <v>2.2699999999999999E-3</v>
      </c>
      <c r="R126" s="193">
        <f t="shared" si="2"/>
        <v>1.0895999999999999E-2</v>
      </c>
      <c r="S126" s="193">
        <v>0</v>
      </c>
      <c r="T126" s="194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5" t="s">
        <v>226</v>
      </c>
      <c r="AT126" s="195" t="s">
        <v>164</v>
      </c>
      <c r="AU126" s="195" t="s">
        <v>169</v>
      </c>
      <c r="AY126" s="14" t="s">
        <v>161</v>
      </c>
      <c r="BE126" s="196">
        <f t="shared" si="4"/>
        <v>0</v>
      </c>
      <c r="BF126" s="196">
        <f t="shared" si="5"/>
        <v>0</v>
      </c>
      <c r="BG126" s="196">
        <f t="shared" si="6"/>
        <v>0</v>
      </c>
      <c r="BH126" s="196">
        <f t="shared" si="7"/>
        <v>0</v>
      </c>
      <c r="BI126" s="196">
        <f t="shared" si="8"/>
        <v>0</v>
      </c>
      <c r="BJ126" s="14" t="s">
        <v>169</v>
      </c>
      <c r="BK126" s="197">
        <f t="shared" si="9"/>
        <v>0</v>
      </c>
      <c r="BL126" s="14" t="s">
        <v>226</v>
      </c>
      <c r="BM126" s="195" t="s">
        <v>2696</v>
      </c>
    </row>
    <row r="127" spans="1:65" s="2" customFormat="1" ht="21.75" customHeight="1">
      <c r="A127" s="31"/>
      <c r="B127" s="32"/>
      <c r="C127" s="184" t="s">
        <v>162</v>
      </c>
      <c r="D127" s="184" t="s">
        <v>164</v>
      </c>
      <c r="E127" s="185" t="s">
        <v>1432</v>
      </c>
      <c r="F127" s="186" t="s">
        <v>1433</v>
      </c>
      <c r="G127" s="187" t="s">
        <v>244</v>
      </c>
      <c r="H127" s="188">
        <v>17.850000000000001</v>
      </c>
      <c r="I127" s="189"/>
      <c r="J127" s="188">
        <f t="shared" si="0"/>
        <v>0</v>
      </c>
      <c r="K127" s="190"/>
      <c r="L127" s="36"/>
      <c r="M127" s="191" t="s">
        <v>1</v>
      </c>
      <c r="N127" s="192" t="s">
        <v>43</v>
      </c>
      <c r="O127" s="68"/>
      <c r="P127" s="193">
        <f t="shared" si="1"/>
        <v>0</v>
      </c>
      <c r="Q127" s="193">
        <v>1.57E-3</v>
      </c>
      <c r="R127" s="193">
        <f t="shared" si="2"/>
        <v>2.8024500000000001E-2</v>
      </c>
      <c r="S127" s="193">
        <v>0</v>
      </c>
      <c r="T127" s="194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5" t="s">
        <v>226</v>
      </c>
      <c r="AT127" s="195" t="s">
        <v>164</v>
      </c>
      <c r="AU127" s="195" t="s">
        <v>169</v>
      </c>
      <c r="AY127" s="14" t="s">
        <v>161</v>
      </c>
      <c r="BE127" s="196">
        <f t="shared" si="4"/>
        <v>0</v>
      </c>
      <c r="BF127" s="196">
        <f t="shared" si="5"/>
        <v>0</v>
      </c>
      <c r="BG127" s="196">
        <f t="shared" si="6"/>
        <v>0</v>
      </c>
      <c r="BH127" s="196">
        <f t="shared" si="7"/>
        <v>0</v>
      </c>
      <c r="BI127" s="196">
        <f t="shared" si="8"/>
        <v>0</v>
      </c>
      <c r="BJ127" s="14" t="s">
        <v>169</v>
      </c>
      <c r="BK127" s="197">
        <f t="shared" si="9"/>
        <v>0</v>
      </c>
      <c r="BL127" s="14" t="s">
        <v>226</v>
      </c>
      <c r="BM127" s="195" t="s">
        <v>2697</v>
      </c>
    </row>
    <row r="128" spans="1:65" s="2" customFormat="1" ht="21.75" customHeight="1">
      <c r="A128" s="31"/>
      <c r="B128" s="32"/>
      <c r="C128" s="184" t="s">
        <v>168</v>
      </c>
      <c r="D128" s="184" t="s">
        <v>164</v>
      </c>
      <c r="E128" s="185" t="s">
        <v>1438</v>
      </c>
      <c r="F128" s="186" t="s">
        <v>1439</v>
      </c>
      <c r="G128" s="187" t="s">
        <v>269</v>
      </c>
      <c r="H128" s="188">
        <v>2</v>
      </c>
      <c r="I128" s="189"/>
      <c r="J128" s="188">
        <f t="shared" si="0"/>
        <v>0</v>
      </c>
      <c r="K128" s="190"/>
      <c r="L128" s="36"/>
      <c r="M128" s="191" t="s">
        <v>1</v>
      </c>
      <c r="N128" s="192" t="s">
        <v>43</v>
      </c>
      <c r="O128" s="68"/>
      <c r="P128" s="193">
        <f t="shared" si="1"/>
        <v>0</v>
      </c>
      <c r="Q128" s="193">
        <v>1.58E-3</v>
      </c>
      <c r="R128" s="193">
        <f t="shared" si="2"/>
        <v>3.16E-3</v>
      </c>
      <c r="S128" s="193">
        <v>0</v>
      </c>
      <c r="T128" s="194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5" t="s">
        <v>226</v>
      </c>
      <c r="AT128" s="195" t="s">
        <v>164</v>
      </c>
      <c r="AU128" s="195" t="s">
        <v>169</v>
      </c>
      <c r="AY128" s="14" t="s">
        <v>161</v>
      </c>
      <c r="BE128" s="196">
        <f t="shared" si="4"/>
        <v>0</v>
      </c>
      <c r="BF128" s="196">
        <f t="shared" si="5"/>
        <v>0</v>
      </c>
      <c r="BG128" s="196">
        <f t="shared" si="6"/>
        <v>0</v>
      </c>
      <c r="BH128" s="196">
        <f t="shared" si="7"/>
        <v>0</v>
      </c>
      <c r="BI128" s="196">
        <f t="shared" si="8"/>
        <v>0</v>
      </c>
      <c r="BJ128" s="14" t="s">
        <v>169</v>
      </c>
      <c r="BK128" s="197">
        <f t="shared" si="9"/>
        <v>0</v>
      </c>
      <c r="BL128" s="14" t="s">
        <v>226</v>
      </c>
      <c r="BM128" s="195" t="s">
        <v>2698</v>
      </c>
    </row>
    <row r="129" spans="1:65" s="2" customFormat="1" ht="21.75" customHeight="1">
      <c r="A129" s="31"/>
      <c r="B129" s="32"/>
      <c r="C129" s="184" t="s">
        <v>183</v>
      </c>
      <c r="D129" s="184" t="s">
        <v>164</v>
      </c>
      <c r="E129" s="185" t="s">
        <v>2699</v>
      </c>
      <c r="F129" s="186" t="s">
        <v>2700</v>
      </c>
      <c r="G129" s="187" t="s">
        <v>269</v>
      </c>
      <c r="H129" s="188">
        <v>19</v>
      </c>
      <c r="I129" s="189"/>
      <c r="J129" s="188">
        <f t="shared" si="0"/>
        <v>0</v>
      </c>
      <c r="K129" s="190"/>
      <c r="L129" s="36"/>
      <c r="M129" s="191" t="s">
        <v>1</v>
      </c>
      <c r="N129" s="192" t="s">
        <v>43</v>
      </c>
      <c r="O129" s="68"/>
      <c r="P129" s="193">
        <f t="shared" si="1"/>
        <v>0</v>
      </c>
      <c r="Q129" s="193">
        <v>7.5560000000000002E-5</v>
      </c>
      <c r="R129" s="193">
        <f t="shared" si="2"/>
        <v>1.43564E-3</v>
      </c>
      <c r="S129" s="193">
        <v>0</v>
      </c>
      <c r="T129" s="194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5" t="s">
        <v>226</v>
      </c>
      <c r="AT129" s="195" t="s">
        <v>164</v>
      </c>
      <c r="AU129" s="195" t="s">
        <v>169</v>
      </c>
      <c r="AY129" s="14" t="s">
        <v>161</v>
      </c>
      <c r="BE129" s="196">
        <f t="shared" si="4"/>
        <v>0</v>
      </c>
      <c r="BF129" s="196">
        <f t="shared" si="5"/>
        <v>0</v>
      </c>
      <c r="BG129" s="196">
        <f t="shared" si="6"/>
        <v>0</v>
      </c>
      <c r="BH129" s="196">
        <f t="shared" si="7"/>
        <v>0</v>
      </c>
      <c r="BI129" s="196">
        <f t="shared" si="8"/>
        <v>0</v>
      </c>
      <c r="BJ129" s="14" t="s">
        <v>169</v>
      </c>
      <c r="BK129" s="197">
        <f t="shared" si="9"/>
        <v>0</v>
      </c>
      <c r="BL129" s="14" t="s">
        <v>226</v>
      </c>
      <c r="BM129" s="195" t="s">
        <v>2701</v>
      </c>
    </row>
    <row r="130" spans="1:65" s="2" customFormat="1" ht="21.75" customHeight="1">
      <c r="A130" s="31"/>
      <c r="B130" s="32"/>
      <c r="C130" s="184" t="s">
        <v>175</v>
      </c>
      <c r="D130" s="184" t="s">
        <v>164</v>
      </c>
      <c r="E130" s="185" t="s">
        <v>2702</v>
      </c>
      <c r="F130" s="186" t="s">
        <v>2703</v>
      </c>
      <c r="G130" s="187" t="s">
        <v>244</v>
      </c>
      <c r="H130" s="188">
        <v>8.8000000000000007</v>
      </c>
      <c r="I130" s="189"/>
      <c r="J130" s="188">
        <f t="shared" si="0"/>
        <v>0</v>
      </c>
      <c r="K130" s="190"/>
      <c r="L130" s="36"/>
      <c r="M130" s="191" t="s">
        <v>1</v>
      </c>
      <c r="N130" s="192" t="s">
        <v>43</v>
      </c>
      <c r="O130" s="68"/>
      <c r="P130" s="193">
        <f t="shared" si="1"/>
        <v>0</v>
      </c>
      <c r="Q130" s="193">
        <v>2.0200000000000001E-3</v>
      </c>
      <c r="R130" s="193">
        <f t="shared" si="2"/>
        <v>1.7776000000000004E-2</v>
      </c>
      <c r="S130" s="193">
        <v>0</v>
      </c>
      <c r="T130" s="194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226</v>
      </c>
      <c r="AT130" s="195" t="s">
        <v>164</v>
      </c>
      <c r="AU130" s="195" t="s">
        <v>169</v>
      </c>
      <c r="AY130" s="14" t="s">
        <v>161</v>
      </c>
      <c r="BE130" s="196">
        <f t="shared" si="4"/>
        <v>0</v>
      </c>
      <c r="BF130" s="196">
        <f t="shared" si="5"/>
        <v>0</v>
      </c>
      <c r="BG130" s="196">
        <f t="shared" si="6"/>
        <v>0</v>
      </c>
      <c r="BH130" s="196">
        <f t="shared" si="7"/>
        <v>0</v>
      </c>
      <c r="BI130" s="196">
        <f t="shared" si="8"/>
        <v>0</v>
      </c>
      <c r="BJ130" s="14" t="s">
        <v>169</v>
      </c>
      <c r="BK130" s="197">
        <f t="shared" si="9"/>
        <v>0</v>
      </c>
      <c r="BL130" s="14" t="s">
        <v>226</v>
      </c>
      <c r="BM130" s="195" t="s">
        <v>2704</v>
      </c>
    </row>
    <row r="131" spans="1:65" s="2" customFormat="1" ht="21.75" customHeight="1">
      <c r="A131" s="31"/>
      <c r="B131" s="32"/>
      <c r="C131" s="184" t="s">
        <v>190</v>
      </c>
      <c r="D131" s="184" t="s">
        <v>164</v>
      </c>
      <c r="E131" s="185" t="s">
        <v>2705</v>
      </c>
      <c r="F131" s="186" t="s">
        <v>2706</v>
      </c>
      <c r="G131" s="187" t="s">
        <v>412</v>
      </c>
      <c r="H131" s="189"/>
      <c r="I131" s="189"/>
      <c r="J131" s="188">
        <f t="shared" si="0"/>
        <v>0</v>
      </c>
      <c r="K131" s="190"/>
      <c r="L131" s="36"/>
      <c r="M131" s="191" t="s">
        <v>1</v>
      </c>
      <c r="N131" s="192" t="s">
        <v>43</v>
      </c>
      <c r="O131" s="68"/>
      <c r="P131" s="193">
        <f t="shared" si="1"/>
        <v>0</v>
      </c>
      <c r="Q131" s="193">
        <v>0</v>
      </c>
      <c r="R131" s="193">
        <f t="shared" si="2"/>
        <v>0</v>
      </c>
      <c r="S131" s="193">
        <v>0</v>
      </c>
      <c r="T131" s="19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226</v>
      </c>
      <c r="AT131" s="195" t="s">
        <v>164</v>
      </c>
      <c r="AU131" s="195" t="s">
        <v>169</v>
      </c>
      <c r="AY131" s="14" t="s">
        <v>161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4" t="s">
        <v>169</v>
      </c>
      <c r="BK131" s="197">
        <f t="shared" si="9"/>
        <v>0</v>
      </c>
      <c r="BL131" s="14" t="s">
        <v>226</v>
      </c>
      <c r="BM131" s="195" t="s">
        <v>2707</v>
      </c>
    </row>
    <row r="132" spans="1:65" s="12" customFormat="1" ht="22.95" customHeight="1">
      <c r="B132" s="168"/>
      <c r="C132" s="169"/>
      <c r="D132" s="170" t="s">
        <v>76</v>
      </c>
      <c r="E132" s="182" t="s">
        <v>621</v>
      </c>
      <c r="F132" s="182" t="s">
        <v>622</v>
      </c>
      <c r="G132" s="169"/>
      <c r="H132" s="169"/>
      <c r="I132" s="172"/>
      <c r="J132" s="183">
        <f>BK132</f>
        <v>0</v>
      </c>
      <c r="K132" s="169"/>
      <c r="L132" s="174"/>
      <c r="M132" s="175"/>
      <c r="N132" s="176"/>
      <c r="O132" s="176"/>
      <c r="P132" s="177">
        <f>SUM(P133:P145)</f>
        <v>0</v>
      </c>
      <c r="Q132" s="176"/>
      <c r="R132" s="177">
        <f>SUM(R133:R145)</f>
        <v>3.3767714899999999</v>
      </c>
      <c r="S132" s="176"/>
      <c r="T132" s="178">
        <f>SUM(T133:T145)</f>
        <v>0</v>
      </c>
      <c r="AR132" s="179" t="s">
        <v>169</v>
      </c>
      <c r="AT132" s="180" t="s">
        <v>76</v>
      </c>
      <c r="AU132" s="180" t="s">
        <v>85</v>
      </c>
      <c r="AY132" s="179" t="s">
        <v>161</v>
      </c>
      <c r="BK132" s="181">
        <f>SUM(BK133:BK145)</f>
        <v>0</v>
      </c>
    </row>
    <row r="133" spans="1:65" s="2" customFormat="1" ht="33" customHeight="1">
      <c r="A133" s="31"/>
      <c r="B133" s="32"/>
      <c r="C133" s="184" t="s">
        <v>194</v>
      </c>
      <c r="D133" s="184" t="s">
        <v>164</v>
      </c>
      <c r="E133" s="185" t="s">
        <v>1636</v>
      </c>
      <c r="F133" s="186" t="s">
        <v>1637</v>
      </c>
      <c r="G133" s="187" t="s">
        <v>173</v>
      </c>
      <c r="H133" s="188">
        <v>101.15</v>
      </c>
      <c r="I133" s="189"/>
      <c r="J133" s="188">
        <f t="shared" ref="J133:J145" si="10">ROUND(I133*H133,3)</f>
        <v>0</v>
      </c>
      <c r="K133" s="190"/>
      <c r="L133" s="36"/>
      <c r="M133" s="191" t="s">
        <v>1</v>
      </c>
      <c r="N133" s="192" t="s">
        <v>43</v>
      </c>
      <c r="O133" s="68"/>
      <c r="P133" s="193">
        <f t="shared" ref="P133:P145" si="11">O133*H133</f>
        <v>0</v>
      </c>
      <c r="Q133" s="193">
        <v>0</v>
      </c>
      <c r="R133" s="193">
        <f t="shared" ref="R133:R145" si="12">Q133*H133</f>
        <v>0</v>
      </c>
      <c r="S133" s="193">
        <v>0</v>
      </c>
      <c r="T133" s="194">
        <f t="shared" ref="T133:T145" si="13"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226</v>
      </c>
      <c r="AT133" s="195" t="s">
        <v>164</v>
      </c>
      <c r="AU133" s="195" t="s">
        <v>169</v>
      </c>
      <c r="AY133" s="14" t="s">
        <v>161</v>
      </c>
      <c r="BE133" s="196">
        <f t="shared" ref="BE133:BE145" si="14">IF(N133="základná",J133,0)</f>
        <v>0</v>
      </c>
      <c r="BF133" s="196">
        <f t="shared" ref="BF133:BF145" si="15">IF(N133="znížená",J133,0)</f>
        <v>0</v>
      </c>
      <c r="BG133" s="196">
        <f t="shared" ref="BG133:BG145" si="16">IF(N133="zákl. prenesená",J133,0)</f>
        <v>0</v>
      </c>
      <c r="BH133" s="196">
        <f t="shared" ref="BH133:BH145" si="17">IF(N133="zníž. prenesená",J133,0)</f>
        <v>0</v>
      </c>
      <c r="BI133" s="196">
        <f t="shared" ref="BI133:BI145" si="18">IF(N133="nulová",J133,0)</f>
        <v>0</v>
      </c>
      <c r="BJ133" s="14" t="s">
        <v>169</v>
      </c>
      <c r="BK133" s="197">
        <f t="shared" ref="BK133:BK145" si="19">ROUND(I133*H133,3)</f>
        <v>0</v>
      </c>
      <c r="BL133" s="14" t="s">
        <v>226</v>
      </c>
      <c r="BM133" s="195" t="s">
        <v>2708</v>
      </c>
    </row>
    <row r="134" spans="1:65" s="2" customFormat="1" ht="21.75" customHeight="1">
      <c r="A134" s="31"/>
      <c r="B134" s="32"/>
      <c r="C134" s="198" t="s">
        <v>198</v>
      </c>
      <c r="D134" s="198" t="s">
        <v>272</v>
      </c>
      <c r="E134" s="199" t="s">
        <v>2709</v>
      </c>
      <c r="F134" s="200" t="s">
        <v>2710</v>
      </c>
      <c r="G134" s="201" t="s">
        <v>173</v>
      </c>
      <c r="H134" s="202">
        <v>111.265</v>
      </c>
      <c r="I134" s="203"/>
      <c r="J134" s="202">
        <f t="shared" si="10"/>
        <v>0</v>
      </c>
      <c r="K134" s="204"/>
      <c r="L134" s="205"/>
      <c r="M134" s="206" t="s">
        <v>1</v>
      </c>
      <c r="N134" s="207" t="s">
        <v>43</v>
      </c>
      <c r="O134" s="68"/>
      <c r="P134" s="193">
        <f t="shared" si="11"/>
        <v>0</v>
      </c>
      <c r="Q134" s="193">
        <v>0</v>
      </c>
      <c r="R134" s="193">
        <f t="shared" si="12"/>
        <v>0</v>
      </c>
      <c r="S134" s="193">
        <v>0</v>
      </c>
      <c r="T134" s="194">
        <f t="shared" si="1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293</v>
      </c>
      <c r="AT134" s="195" t="s">
        <v>272</v>
      </c>
      <c r="AU134" s="195" t="s">
        <v>169</v>
      </c>
      <c r="AY134" s="14" t="s">
        <v>161</v>
      </c>
      <c r="BE134" s="196">
        <f t="shared" si="14"/>
        <v>0</v>
      </c>
      <c r="BF134" s="196">
        <f t="shared" si="15"/>
        <v>0</v>
      </c>
      <c r="BG134" s="196">
        <f t="shared" si="16"/>
        <v>0</v>
      </c>
      <c r="BH134" s="196">
        <f t="shared" si="17"/>
        <v>0</v>
      </c>
      <c r="BI134" s="196">
        <f t="shared" si="18"/>
        <v>0</v>
      </c>
      <c r="BJ134" s="14" t="s">
        <v>169</v>
      </c>
      <c r="BK134" s="197">
        <f t="shared" si="19"/>
        <v>0</v>
      </c>
      <c r="BL134" s="14" t="s">
        <v>226</v>
      </c>
      <c r="BM134" s="195" t="s">
        <v>2711</v>
      </c>
    </row>
    <row r="135" spans="1:65" s="2" customFormat="1" ht="21.75" customHeight="1">
      <c r="A135" s="31"/>
      <c r="B135" s="32"/>
      <c r="C135" s="198" t="s">
        <v>202</v>
      </c>
      <c r="D135" s="198" t="s">
        <v>272</v>
      </c>
      <c r="E135" s="199" t="s">
        <v>2712</v>
      </c>
      <c r="F135" s="200" t="s">
        <v>1645</v>
      </c>
      <c r="G135" s="201" t="s">
        <v>173</v>
      </c>
      <c r="H135" s="202">
        <v>101.15</v>
      </c>
      <c r="I135" s="203"/>
      <c r="J135" s="202">
        <f t="shared" si="10"/>
        <v>0</v>
      </c>
      <c r="K135" s="204"/>
      <c r="L135" s="205"/>
      <c r="M135" s="206" t="s">
        <v>1</v>
      </c>
      <c r="N135" s="207" t="s">
        <v>43</v>
      </c>
      <c r="O135" s="68"/>
      <c r="P135" s="193">
        <f t="shared" si="11"/>
        <v>0</v>
      </c>
      <c r="Q135" s="193">
        <v>0</v>
      </c>
      <c r="R135" s="193">
        <f t="shared" si="12"/>
        <v>0</v>
      </c>
      <c r="S135" s="193">
        <v>0</v>
      </c>
      <c r="T135" s="194">
        <f t="shared" si="1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293</v>
      </c>
      <c r="AT135" s="195" t="s">
        <v>272</v>
      </c>
      <c r="AU135" s="195" t="s">
        <v>169</v>
      </c>
      <c r="AY135" s="14" t="s">
        <v>161</v>
      </c>
      <c r="BE135" s="196">
        <f t="shared" si="14"/>
        <v>0</v>
      </c>
      <c r="BF135" s="196">
        <f t="shared" si="15"/>
        <v>0</v>
      </c>
      <c r="BG135" s="196">
        <f t="shared" si="16"/>
        <v>0</v>
      </c>
      <c r="BH135" s="196">
        <f t="shared" si="17"/>
        <v>0</v>
      </c>
      <c r="BI135" s="196">
        <f t="shared" si="18"/>
        <v>0</v>
      </c>
      <c r="BJ135" s="14" t="s">
        <v>169</v>
      </c>
      <c r="BK135" s="197">
        <f t="shared" si="19"/>
        <v>0</v>
      </c>
      <c r="BL135" s="14" t="s">
        <v>226</v>
      </c>
      <c r="BM135" s="195" t="s">
        <v>2713</v>
      </c>
    </row>
    <row r="136" spans="1:65" s="2" customFormat="1" ht="16.5" customHeight="1">
      <c r="A136" s="31"/>
      <c r="B136" s="32"/>
      <c r="C136" s="184" t="s">
        <v>206</v>
      </c>
      <c r="D136" s="184" t="s">
        <v>164</v>
      </c>
      <c r="E136" s="185" t="s">
        <v>2714</v>
      </c>
      <c r="F136" s="186" t="s">
        <v>2715</v>
      </c>
      <c r="G136" s="187" t="s">
        <v>395</v>
      </c>
      <c r="H136" s="188">
        <v>191.1</v>
      </c>
      <c r="I136" s="189"/>
      <c r="J136" s="188">
        <f t="shared" si="10"/>
        <v>0</v>
      </c>
      <c r="K136" s="190"/>
      <c r="L136" s="36"/>
      <c r="M136" s="191" t="s">
        <v>1</v>
      </c>
      <c r="N136" s="192" t="s">
        <v>43</v>
      </c>
      <c r="O136" s="68"/>
      <c r="P136" s="193">
        <f t="shared" si="11"/>
        <v>0</v>
      </c>
      <c r="Q136" s="193">
        <v>4.5899999999999998E-5</v>
      </c>
      <c r="R136" s="193">
        <f t="shared" si="12"/>
        <v>8.7714899999999998E-3</v>
      </c>
      <c r="S136" s="193">
        <v>0</v>
      </c>
      <c r="T136" s="194">
        <f t="shared" si="1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226</v>
      </c>
      <c r="AT136" s="195" t="s">
        <v>164</v>
      </c>
      <c r="AU136" s="195" t="s">
        <v>169</v>
      </c>
      <c r="AY136" s="14" t="s">
        <v>161</v>
      </c>
      <c r="BE136" s="196">
        <f t="shared" si="14"/>
        <v>0</v>
      </c>
      <c r="BF136" s="196">
        <f t="shared" si="15"/>
        <v>0</v>
      </c>
      <c r="BG136" s="196">
        <f t="shared" si="16"/>
        <v>0</v>
      </c>
      <c r="BH136" s="196">
        <f t="shared" si="17"/>
        <v>0</v>
      </c>
      <c r="BI136" s="196">
        <f t="shared" si="18"/>
        <v>0</v>
      </c>
      <c r="BJ136" s="14" t="s">
        <v>169</v>
      </c>
      <c r="BK136" s="197">
        <f t="shared" si="19"/>
        <v>0</v>
      </c>
      <c r="BL136" s="14" t="s">
        <v>226</v>
      </c>
      <c r="BM136" s="195" t="s">
        <v>2716</v>
      </c>
    </row>
    <row r="137" spans="1:65" s="2" customFormat="1" ht="21.75" customHeight="1">
      <c r="A137" s="31"/>
      <c r="B137" s="32"/>
      <c r="C137" s="198" t="s">
        <v>210</v>
      </c>
      <c r="D137" s="198" t="s">
        <v>272</v>
      </c>
      <c r="E137" s="199" t="s">
        <v>2717</v>
      </c>
      <c r="F137" s="200" t="s">
        <v>2718</v>
      </c>
      <c r="G137" s="201" t="s">
        <v>269</v>
      </c>
      <c r="H137" s="202">
        <v>21</v>
      </c>
      <c r="I137" s="203"/>
      <c r="J137" s="202">
        <f t="shared" si="10"/>
        <v>0</v>
      </c>
      <c r="K137" s="204"/>
      <c r="L137" s="205"/>
      <c r="M137" s="206" t="s">
        <v>1</v>
      </c>
      <c r="N137" s="207" t="s">
        <v>43</v>
      </c>
      <c r="O137" s="68"/>
      <c r="P137" s="193">
        <f t="shared" si="11"/>
        <v>0</v>
      </c>
      <c r="Q137" s="193">
        <v>2.7E-2</v>
      </c>
      <c r="R137" s="193">
        <f t="shared" si="12"/>
        <v>0.56699999999999995</v>
      </c>
      <c r="S137" s="193">
        <v>0</v>
      </c>
      <c r="T137" s="194">
        <f t="shared" si="1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293</v>
      </c>
      <c r="AT137" s="195" t="s">
        <v>272</v>
      </c>
      <c r="AU137" s="195" t="s">
        <v>169</v>
      </c>
      <c r="AY137" s="14" t="s">
        <v>161</v>
      </c>
      <c r="BE137" s="196">
        <f t="shared" si="14"/>
        <v>0</v>
      </c>
      <c r="BF137" s="196">
        <f t="shared" si="15"/>
        <v>0</v>
      </c>
      <c r="BG137" s="196">
        <f t="shared" si="16"/>
        <v>0</v>
      </c>
      <c r="BH137" s="196">
        <f t="shared" si="17"/>
        <v>0</v>
      </c>
      <c r="BI137" s="196">
        <f t="shared" si="18"/>
        <v>0</v>
      </c>
      <c r="BJ137" s="14" t="s">
        <v>169</v>
      </c>
      <c r="BK137" s="197">
        <f t="shared" si="19"/>
        <v>0</v>
      </c>
      <c r="BL137" s="14" t="s">
        <v>226</v>
      </c>
      <c r="BM137" s="195" t="s">
        <v>2719</v>
      </c>
    </row>
    <row r="138" spans="1:65" s="2" customFormat="1" ht="21.75" customHeight="1">
      <c r="A138" s="31"/>
      <c r="B138" s="32"/>
      <c r="C138" s="184" t="s">
        <v>214</v>
      </c>
      <c r="D138" s="184" t="s">
        <v>164</v>
      </c>
      <c r="E138" s="185" t="s">
        <v>2720</v>
      </c>
      <c r="F138" s="186" t="s">
        <v>2721</v>
      </c>
      <c r="G138" s="187" t="s">
        <v>395</v>
      </c>
      <c r="H138" s="188">
        <v>2546.38</v>
      </c>
      <c r="I138" s="189"/>
      <c r="J138" s="188">
        <f t="shared" si="10"/>
        <v>0</v>
      </c>
      <c r="K138" s="190"/>
      <c r="L138" s="36"/>
      <c r="M138" s="191" t="s">
        <v>1</v>
      </c>
      <c r="N138" s="192" t="s">
        <v>43</v>
      </c>
      <c r="O138" s="68"/>
      <c r="P138" s="193">
        <f t="shared" si="11"/>
        <v>0</v>
      </c>
      <c r="Q138" s="193">
        <v>0</v>
      </c>
      <c r="R138" s="193">
        <f t="shared" si="12"/>
        <v>0</v>
      </c>
      <c r="S138" s="193">
        <v>0</v>
      </c>
      <c r="T138" s="194">
        <f t="shared" si="1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226</v>
      </c>
      <c r="AT138" s="195" t="s">
        <v>164</v>
      </c>
      <c r="AU138" s="195" t="s">
        <v>169</v>
      </c>
      <c r="AY138" s="14" t="s">
        <v>161</v>
      </c>
      <c r="BE138" s="196">
        <f t="shared" si="14"/>
        <v>0</v>
      </c>
      <c r="BF138" s="196">
        <f t="shared" si="15"/>
        <v>0</v>
      </c>
      <c r="BG138" s="196">
        <f t="shared" si="16"/>
        <v>0</v>
      </c>
      <c r="BH138" s="196">
        <f t="shared" si="17"/>
        <v>0</v>
      </c>
      <c r="BI138" s="196">
        <f t="shared" si="18"/>
        <v>0</v>
      </c>
      <c r="BJ138" s="14" t="s">
        <v>169</v>
      </c>
      <c r="BK138" s="197">
        <f t="shared" si="19"/>
        <v>0</v>
      </c>
      <c r="BL138" s="14" t="s">
        <v>226</v>
      </c>
      <c r="BM138" s="195" t="s">
        <v>2722</v>
      </c>
    </row>
    <row r="139" spans="1:65" s="2" customFormat="1" ht="16.5" customHeight="1">
      <c r="A139" s="31"/>
      <c r="B139" s="32"/>
      <c r="C139" s="198" t="s">
        <v>218</v>
      </c>
      <c r="D139" s="198" t="s">
        <v>272</v>
      </c>
      <c r="E139" s="199" t="s">
        <v>2723</v>
      </c>
      <c r="F139" s="200" t="s">
        <v>2724</v>
      </c>
      <c r="G139" s="201" t="s">
        <v>352</v>
      </c>
      <c r="H139" s="202">
        <v>1.4830000000000001</v>
      </c>
      <c r="I139" s="203"/>
      <c r="J139" s="202">
        <f t="shared" si="10"/>
        <v>0</v>
      </c>
      <c r="K139" s="204"/>
      <c r="L139" s="205"/>
      <c r="M139" s="206" t="s">
        <v>1</v>
      </c>
      <c r="N139" s="207" t="s">
        <v>43</v>
      </c>
      <c r="O139" s="68"/>
      <c r="P139" s="193">
        <f t="shared" si="11"/>
        <v>0</v>
      </c>
      <c r="Q139" s="193">
        <v>1</v>
      </c>
      <c r="R139" s="193">
        <f t="shared" si="12"/>
        <v>1.4830000000000001</v>
      </c>
      <c r="S139" s="193">
        <v>0</v>
      </c>
      <c r="T139" s="194">
        <f t="shared" si="1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5" t="s">
        <v>293</v>
      </c>
      <c r="AT139" s="195" t="s">
        <v>272</v>
      </c>
      <c r="AU139" s="195" t="s">
        <v>169</v>
      </c>
      <c r="AY139" s="14" t="s">
        <v>161</v>
      </c>
      <c r="BE139" s="196">
        <f t="shared" si="14"/>
        <v>0</v>
      </c>
      <c r="BF139" s="196">
        <f t="shared" si="15"/>
        <v>0</v>
      </c>
      <c r="BG139" s="196">
        <f t="shared" si="16"/>
        <v>0</v>
      </c>
      <c r="BH139" s="196">
        <f t="shared" si="17"/>
        <v>0</v>
      </c>
      <c r="BI139" s="196">
        <f t="shared" si="18"/>
        <v>0</v>
      </c>
      <c r="BJ139" s="14" t="s">
        <v>169</v>
      </c>
      <c r="BK139" s="197">
        <f t="shared" si="19"/>
        <v>0</v>
      </c>
      <c r="BL139" s="14" t="s">
        <v>226</v>
      </c>
      <c r="BM139" s="195" t="s">
        <v>2725</v>
      </c>
    </row>
    <row r="140" spans="1:65" s="2" customFormat="1" ht="16.5" customHeight="1">
      <c r="A140" s="31"/>
      <c r="B140" s="32"/>
      <c r="C140" s="198" t="s">
        <v>222</v>
      </c>
      <c r="D140" s="198" t="s">
        <v>272</v>
      </c>
      <c r="E140" s="199" t="s">
        <v>2726</v>
      </c>
      <c r="F140" s="200" t="s">
        <v>2727</v>
      </c>
      <c r="G140" s="201" t="s">
        <v>352</v>
      </c>
      <c r="H140" s="202">
        <v>0.72599999999999998</v>
      </c>
      <c r="I140" s="203"/>
      <c r="J140" s="202">
        <f t="shared" si="10"/>
        <v>0</v>
      </c>
      <c r="K140" s="204"/>
      <c r="L140" s="205"/>
      <c r="M140" s="206" t="s">
        <v>1</v>
      </c>
      <c r="N140" s="207" t="s">
        <v>43</v>
      </c>
      <c r="O140" s="68"/>
      <c r="P140" s="193">
        <f t="shared" si="11"/>
        <v>0</v>
      </c>
      <c r="Q140" s="193">
        <v>1</v>
      </c>
      <c r="R140" s="193">
        <f t="shared" si="12"/>
        <v>0.72599999999999998</v>
      </c>
      <c r="S140" s="193">
        <v>0</v>
      </c>
      <c r="T140" s="194">
        <f t="shared" si="1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5" t="s">
        <v>293</v>
      </c>
      <c r="AT140" s="195" t="s">
        <v>272</v>
      </c>
      <c r="AU140" s="195" t="s">
        <v>169</v>
      </c>
      <c r="AY140" s="14" t="s">
        <v>161</v>
      </c>
      <c r="BE140" s="196">
        <f t="shared" si="14"/>
        <v>0</v>
      </c>
      <c r="BF140" s="196">
        <f t="shared" si="15"/>
        <v>0</v>
      </c>
      <c r="BG140" s="196">
        <f t="shared" si="16"/>
        <v>0</v>
      </c>
      <c r="BH140" s="196">
        <f t="shared" si="17"/>
        <v>0</v>
      </c>
      <c r="BI140" s="196">
        <f t="shared" si="18"/>
        <v>0</v>
      </c>
      <c r="BJ140" s="14" t="s">
        <v>169</v>
      </c>
      <c r="BK140" s="197">
        <f t="shared" si="19"/>
        <v>0</v>
      </c>
      <c r="BL140" s="14" t="s">
        <v>226</v>
      </c>
      <c r="BM140" s="195" t="s">
        <v>2728</v>
      </c>
    </row>
    <row r="141" spans="1:65" s="2" customFormat="1" ht="16.5" customHeight="1">
      <c r="A141" s="31"/>
      <c r="B141" s="32"/>
      <c r="C141" s="198" t="s">
        <v>226</v>
      </c>
      <c r="D141" s="198" t="s">
        <v>272</v>
      </c>
      <c r="E141" s="199" t="s">
        <v>2729</v>
      </c>
      <c r="F141" s="200" t="s">
        <v>2730</v>
      </c>
      <c r="G141" s="201" t="s">
        <v>352</v>
      </c>
      <c r="H141" s="202">
        <v>0.14399999999999999</v>
      </c>
      <c r="I141" s="203"/>
      <c r="J141" s="202">
        <f t="shared" si="10"/>
        <v>0</v>
      </c>
      <c r="K141" s="204"/>
      <c r="L141" s="205"/>
      <c r="M141" s="206" t="s">
        <v>1</v>
      </c>
      <c r="N141" s="207" t="s">
        <v>43</v>
      </c>
      <c r="O141" s="68"/>
      <c r="P141" s="193">
        <f t="shared" si="11"/>
        <v>0</v>
      </c>
      <c r="Q141" s="193">
        <v>1</v>
      </c>
      <c r="R141" s="193">
        <f t="shared" si="12"/>
        <v>0.14399999999999999</v>
      </c>
      <c r="S141" s="193">
        <v>0</v>
      </c>
      <c r="T141" s="194">
        <f t="shared" si="1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293</v>
      </c>
      <c r="AT141" s="195" t="s">
        <v>272</v>
      </c>
      <c r="AU141" s="195" t="s">
        <v>169</v>
      </c>
      <c r="AY141" s="14" t="s">
        <v>161</v>
      </c>
      <c r="BE141" s="196">
        <f t="shared" si="14"/>
        <v>0</v>
      </c>
      <c r="BF141" s="196">
        <f t="shared" si="15"/>
        <v>0</v>
      </c>
      <c r="BG141" s="196">
        <f t="shared" si="16"/>
        <v>0</v>
      </c>
      <c r="BH141" s="196">
        <f t="shared" si="17"/>
        <v>0</v>
      </c>
      <c r="BI141" s="196">
        <f t="shared" si="18"/>
        <v>0</v>
      </c>
      <c r="BJ141" s="14" t="s">
        <v>169</v>
      </c>
      <c r="BK141" s="197">
        <f t="shared" si="19"/>
        <v>0</v>
      </c>
      <c r="BL141" s="14" t="s">
        <v>226</v>
      </c>
      <c r="BM141" s="195" t="s">
        <v>2731</v>
      </c>
    </row>
    <row r="142" spans="1:65" s="2" customFormat="1" ht="16.5" customHeight="1">
      <c r="A142" s="31"/>
      <c r="B142" s="32"/>
      <c r="C142" s="198" t="s">
        <v>230</v>
      </c>
      <c r="D142" s="198" t="s">
        <v>272</v>
      </c>
      <c r="E142" s="199" t="s">
        <v>2732</v>
      </c>
      <c r="F142" s="200" t="s">
        <v>2733</v>
      </c>
      <c r="G142" s="201" t="s">
        <v>352</v>
      </c>
      <c r="H142" s="202">
        <v>0.104</v>
      </c>
      <c r="I142" s="203"/>
      <c r="J142" s="202">
        <f t="shared" si="10"/>
        <v>0</v>
      </c>
      <c r="K142" s="204"/>
      <c r="L142" s="205"/>
      <c r="M142" s="206" t="s">
        <v>1</v>
      </c>
      <c r="N142" s="207" t="s">
        <v>43</v>
      </c>
      <c r="O142" s="68"/>
      <c r="P142" s="193">
        <f t="shared" si="11"/>
        <v>0</v>
      </c>
      <c r="Q142" s="193">
        <v>1</v>
      </c>
      <c r="R142" s="193">
        <f t="shared" si="12"/>
        <v>0.104</v>
      </c>
      <c r="S142" s="193">
        <v>0</v>
      </c>
      <c r="T142" s="194">
        <f t="shared" si="1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5" t="s">
        <v>293</v>
      </c>
      <c r="AT142" s="195" t="s">
        <v>272</v>
      </c>
      <c r="AU142" s="195" t="s">
        <v>169</v>
      </c>
      <c r="AY142" s="14" t="s">
        <v>161</v>
      </c>
      <c r="BE142" s="196">
        <f t="shared" si="14"/>
        <v>0</v>
      </c>
      <c r="BF142" s="196">
        <f t="shared" si="15"/>
        <v>0</v>
      </c>
      <c r="BG142" s="196">
        <f t="shared" si="16"/>
        <v>0</v>
      </c>
      <c r="BH142" s="196">
        <f t="shared" si="17"/>
        <v>0</v>
      </c>
      <c r="BI142" s="196">
        <f t="shared" si="18"/>
        <v>0</v>
      </c>
      <c r="BJ142" s="14" t="s">
        <v>169</v>
      </c>
      <c r="BK142" s="197">
        <f t="shared" si="19"/>
        <v>0</v>
      </c>
      <c r="BL142" s="14" t="s">
        <v>226</v>
      </c>
      <c r="BM142" s="195" t="s">
        <v>2734</v>
      </c>
    </row>
    <row r="143" spans="1:65" s="2" customFormat="1" ht="16.5" customHeight="1">
      <c r="A143" s="31"/>
      <c r="B143" s="32"/>
      <c r="C143" s="198" t="s">
        <v>234</v>
      </c>
      <c r="D143" s="198" t="s">
        <v>272</v>
      </c>
      <c r="E143" s="199" t="s">
        <v>2735</v>
      </c>
      <c r="F143" s="200" t="s">
        <v>2736</v>
      </c>
      <c r="G143" s="201" t="s">
        <v>352</v>
      </c>
      <c r="H143" s="202">
        <v>0.13300000000000001</v>
      </c>
      <c r="I143" s="203"/>
      <c r="J143" s="202">
        <f t="shared" si="10"/>
        <v>0</v>
      </c>
      <c r="K143" s="204"/>
      <c r="L143" s="205"/>
      <c r="M143" s="206" t="s">
        <v>1</v>
      </c>
      <c r="N143" s="207" t="s">
        <v>43</v>
      </c>
      <c r="O143" s="68"/>
      <c r="P143" s="193">
        <f t="shared" si="11"/>
        <v>0</v>
      </c>
      <c r="Q143" s="193">
        <v>1</v>
      </c>
      <c r="R143" s="193">
        <f t="shared" si="12"/>
        <v>0.13300000000000001</v>
      </c>
      <c r="S143" s="193">
        <v>0</v>
      </c>
      <c r="T143" s="194">
        <f t="shared" si="1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5" t="s">
        <v>293</v>
      </c>
      <c r="AT143" s="195" t="s">
        <v>272</v>
      </c>
      <c r="AU143" s="195" t="s">
        <v>169</v>
      </c>
      <c r="AY143" s="14" t="s">
        <v>161</v>
      </c>
      <c r="BE143" s="196">
        <f t="shared" si="14"/>
        <v>0</v>
      </c>
      <c r="BF143" s="196">
        <f t="shared" si="15"/>
        <v>0</v>
      </c>
      <c r="BG143" s="196">
        <f t="shared" si="16"/>
        <v>0</v>
      </c>
      <c r="BH143" s="196">
        <f t="shared" si="17"/>
        <v>0</v>
      </c>
      <c r="BI143" s="196">
        <f t="shared" si="18"/>
        <v>0</v>
      </c>
      <c r="BJ143" s="14" t="s">
        <v>169</v>
      </c>
      <c r="BK143" s="197">
        <f t="shared" si="19"/>
        <v>0</v>
      </c>
      <c r="BL143" s="14" t="s">
        <v>226</v>
      </c>
      <c r="BM143" s="195" t="s">
        <v>2737</v>
      </c>
    </row>
    <row r="144" spans="1:65" s="2" customFormat="1" ht="16.5" customHeight="1">
      <c r="A144" s="31"/>
      <c r="B144" s="32"/>
      <c r="C144" s="198" t="s">
        <v>238</v>
      </c>
      <c r="D144" s="198" t="s">
        <v>272</v>
      </c>
      <c r="E144" s="199" t="s">
        <v>2738</v>
      </c>
      <c r="F144" s="200" t="s">
        <v>2739</v>
      </c>
      <c r="G144" s="201" t="s">
        <v>352</v>
      </c>
      <c r="H144" s="202">
        <v>0.21099999999999999</v>
      </c>
      <c r="I144" s="203"/>
      <c r="J144" s="202">
        <f t="shared" si="10"/>
        <v>0</v>
      </c>
      <c r="K144" s="204"/>
      <c r="L144" s="205"/>
      <c r="M144" s="206" t="s">
        <v>1</v>
      </c>
      <c r="N144" s="207" t="s">
        <v>43</v>
      </c>
      <c r="O144" s="68"/>
      <c r="P144" s="193">
        <f t="shared" si="11"/>
        <v>0</v>
      </c>
      <c r="Q144" s="193">
        <v>1</v>
      </c>
      <c r="R144" s="193">
        <f t="shared" si="12"/>
        <v>0.21099999999999999</v>
      </c>
      <c r="S144" s="193">
        <v>0</v>
      </c>
      <c r="T144" s="194">
        <f t="shared" si="1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5" t="s">
        <v>293</v>
      </c>
      <c r="AT144" s="195" t="s">
        <v>272</v>
      </c>
      <c r="AU144" s="195" t="s">
        <v>169</v>
      </c>
      <c r="AY144" s="14" t="s">
        <v>161</v>
      </c>
      <c r="BE144" s="196">
        <f t="shared" si="14"/>
        <v>0</v>
      </c>
      <c r="BF144" s="196">
        <f t="shared" si="15"/>
        <v>0</v>
      </c>
      <c r="BG144" s="196">
        <f t="shared" si="16"/>
        <v>0</v>
      </c>
      <c r="BH144" s="196">
        <f t="shared" si="17"/>
        <v>0</v>
      </c>
      <c r="BI144" s="196">
        <f t="shared" si="18"/>
        <v>0</v>
      </c>
      <c r="BJ144" s="14" t="s">
        <v>169</v>
      </c>
      <c r="BK144" s="197">
        <f t="shared" si="19"/>
        <v>0</v>
      </c>
      <c r="BL144" s="14" t="s">
        <v>226</v>
      </c>
      <c r="BM144" s="195" t="s">
        <v>2740</v>
      </c>
    </row>
    <row r="145" spans="1:65" s="2" customFormat="1" ht="21.75" customHeight="1">
      <c r="A145" s="31"/>
      <c r="B145" s="32"/>
      <c r="C145" s="184" t="s">
        <v>7</v>
      </c>
      <c r="D145" s="184" t="s">
        <v>164</v>
      </c>
      <c r="E145" s="185" t="s">
        <v>640</v>
      </c>
      <c r="F145" s="186" t="s">
        <v>641</v>
      </c>
      <c r="G145" s="187" t="s">
        <v>412</v>
      </c>
      <c r="H145" s="189"/>
      <c r="I145" s="189"/>
      <c r="J145" s="188">
        <f t="shared" si="10"/>
        <v>0</v>
      </c>
      <c r="K145" s="190"/>
      <c r="L145" s="36"/>
      <c r="M145" s="191" t="s">
        <v>1</v>
      </c>
      <c r="N145" s="192" t="s">
        <v>43</v>
      </c>
      <c r="O145" s="68"/>
      <c r="P145" s="193">
        <f t="shared" si="11"/>
        <v>0</v>
      </c>
      <c r="Q145" s="193">
        <v>0</v>
      </c>
      <c r="R145" s="193">
        <f t="shared" si="12"/>
        <v>0</v>
      </c>
      <c r="S145" s="193">
        <v>0</v>
      </c>
      <c r="T145" s="194">
        <f t="shared" si="1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226</v>
      </c>
      <c r="AT145" s="195" t="s">
        <v>164</v>
      </c>
      <c r="AU145" s="195" t="s">
        <v>169</v>
      </c>
      <c r="AY145" s="14" t="s">
        <v>161</v>
      </c>
      <c r="BE145" s="196">
        <f t="shared" si="14"/>
        <v>0</v>
      </c>
      <c r="BF145" s="196">
        <f t="shared" si="15"/>
        <v>0</v>
      </c>
      <c r="BG145" s="196">
        <f t="shared" si="16"/>
        <v>0</v>
      </c>
      <c r="BH145" s="196">
        <f t="shared" si="17"/>
        <v>0</v>
      </c>
      <c r="BI145" s="196">
        <f t="shared" si="18"/>
        <v>0</v>
      </c>
      <c r="BJ145" s="14" t="s">
        <v>169</v>
      </c>
      <c r="BK145" s="197">
        <f t="shared" si="19"/>
        <v>0</v>
      </c>
      <c r="BL145" s="14" t="s">
        <v>226</v>
      </c>
      <c r="BM145" s="195" t="s">
        <v>2741</v>
      </c>
    </row>
    <row r="146" spans="1:65" s="12" customFormat="1" ht="22.95" customHeight="1">
      <c r="B146" s="168"/>
      <c r="C146" s="169"/>
      <c r="D146" s="170" t="s">
        <v>76</v>
      </c>
      <c r="E146" s="182" t="s">
        <v>1877</v>
      </c>
      <c r="F146" s="182" t="s">
        <v>1878</v>
      </c>
      <c r="G146" s="169"/>
      <c r="H146" s="169"/>
      <c r="I146" s="172"/>
      <c r="J146" s="183">
        <f>BK146</f>
        <v>0</v>
      </c>
      <c r="K146" s="169"/>
      <c r="L146" s="174"/>
      <c r="M146" s="175"/>
      <c r="N146" s="176"/>
      <c r="O146" s="176"/>
      <c r="P146" s="177">
        <f>SUM(P147:P148)</f>
        <v>0</v>
      </c>
      <c r="Q146" s="176"/>
      <c r="R146" s="177">
        <f>SUM(R147:R148)</f>
        <v>2.9910024E-2</v>
      </c>
      <c r="S146" s="176"/>
      <c r="T146" s="178">
        <f>SUM(T147:T148)</f>
        <v>0</v>
      </c>
      <c r="AR146" s="179" t="s">
        <v>169</v>
      </c>
      <c r="AT146" s="180" t="s">
        <v>76</v>
      </c>
      <c r="AU146" s="180" t="s">
        <v>85</v>
      </c>
      <c r="AY146" s="179" t="s">
        <v>161</v>
      </c>
      <c r="BK146" s="181">
        <f>SUM(BK147:BK148)</f>
        <v>0</v>
      </c>
    </row>
    <row r="147" spans="1:65" s="2" customFormat="1" ht="21.75" customHeight="1">
      <c r="A147" s="31"/>
      <c r="B147" s="32"/>
      <c r="C147" s="184" t="s">
        <v>246</v>
      </c>
      <c r="D147" s="184" t="s">
        <v>164</v>
      </c>
      <c r="E147" s="185" t="s">
        <v>2742</v>
      </c>
      <c r="F147" s="186" t="s">
        <v>2743</v>
      </c>
      <c r="G147" s="187" t="s">
        <v>173</v>
      </c>
      <c r="H147" s="188">
        <v>78.504000000000005</v>
      </c>
      <c r="I147" s="189"/>
      <c r="J147" s="188">
        <f>ROUND(I147*H147,3)</f>
        <v>0</v>
      </c>
      <c r="K147" s="190"/>
      <c r="L147" s="36"/>
      <c r="M147" s="191" t="s">
        <v>1</v>
      </c>
      <c r="N147" s="192" t="s">
        <v>43</v>
      </c>
      <c r="O147" s="68"/>
      <c r="P147" s="193">
        <f>O147*H147</f>
        <v>0</v>
      </c>
      <c r="Q147" s="193">
        <v>2.3065999999999999E-4</v>
      </c>
      <c r="R147" s="193">
        <f>Q147*H147</f>
        <v>1.8107732639999999E-2</v>
      </c>
      <c r="S147" s="193">
        <v>0</v>
      </c>
      <c r="T147" s="194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5" t="s">
        <v>226</v>
      </c>
      <c r="AT147" s="195" t="s">
        <v>164</v>
      </c>
      <c r="AU147" s="195" t="s">
        <v>169</v>
      </c>
      <c r="AY147" s="14" t="s">
        <v>161</v>
      </c>
      <c r="BE147" s="196">
        <f>IF(N147="základná",J147,0)</f>
        <v>0</v>
      </c>
      <c r="BF147" s="196">
        <f>IF(N147="znížená",J147,0)</f>
        <v>0</v>
      </c>
      <c r="BG147" s="196">
        <f>IF(N147="zákl. prenesená",J147,0)</f>
        <v>0</v>
      </c>
      <c r="BH147" s="196">
        <f>IF(N147="zníž. prenesená",J147,0)</f>
        <v>0</v>
      </c>
      <c r="BI147" s="196">
        <f>IF(N147="nulová",J147,0)</f>
        <v>0</v>
      </c>
      <c r="BJ147" s="14" t="s">
        <v>169</v>
      </c>
      <c r="BK147" s="197">
        <f>ROUND(I147*H147,3)</f>
        <v>0</v>
      </c>
      <c r="BL147" s="14" t="s">
        <v>226</v>
      </c>
      <c r="BM147" s="195" t="s">
        <v>2744</v>
      </c>
    </row>
    <row r="148" spans="1:65" s="2" customFormat="1" ht="21.75" customHeight="1">
      <c r="A148" s="31"/>
      <c r="B148" s="32"/>
      <c r="C148" s="184" t="s">
        <v>250</v>
      </c>
      <c r="D148" s="184" t="s">
        <v>164</v>
      </c>
      <c r="E148" s="185" t="s">
        <v>2745</v>
      </c>
      <c r="F148" s="186" t="s">
        <v>2746</v>
      </c>
      <c r="G148" s="187" t="s">
        <v>173</v>
      </c>
      <c r="H148" s="188">
        <v>78.504000000000005</v>
      </c>
      <c r="I148" s="189"/>
      <c r="J148" s="188">
        <f>ROUND(I148*H148,3)</f>
        <v>0</v>
      </c>
      <c r="K148" s="190"/>
      <c r="L148" s="36"/>
      <c r="M148" s="191" t="s">
        <v>1</v>
      </c>
      <c r="N148" s="192" t="s">
        <v>43</v>
      </c>
      <c r="O148" s="68"/>
      <c r="P148" s="193">
        <f>O148*H148</f>
        <v>0</v>
      </c>
      <c r="Q148" s="193">
        <v>1.5034E-4</v>
      </c>
      <c r="R148" s="193">
        <f>Q148*H148</f>
        <v>1.1802291360000002E-2</v>
      </c>
      <c r="S148" s="193">
        <v>0</v>
      </c>
      <c r="T148" s="194">
        <f>S148*H148</f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226</v>
      </c>
      <c r="AT148" s="195" t="s">
        <v>164</v>
      </c>
      <c r="AU148" s="195" t="s">
        <v>169</v>
      </c>
      <c r="AY148" s="14" t="s">
        <v>161</v>
      </c>
      <c r="BE148" s="196">
        <f>IF(N148="základná",J148,0)</f>
        <v>0</v>
      </c>
      <c r="BF148" s="196">
        <f>IF(N148="znížená",J148,0)</f>
        <v>0</v>
      </c>
      <c r="BG148" s="196">
        <f>IF(N148="zákl. prenesená",J148,0)</f>
        <v>0</v>
      </c>
      <c r="BH148" s="196">
        <f>IF(N148="zníž. prenesená",J148,0)</f>
        <v>0</v>
      </c>
      <c r="BI148" s="196">
        <f>IF(N148="nulová",J148,0)</f>
        <v>0</v>
      </c>
      <c r="BJ148" s="14" t="s">
        <v>169</v>
      </c>
      <c r="BK148" s="197">
        <f>ROUND(I148*H148,3)</f>
        <v>0</v>
      </c>
      <c r="BL148" s="14" t="s">
        <v>226</v>
      </c>
      <c r="BM148" s="195" t="s">
        <v>2747</v>
      </c>
    </row>
    <row r="149" spans="1:65" s="12" customFormat="1" ht="25.95" customHeight="1">
      <c r="B149" s="168"/>
      <c r="C149" s="169"/>
      <c r="D149" s="170" t="s">
        <v>76</v>
      </c>
      <c r="E149" s="171" t="s">
        <v>725</v>
      </c>
      <c r="F149" s="171" t="s">
        <v>726</v>
      </c>
      <c r="G149" s="169"/>
      <c r="H149" s="169"/>
      <c r="I149" s="172"/>
      <c r="J149" s="173">
        <f>BK149</f>
        <v>0</v>
      </c>
      <c r="K149" s="169"/>
      <c r="L149" s="174"/>
      <c r="M149" s="175"/>
      <c r="N149" s="176"/>
      <c r="O149" s="176"/>
      <c r="P149" s="177">
        <f>P150</f>
        <v>0</v>
      </c>
      <c r="Q149" s="176"/>
      <c r="R149" s="177">
        <f>R150</f>
        <v>0</v>
      </c>
      <c r="S149" s="176"/>
      <c r="T149" s="178">
        <f>T150</f>
        <v>0</v>
      </c>
      <c r="AR149" s="179" t="s">
        <v>183</v>
      </c>
      <c r="AT149" s="180" t="s">
        <v>76</v>
      </c>
      <c r="AU149" s="180" t="s">
        <v>77</v>
      </c>
      <c r="AY149" s="179" t="s">
        <v>161</v>
      </c>
      <c r="BK149" s="181">
        <f>BK150</f>
        <v>0</v>
      </c>
    </row>
    <row r="150" spans="1:65" s="12" customFormat="1" ht="22.95" customHeight="1">
      <c r="B150" s="168"/>
      <c r="C150" s="169"/>
      <c r="D150" s="170" t="s">
        <v>76</v>
      </c>
      <c r="E150" s="182" t="s">
        <v>727</v>
      </c>
      <c r="F150" s="182" t="s">
        <v>728</v>
      </c>
      <c r="G150" s="169"/>
      <c r="H150" s="169"/>
      <c r="I150" s="172"/>
      <c r="J150" s="183">
        <f>BK150</f>
        <v>0</v>
      </c>
      <c r="K150" s="169"/>
      <c r="L150" s="174"/>
      <c r="M150" s="175"/>
      <c r="N150" s="176"/>
      <c r="O150" s="176"/>
      <c r="P150" s="177">
        <f>P151</f>
        <v>0</v>
      </c>
      <c r="Q150" s="176"/>
      <c r="R150" s="177">
        <f>R151</f>
        <v>0</v>
      </c>
      <c r="S150" s="176"/>
      <c r="T150" s="178">
        <f>T151</f>
        <v>0</v>
      </c>
      <c r="AR150" s="179" t="s">
        <v>183</v>
      </c>
      <c r="AT150" s="180" t="s">
        <v>76</v>
      </c>
      <c r="AU150" s="180" t="s">
        <v>85</v>
      </c>
      <c r="AY150" s="179" t="s">
        <v>161</v>
      </c>
      <c r="BK150" s="181">
        <f>BK151</f>
        <v>0</v>
      </c>
    </row>
    <row r="151" spans="1:65" s="2" customFormat="1" ht="21.75" customHeight="1">
      <c r="A151" s="31"/>
      <c r="B151" s="32"/>
      <c r="C151" s="184" t="s">
        <v>254</v>
      </c>
      <c r="D151" s="184" t="s">
        <v>164</v>
      </c>
      <c r="E151" s="185" t="s">
        <v>730</v>
      </c>
      <c r="F151" s="186" t="s">
        <v>731</v>
      </c>
      <c r="G151" s="187" t="s">
        <v>418</v>
      </c>
      <c r="H151" s="188">
        <v>1</v>
      </c>
      <c r="I151" s="189"/>
      <c r="J151" s="188">
        <f>ROUND(I151*H151,3)</f>
        <v>0</v>
      </c>
      <c r="K151" s="190"/>
      <c r="L151" s="36"/>
      <c r="M151" s="213" t="s">
        <v>1</v>
      </c>
      <c r="N151" s="214" t="s">
        <v>43</v>
      </c>
      <c r="O151" s="215"/>
      <c r="P151" s="216">
        <f>O151*H151</f>
        <v>0</v>
      </c>
      <c r="Q151" s="216">
        <v>0</v>
      </c>
      <c r="R151" s="216">
        <f>Q151*H151</f>
        <v>0</v>
      </c>
      <c r="S151" s="216">
        <v>0</v>
      </c>
      <c r="T151" s="217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5" t="s">
        <v>732</v>
      </c>
      <c r="AT151" s="195" t="s">
        <v>164</v>
      </c>
      <c r="AU151" s="195" t="s">
        <v>169</v>
      </c>
      <c r="AY151" s="14" t="s">
        <v>161</v>
      </c>
      <c r="BE151" s="196">
        <f>IF(N151="základná",J151,0)</f>
        <v>0</v>
      </c>
      <c r="BF151" s="196">
        <f>IF(N151="znížená",J151,0)</f>
        <v>0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4" t="s">
        <v>169</v>
      </c>
      <c r="BK151" s="197">
        <f>ROUND(I151*H151,3)</f>
        <v>0</v>
      </c>
      <c r="BL151" s="14" t="s">
        <v>732</v>
      </c>
      <c r="BM151" s="195" t="s">
        <v>2748</v>
      </c>
    </row>
    <row r="152" spans="1:65" s="2" customFormat="1" ht="6.9" customHeight="1">
      <c r="A152" s="31"/>
      <c r="B152" s="51"/>
      <c r="C152" s="52"/>
      <c r="D152" s="52"/>
      <c r="E152" s="52"/>
      <c r="F152" s="52"/>
      <c r="G152" s="52"/>
      <c r="H152" s="52"/>
      <c r="I152" s="52"/>
      <c r="J152" s="52"/>
      <c r="K152" s="52"/>
      <c r="L152" s="36"/>
      <c r="M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</row>
  </sheetData>
  <sheetProtection algorithmName="SHA-512" hashValue="IFUG21DPllI0TrE3YhFZmIf7idULg3qZFMwMJ1UG1+AFcWuoV2m+ZIrjAyLdTPfpV+hbodoiz3MxwUbLtJWjBg==" saltValue="PXXiqQWopO84+dWBFJA98+RjdqkbTF2711WvcznFyOLdc3nnaQG1MS0jv/bj627Hwqg/FFdkqHIwONXr0mLVLQ==" spinCount="100000" sheet="1" objects="1" scenarios="1" formatColumns="0" formatRows="0" autoFilter="0"/>
  <autoFilter ref="C121:K151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43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104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2749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ROUND((SUM(BE121:BE142)),  2)</f>
        <v>0</v>
      </c>
      <c r="G33" s="31"/>
      <c r="H33" s="31"/>
      <c r="I33" s="121">
        <v>0.2</v>
      </c>
      <c r="J33" s="120">
        <f>ROUND(((SUM(BE121:BE142))*I33),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ROUND((SUM(BF121:BF142)),  2)</f>
        <v>0</v>
      </c>
      <c r="G34" s="31"/>
      <c r="H34" s="31"/>
      <c r="I34" s="121">
        <v>0.2</v>
      </c>
      <c r="J34" s="120">
        <f>ROUND(((SUM(BF121:BF142))*I34),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ROUND((SUM(BG121:BG142)),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ROUND((SUM(BH121:BH142)),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ROUND((SUM(BI121:BI142)),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8" t="str">
        <f>E9</f>
        <v>SO-07 - SO07 ROZŠÍRENIE DÁTOVEJ SIETE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J121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1:31" s="9" customFormat="1" ht="24.9" hidden="1" customHeight="1">
      <c r="B97" s="144"/>
      <c r="C97" s="145"/>
      <c r="D97" s="146" t="s">
        <v>744</v>
      </c>
      <c r="E97" s="147"/>
      <c r="F97" s="147"/>
      <c r="G97" s="147"/>
      <c r="H97" s="147"/>
      <c r="I97" s="147"/>
      <c r="J97" s="148">
        <f>J122</f>
        <v>0</v>
      </c>
      <c r="K97" s="145"/>
      <c r="L97" s="149"/>
    </row>
    <row r="98" spans="1:31" s="10" customFormat="1" ht="19.95" hidden="1" customHeight="1">
      <c r="B98" s="150"/>
      <c r="C98" s="151"/>
      <c r="D98" s="152" t="s">
        <v>745</v>
      </c>
      <c r="E98" s="153"/>
      <c r="F98" s="153"/>
      <c r="G98" s="153"/>
      <c r="H98" s="153"/>
      <c r="I98" s="153"/>
      <c r="J98" s="154">
        <f>J123</f>
        <v>0</v>
      </c>
      <c r="K98" s="151"/>
      <c r="L98" s="155"/>
    </row>
    <row r="99" spans="1:31" s="10" customFormat="1" ht="19.95" hidden="1" customHeight="1">
      <c r="B99" s="150"/>
      <c r="C99" s="151"/>
      <c r="D99" s="152" t="s">
        <v>2750</v>
      </c>
      <c r="E99" s="153"/>
      <c r="F99" s="153"/>
      <c r="G99" s="153"/>
      <c r="H99" s="153"/>
      <c r="I99" s="153"/>
      <c r="J99" s="154">
        <f>J128</f>
        <v>0</v>
      </c>
      <c r="K99" s="151"/>
      <c r="L99" s="155"/>
    </row>
    <row r="100" spans="1:31" s="9" customFormat="1" ht="24.9" hidden="1" customHeight="1">
      <c r="B100" s="144"/>
      <c r="C100" s="145"/>
      <c r="D100" s="146" t="s">
        <v>145</v>
      </c>
      <c r="E100" s="147"/>
      <c r="F100" s="147"/>
      <c r="G100" s="147"/>
      <c r="H100" s="147"/>
      <c r="I100" s="147"/>
      <c r="J100" s="148">
        <f>J140</f>
        <v>0</v>
      </c>
      <c r="K100" s="145"/>
      <c r="L100" s="149"/>
    </row>
    <row r="101" spans="1:31" s="10" customFormat="1" ht="19.95" hidden="1" customHeight="1">
      <c r="B101" s="150"/>
      <c r="C101" s="151"/>
      <c r="D101" s="152" t="s">
        <v>146</v>
      </c>
      <c r="E101" s="153"/>
      <c r="F101" s="153"/>
      <c r="G101" s="153"/>
      <c r="H101" s="153"/>
      <c r="I101" s="153"/>
      <c r="J101" s="154">
        <f>J141</f>
        <v>0</v>
      </c>
      <c r="K101" s="151"/>
      <c r="L101" s="155"/>
    </row>
    <row r="102" spans="1:31" s="2" customFormat="1" ht="21.75" hidden="1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" hidden="1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hidden="1"/>
    <row r="105" spans="1:31" hidden="1"/>
    <row r="106" spans="1:31" hidden="1"/>
    <row r="107" spans="1:31" s="2" customFormat="1" ht="6.9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" customHeight="1">
      <c r="A108" s="31"/>
      <c r="B108" s="32"/>
      <c r="C108" s="20" t="s">
        <v>147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14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61" t="str">
        <f>E7</f>
        <v>Multifunkčné vysokošpecializované pracovisko Liptovský Hrádok</v>
      </c>
      <c r="F111" s="262"/>
      <c r="G111" s="262"/>
      <c r="H111" s="262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115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38" t="str">
        <f>E9</f>
        <v>SO-07 - SO07 ROZŠÍRENIE DÁTOVEJ SIETE</v>
      </c>
      <c r="F113" s="260"/>
      <c r="G113" s="260"/>
      <c r="H113" s="260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18</v>
      </c>
      <c r="D115" s="33"/>
      <c r="E115" s="33"/>
      <c r="F115" s="24" t="str">
        <f>F12</f>
        <v>k.ú. Liptovský Hrádok, parcela č. 1039/7</v>
      </c>
      <c r="G115" s="33"/>
      <c r="H115" s="33"/>
      <c r="I115" s="26" t="s">
        <v>20</v>
      </c>
      <c r="J115" s="63">
        <f>IF(J12="","",J12)</f>
        <v>44381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15" customHeight="1">
      <c r="A117" s="31"/>
      <c r="B117" s="32"/>
      <c r="C117" s="26" t="s">
        <v>21</v>
      </c>
      <c r="D117" s="33"/>
      <c r="E117" s="33"/>
      <c r="F117" s="24" t="str">
        <f>E15</f>
        <v>Horská záchranná služba, Horný Smokovec 52, 062 01</v>
      </c>
      <c r="G117" s="33"/>
      <c r="H117" s="33"/>
      <c r="I117" s="26" t="s">
        <v>27</v>
      </c>
      <c r="J117" s="29" t="str">
        <f>E21</f>
        <v>HLINA s.r.o.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25.65" customHeight="1">
      <c r="A118" s="31"/>
      <c r="B118" s="32"/>
      <c r="C118" s="26" t="s">
        <v>25</v>
      </c>
      <c r="D118" s="33"/>
      <c r="E118" s="33"/>
      <c r="F118" s="24" t="str">
        <f>IF(E18="","",E18)</f>
        <v>Vyplň údaj</v>
      </c>
      <c r="G118" s="33"/>
      <c r="H118" s="33"/>
      <c r="I118" s="26" t="s">
        <v>33</v>
      </c>
      <c r="J118" s="29" t="str">
        <f>E24</f>
        <v>Ľubomír Kollárik - STAVCEN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56"/>
      <c r="B120" s="157"/>
      <c r="C120" s="158" t="s">
        <v>148</v>
      </c>
      <c r="D120" s="159" t="s">
        <v>62</v>
      </c>
      <c r="E120" s="159" t="s">
        <v>58</v>
      </c>
      <c r="F120" s="159" t="s">
        <v>59</v>
      </c>
      <c r="G120" s="159" t="s">
        <v>149</v>
      </c>
      <c r="H120" s="159" t="s">
        <v>150</v>
      </c>
      <c r="I120" s="159" t="s">
        <v>151</v>
      </c>
      <c r="J120" s="160" t="s">
        <v>119</v>
      </c>
      <c r="K120" s="161" t="s">
        <v>152</v>
      </c>
      <c r="L120" s="162"/>
      <c r="M120" s="72" t="s">
        <v>1</v>
      </c>
      <c r="N120" s="73" t="s">
        <v>41</v>
      </c>
      <c r="O120" s="73" t="s">
        <v>153</v>
      </c>
      <c r="P120" s="73" t="s">
        <v>154</v>
      </c>
      <c r="Q120" s="73" t="s">
        <v>155</v>
      </c>
      <c r="R120" s="73" t="s">
        <v>156</v>
      </c>
      <c r="S120" s="73" t="s">
        <v>157</v>
      </c>
      <c r="T120" s="74" t="s">
        <v>158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pans="1:65" s="2" customFormat="1" ht="22.95" customHeight="1">
      <c r="A121" s="31"/>
      <c r="B121" s="32"/>
      <c r="C121" s="79" t="s">
        <v>120</v>
      </c>
      <c r="D121" s="33"/>
      <c r="E121" s="33"/>
      <c r="F121" s="33"/>
      <c r="G121" s="33"/>
      <c r="H121" s="33"/>
      <c r="I121" s="33"/>
      <c r="J121" s="163">
        <f>BK121</f>
        <v>0</v>
      </c>
      <c r="K121" s="33"/>
      <c r="L121" s="36"/>
      <c r="M121" s="75"/>
      <c r="N121" s="164"/>
      <c r="O121" s="76"/>
      <c r="P121" s="165">
        <f>P122+P140</f>
        <v>0</v>
      </c>
      <c r="Q121" s="76"/>
      <c r="R121" s="165">
        <f>R122+R140</f>
        <v>8.8579999999999992E-2</v>
      </c>
      <c r="S121" s="76"/>
      <c r="T121" s="166">
        <f>T122+T140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76</v>
      </c>
      <c r="AU121" s="14" t="s">
        <v>121</v>
      </c>
      <c r="BK121" s="167">
        <f>BK122+BK140</f>
        <v>0</v>
      </c>
    </row>
    <row r="122" spans="1:65" s="12" customFormat="1" ht="25.95" customHeight="1">
      <c r="B122" s="168"/>
      <c r="C122" s="169"/>
      <c r="D122" s="170" t="s">
        <v>76</v>
      </c>
      <c r="E122" s="171" t="s">
        <v>272</v>
      </c>
      <c r="F122" s="171" t="s">
        <v>1911</v>
      </c>
      <c r="G122" s="169"/>
      <c r="H122" s="169"/>
      <c r="I122" s="172"/>
      <c r="J122" s="173">
        <f>BK122</f>
        <v>0</v>
      </c>
      <c r="K122" s="169"/>
      <c r="L122" s="174"/>
      <c r="M122" s="175"/>
      <c r="N122" s="176"/>
      <c r="O122" s="176"/>
      <c r="P122" s="177">
        <f>P123+P128</f>
        <v>0</v>
      </c>
      <c r="Q122" s="176"/>
      <c r="R122" s="177">
        <f>R123+R128</f>
        <v>8.8579999999999992E-2</v>
      </c>
      <c r="S122" s="176"/>
      <c r="T122" s="178">
        <f>T123+T128</f>
        <v>0</v>
      </c>
      <c r="AR122" s="179" t="s">
        <v>162</v>
      </c>
      <c r="AT122" s="180" t="s">
        <v>76</v>
      </c>
      <c r="AU122" s="180" t="s">
        <v>77</v>
      </c>
      <c r="AY122" s="179" t="s">
        <v>161</v>
      </c>
      <c r="BK122" s="181">
        <f>BK123+BK128</f>
        <v>0</v>
      </c>
    </row>
    <row r="123" spans="1:65" s="12" customFormat="1" ht="22.95" customHeight="1">
      <c r="B123" s="168"/>
      <c r="C123" s="169"/>
      <c r="D123" s="170" t="s">
        <v>76</v>
      </c>
      <c r="E123" s="182" t="s">
        <v>1912</v>
      </c>
      <c r="F123" s="182" t="s">
        <v>1913</v>
      </c>
      <c r="G123" s="169"/>
      <c r="H123" s="169"/>
      <c r="I123" s="172"/>
      <c r="J123" s="183">
        <f>BK123</f>
        <v>0</v>
      </c>
      <c r="K123" s="169"/>
      <c r="L123" s="174"/>
      <c r="M123" s="175"/>
      <c r="N123" s="176"/>
      <c r="O123" s="176"/>
      <c r="P123" s="177">
        <f>SUM(P124:P127)</f>
        <v>0</v>
      </c>
      <c r="Q123" s="176"/>
      <c r="R123" s="177">
        <f>SUM(R124:R127)</f>
        <v>4.1700000000000001E-2</v>
      </c>
      <c r="S123" s="176"/>
      <c r="T123" s="178">
        <f>SUM(T124:T127)</f>
        <v>0</v>
      </c>
      <c r="AR123" s="179" t="s">
        <v>162</v>
      </c>
      <c r="AT123" s="180" t="s">
        <v>76</v>
      </c>
      <c r="AU123" s="180" t="s">
        <v>85</v>
      </c>
      <c r="AY123" s="179" t="s">
        <v>161</v>
      </c>
      <c r="BK123" s="181">
        <f>SUM(BK124:BK127)</f>
        <v>0</v>
      </c>
    </row>
    <row r="124" spans="1:65" s="2" customFormat="1" ht="21.75" customHeight="1">
      <c r="A124" s="31"/>
      <c r="B124" s="32"/>
      <c r="C124" s="184" t="s">
        <v>85</v>
      </c>
      <c r="D124" s="184" t="s">
        <v>164</v>
      </c>
      <c r="E124" s="185" t="s">
        <v>2305</v>
      </c>
      <c r="F124" s="186" t="s">
        <v>2306</v>
      </c>
      <c r="G124" s="187" t="s">
        <v>244</v>
      </c>
      <c r="H124" s="188">
        <v>150</v>
      </c>
      <c r="I124" s="189"/>
      <c r="J124" s="188">
        <f>ROUND(I124*H124,3)</f>
        <v>0</v>
      </c>
      <c r="K124" s="190"/>
      <c r="L124" s="36"/>
      <c r="M124" s="191" t="s">
        <v>1</v>
      </c>
      <c r="N124" s="192" t="s">
        <v>43</v>
      </c>
      <c r="O124" s="68"/>
      <c r="P124" s="193">
        <f>O124*H124</f>
        <v>0</v>
      </c>
      <c r="Q124" s="193">
        <v>0</v>
      </c>
      <c r="R124" s="193">
        <f>Q124*H124</f>
        <v>0</v>
      </c>
      <c r="S124" s="193">
        <v>0</v>
      </c>
      <c r="T124" s="194">
        <f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5" t="s">
        <v>432</v>
      </c>
      <c r="AT124" s="195" t="s">
        <v>164</v>
      </c>
      <c r="AU124" s="195" t="s">
        <v>169</v>
      </c>
      <c r="AY124" s="14" t="s">
        <v>161</v>
      </c>
      <c r="BE124" s="196">
        <f>IF(N124="základná",J124,0)</f>
        <v>0</v>
      </c>
      <c r="BF124" s="196">
        <f>IF(N124="znížená",J124,0)</f>
        <v>0</v>
      </c>
      <c r="BG124" s="196">
        <f>IF(N124="zákl. prenesená",J124,0)</f>
        <v>0</v>
      </c>
      <c r="BH124" s="196">
        <f>IF(N124="zníž. prenesená",J124,0)</f>
        <v>0</v>
      </c>
      <c r="BI124" s="196">
        <f>IF(N124="nulová",J124,0)</f>
        <v>0</v>
      </c>
      <c r="BJ124" s="14" t="s">
        <v>169</v>
      </c>
      <c r="BK124" s="197">
        <f>ROUND(I124*H124,3)</f>
        <v>0</v>
      </c>
      <c r="BL124" s="14" t="s">
        <v>432</v>
      </c>
      <c r="BM124" s="195" t="s">
        <v>2751</v>
      </c>
    </row>
    <row r="125" spans="1:65" s="2" customFormat="1" ht="21.75" customHeight="1">
      <c r="A125" s="31"/>
      <c r="B125" s="32"/>
      <c r="C125" s="198" t="s">
        <v>169</v>
      </c>
      <c r="D125" s="198" t="s">
        <v>272</v>
      </c>
      <c r="E125" s="199" t="s">
        <v>2308</v>
      </c>
      <c r="F125" s="200" t="s">
        <v>2309</v>
      </c>
      <c r="G125" s="201" t="s">
        <v>244</v>
      </c>
      <c r="H125" s="202">
        <v>162</v>
      </c>
      <c r="I125" s="203"/>
      <c r="J125" s="202">
        <f>ROUND(I125*H125,3)</f>
        <v>0</v>
      </c>
      <c r="K125" s="204"/>
      <c r="L125" s="205"/>
      <c r="M125" s="206" t="s">
        <v>1</v>
      </c>
      <c r="N125" s="207" t="s">
        <v>43</v>
      </c>
      <c r="O125" s="68"/>
      <c r="P125" s="193">
        <f>O125*H125</f>
        <v>0</v>
      </c>
      <c r="Q125" s="193">
        <v>2.5000000000000001E-4</v>
      </c>
      <c r="R125" s="193">
        <f>Q125*H125</f>
        <v>4.0500000000000001E-2</v>
      </c>
      <c r="S125" s="193">
        <v>0</v>
      </c>
      <c r="T125" s="194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5" t="s">
        <v>1590</v>
      </c>
      <c r="AT125" s="195" t="s">
        <v>272</v>
      </c>
      <c r="AU125" s="195" t="s">
        <v>169</v>
      </c>
      <c r="AY125" s="14" t="s">
        <v>161</v>
      </c>
      <c r="BE125" s="196">
        <f>IF(N125="základná",J125,0)</f>
        <v>0</v>
      </c>
      <c r="BF125" s="196">
        <f>IF(N125="znížená",J125,0)</f>
        <v>0</v>
      </c>
      <c r="BG125" s="196">
        <f>IF(N125="zákl. prenesená",J125,0)</f>
        <v>0</v>
      </c>
      <c r="BH125" s="196">
        <f>IF(N125="zníž. prenesená",J125,0)</f>
        <v>0</v>
      </c>
      <c r="BI125" s="196">
        <f>IF(N125="nulová",J125,0)</f>
        <v>0</v>
      </c>
      <c r="BJ125" s="14" t="s">
        <v>169</v>
      </c>
      <c r="BK125" s="197">
        <f>ROUND(I125*H125,3)</f>
        <v>0</v>
      </c>
      <c r="BL125" s="14" t="s">
        <v>432</v>
      </c>
      <c r="BM125" s="195" t="s">
        <v>2752</v>
      </c>
    </row>
    <row r="126" spans="1:65" s="2" customFormat="1" ht="21.75" customHeight="1">
      <c r="A126" s="31"/>
      <c r="B126" s="32"/>
      <c r="C126" s="184" t="s">
        <v>162</v>
      </c>
      <c r="D126" s="184" t="s">
        <v>164</v>
      </c>
      <c r="E126" s="185" t="s">
        <v>1947</v>
      </c>
      <c r="F126" s="186" t="s">
        <v>2753</v>
      </c>
      <c r="G126" s="187" t="s">
        <v>269</v>
      </c>
      <c r="H126" s="188">
        <v>40</v>
      </c>
      <c r="I126" s="189"/>
      <c r="J126" s="188">
        <f>ROUND(I126*H126,3)</f>
        <v>0</v>
      </c>
      <c r="K126" s="190"/>
      <c r="L126" s="36"/>
      <c r="M126" s="191" t="s">
        <v>1</v>
      </c>
      <c r="N126" s="192" t="s">
        <v>43</v>
      </c>
      <c r="O126" s="68"/>
      <c r="P126" s="193">
        <f>O126*H126</f>
        <v>0</v>
      </c>
      <c r="Q126" s="193">
        <v>0</v>
      </c>
      <c r="R126" s="193">
        <f>Q126*H126</f>
        <v>0</v>
      </c>
      <c r="S126" s="193">
        <v>0</v>
      </c>
      <c r="T126" s="194">
        <f>S126*H126</f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5" t="s">
        <v>432</v>
      </c>
      <c r="AT126" s="195" t="s">
        <v>164</v>
      </c>
      <c r="AU126" s="195" t="s">
        <v>169</v>
      </c>
      <c r="AY126" s="14" t="s">
        <v>161</v>
      </c>
      <c r="BE126" s="196">
        <f>IF(N126="základná",J126,0)</f>
        <v>0</v>
      </c>
      <c r="BF126" s="196">
        <f>IF(N126="znížená",J126,0)</f>
        <v>0</v>
      </c>
      <c r="BG126" s="196">
        <f>IF(N126="zákl. prenesená",J126,0)</f>
        <v>0</v>
      </c>
      <c r="BH126" s="196">
        <f>IF(N126="zníž. prenesená",J126,0)</f>
        <v>0</v>
      </c>
      <c r="BI126" s="196">
        <f>IF(N126="nulová",J126,0)</f>
        <v>0</v>
      </c>
      <c r="BJ126" s="14" t="s">
        <v>169</v>
      </c>
      <c r="BK126" s="197">
        <f>ROUND(I126*H126,3)</f>
        <v>0</v>
      </c>
      <c r="BL126" s="14" t="s">
        <v>432</v>
      </c>
      <c r="BM126" s="195" t="s">
        <v>2754</v>
      </c>
    </row>
    <row r="127" spans="1:65" s="2" customFormat="1" ht="21.75" customHeight="1">
      <c r="A127" s="31"/>
      <c r="B127" s="32"/>
      <c r="C127" s="198" t="s">
        <v>168</v>
      </c>
      <c r="D127" s="198" t="s">
        <v>272</v>
      </c>
      <c r="E127" s="199" t="s">
        <v>2755</v>
      </c>
      <c r="F127" s="200" t="s">
        <v>2756</v>
      </c>
      <c r="G127" s="201" t="s">
        <v>269</v>
      </c>
      <c r="H127" s="202">
        <v>40</v>
      </c>
      <c r="I127" s="203"/>
      <c r="J127" s="202">
        <f>ROUND(I127*H127,3)</f>
        <v>0</v>
      </c>
      <c r="K127" s="204"/>
      <c r="L127" s="205"/>
      <c r="M127" s="206" t="s">
        <v>1</v>
      </c>
      <c r="N127" s="207" t="s">
        <v>43</v>
      </c>
      <c r="O127" s="68"/>
      <c r="P127" s="193">
        <f>O127*H127</f>
        <v>0</v>
      </c>
      <c r="Q127" s="193">
        <v>3.0000000000000001E-5</v>
      </c>
      <c r="R127" s="193">
        <f>Q127*H127</f>
        <v>1.2000000000000001E-3</v>
      </c>
      <c r="S127" s="193">
        <v>0</v>
      </c>
      <c r="T127" s="194">
        <f>S127*H127</f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5" t="s">
        <v>703</v>
      </c>
      <c r="AT127" s="195" t="s">
        <v>272</v>
      </c>
      <c r="AU127" s="195" t="s">
        <v>169</v>
      </c>
      <c r="AY127" s="14" t="s">
        <v>161</v>
      </c>
      <c r="BE127" s="196">
        <f>IF(N127="základná",J127,0)</f>
        <v>0</v>
      </c>
      <c r="BF127" s="196">
        <f>IF(N127="znížená",J127,0)</f>
        <v>0</v>
      </c>
      <c r="BG127" s="196">
        <f>IF(N127="zákl. prenesená",J127,0)</f>
        <v>0</v>
      </c>
      <c r="BH127" s="196">
        <f>IF(N127="zníž. prenesená",J127,0)</f>
        <v>0</v>
      </c>
      <c r="BI127" s="196">
        <f>IF(N127="nulová",J127,0)</f>
        <v>0</v>
      </c>
      <c r="BJ127" s="14" t="s">
        <v>169</v>
      </c>
      <c r="BK127" s="197">
        <f>ROUND(I127*H127,3)</f>
        <v>0</v>
      </c>
      <c r="BL127" s="14" t="s">
        <v>703</v>
      </c>
      <c r="BM127" s="195" t="s">
        <v>2757</v>
      </c>
    </row>
    <row r="128" spans="1:65" s="12" customFormat="1" ht="22.95" customHeight="1">
      <c r="B128" s="168"/>
      <c r="C128" s="169"/>
      <c r="D128" s="170" t="s">
        <v>76</v>
      </c>
      <c r="E128" s="182" t="s">
        <v>2758</v>
      </c>
      <c r="F128" s="182" t="s">
        <v>2759</v>
      </c>
      <c r="G128" s="169"/>
      <c r="H128" s="169"/>
      <c r="I128" s="172"/>
      <c r="J128" s="183">
        <f>BK128</f>
        <v>0</v>
      </c>
      <c r="K128" s="169"/>
      <c r="L128" s="174"/>
      <c r="M128" s="175"/>
      <c r="N128" s="176"/>
      <c r="O128" s="176"/>
      <c r="P128" s="177">
        <f>SUM(P129:P139)</f>
        <v>0</v>
      </c>
      <c r="Q128" s="176"/>
      <c r="R128" s="177">
        <f>SUM(R129:R139)</f>
        <v>4.6879999999999998E-2</v>
      </c>
      <c r="S128" s="176"/>
      <c r="T128" s="178">
        <f>SUM(T129:T139)</f>
        <v>0</v>
      </c>
      <c r="AR128" s="179" t="s">
        <v>162</v>
      </c>
      <c r="AT128" s="180" t="s">
        <v>76</v>
      </c>
      <c r="AU128" s="180" t="s">
        <v>85</v>
      </c>
      <c r="AY128" s="179" t="s">
        <v>161</v>
      </c>
      <c r="BK128" s="181">
        <f>SUM(BK129:BK139)</f>
        <v>0</v>
      </c>
    </row>
    <row r="129" spans="1:65" s="2" customFormat="1" ht="16.5" customHeight="1">
      <c r="A129" s="31"/>
      <c r="B129" s="32"/>
      <c r="C129" s="184" t="s">
        <v>183</v>
      </c>
      <c r="D129" s="184" t="s">
        <v>164</v>
      </c>
      <c r="E129" s="185" t="s">
        <v>2760</v>
      </c>
      <c r="F129" s="186" t="s">
        <v>2761</v>
      </c>
      <c r="G129" s="187" t="s">
        <v>269</v>
      </c>
      <c r="H129" s="188">
        <v>40</v>
      </c>
      <c r="I129" s="189"/>
      <c r="J129" s="188">
        <f t="shared" ref="J129:J139" si="0">ROUND(I129*H129,3)</f>
        <v>0</v>
      </c>
      <c r="K129" s="190"/>
      <c r="L129" s="36"/>
      <c r="M129" s="191" t="s">
        <v>1</v>
      </c>
      <c r="N129" s="192" t="s">
        <v>43</v>
      </c>
      <c r="O129" s="68"/>
      <c r="P129" s="193">
        <f t="shared" ref="P129:P139" si="1">O129*H129</f>
        <v>0</v>
      </c>
      <c r="Q129" s="193">
        <v>0</v>
      </c>
      <c r="R129" s="193">
        <f t="shared" ref="R129:R139" si="2">Q129*H129</f>
        <v>0</v>
      </c>
      <c r="S129" s="193">
        <v>0</v>
      </c>
      <c r="T129" s="194">
        <f t="shared" ref="T129:T139" si="3"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5" t="s">
        <v>432</v>
      </c>
      <c r="AT129" s="195" t="s">
        <v>164</v>
      </c>
      <c r="AU129" s="195" t="s">
        <v>169</v>
      </c>
      <c r="AY129" s="14" t="s">
        <v>161</v>
      </c>
      <c r="BE129" s="196">
        <f t="shared" ref="BE129:BE139" si="4">IF(N129="základná",J129,0)</f>
        <v>0</v>
      </c>
      <c r="BF129" s="196">
        <f t="shared" ref="BF129:BF139" si="5">IF(N129="znížená",J129,0)</f>
        <v>0</v>
      </c>
      <c r="BG129" s="196">
        <f t="shared" ref="BG129:BG139" si="6">IF(N129="zákl. prenesená",J129,0)</f>
        <v>0</v>
      </c>
      <c r="BH129" s="196">
        <f t="shared" ref="BH129:BH139" si="7">IF(N129="zníž. prenesená",J129,0)</f>
        <v>0</v>
      </c>
      <c r="BI129" s="196">
        <f t="shared" ref="BI129:BI139" si="8">IF(N129="nulová",J129,0)</f>
        <v>0</v>
      </c>
      <c r="BJ129" s="14" t="s">
        <v>169</v>
      </c>
      <c r="BK129" s="197">
        <f t="shared" ref="BK129:BK139" si="9">ROUND(I129*H129,3)</f>
        <v>0</v>
      </c>
      <c r="BL129" s="14" t="s">
        <v>432</v>
      </c>
      <c r="BM129" s="195" t="s">
        <v>2762</v>
      </c>
    </row>
    <row r="130" spans="1:65" s="2" customFormat="1" ht="33" customHeight="1">
      <c r="A130" s="31"/>
      <c r="B130" s="32"/>
      <c r="C130" s="198" t="s">
        <v>175</v>
      </c>
      <c r="D130" s="198" t="s">
        <v>272</v>
      </c>
      <c r="E130" s="199" t="s">
        <v>2763</v>
      </c>
      <c r="F130" s="200" t="s">
        <v>2764</v>
      </c>
      <c r="G130" s="201" t="s">
        <v>269</v>
      </c>
      <c r="H130" s="202">
        <v>40</v>
      </c>
      <c r="I130" s="203"/>
      <c r="J130" s="202">
        <f t="shared" si="0"/>
        <v>0</v>
      </c>
      <c r="K130" s="204"/>
      <c r="L130" s="205"/>
      <c r="M130" s="206" t="s">
        <v>1</v>
      </c>
      <c r="N130" s="207" t="s">
        <v>43</v>
      </c>
      <c r="O130" s="68"/>
      <c r="P130" s="193">
        <f t="shared" si="1"/>
        <v>0</v>
      </c>
      <c r="Q130" s="193">
        <v>7.5000000000000002E-4</v>
      </c>
      <c r="R130" s="193">
        <f t="shared" si="2"/>
        <v>0.03</v>
      </c>
      <c r="S130" s="193">
        <v>0</v>
      </c>
      <c r="T130" s="194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703</v>
      </c>
      <c r="AT130" s="195" t="s">
        <v>272</v>
      </c>
      <c r="AU130" s="195" t="s">
        <v>169</v>
      </c>
      <c r="AY130" s="14" t="s">
        <v>161</v>
      </c>
      <c r="BE130" s="196">
        <f t="shared" si="4"/>
        <v>0</v>
      </c>
      <c r="BF130" s="196">
        <f t="shared" si="5"/>
        <v>0</v>
      </c>
      <c r="BG130" s="196">
        <f t="shared" si="6"/>
        <v>0</v>
      </c>
      <c r="BH130" s="196">
        <f t="shared" si="7"/>
        <v>0</v>
      </c>
      <c r="BI130" s="196">
        <f t="shared" si="8"/>
        <v>0</v>
      </c>
      <c r="BJ130" s="14" t="s">
        <v>169</v>
      </c>
      <c r="BK130" s="197">
        <f t="shared" si="9"/>
        <v>0</v>
      </c>
      <c r="BL130" s="14" t="s">
        <v>703</v>
      </c>
      <c r="BM130" s="195" t="s">
        <v>2765</v>
      </c>
    </row>
    <row r="131" spans="1:65" s="2" customFormat="1" ht="16.5" customHeight="1">
      <c r="A131" s="31"/>
      <c r="B131" s="32"/>
      <c r="C131" s="184" t="s">
        <v>190</v>
      </c>
      <c r="D131" s="184" t="s">
        <v>164</v>
      </c>
      <c r="E131" s="185" t="s">
        <v>2766</v>
      </c>
      <c r="F131" s="186" t="s">
        <v>2767</v>
      </c>
      <c r="G131" s="187" t="s">
        <v>269</v>
      </c>
      <c r="H131" s="188">
        <v>40</v>
      </c>
      <c r="I131" s="189"/>
      <c r="J131" s="188">
        <f t="shared" si="0"/>
        <v>0</v>
      </c>
      <c r="K131" s="190"/>
      <c r="L131" s="36"/>
      <c r="M131" s="191" t="s">
        <v>1</v>
      </c>
      <c r="N131" s="192" t="s">
        <v>43</v>
      </c>
      <c r="O131" s="68"/>
      <c r="P131" s="193">
        <f t="shared" si="1"/>
        <v>0</v>
      </c>
      <c r="Q131" s="193">
        <v>0</v>
      </c>
      <c r="R131" s="193">
        <f t="shared" si="2"/>
        <v>0</v>
      </c>
      <c r="S131" s="193">
        <v>0</v>
      </c>
      <c r="T131" s="19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432</v>
      </c>
      <c r="AT131" s="195" t="s">
        <v>164</v>
      </c>
      <c r="AU131" s="195" t="s">
        <v>169</v>
      </c>
      <c r="AY131" s="14" t="s">
        <v>161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4" t="s">
        <v>169</v>
      </c>
      <c r="BK131" s="197">
        <f t="shared" si="9"/>
        <v>0</v>
      </c>
      <c r="BL131" s="14" t="s">
        <v>432</v>
      </c>
      <c r="BM131" s="195" t="s">
        <v>2768</v>
      </c>
    </row>
    <row r="132" spans="1:65" s="2" customFormat="1" ht="16.5" customHeight="1">
      <c r="A132" s="31"/>
      <c r="B132" s="32"/>
      <c r="C132" s="184" t="s">
        <v>194</v>
      </c>
      <c r="D132" s="184" t="s">
        <v>164</v>
      </c>
      <c r="E132" s="185" t="s">
        <v>2769</v>
      </c>
      <c r="F132" s="186" t="s">
        <v>2770</v>
      </c>
      <c r="G132" s="187" t="s">
        <v>269</v>
      </c>
      <c r="H132" s="188">
        <v>80</v>
      </c>
      <c r="I132" s="189"/>
      <c r="J132" s="188">
        <f t="shared" si="0"/>
        <v>0</v>
      </c>
      <c r="K132" s="190"/>
      <c r="L132" s="36"/>
      <c r="M132" s="191" t="s">
        <v>1</v>
      </c>
      <c r="N132" s="192" t="s">
        <v>43</v>
      </c>
      <c r="O132" s="68"/>
      <c r="P132" s="193">
        <f t="shared" si="1"/>
        <v>0</v>
      </c>
      <c r="Q132" s="193">
        <v>0</v>
      </c>
      <c r="R132" s="193">
        <f t="shared" si="2"/>
        <v>0</v>
      </c>
      <c r="S132" s="193">
        <v>0</v>
      </c>
      <c r="T132" s="19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432</v>
      </c>
      <c r="AT132" s="195" t="s">
        <v>164</v>
      </c>
      <c r="AU132" s="195" t="s">
        <v>169</v>
      </c>
      <c r="AY132" s="14" t="s">
        <v>161</v>
      </c>
      <c r="BE132" s="196">
        <f t="shared" si="4"/>
        <v>0</v>
      </c>
      <c r="BF132" s="196">
        <f t="shared" si="5"/>
        <v>0</v>
      </c>
      <c r="BG132" s="196">
        <f t="shared" si="6"/>
        <v>0</v>
      </c>
      <c r="BH132" s="196">
        <f t="shared" si="7"/>
        <v>0</v>
      </c>
      <c r="BI132" s="196">
        <f t="shared" si="8"/>
        <v>0</v>
      </c>
      <c r="BJ132" s="14" t="s">
        <v>169</v>
      </c>
      <c r="BK132" s="197">
        <f t="shared" si="9"/>
        <v>0</v>
      </c>
      <c r="BL132" s="14" t="s">
        <v>432</v>
      </c>
      <c r="BM132" s="195" t="s">
        <v>2771</v>
      </c>
    </row>
    <row r="133" spans="1:65" s="2" customFormat="1" ht="16.5" customHeight="1">
      <c r="A133" s="31"/>
      <c r="B133" s="32"/>
      <c r="C133" s="198" t="s">
        <v>198</v>
      </c>
      <c r="D133" s="198" t="s">
        <v>272</v>
      </c>
      <c r="E133" s="199" t="s">
        <v>2772</v>
      </c>
      <c r="F133" s="200" t="s">
        <v>2773</v>
      </c>
      <c r="G133" s="201" t="s">
        <v>269</v>
      </c>
      <c r="H133" s="202">
        <v>80</v>
      </c>
      <c r="I133" s="203"/>
      <c r="J133" s="202">
        <f t="shared" si="0"/>
        <v>0</v>
      </c>
      <c r="K133" s="204"/>
      <c r="L133" s="205"/>
      <c r="M133" s="206" t="s">
        <v>1</v>
      </c>
      <c r="N133" s="207" t="s">
        <v>43</v>
      </c>
      <c r="O133" s="68"/>
      <c r="P133" s="193">
        <f t="shared" si="1"/>
        <v>0</v>
      </c>
      <c r="Q133" s="193">
        <v>1E-4</v>
      </c>
      <c r="R133" s="193">
        <f t="shared" si="2"/>
        <v>8.0000000000000002E-3</v>
      </c>
      <c r="S133" s="193">
        <v>0</v>
      </c>
      <c r="T133" s="19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703</v>
      </c>
      <c r="AT133" s="195" t="s">
        <v>272</v>
      </c>
      <c r="AU133" s="195" t="s">
        <v>169</v>
      </c>
      <c r="AY133" s="14" t="s">
        <v>161</v>
      </c>
      <c r="BE133" s="196">
        <f t="shared" si="4"/>
        <v>0</v>
      </c>
      <c r="BF133" s="196">
        <f t="shared" si="5"/>
        <v>0</v>
      </c>
      <c r="BG133" s="196">
        <f t="shared" si="6"/>
        <v>0</v>
      </c>
      <c r="BH133" s="196">
        <f t="shared" si="7"/>
        <v>0</v>
      </c>
      <c r="BI133" s="196">
        <f t="shared" si="8"/>
        <v>0</v>
      </c>
      <c r="BJ133" s="14" t="s">
        <v>169</v>
      </c>
      <c r="BK133" s="197">
        <f t="shared" si="9"/>
        <v>0</v>
      </c>
      <c r="BL133" s="14" t="s">
        <v>703</v>
      </c>
      <c r="BM133" s="195" t="s">
        <v>2774</v>
      </c>
    </row>
    <row r="134" spans="1:65" s="2" customFormat="1" ht="16.5" customHeight="1">
      <c r="A134" s="31"/>
      <c r="B134" s="32"/>
      <c r="C134" s="184" t="s">
        <v>202</v>
      </c>
      <c r="D134" s="184" t="s">
        <v>164</v>
      </c>
      <c r="E134" s="185" t="s">
        <v>2775</v>
      </c>
      <c r="F134" s="186" t="s">
        <v>2776</v>
      </c>
      <c r="G134" s="187" t="s">
        <v>269</v>
      </c>
      <c r="H134" s="188">
        <v>80</v>
      </c>
      <c r="I134" s="189"/>
      <c r="J134" s="188">
        <f t="shared" si="0"/>
        <v>0</v>
      </c>
      <c r="K134" s="190"/>
      <c r="L134" s="36"/>
      <c r="M134" s="191" t="s">
        <v>1</v>
      </c>
      <c r="N134" s="192" t="s">
        <v>43</v>
      </c>
      <c r="O134" s="68"/>
      <c r="P134" s="193">
        <f t="shared" si="1"/>
        <v>0</v>
      </c>
      <c r="Q134" s="193">
        <v>0</v>
      </c>
      <c r="R134" s="193">
        <f t="shared" si="2"/>
        <v>0</v>
      </c>
      <c r="S134" s="193">
        <v>0</v>
      </c>
      <c r="T134" s="19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432</v>
      </c>
      <c r="AT134" s="195" t="s">
        <v>164</v>
      </c>
      <c r="AU134" s="195" t="s">
        <v>169</v>
      </c>
      <c r="AY134" s="14" t="s">
        <v>161</v>
      </c>
      <c r="BE134" s="196">
        <f t="shared" si="4"/>
        <v>0</v>
      </c>
      <c r="BF134" s="196">
        <f t="shared" si="5"/>
        <v>0</v>
      </c>
      <c r="BG134" s="196">
        <f t="shared" si="6"/>
        <v>0</v>
      </c>
      <c r="BH134" s="196">
        <f t="shared" si="7"/>
        <v>0</v>
      </c>
      <c r="BI134" s="196">
        <f t="shared" si="8"/>
        <v>0</v>
      </c>
      <c r="BJ134" s="14" t="s">
        <v>169</v>
      </c>
      <c r="BK134" s="197">
        <f t="shared" si="9"/>
        <v>0</v>
      </c>
      <c r="BL134" s="14" t="s">
        <v>432</v>
      </c>
      <c r="BM134" s="195" t="s">
        <v>2777</v>
      </c>
    </row>
    <row r="135" spans="1:65" s="2" customFormat="1" ht="33" customHeight="1">
      <c r="A135" s="31"/>
      <c r="B135" s="32"/>
      <c r="C135" s="198" t="s">
        <v>206</v>
      </c>
      <c r="D135" s="198" t="s">
        <v>272</v>
      </c>
      <c r="E135" s="199" t="s">
        <v>2778</v>
      </c>
      <c r="F135" s="200" t="s">
        <v>2779</v>
      </c>
      <c r="G135" s="201" t="s">
        <v>269</v>
      </c>
      <c r="H135" s="202">
        <v>80</v>
      </c>
      <c r="I135" s="203"/>
      <c r="J135" s="202">
        <f t="shared" si="0"/>
        <v>0</v>
      </c>
      <c r="K135" s="204"/>
      <c r="L135" s="205"/>
      <c r="M135" s="206" t="s">
        <v>1</v>
      </c>
      <c r="N135" s="207" t="s">
        <v>43</v>
      </c>
      <c r="O135" s="68"/>
      <c r="P135" s="193">
        <f t="shared" si="1"/>
        <v>0</v>
      </c>
      <c r="Q135" s="193">
        <v>3.0000000000000001E-5</v>
      </c>
      <c r="R135" s="193">
        <f t="shared" si="2"/>
        <v>2.4000000000000002E-3</v>
      </c>
      <c r="S135" s="193">
        <v>0</v>
      </c>
      <c r="T135" s="19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703</v>
      </c>
      <c r="AT135" s="195" t="s">
        <v>272</v>
      </c>
      <c r="AU135" s="195" t="s">
        <v>169</v>
      </c>
      <c r="AY135" s="14" t="s">
        <v>161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14" t="s">
        <v>169</v>
      </c>
      <c r="BK135" s="197">
        <f t="shared" si="9"/>
        <v>0</v>
      </c>
      <c r="BL135" s="14" t="s">
        <v>703</v>
      </c>
      <c r="BM135" s="195" t="s">
        <v>2780</v>
      </c>
    </row>
    <row r="136" spans="1:65" s="2" customFormat="1" ht="16.5" customHeight="1">
      <c r="A136" s="31"/>
      <c r="B136" s="32"/>
      <c r="C136" s="184" t="s">
        <v>210</v>
      </c>
      <c r="D136" s="184" t="s">
        <v>164</v>
      </c>
      <c r="E136" s="185" t="s">
        <v>2781</v>
      </c>
      <c r="F136" s="186" t="s">
        <v>2782</v>
      </c>
      <c r="G136" s="187" t="s">
        <v>244</v>
      </c>
      <c r="H136" s="188">
        <v>150</v>
      </c>
      <c r="I136" s="189"/>
      <c r="J136" s="188">
        <f t="shared" si="0"/>
        <v>0</v>
      </c>
      <c r="K136" s="190"/>
      <c r="L136" s="36"/>
      <c r="M136" s="191" t="s">
        <v>1</v>
      </c>
      <c r="N136" s="192" t="s">
        <v>43</v>
      </c>
      <c r="O136" s="68"/>
      <c r="P136" s="193">
        <f t="shared" si="1"/>
        <v>0</v>
      </c>
      <c r="Q136" s="193">
        <v>0</v>
      </c>
      <c r="R136" s="193">
        <f t="shared" si="2"/>
        <v>0</v>
      </c>
      <c r="S136" s="193">
        <v>0</v>
      </c>
      <c r="T136" s="19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432</v>
      </c>
      <c r="AT136" s="195" t="s">
        <v>164</v>
      </c>
      <c r="AU136" s="195" t="s">
        <v>169</v>
      </c>
      <c r="AY136" s="14" t="s">
        <v>161</v>
      </c>
      <c r="BE136" s="196">
        <f t="shared" si="4"/>
        <v>0</v>
      </c>
      <c r="BF136" s="196">
        <f t="shared" si="5"/>
        <v>0</v>
      </c>
      <c r="BG136" s="196">
        <f t="shared" si="6"/>
        <v>0</v>
      </c>
      <c r="BH136" s="196">
        <f t="shared" si="7"/>
        <v>0</v>
      </c>
      <c r="BI136" s="196">
        <f t="shared" si="8"/>
        <v>0</v>
      </c>
      <c r="BJ136" s="14" t="s">
        <v>169</v>
      </c>
      <c r="BK136" s="197">
        <f t="shared" si="9"/>
        <v>0</v>
      </c>
      <c r="BL136" s="14" t="s">
        <v>432</v>
      </c>
      <c r="BM136" s="195" t="s">
        <v>2783</v>
      </c>
    </row>
    <row r="137" spans="1:65" s="2" customFormat="1" ht="16.5" customHeight="1">
      <c r="A137" s="31"/>
      <c r="B137" s="32"/>
      <c r="C137" s="198" t="s">
        <v>214</v>
      </c>
      <c r="D137" s="198" t="s">
        <v>272</v>
      </c>
      <c r="E137" s="199" t="s">
        <v>2784</v>
      </c>
      <c r="F137" s="200" t="s">
        <v>2785</v>
      </c>
      <c r="G137" s="201" t="s">
        <v>244</v>
      </c>
      <c r="H137" s="202">
        <v>162</v>
      </c>
      <c r="I137" s="203"/>
      <c r="J137" s="202">
        <f t="shared" si="0"/>
        <v>0</v>
      </c>
      <c r="K137" s="204"/>
      <c r="L137" s="205"/>
      <c r="M137" s="206" t="s">
        <v>1</v>
      </c>
      <c r="N137" s="207" t="s">
        <v>43</v>
      </c>
      <c r="O137" s="68"/>
      <c r="P137" s="193">
        <f t="shared" si="1"/>
        <v>0</v>
      </c>
      <c r="Q137" s="193">
        <v>4.0000000000000003E-5</v>
      </c>
      <c r="R137" s="193">
        <f t="shared" si="2"/>
        <v>6.4800000000000005E-3</v>
      </c>
      <c r="S137" s="193">
        <v>0</v>
      </c>
      <c r="T137" s="19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1590</v>
      </c>
      <c r="AT137" s="195" t="s">
        <v>272</v>
      </c>
      <c r="AU137" s="195" t="s">
        <v>169</v>
      </c>
      <c r="AY137" s="14" t="s">
        <v>161</v>
      </c>
      <c r="BE137" s="196">
        <f t="shared" si="4"/>
        <v>0</v>
      </c>
      <c r="BF137" s="196">
        <f t="shared" si="5"/>
        <v>0</v>
      </c>
      <c r="BG137" s="196">
        <f t="shared" si="6"/>
        <v>0</v>
      </c>
      <c r="BH137" s="196">
        <f t="shared" si="7"/>
        <v>0</v>
      </c>
      <c r="BI137" s="196">
        <f t="shared" si="8"/>
        <v>0</v>
      </c>
      <c r="BJ137" s="14" t="s">
        <v>169</v>
      </c>
      <c r="BK137" s="197">
        <f t="shared" si="9"/>
        <v>0</v>
      </c>
      <c r="BL137" s="14" t="s">
        <v>432</v>
      </c>
      <c r="BM137" s="195" t="s">
        <v>2786</v>
      </c>
    </row>
    <row r="138" spans="1:65" s="2" customFormat="1" ht="16.5" customHeight="1">
      <c r="A138" s="31"/>
      <c r="B138" s="32"/>
      <c r="C138" s="184" t="s">
        <v>218</v>
      </c>
      <c r="D138" s="184" t="s">
        <v>164</v>
      </c>
      <c r="E138" s="185" t="s">
        <v>2787</v>
      </c>
      <c r="F138" s="186" t="s">
        <v>2788</v>
      </c>
      <c r="G138" s="187" t="s">
        <v>418</v>
      </c>
      <c r="H138" s="188">
        <v>20</v>
      </c>
      <c r="I138" s="189"/>
      <c r="J138" s="188">
        <f t="shared" si="0"/>
        <v>0</v>
      </c>
      <c r="K138" s="190"/>
      <c r="L138" s="36"/>
      <c r="M138" s="191" t="s">
        <v>1</v>
      </c>
      <c r="N138" s="192" t="s">
        <v>43</v>
      </c>
      <c r="O138" s="68"/>
      <c r="P138" s="193">
        <f t="shared" si="1"/>
        <v>0</v>
      </c>
      <c r="Q138" s="193">
        <v>0</v>
      </c>
      <c r="R138" s="193">
        <f t="shared" si="2"/>
        <v>0</v>
      </c>
      <c r="S138" s="193">
        <v>0</v>
      </c>
      <c r="T138" s="19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432</v>
      </c>
      <c r="AT138" s="195" t="s">
        <v>164</v>
      </c>
      <c r="AU138" s="195" t="s">
        <v>169</v>
      </c>
      <c r="AY138" s="14" t="s">
        <v>161</v>
      </c>
      <c r="BE138" s="196">
        <f t="shared" si="4"/>
        <v>0</v>
      </c>
      <c r="BF138" s="196">
        <f t="shared" si="5"/>
        <v>0</v>
      </c>
      <c r="BG138" s="196">
        <f t="shared" si="6"/>
        <v>0</v>
      </c>
      <c r="BH138" s="196">
        <f t="shared" si="7"/>
        <v>0</v>
      </c>
      <c r="BI138" s="196">
        <f t="shared" si="8"/>
        <v>0</v>
      </c>
      <c r="BJ138" s="14" t="s">
        <v>169</v>
      </c>
      <c r="BK138" s="197">
        <f t="shared" si="9"/>
        <v>0</v>
      </c>
      <c r="BL138" s="14" t="s">
        <v>432</v>
      </c>
      <c r="BM138" s="195" t="s">
        <v>2789</v>
      </c>
    </row>
    <row r="139" spans="1:65" s="2" customFormat="1" ht="16.5" customHeight="1">
      <c r="A139" s="31"/>
      <c r="B139" s="32"/>
      <c r="C139" s="184" t="s">
        <v>222</v>
      </c>
      <c r="D139" s="184" t="s">
        <v>164</v>
      </c>
      <c r="E139" s="185" t="s">
        <v>2790</v>
      </c>
      <c r="F139" s="186" t="s">
        <v>2791</v>
      </c>
      <c r="G139" s="187" t="s">
        <v>2792</v>
      </c>
      <c r="H139" s="188">
        <v>120</v>
      </c>
      <c r="I139" s="189"/>
      <c r="J139" s="188">
        <f t="shared" si="0"/>
        <v>0</v>
      </c>
      <c r="K139" s="190"/>
      <c r="L139" s="36"/>
      <c r="M139" s="191" t="s">
        <v>1</v>
      </c>
      <c r="N139" s="192" t="s">
        <v>43</v>
      </c>
      <c r="O139" s="68"/>
      <c r="P139" s="193">
        <f t="shared" si="1"/>
        <v>0</v>
      </c>
      <c r="Q139" s="193">
        <v>0</v>
      </c>
      <c r="R139" s="193">
        <f t="shared" si="2"/>
        <v>0</v>
      </c>
      <c r="S139" s="193">
        <v>0</v>
      </c>
      <c r="T139" s="194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5" t="s">
        <v>432</v>
      </c>
      <c r="AT139" s="195" t="s">
        <v>164</v>
      </c>
      <c r="AU139" s="195" t="s">
        <v>169</v>
      </c>
      <c r="AY139" s="14" t="s">
        <v>161</v>
      </c>
      <c r="BE139" s="196">
        <f t="shared" si="4"/>
        <v>0</v>
      </c>
      <c r="BF139" s="196">
        <f t="shared" si="5"/>
        <v>0</v>
      </c>
      <c r="BG139" s="196">
        <f t="shared" si="6"/>
        <v>0</v>
      </c>
      <c r="BH139" s="196">
        <f t="shared" si="7"/>
        <v>0</v>
      </c>
      <c r="BI139" s="196">
        <f t="shared" si="8"/>
        <v>0</v>
      </c>
      <c r="BJ139" s="14" t="s">
        <v>169</v>
      </c>
      <c r="BK139" s="197">
        <f t="shared" si="9"/>
        <v>0</v>
      </c>
      <c r="BL139" s="14" t="s">
        <v>432</v>
      </c>
      <c r="BM139" s="195" t="s">
        <v>2793</v>
      </c>
    </row>
    <row r="140" spans="1:65" s="12" customFormat="1" ht="25.95" customHeight="1">
      <c r="B140" s="168"/>
      <c r="C140" s="169"/>
      <c r="D140" s="170" t="s">
        <v>76</v>
      </c>
      <c r="E140" s="171" t="s">
        <v>725</v>
      </c>
      <c r="F140" s="171" t="s">
        <v>726</v>
      </c>
      <c r="G140" s="169"/>
      <c r="H140" s="169"/>
      <c r="I140" s="172"/>
      <c r="J140" s="173">
        <f>BK140</f>
        <v>0</v>
      </c>
      <c r="K140" s="169"/>
      <c r="L140" s="174"/>
      <c r="M140" s="175"/>
      <c r="N140" s="176"/>
      <c r="O140" s="176"/>
      <c r="P140" s="177">
        <f>P141</f>
        <v>0</v>
      </c>
      <c r="Q140" s="176"/>
      <c r="R140" s="177">
        <f>R141</f>
        <v>0</v>
      </c>
      <c r="S140" s="176"/>
      <c r="T140" s="178">
        <f>T141</f>
        <v>0</v>
      </c>
      <c r="AR140" s="179" t="s">
        <v>183</v>
      </c>
      <c r="AT140" s="180" t="s">
        <v>76</v>
      </c>
      <c r="AU140" s="180" t="s">
        <v>77</v>
      </c>
      <c r="AY140" s="179" t="s">
        <v>161</v>
      </c>
      <c r="BK140" s="181">
        <f>BK141</f>
        <v>0</v>
      </c>
    </row>
    <row r="141" spans="1:65" s="12" customFormat="1" ht="22.95" customHeight="1">
      <c r="B141" s="168"/>
      <c r="C141" s="169"/>
      <c r="D141" s="170" t="s">
        <v>76</v>
      </c>
      <c r="E141" s="182" t="s">
        <v>727</v>
      </c>
      <c r="F141" s="182" t="s">
        <v>728</v>
      </c>
      <c r="G141" s="169"/>
      <c r="H141" s="169"/>
      <c r="I141" s="172"/>
      <c r="J141" s="183">
        <f>BK141</f>
        <v>0</v>
      </c>
      <c r="K141" s="169"/>
      <c r="L141" s="174"/>
      <c r="M141" s="175"/>
      <c r="N141" s="176"/>
      <c r="O141" s="176"/>
      <c r="P141" s="177">
        <f>P142</f>
        <v>0</v>
      </c>
      <c r="Q141" s="176"/>
      <c r="R141" s="177">
        <f>R142</f>
        <v>0</v>
      </c>
      <c r="S141" s="176"/>
      <c r="T141" s="178">
        <f>T142</f>
        <v>0</v>
      </c>
      <c r="AR141" s="179" t="s">
        <v>183</v>
      </c>
      <c r="AT141" s="180" t="s">
        <v>76</v>
      </c>
      <c r="AU141" s="180" t="s">
        <v>85</v>
      </c>
      <c r="AY141" s="179" t="s">
        <v>161</v>
      </c>
      <c r="BK141" s="181">
        <f>BK142</f>
        <v>0</v>
      </c>
    </row>
    <row r="142" spans="1:65" s="2" customFormat="1" ht="21.75" customHeight="1">
      <c r="A142" s="31"/>
      <c r="B142" s="32"/>
      <c r="C142" s="184" t="s">
        <v>226</v>
      </c>
      <c r="D142" s="184" t="s">
        <v>164</v>
      </c>
      <c r="E142" s="185" t="s">
        <v>730</v>
      </c>
      <c r="F142" s="186" t="s">
        <v>731</v>
      </c>
      <c r="G142" s="187" t="s">
        <v>418</v>
      </c>
      <c r="H142" s="188">
        <v>1</v>
      </c>
      <c r="I142" s="189"/>
      <c r="J142" s="188">
        <f>ROUND(I142*H142,3)</f>
        <v>0</v>
      </c>
      <c r="K142" s="190"/>
      <c r="L142" s="36"/>
      <c r="M142" s="213" t="s">
        <v>1</v>
      </c>
      <c r="N142" s="214" t="s">
        <v>43</v>
      </c>
      <c r="O142" s="215"/>
      <c r="P142" s="216">
        <f>O142*H142</f>
        <v>0</v>
      </c>
      <c r="Q142" s="216">
        <v>0</v>
      </c>
      <c r="R142" s="216">
        <f>Q142*H142</f>
        <v>0</v>
      </c>
      <c r="S142" s="216">
        <v>0</v>
      </c>
      <c r="T142" s="217">
        <f>S142*H142</f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5" t="s">
        <v>732</v>
      </c>
      <c r="AT142" s="195" t="s">
        <v>164</v>
      </c>
      <c r="AU142" s="195" t="s">
        <v>169</v>
      </c>
      <c r="AY142" s="14" t="s">
        <v>161</v>
      </c>
      <c r="BE142" s="196">
        <f>IF(N142="základná",J142,0)</f>
        <v>0</v>
      </c>
      <c r="BF142" s="196">
        <f>IF(N142="znížená",J142,0)</f>
        <v>0</v>
      </c>
      <c r="BG142" s="196">
        <f>IF(N142="zákl. prenesená",J142,0)</f>
        <v>0</v>
      </c>
      <c r="BH142" s="196">
        <f>IF(N142="zníž. prenesená",J142,0)</f>
        <v>0</v>
      </c>
      <c r="BI142" s="196">
        <f>IF(N142="nulová",J142,0)</f>
        <v>0</v>
      </c>
      <c r="BJ142" s="14" t="s">
        <v>169</v>
      </c>
      <c r="BK142" s="197">
        <f>ROUND(I142*H142,3)</f>
        <v>0</v>
      </c>
      <c r="BL142" s="14" t="s">
        <v>732</v>
      </c>
      <c r="BM142" s="195" t="s">
        <v>2794</v>
      </c>
    </row>
    <row r="143" spans="1:65" s="2" customFormat="1" ht="6.9" customHeight="1">
      <c r="A143" s="31"/>
      <c r="B143" s="51"/>
      <c r="C143" s="52"/>
      <c r="D143" s="52"/>
      <c r="E143" s="52"/>
      <c r="F143" s="52"/>
      <c r="G143" s="52"/>
      <c r="H143" s="52"/>
      <c r="I143" s="52"/>
      <c r="J143" s="52"/>
      <c r="K143" s="52"/>
      <c r="L143" s="36"/>
      <c r="M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</row>
  </sheetData>
  <sheetProtection algorithmName="SHA-512" hashValue="pvqjg+IIIviVqTyT/F3eQAFUU0X1HRTSsyBQ2pf8ixcWewBSDG+d/Z03aug5cKp9VjNDOXb6xLDK8zWog6I1/g==" saltValue="LpogAZoVTQcmaMen48ObunFR3k5u6sF1aFgipyFd4obBmOSV/aPgv6EkpncfRluTnzeBhnnH2Tr0JzZEk4WnAg==" spinCount="100000" sheet="1" objects="1" scenarios="1" formatColumns="0" formatRows="0" autoFilter="0"/>
  <autoFilter ref="C120:K142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55"/>
  <sheetViews>
    <sheetView showGridLines="0" workbookViewId="0"/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2" spans="1:46" s="1" customFormat="1" ht="36.9" customHeight="1"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AT2" s="14" t="s">
        <v>107</v>
      </c>
    </row>
    <row r="3" spans="1:46" s="1" customFormat="1" ht="6.9" customHeight="1">
      <c r="B3" s="105"/>
      <c r="C3" s="106"/>
      <c r="D3" s="106"/>
      <c r="E3" s="106"/>
      <c r="F3" s="106"/>
      <c r="G3" s="106"/>
      <c r="H3" s="106"/>
      <c r="I3" s="106"/>
      <c r="J3" s="106"/>
      <c r="K3" s="106"/>
      <c r="L3" s="17"/>
      <c r="AT3" s="14" t="s">
        <v>77</v>
      </c>
    </row>
    <row r="4" spans="1:46" s="1" customFormat="1" ht="24.9" customHeight="1">
      <c r="B4" s="17"/>
      <c r="D4" s="107" t="s">
        <v>114</v>
      </c>
      <c r="L4" s="17"/>
      <c r="M4" s="108" t="s">
        <v>9</v>
      </c>
      <c r="AT4" s="14" t="s">
        <v>4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109" t="s">
        <v>14</v>
      </c>
      <c r="L6" s="17"/>
    </row>
    <row r="7" spans="1:46" s="1" customFormat="1" ht="16.5" customHeight="1">
      <c r="B7" s="17"/>
      <c r="E7" s="263" t="str">
        <f>'Rekapitulácia stavby'!K6</f>
        <v>Multifunkčné vysokošpecializované pracovisko Liptovský Hrádok</v>
      </c>
      <c r="F7" s="264"/>
      <c r="G7" s="264"/>
      <c r="H7" s="264"/>
      <c r="L7" s="17"/>
    </row>
    <row r="8" spans="1:46" s="2" customFormat="1" ht="12" customHeight="1">
      <c r="A8" s="31"/>
      <c r="B8" s="36"/>
      <c r="C8" s="31"/>
      <c r="D8" s="109" t="s">
        <v>115</v>
      </c>
      <c r="E8" s="31"/>
      <c r="F8" s="31"/>
      <c r="G8" s="31"/>
      <c r="H8" s="31"/>
      <c r="I8" s="31"/>
      <c r="J8" s="31"/>
      <c r="K8" s="31"/>
      <c r="L8" s="48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6"/>
      <c r="C9" s="31"/>
      <c r="D9" s="31"/>
      <c r="E9" s="265" t="s">
        <v>2795</v>
      </c>
      <c r="F9" s="266"/>
      <c r="G9" s="266"/>
      <c r="H9" s="266"/>
      <c r="I9" s="31"/>
      <c r="J9" s="31"/>
      <c r="K9" s="31"/>
      <c r="L9" s="48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>
      <c r="A10" s="31"/>
      <c r="B10" s="36"/>
      <c r="C10" s="31"/>
      <c r="D10" s="31"/>
      <c r="E10" s="31"/>
      <c r="F10" s="31"/>
      <c r="G10" s="31"/>
      <c r="H10" s="31"/>
      <c r="I10" s="31"/>
      <c r="J10" s="31"/>
      <c r="K10" s="31"/>
      <c r="L10" s="48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6"/>
      <c r="C11" s="31"/>
      <c r="D11" s="109" t="s">
        <v>16</v>
      </c>
      <c r="E11" s="31"/>
      <c r="F11" s="110" t="s">
        <v>1</v>
      </c>
      <c r="G11" s="31"/>
      <c r="H11" s="31"/>
      <c r="I11" s="109" t="s">
        <v>17</v>
      </c>
      <c r="J11" s="110" t="s">
        <v>1</v>
      </c>
      <c r="K11" s="31"/>
      <c r="L11" s="48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6"/>
      <c r="C12" s="31"/>
      <c r="D12" s="109" t="s">
        <v>18</v>
      </c>
      <c r="E12" s="31"/>
      <c r="F12" s="110" t="s">
        <v>19</v>
      </c>
      <c r="G12" s="31"/>
      <c r="H12" s="31"/>
      <c r="I12" s="109" t="s">
        <v>20</v>
      </c>
      <c r="J12" s="111">
        <f>'Rekapitulácia stavby'!AN8</f>
        <v>44381</v>
      </c>
      <c r="K12" s="31"/>
      <c r="L12" s="48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95" customHeight="1">
      <c r="A13" s="31"/>
      <c r="B13" s="36"/>
      <c r="C13" s="31"/>
      <c r="D13" s="31"/>
      <c r="E13" s="31"/>
      <c r="F13" s="31"/>
      <c r="G13" s="31"/>
      <c r="H13" s="31"/>
      <c r="I13" s="31"/>
      <c r="J13" s="31"/>
      <c r="K13" s="31"/>
      <c r="L13" s="48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6"/>
      <c r="C14" s="31"/>
      <c r="D14" s="109" t="s">
        <v>21</v>
      </c>
      <c r="E14" s="31"/>
      <c r="F14" s="31"/>
      <c r="G14" s="31"/>
      <c r="H14" s="31"/>
      <c r="I14" s="109" t="s">
        <v>22</v>
      </c>
      <c r="J14" s="110" t="s">
        <v>1</v>
      </c>
      <c r="K14" s="31"/>
      <c r="L14" s="48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6"/>
      <c r="C15" s="31"/>
      <c r="D15" s="31"/>
      <c r="E15" s="110" t="s">
        <v>23</v>
      </c>
      <c r="F15" s="31"/>
      <c r="G15" s="31"/>
      <c r="H15" s="31"/>
      <c r="I15" s="109" t="s">
        <v>24</v>
      </c>
      <c r="J15" s="110" t="s">
        <v>1</v>
      </c>
      <c r="K15" s="31"/>
      <c r="L15" s="48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6.9" customHeight="1">
      <c r="A16" s="31"/>
      <c r="B16" s="36"/>
      <c r="C16" s="31"/>
      <c r="D16" s="31"/>
      <c r="E16" s="31"/>
      <c r="F16" s="31"/>
      <c r="G16" s="31"/>
      <c r="H16" s="31"/>
      <c r="I16" s="31"/>
      <c r="J16" s="31"/>
      <c r="K16" s="31"/>
      <c r="L16" s="48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6"/>
      <c r="C17" s="31"/>
      <c r="D17" s="109" t="s">
        <v>25</v>
      </c>
      <c r="E17" s="31"/>
      <c r="F17" s="31"/>
      <c r="G17" s="31"/>
      <c r="H17" s="31"/>
      <c r="I17" s="109" t="s">
        <v>22</v>
      </c>
      <c r="J17" s="27" t="str">
        <f>'Rekapitulácia stavby'!AN13</f>
        <v>Vyplň údaj</v>
      </c>
      <c r="K17" s="31"/>
      <c r="L17" s="48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6"/>
      <c r="C18" s="31"/>
      <c r="D18" s="31"/>
      <c r="E18" s="267" t="str">
        <f>'Rekapitulácia stavby'!E14</f>
        <v>Vyplň údaj</v>
      </c>
      <c r="F18" s="268"/>
      <c r="G18" s="268"/>
      <c r="H18" s="268"/>
      <c r="I18" s="109" t="s">
        <v>24</v>
      </c>
      <c r="J18" s="27" t="str">
        <f>'Rekapitulácia stavby'!AN14</f>
        <v>Vyplň údaj</v>
      </c>
      <c r="K18" s="31"/>
      <c r="L18" s="48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6.9" customHeight="1">
      <c r="A19" s="31"/>
      <c r="B19" s="36"/>
      <c r="C19" s="31"/>
      <c r="D19" s="31"/>
      <c r="E19" s="31"/>
      <c r="F19" s="31"/>
      <c r="G19" s="31"/>
      <c r="H19" s="31"/>
      <c r="I19" s="31"/>
      <c r="J19" s="31"/>
      <c r="K19" s="31"/>
      <c r="L19" s="48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6"/>
      <c r="C20" s="31"/>
      <c r="D20" s="109" t="s">
        <v>27</v>
      </c>
      <c r="E20" s="31"/>
      <c r="F20" s="31"/>
      <c r="G20" s="31"/>
      <c r="H20" s="31"/>
      <c r="I20" s="109" t="s">
        <v>22</v>
      </c>
      <c r="J20" s="110" t="s">
        <v>28</v>
      </c>
      <c r="K20" s="31"/>
      <c r="L20" s="48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6"/>
      <c r="C21" s="31"/>
      <c r="D21" s="31"/>
      <c r="E21" s="110" t="s">
        <v>29</v>
      </c>
      <c r="F21" s="31"/>
      <c r="G21" s="31"/>
      <c r="H21" s="31"/>
      <c r="I21" s="109" t="s">
        <v>24</v>
      </c>
      <c r="J21" s="110" t="s">
        <v>30</v>
      </c>
      <c r="K21" s="31"/>
      <c r="L21" s="48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6.9" customHeight="1">
      <c r="A22" s="31"/>
      <c r="B22" s="36"/>
      <c r="C22" s="31"/>
      <c r="D22" s="31"/>
      <c r="E22" s="31"/>
      <c r="F22" s="31"/>
      <c r="G22" s="31"/>
      <c r="H22" s="31"/>
      <c r="I22" s="31"/>
      <c r="J22" s="31"/>
      <c r="K22" s="31"/>
      <c r="L22" s="48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6"/>
      <c r="C23" s="31"/>
      <c r="D23" s="109" t="s">
        <v>33</v>
      </c>
      <c r="E23" s="31"/>
      <c r="F23" s="31"/>
      <c r="G23" s="31"/>
      <c r="H23" s="31"/>
      <c r="I23" s="109" t="s">
        <v>22</v>
      </c>
      <c r="J23" s="110" t="s">
        <v>34</v>
      </c>
      <c r="K23" s="31"/>
      <c r="L23" s="48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6"/>
      <c r="C24" s="31"/>
      <c r="D24" s="31"/>
      <c r="E24" s="110" t="s">
        <v>35</v>
      </c>
      <c r="F24" s="31"/>
      <c r="G24" s="31"/>
      <c r="H24" s="31"/>
      <c r="I24" s="109" t="s">
        <v>24</v>
      </c>
      <c r="J24" s="110" t="s">
        <v>1</v>
      </c>
      <c r="K24" s="31"/>
      <c r="L24" s="48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6.9" customHeight="1">
      <c r="A25" s="31"/>
      <c r="B25" s="36"/>
      <c r="C25" s="31"/>
      <c r="D25" s="31"/>
      <c r="E25" s="31"/>
      <c r="F25" s="31"/>
      <c r="G25" s="31"/>
      <c r="H25" s="31"/>
      <c r="I25" s="31"/>
      <c r="J25" s="31"/>
      <c r="K25" s="31"/>
      <c r="L25" s="48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6"/>
      <c r="C26" s="31"/>
      <c r="D26" s="109" t="s">
        <v>36</v>
      </c>
      <c r="E26" s="31"/>
      <c r="F26" s="31"/>
      <c r="G26" s="31"/>
      <c r="H26" s="31"/>
      <c r="I26" s="31"/>
      <c r="J26" s="31"/>
      <c r="K26" s="31"/>
      <c r="L26" s="48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112"/>
      <c r="B27" s="113"/>
      <c r="C27" s="112"/>
      <c r="D27" s="112"/>
      <c r="E27" s="269" t="s">
        <v>1</v>
      </c>
      <c r="F27" s="269"/>
      <c r="G27" s="269"/>
      <c r="H27" s="269"/>
      <c r="I27" s="112"/>
      <c r="J27" s="112"/>
      <c r="K27" s="112"/>
      <c r="L27" s="114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</row>
    <row r="28" spans="1:31" s="2" customFormat="1" ht="6.9" customHeight="1">
      <c r="A28" s="31"/>
      <c r="B28" s="36"/>
      <c r="C28" s="31"/>
      <c r="D28" s="31"/>
      <c r="E28" s="31"/>
      <c r="F28" s="31"/>
      <c r="G28" s="31"/>
      <c r="H28" s="31"/>
      <c r="I28" s="31"/>
      <c r="J28" s="31"/>
      <c r="K28" s="31"/>
      <c r="L28" s="48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6.9" customHeight="1">
      <c r="A29" s="31"/>
      <c r="B29" s="36"/>
      <c r="C29" s="31"/>
      <c r="D29" s="115"/>
      <c r="E29" s="115"/>
      <c r="F29" s="115"/>
      <c r="G29" s="115"/>
      <c r="H29" s="115"/>
      <c r="I29" s="115"/>
      <c r="J29" s="115"/>
      <c r="K29" s="115"/>
      <c r="L29" s="48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35" customHeight="1">
      <c r="A30" s="31"/>
      <c r="B30" s="36"/>
      <c r="C30" s="31"/>
      <c r="D30" s="116" t="s">
        <v>37</v>
      </c>
      <c r="E30" s="31"/>
      <c r="F30" s="31"/>
      <c r="G30" s="31"/>
      <c r="H30" s="31"/>
      <c r="I30" s="31"/>
      <c r="J30" s="117">
        <f>ROUND(J121, 2)</f>
        <v>0</v>
      </c>
      <c r="K30" s="31"/>
      <c r="L30" s="48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6.9" customHeight="1">
      <c r="A31" s="31"/>
      <c r="B31" s="36"/>
      <c r="C31" s="31"/>
      <c r="D31" s="115"/>
      <c r="E31" s="115"/>
      <c r="F31" s="115"/>
      <c r="G31" s="115"/>
      <c r="H31" s="115"/>
      <c r="I31" s="115"/>
      <c r="J31" s="115"/>
      <c r="K31" s="115"/>
      <c r="L31" s="48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6"/>
      <c r="C32" s="31"/>
      <c r="D32" s="31"/>
      <c r="E32" s="31"/>
      <c r="F32" s="118" t="s">
        <v>39</v>
      </c>
      <c r="G32" s="31"/>
      <c r="H32" s="31"/>
      <c r="I32" s="118" t="s">
        <v>38</v>
      </c>
      <c r="J32" s="118" t="s">
        <v>40</v>
      </c>
      <c r="K32" s="31"/>
      <c r="L32" s="48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6"/>
      <c r="C33" s="31"/>
      <c r="D33" s="119" t="s">
        <v>41</v>
      </c>
      <c r="E33" s="109" t="s">
        <v>42</v>
      </c>
      <c r="F33" s="120">
        <f>ROUND((SUM(BE121:BE154)),  2)</f>
        <v>0</v>
      </c>
      <c r="G33" s="31"/>
      <c r="H33" s="31"/>
      <c r="I33" s="121">
        <v>0.2</v>
      </c>
      <c r="J33" s="120">
        <f>ROUND(((SUM(BE121:BE154))*I33),  2)</f>
        <v>0</v>
      </c>
      <c r="K33" s="31"/>
      <c r="L33" s="48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6"/>
      <c r="C34" s="31"/>
      <c r="D34" s="31"/>
      <c r="E34" s="109" t="s">
        <v>43</v>
      </c>
      <c r="F34" s="120">
        <f>ROUND((SUM(BF121:BF154)),  2)</f>
        <v>0</v>
      </c>
      <c r="G34" s="31"/>
      <c r="H34" s="31"/>
      <c r="I34" s="121">
        <v>0.2</v>
      </c>
      <c r="J34" s="120">
        <f>ROUND(((SUM(BF121:BF154))*I34),  2)</f>
        <v>0</v>
      </c>
      <c r="K34" s="31"/>
      <c r="L34" s="48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6"/>
      <c r="C35" s="31"/>
      <c r="D35" s="31"/>
      <c r="E35" s="109" t="s">
        <v>44</v>
      </c>
      <c r="F35" s="120">
        <f>ROUND((SUM(BG121:BG154)),  2)</f>
        <v>0</v>
      </c>
      <c r="G35" s="31"/>
      <c r="H35" s="31"/>
      <c r="I35" s="121">
        <v>0.2</v>
      </c>
      <c r="J35" s="120">
        <f>0</f>
        <v>0</v>
      </c>
      <c r="K35" s="31"/>
      <c r="L35" s="48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6"/>
      <c r="C36" s="31"/>
      <c r="D36" s="31"/>
      <c r="E36" s="109" t="s">
        <v>45</v>
      </c>
      <c r="F36" s="120">
        <f>ROUND((SUM(BH121:BH154)),  2)</f>
        <v>0</v>
      </c>
      <c r="G36" s="31"/>
      <c r="H36" s="31"/>
      <c r="I36" s="121">
        <v>0.2</v>
      </c>
      <c r="J36" s="120">
        <f>0</f>
        <v>0</v>
      </c>
      <c r="K36" s="31"/>
      <c r="L36" s="48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6"/>
      <c r="C37" s="31"/>
      <c r="D37" s="31"/>
      <c r="E37" s="109" t="s">
        <v>46</v>
      </c>
      <c r="F37" s="120">
        <f>ROUND((SUM(BI121:BI154)),  2)</f>
        <v>0</v>
      </c>
      <c r="G37" s="31"/>
      <c r="H37" s="31"/>
      <c r="I37" s="121">
        <v>0</v>
      </c>
      <c r="J37" s="120">
        <f>0</f>
        <v>0</v>
      </c>
      <c r="K37" s="31"/>
      <c r="L37" s="48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6.9" customHeight="1">
      <c r="A38" s="31"/>
      <c r="B38" s="36"/>
      <c r="C38" s="31"/>
      <c r="D38" s="31"/>
      <c r="E38" s="31"/>
      <c r="F38" s="31"/>
      <c r="G38" s="31"/>
      <c r="H38" s="31"/>
      <c r="I38" s="31"/>
      <c r="J38" s="31"/>
      <c r="K38" s="31"/>
      <c r="L38" s="48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35" customHeight="1">
      <c r="A39" s="31"/>
      <c r="B39" s="36"/>
      <c r="C39" s="122"/>
      <c r="D39" s="123" t="s">
        <v>47</v>
      </c>
      <c r="E39" s="124"/>
      <c r="F39" s="124"/>
      <c r="G39" s="125" t="s">
        <v>48</v>
      </c>
      <c r="H39" s="126" t="s">
        <v>49</v>
      </c>
      <c r="I39" s="124"/>
      <c r="J39" s="127">
        <f>SUM(J30:J37)</f>
        <v>0</v>
      </c>
      <c r="K39" s="128"/>
      <c r="L39" s="48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6"/>
      <c r="C40" s="31"/>
      <c r="D40" s="31"/>
      <c r="E40" s="31"/>
      <c r="F40" s="31"/>
      <c r="G40" s="31"/>
      <c r="H40" s="31"/>
      <c r="I40" s="31"/>
      <c r="J40" s="31"/>
      <c r="K40" s="31"/>
      <c r="L40" s="48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48"/>
      <c r="D50" s="129" t="s">
        <v>50</v>
      </c>
      <c r="E50" s="130"/>
      <c r="F50" s="130"/>
      <c r="G50" s="129" t="s">
        <v>51</v>
      </c>
      <c r="H50" s="130"/>
      <c r="I50" s="130"/>
      <c r="J50" s="130"/>
      <c r="K50" s="130"/>
      <c r="L50" s="48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31"/>
      <c r="B61" s="36"/>
      <c r="C61" s="31"/>
      <c r="D61" s="131" t="s">
        <v>52</v>
      </c>
      <c r="E61" s="132"/>
      <c r="F61" s="133" t="s">
        <v>53</v>
      </c>
      <c r="G61" s="131" t="s">
        <v>52</v>
      </c>
      <c r="H61" s="132"/>
      <c r="I61" s="132"/>
      <c r="J61" s="134" t="s">
        <v>53</v>
      </c>
      <c r="K61" s="132"/>
      <c r="L61" s="48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31"/>
      <c r="B65" s="36"/>
      <c r="C65" s="31"/>
      <c r="D65" s="129" t="s">
        <v>54</v>
      </c>
      <c r="E65" s="135"/>
      <c r="F65" s="135"/>
      <c r="G65" s="129" t="s">
        <v>55</v>
      </c>
      <c r="H65" s="135"/>
      <c r="I65" s="135"/>
      <c r="J65" s="135"/>
      <c r="K65" s="135"/>
      <c r="L65" s="48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31"/>
      <c r="B76" s="36"/>
      <c r="C76" s="31"/>
      <c r="D76" s="131" t="s">
        <v>52</v>
      </c>
      <c r="E76" s="132"/>
      <c r="F76" s="133" t="s">
        <v>53</v>
      </c>
      <c r="G76" s="131" t="s">
        <v>52</v>
      </c>
      <c r="H76" s="132"/>
      <c r="I76" s="132"/>
      <c r="J76" s="134" t="s">
        <v>53</v>
      </c>
      <c r="K76" s="132"/>
      <c r="L76" s="48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136"/>
      <c r="C77" s="137"/>
      <c r="D77" s="137"/>
      <c r="E77" s="137"/>
      <c r="F77" s="137"/>
      <c r="G77" s="137"/>
      <c r="H77" s="137"/>
      <c r="I77" s="137"/>
      <c r="J77" s="137"/>
      <c r="K77" s="137"/>
      <c r="L77" s="48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6.9" hidden="1" customHeight="1">
      <c r="A81" s="31"/>
      <c r="B81" s="138"/>
      <c r="C81" s="139"/>
      <c r="D81" s="139"/>
      <c r="E81" s="139"/>
      <c r="F81" s="139"/>
      <c r="G81" s="139"/>
      <c r="H81" s="139"/>
      <c r="I81" s="139"/>
      <c r="J81" s="139"/>
      <c r="K81" s="139"/>
      <c r="L81" s="48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4.9" hidden="1" customHeight="1">
      <c r="A82" s="31"/>
      <c r="B82" s="32"/>
      <c r="C82" s="20" t="s">
        <v>117</v>
      </c>
      <c r="D82" s="33"/>
      <c r="E82" s="33"/>
      <c r="F82" s="33"/>
      <c r="G82" s="33"/>
      <c r="H82" s="33"/>
      <c r="I82" s="33"/>
      <c r="J82" s="33"/>
      <c r="K82" s="33"/>
      <c r="L82" s="48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6.9" hidden="1" customHeight="1">
      <c r="A83" s="31"/>
      <c r="B83" s="32"/>
      <c r="C83" s="33"/>
      <c r="D83" s="33"/>
      <c r="E83" s="33"/>
      <c r="F83" s="33"/>
      <c r="G83" s="33"/>
      <c r="H83" s="33"/>
      <c r="I83" s="33"/>
      <c r="J83" s="33"/>
      <c r="K83" s="33"/>
      <c r="L83" s="48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hidden="1" customHeight="1">
      <c r="A84" s="31"/>
      <c r="B84" s="32"/>
      <c r="C84" s="26" t="s">
        <v>14</v>
      </c>
      <c r="D84" s="33"/>
      <c r="E84" s="33"/>
      <c r="F84" s="33"/>
      <c r="G84" s="33"/>
      <c r="H84" s="33"/>
      <c r="I84" s="33"/>
      <c r="J84" s="33"/>
      <c r="K84" s="33"/>
      <c r="L84" s="48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hidden="1" customHeight="1">
      <c r="A85" s="31"/>
      <c r="B85" s="32"/>
      <c r="C85" s="33"/>
      <c r="D85" s="33"/>
      <c r="E85" s="261" t="str">
        <f>E7</f>
        <v>Multifunkčné vysokošpecializované pracovisko Liptovský Hrádok</v>
      </c>
      <c r="F85" s="262"/>
      <c r="G85" s="262"/>
      <c r="H85" s="262"/>
      <c r="I85" s="33"/>
      <c r="J85" s="33"/>
      <c r="K85" s="33"/>
      <c r="L85" s="48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hidden="1" customHeight="1">
      <c r="A86" s="31"/>
      <c r="B86" s="32"/>
      <c r="C86" s="26" t="s">
        <v>115</v>
      </c>
      <c r="D86" s="33"/>
      <c r="E86" s="33"/>
      <c r="F86" s="33"/>
      <c r="G86" s="33"/>
      <c r="H86" s="33"/>
      <c r="I86" s="33"/>
      <c r="J86" s="33"/>
      <c r="K86" s="33"/>
      <c r="L86" s="48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hidden="1" customHeight="1">
      <c r="A87" s="31"/>
      <c r="B87" s="32"/>
      <c r="C87" s="33"/>
      <c r="D87" s="33"/>
      <c r="E87" s="238" t="str">
        <f>E9</f>
        <v>SO-08 - SO08 SADOVÉ ÚPRAVY</v>
      </c>
      <c r="F87" s="260"/>
      <c r="G87" s="260"/>
      <c r="H87" s="260"/>
      <c r="I87" s="33"/>
      <c r="J87" s="33"/>
      <c r="K87" s="33"/>
      <c r="L87" s="48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6.9" hidden="1" customHeight="1">
      <c r="A88" s="31"/>
      <c r="B88" s="32"/>
      <c r="C88" s="33"/>
      <c r="D88" s="33"/>
      <c r="E88" s="33"/>
      <c r="F88" s="33"/>
      <c r="G88" s="33"/>
      <c r="H88" s="33"/>
      <c r="I88" s="33"/>
      <c r="J88" s="33"/>
      <c r="K88" s="33"/>
      <c r="L88" s="48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hidden="1" customHeight="1">
      <c r="A89" s="31"/>
      <c r="B89" s="32"/>
      <c r="C89" s="26" t="s">
        <v>18</v>
      </c>
      <c r="D89" s="33"/>
      <c r="E89" s="33"/>
      <c r="F89" s="24" t="str">
        <f>F12</f>
        <v>k.ú. Liptovský Hrádok, parcela č. 1039/7</v>
      </c>
      <c r="G89" s="33"/>
      <c r="H89" s="33"/>
      <c r="I89" s="26" t="s">
        <v>20</v>
      </c>
      <c r="J89" s="63">
        <f>IF(J12="","",J12)</f>
        <v>44381</v>
      </c>
      <c r="K89" s="33"/>
      <c r="L89" s="48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6.9" hidden="1" customHeight="1">
      <c r="A90" s="31"/>
      <c r="B90" s="32"/>
      <c r="C90" s="33"/>
      <c r="D90" s="33"/>
      <c r="E90" s="33"/>
      <c r="F90" s="33"/>
      <c r="G90" s="33"/>
      <c r="H90" s="33"/>
      <c r="I90" s="33"/>
      <c r="J90" s="33"/>
      <c r="K90" s="33"/>
      <c r="L90" s="48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15.15" hidden="1" customHeight="1">
      <c r="A91" s="31"/>
      <c r="B91" s="32"/>
      <c r="C91" s="26" t="s">
        <v>21</v>
      </c>
      <c r="D91" s="33"/>
      <c r="E91" s="33"/>
      <c r="F91" s="24" t="str">
        <f>E15</f>
        <v>Horská záchranná služba, Horný Smokovec 52, 062 01</v>
      </c>
      <c r="G91" s="33"/>
      <c r="H91" s="33"/>
      <c r="I91" s="26" t="s">
        <v>27</v>
      </c>
      <c r="J91" s="29" t="str">
        <f>E21</f>
        <v>HLINA s.r.o.</v>
      </c>
      <c r="K91" s="33"/>
      <c r="L91" s="48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25.65" hidden="1" customHeight="1">
      <c r="A92" s="31"/>
      <c r="B92" s="32"/>
      <c r="C92" s="26" t="s">
        <v>25</v>
      </c>
      <c r="D92" s="33"/>
      <c r="E92" s="33"/>
      <c r="F92" s="24" t="str">
        <f>IF(E18="","",E18)</f>
        <v>Vyplň údaj</v>
      </c>
      <c r="G92" s="33"/>
      <c r="H92" s="33"/>
      <c r="I92" s="26" t="s">
        <v>33</v>
      </c>
      <c r="J92" s="29" t="str">
        <f>E24</f>
        <v>Ľubomír Kollárik - STAVCEN</v>
      </c>
      <c r="K92" s="33"/>
      <c r="L92" s="48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35" hidden="1" customHeight="1">
      <c r="A93" s="31"/>
      <c r="B93" s="32"/>
      <c r="C93" s="33"/>
      <c r="D93" s="33"/>
      <c r="E93" s="33"/>
      <c r="F93" s="33"/>
      <c r="G93" s="33"/>
      <c r="H93" s="33"/>
      <c r="I93" s="33"/>
      <c r="J93" s="33"/>
      <c r="K93" s="33"/>
      <c r="L93" s="48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hidden="1" customHeight="1">
      <c r="A94" s="31"/>
      <c r="B94" s="32"/>
      <c r="C94" s="140" t="s">
        <v>118</v>
      </c>
      <c r="D94" s="141"/>
      <c r="E94" s="141"/>
      <c r="F94" s="141"/>
      <c r="G94" s="141"/>
      <c r="H94" s="141"/>
      <c r="I94" s="141"/>
      <c r="J94" s="142" t="s">
        <v>119</v>
      </c>
      <c r="K94" s="141"/>
      <c r="L94" s="48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35" hidden="1" customHeight="1">
      <c r="A95" s="31"/>
      <c r="B95" s="32"/>
      <c r="C95" s="33"/>
      <c r="D95" s="33"/>
      <c r="E95" s="33"/>
      <c r="F95" s="33"/>
      <c r="G95" s="33"/>
      <c r="H95" s="33"/>
      <c r="I95" s="33"/>
      <c r="J95" s="33"/>
      <c r="K95" s="33"/>
      <c r="L95" s="48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95" hidden="1" customHeight="1">
      <c r="A96" s="31"/>
      <c r="B96" s="32"/>
      <c r="C96" s="143" t="s">
        <v>120</v>
      </c>
      <c r="D96" s="33"/>
      <c r="E96" s="33"/>
      <c r="F96" s="33"/>
      <c r="G96" s="33"/>
      <c r="H96" s="33"/>
      <c r="I96" s="33"/>
      <c r="J96" s="81">
        <f>J121</f>
        <v>0</v>
      </c>
      <c r="K96" s="33"/>
      <c r="L96" s="48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4" t="s">
        <v>121</v>
      </c>
    </row>
    <row r="97" spans="1:31" s="9" customFormat="1" ht="24.9" hidden="1" customHeight="1">
      <c r="B97" s="144"/>
      <c r="C97" s="145"/>
      <c r="D97" s="146" t="s">
        <v>122</v>
      </c>
      <c r="E97" s="147"/>
      <c r="F97" s="147"/>
      <c r="G97" s="147"/>
      <c r="H97" s="147"/>
      <c r="I97" s="147"/>
      <c r="J97" s="148">
        <f>J122</f>
        <v>0</v>
      </c>
      <c r="K97" s="145"/>
      <c r="L97" s="149"/>
    </row>
    <row r="98" spans="1:31" s="10" customFormat="1" ht="19.95" hidden="1" customHeight="1">
      <c r="B98" s="150"/>
      <c r="C98" s="151"/>
      <c r="D98" s="152" t="s">
        <v>735</v>
      </c>
      <c r="E98" s="153"/>
      <c r="F98" s="153"/>
      <c r="G98" s="153"/>
      <c r="H98" s="153"/>
      <c r="I98" s="153"/>
      <c r="J98" s="154">
        <f>J123</f>
        <v>0</v>
      </c>
      <c r="K98" s="151"/>
      <c r="L98" s="155"/>
    </row>
    <row r="99" spans="1:31" s="10" customFormat="1" ht="19.95" hidden="1" customHeight="1">
      <c r="B99" s="150"/>
      <c r="C99" s="151"/>
      <c r="D99" s="152" t="s">
        <v>126</v>
      </c>
      <c r="E99" s="153"/>
      <c r="F99" s="153"/>
      <c r="G99" s="153"/>
      <c r="H99" s="153"/>
      <c r="I99" s="153"/>
      <c r="J99" s="154">
        <f>J150</f>
        <v>0</v>
      </c>
      <c r="K99" s="151"/>
      <c r="L99" s="155"/>
    </row>
    <row r="100" spans="1:31" s="9" customFormat="1" ht="24.9" hidden="1" customHeight="1">
      <c r="B100" s="144"/>
      <c r="C100" s="145"/>
      <c r="D100" s="146" t="s">
        <v>145</v>
      </c>
      <c r="E100" s="147"/>
      <c r="F100" s="147"/>
      <c r="G100" s="147"/>
      <c r="H100" s="147"/>
      <c r="I100" s="147"/>
      <c r="J100" s="148">
        <f>J152</f>
        <v>0</v>
      </c>
      <c r="K100" s="145"/>
      <c r="L100" s="149"/>
    </row>
    <row r="101" spans="1:31" s="10" customFormat="1" ht="19.95" hidden="1" customHeight="1">
      <c r="B101" s="150"/>
      <c r="C101" s="151"/>
      <c r="D101" s="152" t="s">
        <v>146</v>
      </c>
      <c r="E101" s="153"/>
      <c r="F101" s="153"/>
      <c r="G101" s="153"/>
      <c r="H101" s="153"/>
      <c r="I101" s="153"/>
      <c r="J101" s="154">
        <f>J153</f>
        <v>0</v>
      </c>
      <c r="K101" s="151"/>
      <c r="L101" s="155"/>
    </row>
    <row r="102" spans="1:31" s="2" customFormat="1" ht="21.75" hidden="1" customHeight="1">
      <c r="A102" s="31"/>
      <c r="B102" s="32"/>
      <c r="C102" s="33"/>
      <c r="D102" s="33"/>
      <c r="E102" s="33"/>
      <c r="F102" s="33"/>
      <c r="G102" s="33"/>
      <c r="H102" s="33"/>
      <c r="I102" s="33"/>
      <c r="J102" s="33"/>
      <c r="K102" s="33"/>
      <c r="L102" s="48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</row>
    <row r="103" spans="1:31" s="2" customFormat="1" ht="6.9" hidden="1" customHeight="1">
      <c r="A103" s="31"/>
      <c r="B103" s="51"/>
      <c r="C103" s="52"/>
      <c r="D103" s="52"/>
      <c r="E103" s="52"/>
      <c r="F103" s="52"/>
      <c r="G103" s="52"/>
      <c r="H103" s="52"/>
      <c r="I103" s="52"/>
      <c r="J103" s="52"/>
      <c r="K103" s="52"/>
      <c r="L103" s="48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</row>
    <row r="104" spans="1:31" hidden="1"/>
    <row r="105" spans="1:31" hidden="1"/>
    <row r="106" spans="1:31" hidden="1"/>
    <row r="107" spans="1:31" s="2" customFormat="1" ht="6.9" customHeight="1">
      <c r="A107" s="31"/>
      <c r="B107" s="53"/>
      <c r="C107" s="54"/>
      <c r="D107" s="54"/>
      <c r="E107" s="54"/>
      <c r="F107" s="54"/>
      <c r="G107" s="54"/>
      <c r="H107" s="54"/>
      <c r="I107" s="54"/>
      <c r="J107" s="54"/>
      <c r="K107" s="54"/>
      <c r="L107" s="48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</row>
    <row r="108" spans="1:31" s="2" customFormat="1" ht="24.9" customHeight="1">
      <c r="A108" s="31"/>
      <c r="B108" s="32"/>
      <c r="C108" s="20" t="s">
        <v>147</v>
      </c>
      <c r="D108" s="33"/>
      <c r="E108" s="33"/>
      <c r="F108" s="33"/>
      <c r="G108" s="33"/>
      <c r="H108" s="33"/>
      <c r="I108" s="33"/>
      <c r="J108" s="33"/>
      <c r="K108" s="33"/>
      <c r="L108" s="48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</row>
    <row r="109" spans="1:31" s="2" customFormat="1" ht="6.9" customHeight="1">
      <c r="A109" s="31"/>
      <c r="B109" s="32"/>
      <c r="C109" s="33"/>
      <c r="D109" s="33"/>
      <c r="E109" s="33"/>
      <c r="F109" s="33"/>
      <c r="G109" s="33"/>
      <c r="H109" s="33"/>
      <c r="I109" s="33"/>
      <c r="J109" s="33"/>
      <c r="K109" s="33"/>
      <c r="L109" s="48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12" customHeight="1">
      <c r="A110" s="31"/>
      <c r="B110" s="32"/>
      <c r="C110" s="26" t="s">
        <v>14</v>
      </c>
      <c r="D110" s="33"/>
      <c r="E110" s="33"/>
      <c r="F110" s="33"/>
      <c r="G110" s="33"/>
      <c r="H110" s="33"/>
      <c r="I110" s="33"/>
      <c r="J110" s="33"/>
      <c r="K110" s="33"/>
      <c r="L110" s="48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16.5" customHeight="1">
      <c r="A111" s="31"/>
      <c r="B111" s="32"/>
      <c r="C111" s="33"/>
      <c r="D111" s="33"/>
      <c r="E111" s="261" t="str">
        <f>E7</f>
        <v>Multifunkčné vysokošpecializované pracovisko Liptovský Hrádok</v>
      </c>
      <c r="F111" s="262"/>
      <c r="G111" s="262"/>
      <c r="H111" s="262"/>
      <c r="I111" s="33"/>
      <c r="J111" s="33"/>
      <c r="K111" s="33"/>
      <c r="L111" s="48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115</v>
      </c>
      <c r="D112" s="33"/>
      <c r="E112" s="33"/>
      <c r="F112" s="33"/>
      <c r="G112" s="33"/>
      <c r="H112" s="33"/>
      <c r="I112" s="33"/>
      <c r="J112" s="33"/>
      <c r="K112" s="33"/>
      <c r="L112" s="48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3"/>
      <c r="D113" s="33"/>
      <c r="E113" s="238" t="str">
        <f>E9</f>
        <v>SO-08 - SO08 SADOVÉ ÚPRAVY</v>
      </c>
      <c r="F113" s="260"/>
      <c r="G113" s="260"/>
      <c r="H113" s="260"/>
      <c r="I113" s="33"/>
      <c r="J113" s="33"/>
      <c r="K113" s="33"/>
      <c r="L113" s="48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6.9" customHeight="1">
      <c r="A114" s="31"/>
      <c r="B114" s="32"/>
      <c r="C114" s="33"/>
      <c r="D114" s="33"/>
      <c r="E114" s="33"/>
      <c r="F114" s="33"/>
      <c r="G114" s="33"/>
      <c r="H114" s="33"/>
      <c r="I114" s="33"/>
      <c r="J114" s="33"/>
      <c r="K114" s="33"/>
      <c r="L114" s="48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2" customHeight="1">
      <c r="A115" s="31"/>
      <c r="B115" s="32"/>
      <c r="C115" s="26" t="s">
        <v>18</v>
      </c>
      <c r="D115" s="33"/>
      <c r="E115" s="33"/>
      <c r="F115" s="24" t="str">
        <f>F12</f>
        <v>k.ú. Liptovský Hrádok, parcela č. 1039/7</v>
      </c>
      <c r="G115" s="33"/>
      <c r="H115" s="33"/>
      <c r="I115" s="26" t="s">
        <v>20</v>
      </c>
      <c r="J115" s="63">
        <f>IF(J12="","",J12)</f>
        <v>44381</v>
      </c>
      <c r="K115" s="33"/>
      <c r="L115" s="48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6.9" customHeight="1">
      <c r="A116" s="31"/>
      <c r="B116" s="32"/>
      <c r="C116" s="33"/>
      <c r="D116" s="33"/>
      <c r="E116" s="33"/>
      <c r="F116" s="33"/>
      <c r="G116" s="33"/>
      <c r="H116" s="33"/>
      <c r="I116" s="33"/>
      <c r="J116" s="33"/>
      <c r="K116" s="33"/>
      <c r="L116" s="48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5.15" customHeight="1">
      <c r="A117" s="31"/>
      <c r="B117" s="32"/>
      <c r="C117" s="26" t="s">
        <v>21</v>
      </c>
      <c r="D117" s="33"/>
      <c r="E117" s="33"/>
      <c r="F117" s="24" t="str">
        <f>E15</f>
        <v>Horská záchranná služba, Horný Smokovec 52, 062 01</v>
      </c>
      <c r="G117" s="33"/>
      <c r="H117" s="33"/>
      <c r="I117" s="26" t="s">
        <v>27</v>
      </c>
      <c r="J117" s="29" t="str">
        <f>E21</f>
        <v>HLINA s.r.o.</v>
      </c>
      <c r="K117" s="33"/>
      <c r="L117" s="48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25.65" customHeight="1">
      <c r="A118" s="31"/>
      <c r="B118" s="32"/>
      <c r="C118" s="26" t="s">
        <v>25</v>
      </c>
      <c r="D118" s="33"/>
      <c r="E118" s="33"/>
      <c r="F118" s="24" t="str">
        <f>IF(E18="","",E18)</f>
        <v>Vyplň údaj</v>
      </c>
      <c r="G118" s="33"/>
      <c r="H118" s="33"/>
      <c r="I118" s="26" t="s">
        <v>33</v>
      </c>
      <c r="J118" s="29" t="str">
        <f>E24</f>
        <v>Ľubomír Kollárik - STAVCEN</v>
      </c>
      <c r="K118" s="33"/>
      <c r="L118" s="48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10.35" customHeight="1">
      <c r="A119" s="31"/>
      <c r="B119" s="32"/>
      <c r="C119" s="33"/>
      <c r="D119" s="33"/>
      <c r="E119" s="33"/>
      <c r="F119" s="33"/>
      <c r="G119" s="33"/>
      <c r="H119" s="33"/>
      <c r="I119" s="33"/>
      <c r="J119" s="33"/>
      <c r="K119" s="33"/>
      <c r="L119" s="48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11" customFormat="1" ht="29.25" customHeight="1">
      <c r="A120" s="156"/>
      <c r="B120" s="157"/>
      <c r="C120" s="158" t="s">
        <v>148</v>
      </c>
      <c r="D120" s="159" t="s">
        <v>62</v>
      </c>
      <c r="E120" s="159" t="s">
        <v>58</v>
      </c>
      <c r="F120" s="159" t="s">
        <v>59</v>
      </c>
      <c r="G120" s="159" t="s">
        <v>149</v>
      </c>
      <c r="H120" s="159" t="s">
        <v>150</v>
      </c>
      <c r="I120" s="159" t="s">
        <v>151</v>
      </c>
      <c r="J120" s="160" t="s">
        <v>119</v>
      </c>
      <c r="K120" s="161" t="s">
        <v>152</v>
      </c>
      <c r="L120" s="162"/>
      <c r="M120" s="72" t="s">
        <v>1</v>
      </c>
      <c r="N120" s="73" t="s">
        <v>41</v>
      </c>
      <c r="O120" s="73" t="s">
        <v>153</v>
      </c>
      <c r="P120" s="73" t="s">
        <v>154</v>
      </c>
      <c r="Q120" s="73" t="s">
        <v>155</v>
      </c>
      <c r="R120" s="73" t="s">
        <v>156</v>
      </c>
      <c r="S120" s="73" t="s">
        <v>157</v>
      </c>
      <c r="T120" s="74" t="s">
        <v>158</v>
      </c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</row>
    <row r="121" spans="1:65" s="2" customFormat="1" ht="22.95" customHeight="1">
      <c r="A121" s="31"/>
      <c r="B121" s="32"/>
      <c r="C121" s="79" t="s">
        <v>120</v>
      </c>
      <c r="D121" s="33"/>
      <c r="E121" s="33"/>
      <c r="F121" s="33"/>
      <c r="G121" s="33"/>
      <c r="H121" s="33"/>
      <c r="I121" s="33"/>
      <c r="J121" s="163">
        <f>BK121</f>
        <v>0</v>
      </c>
      <c r="K121" s="33"/>
      <c r="L121" s="36"/>
      <c r="M121" s="75"/>
      <c r="N121" s="164"/>
      <c r="O121" s="76"/>
      <c r="P121" s="165">
        <f>P122+P152</f>
        <v>0</v>
      </c>
      <c r="Q121" s="76"/>
      <c r="R121" s="165">
        <f>R122+R152</f>
        <v>0.13206689599999999</v>
      </c>
      <c r="S121" s="76"/>
      <c r="T121" s="166">
        <f>T122+T152</f>
        <v>0</v>
      </c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T121" s="14" t="s">
        <v>76</v>
      </c>
      <c r="AU121" s="14" t="s">
        <v>121</v>
      </c>
      <c r="BK121" s="167">
        <f>BK122+BK152</f>
        <v>0</v>
      </c>
    </row>
    <row r="122" spans="1:65" s="12" customFormat="1" ht="25.95" customHeight="1">
      <c r="B122" s="168"/>
      <c r="C122" s="169"/>
      <c r="D122" s="170" t="s">
        <v>76</v>
      </c>
      <c r="E122" s="171" t="s">
        <v>159</v>
      </c>
      <c r="F122" s="171" t="s">
        <v>160</v>
      </c>
      <c r="G122" s="169"/>
      <c r="H122" s="169"/>
      <c r="I122" s="172"/>
      <c r="J122" s="173">
        <f>BK122</f>
        <v>0</v>
      </c>
      <c r="K122" s="169"/>
      <c r="L122" s="174"/>
      <c r="M122" s="175"/>
      <c r="N122" s="176"/>
      <c r="O122" s="176"/>
      <c r="P122" s="177">
        <f>P123+P150</f>
        <v>0</v>
      </c>
      <c r="Q122" s="176"/>
      <c r="R122" s="177">
        <f>R123+R150</f>
        <v>0.13206689599999999</v>
      </c>
      <c r="S122" s="176"/>
      <c r="T122" s="178">
        <f>T123+T150</f>
        <v>0</v>
      </c>
      <c r="AR122" s="179" t="s">
        <v>85</v>
      </c>
      <c r="AT122" s="180" t="s">
        <v>76</v>
      </c>
      <c r="AU122" s="180" t="s">
        <v>77</v>
      </c>
      <c r="AY122" s="179" t="s">
        <v>161</v>
      </c>
      <c r="BK122" s="181">
        <f>BK123+BK150</f>
        <v>0</v>
      </c>
    </row>
    <row r="123" spans="1:65" s="12" customFormat="1" ht="22.95" customHeight="1">
      <c r="B123" s="168"/>
      <c r="C123" s="169"/>
      <c r="D123" s="170" t="s">
        <v>76</v>
      </c>
      <c r="E123" s="182" t="s">
        <v>85</v>
      </c>
      <c r="F123" s="182" t="s">
        <v>747</v>
      </c>
      <c r="G123" s="169"/>
      <c r="H123" s="169"/>
      <c r="I123" s="172"/>
      <c r="J123" s="183">
        <f>BK123</f>
        <v>0</v>
      </c>
      <c r="K123" s="169"/>
      <c r="L123" s="174"/>
      <c r="M123" s="175"/>
      <c r="N123" s="176"/>
      <c r="O123" s="176"/>
      <c r="P123" s="177">
        <f>SUM(P124:P149)</f>
        <v>0</v>
      </c>
      <c r="Q123" s="176"/>
      <c r="R123" s="177">
        <f>SUM(R124:R149)</f>
        <v>0.13206689599999999</v>
      </c>
      <c r="S123" s="176"/>
      <c r="T123" s="178">
        <f>SUM(T124:T149)</f>
        <v>0</v>
      </c>
      <c r="AR123" s="179" t="s">
        <v>85</v>
      </c>
      <c r="AT123" s="180" t="s">
        <v>76</v>
      </c>
      <c r="AU123" s="180" t="s">
        <v>85</v>
      </c>
      <c r="AY123" s="179" t="s">
        <v>161</v>
      </c>
      <c r="BK123" s="181">
        <f>SUM(BK124:BK149)</f>
        <v>0</v>
      </c>
    </row>
    <row r="124" spans="1:65" s="2" customFormat="1" ht="33" customHeight="1">
      <c r="A124" s="31"/>
      <c r="B124" s="32"/>
      <c r="C124" s="184" t="s">
        <v>85</v>
      </c>
      <c r="D124" s="184" t="s">
        <v>164</v>
      </c>
      <c r="E124" s="185" t="s">
        <v>2796</v>
      </c>
      <c r="F124" s="186" t="s">
        <v>2797</v>
      </c>
      <c r="G124" s="187" t="s">
        <v>173</v>
      </c>
      <c r="H124" s="188">
        <v>640</v>
      </c>
      <c r="I124" s="189"/>
      <c r="J124" s="188">
        <f t="shared" ref="J124:J149" si="0">ROUND(I124*H124,3)</f>
        <v>0</v>
      </c>
      <c r="K124" s="190"/>
      <c r="L124" s="36"/>
      <c r="M124" s="191" t="s">
        <v>1</v>
      </c>
      <c r="N124" s="192" t="s">
        <v>43</v>
      </c>
      <c r="O124" s="68"/>
      <c r="P124" s="193">
        <f t="shared" ref="P124:P149" si="1">O124*H124</f>
        <v>0</v>
      </c>
      <c r="Q124" s="193">
        <v>0</v>
      </c>
      <c r="R124" s="193">
        <f t="shared" ref="R124:R149" si="2">Q124*H124</f>
        <v>0</v>
      </c>
      <c r="S124" s="193">
        <v>0</v>
      </c>
      <c r="T124" s="194">
        <f t="shared" ref="T124:T149" si="3">S124*H124</f>
        <v>0</v>
      </c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R124" s="195" t="s">
        <v>168</v>
      </c>
      <c r="AT124" s="195" t="s">
        <v>164</v>
      </c>
      <c r="AU124" s="195" t="s">
        <v>169</v>
      </c>
      <c r="AY124" s="14" t="s">
        <v>161</v>
      </c>
      <c r="BE124" s="196">
        <f t="shared" ref="BE124:BE149" si="4">IF(N124="základná",J124,0)</f>
        <v>0</v>
      </c>
      <c r="BF124" s="196">
        <f t="shared" ref="BF124:BF149" si="5">IF(N124="znížená",J124,0)</f>
        <v>0</v>
      </c>
      <c r="BG124" s="196">
        <f t="shared" ref="BG124:BG149" si="6">IF(N124="zákl. prenesená",J124,0)</f>
        <v>0</v>
      </c>
      <c r="BH124" s="196">
        <f t="shared" ref="BH124:BH149" si="7">IF(N124="zníž. prenesená",J124,0)</f>
        <v>0</v>
      </c>
      <c r="BI124" s="196">
        <f t="shared" ref="BI124:BI149" si="8">IF(N124="nulová",J124,0)</f>
        <v>0</v>
      </c>
      <c r="BJ124" s="14" t="s">
        <v>169</v>
      </c>
      <c r="BK124" s="197">
        <f t="shared" ref="BK124:BK149" si="9">ROUND(I124*H124,3)</f>
        <v>0</v>
      </c>
      <c r="BL124" s="14" t="s">
        <v>168</v>
      </c>
      <c r="BM124" s="195" t="s">
        <v>2798</v>
      </c>
    </row>
    <row r="125" spans="1:65" s="2" customFormat="1" ht="21.75" customHeight="1">
      <c r="A125" s="31"/>
      <c r="B125" s="32"/>
      <c r="C125" s="184" t="s">
        <v>169</v>
      </c>
      <c r="D125" s="184" t="s">
        <v>164</v>
      </c>
      <c r="E125" s="185" t="s">
        <v>2799</v>
      </c>
      <c r="F125" s="186" t="s">
        <v>2800</v>
      </c>
      <c r="G125" s="187" t="s">
        <v>269</v>
      </c>
      <c r="H125" s="188">
        <v>2</v>
      </c>
      <c r="I125" s="189"/>
      <c r="J125" s="188">
        <f t="shared" si="0"/>
        <v>0</v>
      </c>
      <c r="K125" s="190"/>
      <c r="L125" s="36"/>
      <c r="M125" s="191" t="s">
        <v>1</v>
      </c>
      <c r="N125" s="192" t="s">
        <v>43</v>
      </c>
      <c r="O125" s="68"/>
      <c r="P125" s="193">
        <f t="shared" si="1"/>
        <v>0</v>
      </c>
      <c r="Q125" s="193">
        <v>0</v>
      </c>
      <c r="R125" s="193">
        <f t="shared" si="2"/>
        <v>0</v>
      </c>
      <c r="S125" s="193">
        <v>0</v>
      </c>
      <c r="T125" s="194">
        <f t="shared" si="3"/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95" t="s">
        <v>168</v>
      </c>
      <c r="AT125" s="195" t="s">
        <v>164</v>
      </c>
      <c r="AU125" s="195" t="s">
        <v>169</v>
      </c>
      <c r="AY125" s="14" t="s">
        <v>161</v>
      </c>
      <c r="BE125" s="196">
        <f t="shared" si="4"/>
        <v>0</v>
      </c>
      <c r="BF125" s="196">
        <f t="shared" si="5"/>
        <v>0</v>
      </c>
      <c r="BG125" s="196">
        <f t="shared" si="6"/>
        <v>0</v>
      </c>
      <c r="BH125" s="196">
        <f t="shared" si="7"/>
        <v>0</v>
      </c>
      <c r="BI125" s="196">
        <f t="shared" si="8"/>
        <v>0</v>
      </c>
      <c r="BJ125" s="14" t="s">
        <v>169</v>
      </c>
      <c r="BK125" s="197">
        <f t="shared" si="9"/>
        <v>0</v>
      </c>
      <c r="BL125" s="14" t="s">
        <v>168</v>
      </c>
      <c r="BM125" s="195" t="s">
        <v>2801</v>
      </c>
    </row>
    <row r="126" spans="1:65" s="2" customFormat="1" ht="21.75" customHeight="1">
      <c r="A126" s="31"/>
      <c r="B126" s="32"/>
      <c r="C126" s="184" t="s">
        <v>162</v>
      </c>
      <c r="D126" s="184" t="s">
        <v>164</v>
      </c>
      <c r="E126" s="185" t="s">
        <v>2802</v>
      </c>
      <c r="F126" s="186" t="s">
        <v>2803</v>
      </c>
      <c r="G126" s="187" t="s">
        <v>269</v>
      </c>
      <c r="H126" s="188">
        <v>3</v>
      </c>
      <c r="I126" s="189"/>
      <c r="J126" s="188">
        <f t="shared" si="0"/>
        <v>0</v>
      </c>
      <c r="K126" s="190"/>
      <c r="L126" s="36"/>
      <c r="M126" s="191" t="s">
        <v>1</v>
      </c>
      <c r="N126" s="192" t="s">
        <v>43</v>
      </c>
      <c r="O126" s="68"/>
      <c r="P126" s="193">
        <f t="shared" si="1"/>
        <v>0</v>
      </c>
      <c r="Q126" s="193">
        <v>0</v>
      </c>
      <c r="R126" s="193">
        <f t="shared" si="2"/>
        <v>0</v>
      </c>
      <c r="S126" s="193">
        <v>0</v>
      </c>
      <c r="T126" s="194">
        <f t="shared" si="3"/>
        <v>0</v>
      </c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R126" s="195" t="s">
        <v>168</v>
      </c>
      <c r="AT126" s="195" t="s">
        <v>164</v>
      </c>
      <c r="AU126" s="195" t="s">
        <v>169</v>
      </c>
      <c r="AY126" s="14" t="s">
        <v>161</v>
      </c>
      <c r="BE126" s="196">
        <f t="shared" si="4"/>
        <v>0</v>
      </c>
      <c r="BF126" s="196">
        <f t="shared" si="5"/>
        <v>0</v>
      </c>
      <c r="BG126" s="196">
        <f t="shared" si="6"/>
        <v>0</v>
      </c>
      <c r="BH126" s="196">
        <f t="shared" si="7"/>
        <v>0</v>
      </c>
      <c r="BI126" s="196">
        <f t="shared" si="8"/>
        <v>0</v>
      </c>
      <c r="BJ126" s="14" t="s">
        <v>169</v>
      </c>
      <c r="BK126" s="197">
        <f t="shared" si="9"/>
        <v>0</v>
      </c>
      <c r="BL126" s="14" t="s">
        <v>168</v>
      </c>
      <c r="BM126" s="195" t="s">
        <v>2804</v>
      </c>
    </row>
    <row r="127" spans="1:65" s="2" customFormat="1" ht="21.75" customHeight="1">
      <c r="A127" s="31"/>
      <c r="B127" s="32"/>
      <c r="C127" s="184" t="s">
        <v>168</v>
      </c>
      <c r="D127" s="184" t="s">
        <v>164</v>
      </c>
      <c r="E127" s="185" t="s">
        <v>2805</v>
      </c>
      <c r="F127" s="186" t="s">
        <v>2806</v>
      </c>
      <c r="G127" s="187" t="s">
        <v>269</v>
      </c>
      <c r="H127" s="188">
        <v>5</v>
      </c>
      <c r="I127" s="189"/>
      <c r="J127" s="188">
        <f t="shared" si="0"/>
        <v>0</v>
      </c>
      <c r="K127" s="190"/>
      <c r="L127" s="36"/>
      <c r="M127" s="191" t="s">
        <v>1</v>
      </c>
      <c r="N127" s="192" t="s">
        <v>43</v>
      </c>
      <c r="O127" s="68"/>
      <c r="P127" s="193">
        <f t="shared" si="1"/>
        <v>0</v>
      </c>
      <c r="Q127" s="193">
        <v>0</v>
      </c>
      <c r="R127" s="193">
        <f t="shared" si="2"/>
        <v>0</v>
      </c>
      <c r="S127" s="193">
        <v>0</v>
      </c>
      <c r="T127" s="194">
        <f t="shared" si="3"/>
        <v>0</v>
      </c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R127" s="195" t="s">
        <v>168</v>
      </c>
      <c r="AT127" s="195" t="s">
        <v>164</v>
      </c>
      <c r="AU127" s="195" t="s">
        <v>169</v>
      </c>
      <c r="AY127" s="14" t="s">
        <v>161</v>
      </c>
      <c r="BE127" s="196">
        <f t="shared" si="4"/>
        <v>0</v>
      </c>
      <c r="BF127" s="196">
        <f t="shared" si="5"/>
        <v>0</v>
      </c>
      <c r="BG127" s="196">
        <f t="shared" si="6"/>
        <v>0</v>
      </c>
      <c r="BH127" s="196">
        <f t="shared" si="7"/>
        <v>0</v>
      </c>
      <c r="BI127" s="196">
        <f t="shared" si="8"/>
        <v>0</v>
      </c>
      <c r="BJ127" s="14" t="s">
        <v>169</v>
      </c>
      <c r="BK127" s="197">
        <f t="shared" si="9"/>
        <v>0</v>
      </c>
      <c r="BL127" s="14" t="s">
        <v>168</v>
      </c>
      <c r="BM127" s="195" t="s">
        <v>2807</v>
      </c>
    </row>
    <row r="128" spans="1:65" s="2" customFormat="1" ht="21.75" customHeight="1">
      <c r="A128" s="31"/>
      <c r="B128" s="32"/>
      <c r="C128" s="184" t="s">
        <v>183</v>
      </c>
      <c r="D128" s="184" t="s">
        <v>164</v>
      </c>
      <c r="E128" s="185" t="s">
        <v>2808</v>
      </c>
      <c r="F128" s="186" t="s">
        <v>2809</v>
      </c>
      <c r="G128" s="187" t="s">
        <v>269</v>
      </c>
      <c r="H128" s="188">
        <v>5</v>
      </c>
      <c r="I128" s="189"/>
      <c r="J128" s="188">
        <f t="shared" si="0"/>
        <v>0</v>
      </c>
      <c r="K128" s="190"/>
      <c r="L128" s="36"/>
      <c r="M128" s="191" t="s">
        <v>1</v>
      </c>
      <c r="N128" s="192" t="s">
        <v>43</v>
      </c>
      <c r="O128" s="68"/>
      <c r="P128" s="193">
        <f t="shared" si="1"/>
        <v>0</v>
      </c>
      <c r="Q128" s="193">
        <v>0</v>
      </c>
      <c r="R128" s="193">
        <f t="shared" si="2"/>
        <v>0</v>
      </c>
      <c r="S128" s="193">
        <v>0</v>
      </c>
      <c r="T128" s="194">
        <f t="shared" si="3"/>
        <v>0</v>
      </c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R128" s="195" t="s">
        <v>168</v>
      </c>
      <c r="AT128" s="195" t="s">
        <v>164</v>
      </c>
      <c r="AU128" s="195" t="s">
        <v>169</v>
      </c>
      <c r="AY128" s="14" t="s">
        <v>161</v>
      </c>
      <c r="BE128" s="196">
        <f t="shared" si="4"/>
        <v>0</v>
      </c>
      <c r="BF128" s="196">
        <f t="shared" si="5"/>
        <v>0</v>
      </c>
      <c r="BG128" s="196">
        <f t="shared" si="6"/>
        <v>0</v>
      </c>
      <c r="BH128" s="196">
        <f t="shared" si="7"/>
        <v>0</v>
      </c>
      <c r="BI128" s="196">
        <f t="shared" si="8"/>
        <v>0</v>
      </c>
      <c r="BJ128" s="14" t="s">
        <v>169</v>
      </c>
      <c r="BK128" s="197">
        <f t="shared" si="9"/>
        <v>0</v>
      </c>
      <c r="BL128" s="14" t="s">
        <v>168</v>
      </c>
      <c r="BM128" s="195" t="s">
        <v>2810</v>
      </c>
    </row>
    <row r="129" spans="1:65" s="2" customFormat="1" ht="21.75" customHeight="1">
      <c r="A129" s="31"/>
      <c r="B129" s="32"/>
      <c r="C129" s="184" t="s">
        <v>175</v>
      </c>
      <c r="D129" s="184" t="s">
        <v>164</v>
      </c>
      <c r="E129" s="185" t="s">
        <v>2811</v>
      </c>
      <c r="F129" s="186" t="s">
        <v>2812</v>
      </c>
      <c r="G129" s="187" t="s">
        <v>269</v>
      </c>
      <c r="H129" s="188">
        <v>5</v>
      </c>
      <c r="I129" s="189"/>
      <c r="J129" s="188">
        <f t="shared" si="0"/>
        <v>0</v>
      </c>
      <c r="K129" s="190"/>
      <c r="L129" s="36"/>
      <c r="M129" s="191" t="s">
        <v>1</v>
      </c>
      <c r="N129" s="192" t="s">
        <v>43</v>
      </c>
      <c r="O129" s="68"/>
      <c r="P129" s="193">
        <f t="shared" si="1"/>
        <v>0</v>
      </c>
      <c r="Q129" s="193">
        <v>0</v>
      </c>
      <c r="R129" s="193">
        <f t="shared" si="2"/>
        <v>0</v>
      </c>
      <c r="S129" s="193">
        <v>0</v>
      </c>
      <c r="T129" s="194">
        <f t="shared" si="3"/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95" t="s">
        <v>168</v>
      </c>
      <c r="AT129" s="195" t="s">
        <v>164</v>
      </c>
      <c r="AU129" s="195" t="s">
        <v>169</v>
      </c>
      <c r="AY129" s="14" t="s">
        <v>161</v>
      </c>
      <c r="BE129" s="196">
        <f t="shared" si="4"/>
        <v>0</v>
      </c>
      <c r="BF129" s="196">
        <f t="shared" si="5"/>
        <v>0</v>
      </c>
      <c r="BG129" s="196">
        <f t="shared" si="6"/>
        <v>0</v>
      </c>
      <c r="BH129" s="196">
        <f t="shared" si="7"/>
        <v>0</v>
      </c>
      <c r="BI129" s="196">
        <f t="shared" si="8"/>
        <v>0</v>
      </c>
      <c r="BJ129" s="14" t="s">
        <v>169</v>
      </c>
      <c r="BK129" s="197">
        <f t="shared" si="9"/>
        <v>0</v>
      </c>
      <c r="BL129" s="14" t="s">
        <v>168</v>
      </c>
      <c r="BM129" s="195" t="s">
        <v>2813</v>
      </c>
    </row>
    <row r="130" spans="1:65" s="2" customFormat="1" ht="21.75" customHeight="1">
      <c r="A130" s="31"/>
      <c r="B130" s="32"/>
      <c r="C130" s="184" t="s">
        <v>190</v>
      </c>
      <c r="D130" s="184" t="s">
        <v>164</v>
      </c>
      <c r="E130" s="185" t="s">
        <v>2814</v>
      </c>
      <c r="F130" s="186" t="s">
        <v>2815</v>
      </c>
      <c r="G130" s="187" t="s">
        <v>269</v>
      </c>
      <c r="H130" s="188">
        <v>5</v>
      </c>
      <c r="I130" s="189"/>
      <c r="J130" s="188">
        <f t="shared" si="0"/>
        <v>0</v>
      </c>
      <c r="K130" s="190"/>
      <c r="L130" s="36"/>
      <c r="M130" s="191" t="s">
        <v>1</v>
      </c>
      <c r="N130" s="192" t="s">
        <v>43</v>
      </c>
      <c r="O130" s="68"/>
      <c r="P130" s="193">
        <f t="shared" si="1"/>
        <v>0</v>
      </c>
      <c r="Q130" s="193">
        <v>0</v>
      </c>
      <c r="R130" s="193">
        <f t="shared" si="2"/>
        <v>0</v>
      </c>
      <c r="S130" s="193">
        <v>0</v>
      </c>
      <c r="T130" s="194">
        <f t="shared" si="3"/>
        <v>0</v>
      </c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R130" s="195" t="s">
        <v>168</v>
      </c>
      <c r="AT130" s="195" t="s">
        <v>164</v>
      </c>
      <c r="AU130" s="195" t="s">
        <v>169</v>
      </c>
      <c r="AY130" s="14" t="s">
        <v>161</v>
      </c>
      <c r="BE130" s="196">
        <f t="shared" si="4"/>
        <v>0</v>
      </c>
      <c r="BF130" s="196">
        <f t="shared" si="5"/>
        <v>0</v>
      </c>
      <c r="BG130" s="196">
        <f t="shared" si="6"/>
        <v>0</v>
      </c>
      <c r="BH130" s="196">
        <f t="shared" si="7"/>
        <v>0</v>
      </c>
      <c r="BI130" s="196">
        <f t="shared" si="8"/>
        <v>0</v>
      </c>
      <c r="BJ130" s="14" t="s">
        <v>169</v>
      </c>
      <c r="BK130" s="197">
        <f t="shared" si="9"/>
        <v>0</v>
      </c>
      <c r="BL130" s="14" t="s">
        <v>168</v>
      </c>
      <c r="BM130" s="195" t="s">
        <v>2816</v>
      </c>
    </row>
    <row r="131" spans="1:65" s="2" customFormat="1" ht="33" customHeight="1">
      <c r="A131" s="31"/>
      <c r="B131" s="32"/>
      <c r="C131" s="184" t="s">
        <v>194</v>
      </c>
      <c r="D131" s="184" t="s">
        <v>164</v>
      </c>
      <c r="E131" s="185" t="s">
        <v>2817</v>
      </c>
      <c r="F131" s="186" t="s">
        <v>2818</v>
      </c>
      <c r="G131" s="187" t="s">
        <v>269</v>
      </c>
      <c r="H131" s="188">
        <v>10</v>
      </c>
      <c r="I131" s="189"/>
      <c r="J131" s="188">
        <f t="shared" si="0"/>
        <v>0</v>
      </c>
      <c r="K131" s="190"/>
      <c r="L131" s="36"/>
      <c r="M131" s="191" t="s">
        <v>1</v>
      </c>
      <c r="N131" s="192" t="s">
        <v>43</v>
      </c>
      <c r="O131" s="68"/>
      <c r="P131" s="193">
        <f t="shared" si="1"/>
        <v>0</v>
      </c>
      <c r="Q131" s="193">
        <v>0</v>
      </c>
      <c r="R131" s="193">
        <f t="shared" si="2"/>
        <v>0</v>
      </c>
      <c r="S131" s="193">
        <v>0</v>
      </c>
      <c r="T131" s="194">
        <f t="shared" si="3"/>
        <v>0</v>
      </c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R131" s="195" t="s">
        <v>168</v>
      </c>
      <c r="AT131" s="195" t="s">
        <v>164</v>
      </c>
      <c r="AU131" s="195" t="s">
        <v>169</v>
      </c>
      <c r="AY131" s="14" t="s">
        <v>161</v>
      </c>
      <c r="BE131" s="196">
        <f t="shared" si="4"/>
        <v>0</v>
      </c>
      <c r="BF131" s="196">
        <f t="shared" si="5"/>
        <v>0</v>
      </c>
      <c r="BG131" s="196">
        <f t="shared" si="6"/>
        <v>0</v>
      </c>
      <c r="BH131" s="196">
        <f t="shared" si="7"/>
        <v>0</v>
      </c>
      <c r="BI131" s="196">
        <f t="shared" si="8"/>
        <v>0</v>
      </c>
      <c r="BJ131" s="14" t="s">
        <v>169</v>
      </c>
      <c r="BK131" s="197">
        <f t="shared" si="9"/>
        <v>0</v>
      </c>
      <c r="BL131" s="14" t="s">
        <v>168</v>
      </c>
      <c r="BM131" s="195" t="s">
        <v>2819</v>
      </c>
    </row>
    <row r="132" spans="1:65" s="2" customFormat="1" ht="33" customHeight="1">
      <c r="A132" s="31"/>
      <c r="B132" s="32"/>
      <c r="C132" s="184" t="s">
        <v>198</v>
      </c>
      <c r="D132" s="184" t="s">
        <v>164</v>
      </c>
      <c r="E132" s="185" t="s">
        <v>2820</v>
      </c>
      <c r="F132" s="186" t="s">
        <v>2821</v>
      </c>
      <c r="G132" s="187" t="s">
        <v>173</v>
      </c>
      <c r="H132" s="188">
        <v>2092.7199999999998</v>
      </c>
      <c r="I132" s="189"/>
      <c r="J132" s="188">
        <f t="shared" si="0"/>
        <v>0</v>
      </c>
      <c r="K132" s="190"/>
      <c r="L132" s="36"/>
      <c r="M132" s="191" t="s">
        <v>1</v>
      </c>
      <c r="N132" s="192" t="s">
        <v>43</v>
      </c>
      <c r="O132" s="68"/>
      <c r="P132" s="193">
        <f t="shared" si="1"/>
        <v>0</v>
      </c>
      <c r="Q132" s="193">
        <v>0</v>
      </c>
      <c r="R132" s="193">
        <f t="shared" si="2"/>
        <v>0</v>
      </c>
      <c r="S132" s="193">
        <v>0</v>
      </c>
      <c r="T132" s="194">
        <f t="shared" si="3"/>
        <v>0</v>
      </c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R132" s="195" t="s">
        <v>168</v>
      </c>
      <c r="AT132" s="195" t="s">
        <v>164</v>
      </c>
      <c r="AU132" s="195" t="s">
        <v>169</v>
      </c>
      <c r="AY132" s="14" t="s">
        <v>161</v>
      </c>
      <c r="BE132" s="196">
        <f t="shared" si="4"/>
        <v>0</v>
      </c>
      <c r="BF132" s="196">
        <f t="shared" si="5"/>
        <v>0</v>
      </c>
      <c r="BG132" s="196">
        <f t="shared" si="6"/>
        <v>0</v>
      </c>
      <c r="BH132" s="196">
        <f t="shared" si="7"/>
        <v>0</v>
      </c>
      <c r="BI132" s="196">
        <f t="shared" si="8"/>
        <v>0</v>
      </c>
      <c r="BJ132" s="14" t="s">
        <v>169</v>
      </c>
      <c r="BK132" s="197">
        <f t="shared" si="9"/>
        <v>0</v>
      </c>
      <c r="BL132" s="14" t="s">
        <v>168</v>
      </c>
      <c r="BM132" s="195" t="s">
        <v>2822</v>
      </c>
    </row>
    <row r="133" spans="1:65" s="2" customFormat="1" ht="21.75" customHeight="1">
      <c r="A133" s="31"/>
      <c r="B133" s="32"/>
      <c r="C133" s="184" t="s">
        <v>202</v>
      </c>
      <c r="D133" s="184" t="s">
        <v>164</v>
      </c>
      <c r="E133" s="185" t="s">
        <v>2823</v>
      </c>
      <c r="F133" s="186" t="s">
        <v>2824</v>
      </c>
      <c r="G133" s="187" t="s">
        <v>173</v>
      </c>
      <c r="H133" s="188">
        <v>2092.7199999999998</v>
      </c>
      <c r="I133" s="189"/>
      <c r="J133" s="188">
        <f t="shared" si="0"/>
        <v>0</v>
      </c>
      <c r="K133" s="190"/>
      <c r="L133" s="36"/>
      <c r="M133" s="191" t="s">
        <v>1</v>
      </c>
      <c r="N133" s="192" t="s">
        <v>43</v>
      </c>
      <c r="O133" s="68"/>
      <c r="P133" s="193">
        <f t="shared" si="1"/>
        <v>0</v>
      </c>
      <c r="Q133" s="193">
        <v>0</v>
      </c>
      <c r="R133" s="193">
        <f t="shared" si="2"/>
        <v>0</v>
      </c>
      <c r="S133" s="193">
        <v>0</v>
      </c>
      <c r="T133" s="194">
        <f t="shared" si="3"/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95" t="s">
        <v>168</v>
      </c>
      <c r="AT133" s="195" t="s">
        <v>164</v>
      </c>
      <c r="AU133" s="195" t="s">
        <v>169</v>
      </c>
      <c r="AY133" s="14" t="s">
        <v>161</v>
      </c>
      <c r="BE133" s="196">
        <f t="shared" si="4"/>
        <v>0</v>
      </c>
      <c r="BF133" s="196">
        <f t="shared" si="5"/>
        <v>0</v>
      </c>
      <c r="BG133" s="196">
        <f t="shared" si="6"/>
        <v>0</v>
      </c>
      <c r="BH133" s="196">
        <f t="shared" si="7"/>
        <v>0</v>
      </c>
      <c r="BI133" s="196">
        <f t="shared" si="8"/>
        <v>0</v>
      </c>
      <c r="BJ133" s="14" t="s">
        <v>169</v>
      </c>
      <c r="BK133" s="197">
        <f t="shared" si="9"/>
        <v>0</v>
      </c>
      <c r="BL133" s="14" t="s">
        <v>168</v>
      </c>
      <c r="BM133" s="195" t="s">
        <v>2825</v>
      </c>
    </row>
    <row r="134" spans="1:65" s="2" customFormat="1" ht="16.5" customHeight="1">
      <c r="A134" s="31"/>
      <c r="B134" s="32"/>
      <c r="C134" s="198" t="s">
        <v>206</v>
      </c>
      <c r="D134" s="198" t="s">
        <v>272</v>
      </c>
      <c r="E134" s="199" t="s">
        <v>2826</v>
      </c>
      <c r="F134" s="200" t="s">
        <v>2827</v>
      </c>
      <c r="G134" s="201" t="s">
        <v>395</v>
      </c>
      <c r="H134" s="202">
        <v>62.781999999999996</v>
      </c>
      <c r="I134" s="203"/>
      <c r="J134" s="202">
        <f t="shared" si="0"/>
        <v>0</v>
      </c>
      <c r="K134" s="204"/>
      <c r="L134" s="205"/>
      <c r="M134" s="206" t="s">
        <v>1</v>
      </c>
      <c r="N134" s="207" t="s">
        <v>43</v>
      </c>
      <c r="O134" s="68"/>
      <c r="P134" s="193">
        <f t="shared" si="1"/>
        <v>0</v>
      </c>
      <c r="Q134" s="193">
        <v>0</v>
      </c>
      <c r="R134" s="193">
        <f t="shared" si="2"/>
        <v>0</v>
      </c>
      <c r="S134" s="193">
        <v>0</v>
      </c>
      <c r="T134" s="194">
        <f t="shared" si="3"/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95" t="s">
        <v>194</v>
      </c>
      <c r="AT134" s="195" t="s">
        <v>272</v>
      </c>
      <c r="AU134" s="195" t="s">
        <v>169</v>
      </c>
      <c r="AY134" s="14" t="s">
        <v>161</v>
      </c>
      <c r="BE134" s="196">
        <f t="shared" si="4"/>
        <v>0</v>
      </c>
      <c r="BF134" s="196">
        <f t="shared" si="5"/>
        <v>0</v>
      </c>
      <c r="BG134" s="196">
        <f t="shared" si="6"/>
        <v>0</v>
      </c>
      <c r="BH134" s="196">
        <f t="shared" si="7"/>
        <v>0</v>
      </c>
      <c r="BI134" s="196">
        <f t="shared" si="8"/>
        <v>0</v>
      </c>
      <c r="BJ134" s="14" t="s">
        <v>169</v>
      </c>
      <c r="BK134" s="197">
        <f t="shared" si="9"/>
        <v>0</v>
      </c>
      <c r="BL134" s="14" t="s">
        <v>168</v>
      </c>
      <c r="BM134" s="195" t="s">
        <v>2828</v>
      </c>
    </row>
    <row r="135" spans="1:65" s="2" customFormat="1" ht="33" customHeight="1">
      <c r="A135" s="31"/>
      <c r="B135" s="32"/>
      <c r="C135" s="184" t="s">
        <v>210</v>
      </c>
      <c r="D135" s="184" t="s">
        <v>164</v>
      </c>
      <c r="E135" s="185" t="s">
        <v>2829</v>
      </c>
      <c r="F135" s="186" t="s">
        <v>2830</v>
      </c>
      <c r="G135" s="187" t="s">
        <v>269</v>
      </c>
      <c r="H135" s="188">
        <v>10</v>
      </c>
      <c r="I135" s="189"/>
      <c r="J135" s="188">
        <f t="shared" si="0"/>
        <v>0</v>
      </c>
      <c r="K135" s="190"/>
      <c r="L135" s="36"/>
      <c r="M135" s="191" t="s">
        <v>1</v>
      </c>
      <c r="N135" s="192" t="s">
        <v>43</v>
      </c>
      <c r="O135" s="68"/>
      <c r="P135" s="193">
        <f t="shared" si="1"/>
        <v>0</v>
      </c>
      <c r="Q135" s="193">
        <v>3.8999999999999999E-4</v>
      </c>
      <c r="R135" s="193">
        <f t="shared" si="2"/>
        <v>3.8999999999999998E-3</v>
      </c>
      <c r="S135" s="193">
        <v>0</v>
      </c>
      <c r="T135" s="194">
        <f t="shared" si="3"/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95" t="s">
        <v>168</v>
      </c>
      <c r="AT135" s="195" t="s">
        <v>164</v>
      </c>
      <c r="AU135" s="195" t="s">
        <v>169</v>
      </c>
      <c r="AY135" s="14" t="s">
        <v>161</v>
      </c>
      <c r="BE135" s="196">
        <f t="shared" si="4"/>
        <v>0</v>
      </c>
      <c r="BF135" s="196">
        <f t="shared" si="5"/>
        <v>0</v>
      </c>
      <c r="BG135" s="196">
        <f t="shared" si="6"/>
        <v>0</v>
      </c>
      <c r="BH135" s="196">
        <f t="shared" si="7"/>
        <v>0</v>
      </c>
      <c r="BI135" s="196">
        <f t="shared" si="8"/>
        <v>0</v>
      </c>
      <c r="BJ135" s="14" t="s">
        <v>169</v>
      </c>
      <c r="BK135" s="197">
        <f t="shared" si="9"/>
        <v>0</v>
      </c>
      <c r="BL135" s="14" t="s">
        <v>168</v>
      </c>
      <c r="BM135" s="195" t="s">
        <v>2831</v>
      </c>
    </row>
    <row r="136" spans="1:65" s="2" customFormat="1" ht="21.75" customHeight="1">
      <c r="A136" s="31"/>
      <c r="B136" s="32"/>
      <c r="C136" s="198" t="s">
        <v>214</v>
      </c>
      <c r="D136" s="198" t="s">
        <v>272</v>
      </c>
      <c r="E136" s="199" t="s">
        <v>2832</v>
      </c>
      <c r="F136" s="200" t="s">
        <v>2833</v>
      </c>
      <c r="G136" s="201" t="s">
        <v>269</v>
      </c>
      <c r="H136" s="202">
        <v>10</v>
      </c>
      <c r="I136" s="203"/>
      <c r="J136" s="202">
        <f t="shared" si="0"/>
        <v>0</v>
      </c>
      <c r="K136" s="204"/>
      <c r="L136" s="205"/>
      <c r="M136" s="206" t="s">
        <v>1</v>
      </c>
      <c r="N136" s="207" t="s">
        <v>43</v>
      </c>
      <c r="O136" s="68"/>
      <c r="P136" s="193">
        <f t="shared" si="1"/>
        <v>0</v>
      </c>
      <c r="Q136" s="193">
        <v>1.2E-2</v>
      </c>
      <c r="R136" s="193">
        <f t="shared" si="2"/>
        <v>0.12</v>
      </c>
      <c r="S136" s="193">
        <v>0</v>
      </c>
      <c r="T136" s="194">
        <f t="shared" si="3"/>
        <v>0</v>
      </c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R136" s="195" t="s">
        <v>194</v>
      </c>
      <c r="AT136" s="195" t="s">
        <v>272</v>
      </c>
      <c r="AU136" s="195" t="s">
        <v>169</v>
      </c>
      <c r="AY136" s="14" t="s">
        <v>161</v>
      </c>
      <c r="BE136" s="196">
        <f t="shared" si="4"/>
        <v>0</v>
      </c>
      <c r="BF136" s="196">
        <f t="shared" si="5"/>
        <v>0</v>
      </c>
      <c r="BG136" s="196">
        <f t="shared" si="6"/>
        <v>0</v>
      </c>
      <c r="BH136" s="196">
        <f t="shared" si="7"/>
        <v>0</v>
      </c>
      <c r="BI136" s="196">
        <f t="shared" si="8"/>
        <v>0</v>
      </c>
      <c r="BJ136" s="14" t="s">
        <v>169</v>
      </c>
      <c r="BK136" s="197">
        <f t="shared" si="9"/>
        <v>0</v>
      </c>
      <c r="BL136" s="14" t="s">
        <v>168</v>
      </c>
      <c r="BM136" s="195" t="s">
        <v>2834</v>
      </c>
    </row>
    <row r="137" spans="1:65" s="2" customFormat="1" ht="21.75" customHeight="1">
      <c r="A137" s="31"/>
      <c r="B137" s="32"/>
      <c r="C137" s="184" t="s">
        <v>218</v>
      </c>
      <c r="D137" s="184" t="s">
        <v>164</v>
      </c>
      <c r="E137" s="185" t="s">
        <v>2835</v>
      </c>
      <c r="F137" s="186" t="s">
        <v>2836</v>
      </c>
      <c r="G137" s="187" t="s">
        <v>173</v>
      </c>
      <c r="H137" s="188">
        <v>7.8540000000000001</v>
      </c>
      <c r="I137" s="189"/>
      <c r="J137" s="188">
        <f t="shared" si="0"/>
        <v>0</v>
      </c>
      <c r="K137" s="190"/>
      <c r="L137" s="36"/>
      <c r="M137" s="191" t="s">
        <v>1</v>
      </c>
      <c r="N137" s="192" t="s">
        <v>43</v>
      </c>
      <c r="O137" s="68"/>
      <c r="P137" s="193">
        <f t="shared" si="1"/>
        <v>0</v>
      </c>
      <c r="Q137" s="193">
        <v>0</v>
      </c>
      <c r="R137" s="193">
        <f t="shared" si="2"/>
        <v>0</v>
      </c>
      <c r="S137" s="193">
        <v>0</v>
      </c>
      <c r="T137" s="194">
        <f t="shared" si="3"/>
        <v>0</v>
      </c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R137" s="195" t="s">
        <v>168</v>
      </c>
      <c r="AT137" s="195" t="s">
        <v>164</v>
      </c>
      <c r="AU137" s="195" t="s">
        <v>169</v>
      </c>
      <c r="AY137" s="14" t="s">
        <v>161</v>
      </c>
      <c r="BE137" s="196">
        <f t="shared" si="4"/>
        <v>0</v>
      </c>
      <c r="BF137" s="196">
        <f t="shared" si="5"/>
        <v>0</v>
      </c>
      <c r="BG137" s="196">
        <f t="shared" si="6"/>
        <v>0</v>
      </c>
      <c r="BH137" s="196">
        <f t="shared" si="7"/>
        <v>0</v>
      </c>
      <c r="BI137" s="196">
        <f t="shared" si="8"/>
        <v>0</v>
      </c>
      <c r="BJ137" s="14" t="s">
        <v>169</v>
      </c>
      <c r="BK137" s="197">
        <f t="shared" si="9"/>
        <v>0</v>
      </c>
      <c r="BL137" s="14" t="s">
        <v>168</v>
      </c>
      <c r="BM137" s="195" t="s">
        <v>2837</v>
      </c>
    </row>
    <row r="138" spans="1:65" s="2" customFormat="1" ht="16.5" customHeight="1">
      <c r="A138" s="31"/>
      <c r="B138" s="32"/>
      <c r="C138" s="198" t="s">
        <v>222</v>
      </c>
      <c r="D138" s="198" t="s">
        <v>272</v>
      </c>
      <c r="E138" s="199" t="s">
        <v>2838</v>
      </c>
      <c r="F138" s="200" t="s">
        <v>2839</v>
      </c>
      <c r="G138" s="201" t="s">
        <v>2840</v>
      </c>
      <c r="H138" s="202">
        <v>5</v>
      </c>
      <c r="I138" s="203"/>
      <c r="J138" s="202">
        <f t="shared" si="0"/>
        <v>0</v>
      </c>
      <c r="K138" s="204"/>
      <c r="L138" s="205"/>
      <c r="M138" s="206" t="s">
        <v>1</v>
      </c>
      <c r="N138" s="207" t="s">
        <v>43</v>
      </c>
      <c r="O138" s="68"/>
      <c r="P138" s="193">
        <f t="shared" si="1"/>
        <v>0</v>
      </c>
      <c r="Q138" s="193">
        <v>0</v>
      </c>
      <c r="R138" s="193">
        <f t="shared" si="2"/>
        <v>0</v>
      </c>
      <c r="S138" s="193">
        <v>0</v>
      </c>
      <c r="T138" s="194">
        <f t="shared" si="3"/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95" t="s">
        <v>194</v>
      </c>
      <c r="AT138" s="195" t="s">
        <v>272</v>
      </c>
      <c r="AU138" s="195" t="s">
        <v>169</v>
      </c>
      <c r="AY138" s="14" t="s">
        <v>161</v>
      </c>
      <c r="BE138" s="196">
        <f t="shared" si="4"/>
        <v>0</v>
      </c>
      <c r="BF138" s="196">
        <f t="shared" si="5"/>
        <v>0</v>
      </c>
      <c r="BG138" s="196">
        <f t="shared" si="6"/>
        <v>0</v>
      </c>
      <c r="BH138" s="196">
        <f t="shared" si="7"/>
        <v>0</v>
      </c>
      <c r="BI138" s="196">
        <f t="shared" si="8"/>
        <v>0</v>
      </c>
      <c r="BJ138" s="14" t="s">
        <v>169</v>
      </c>
      <c r="BK138" s="197">
        <f t="shared" si="9"/>
        <v>0</v>
      </c>
      <c r="BL138" s="14" t="s">
        <v>168</v>
      </c>
      <c r="BM138" s="195" t="s">
        <v>2841</v>
      </c>
    </row>
    <row r="139" spans="1:65" s="2" customFormat="1" ht="16.5" customHeight="1">
      <c r="A139" s="31"/>
      <c r="B139" s="32"/>
      <c r="C139" s="198" t="s">
        <v>226</v>
      </c>
      <c r="D139" s="198" t="s">
        <v>272</v>
      </c>
      <c r="E139" s="199" t="s">
        <v>2842</v>
      </c>
      <c r="F139" s="200" t="s">
        <v>2843</v>
      </c>
      <c r="G139" s="201" t="s">
        <v>2840</v>
      </c>
      <c r="H139" s="202">
        <v>20</v>
      </c>
      <c r="I139" s="203"/>
      <c r="J139" s="202">
        <f t="shared" si="0"/>
        <v>0</v>
      </c>
      <c r="K139" s="204"/>
      <c r="L139" s="205"/>
      <c r="M139" s="206" t="s">
        <v>1</v>
      </c>
      <c r="N139" s="207" t="s">
        <v>43</v>
      </c>
      <c r="O139" s="68"/>
      <c r="P139" s="193">
        <f t="shared" si="1"/>
        <v>0</v>
      </c>
      <c r="Q139" s="193">
        <v>0</v>
      </c>
      <c r="R139" s="193">
        <f t="shared" si="2"/>
        <v>0</v>
      </c>
      <c r="S139" s="193">
        <v>0</v>
      </c>
      <c r="T139" s="194">
        <f t="shared" si="3"/>
        <v>0</v>
      </c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R139" s="195" t="s">
        <v>194</v>
      </c>
      <c r="AT139" s="195" t="s">
        <v>272</v>
      </c>
      <c r="AU139" s="195" t="s">
        <v>169</v>
      </c>
      <c r="AY139" s="14" t="s">
        <v>161</v>
      </c>
      <c r="BE139" s="196">
        <f t="shared" si="4"/>
        <v>0</v>
      </c>
      <c r="BF139" s="196">
        <f t="shared" si="5"/>
        <v>0</v>
      </c>
      <c r="BG139" s="196">
        <f t="shared" si="6"/>
        <v>0</v>
      </c>
      <c r="BH139" s="196">
        <f t="shared" si="7"/>
        <v>0</v>
      </c>
      <c r="BI139" s="196">
        <f t="shared" si="8"/>
        <v>0</v>
      </c>
      <c r="BJ139" s="14" t="s">
        <v>169</v>
      </c>
      <c r="BK139" s="197">
        <f t="shared" si="9"/>
        <v>0</v>
      </c>
      <c r="BL139" s="14" t="s">
        <v>168</v>
      </c>
      <c r="BM139" s="195" t="s">
        <v>2844</v>
      </c>
    </row>
    <row r="140" spans="1:65" s="2" customFormat="1" ht="21.75" customHeight="1">
      <c r="A140" s="31"/>
      <c r="B140" s="32"/>
      <c r="C140" s="184" t="s">
        <v>230</v>
      </c>
      <c r="D140" s="184" t="s">
        <v>164</v>
      </c>
      <c r="E140" s="185" t="s">
        <v>2845</v>
      </c>
      <c r="F140" s="186" t="s">
        <v>2846</v>
      </c>
      <c r="G140" s="187" t="s">
        <v>173</v>
      </c>
      <c r="H140" s="188">
        <v>2092.7199999999998</v>
      </c>
      <c r="I140" s="189"/>
      <c r="J140" s="188">
        <f t="shared" si="0"/>
        <v>0</v>
      </c>
      <c r="K140" s="190"/>
      <c r="L140" s="36"/>
      <c r="M140" s="191" t="s">
        <v>1</v>
      </c>
      <c r="N140" s="192" t="s">
        <v>43</v>
      </c>
      <c r="O140" s="68"/>
      <c r="P140" s="193">
        <f t="shared" si="1"/>
        <v>0</v>
      </c>
      <c r="Q140" s="193">
        <v>0</v>
      </c>
      <c r="R140" s="193">
        <f t="shared" si="2"/>
        <v>0</v>
      </c>
      <c r="S140" s="193">
        <v>0</v>
      </c>
      <c r="T140" s="194">
        <f t="shared" si="3"/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95" t="s">
        <v>168</v>
      </c>
      <c r="AT140" s="195" t="s">
        <v>164</v>
      </c>
      <c r="AU140" s="195" t="s">
        <v>169</v>
      </c>
      <c r="AY140" s="14" t="s">
        <v>161</v>
      </c>
      <c r="BE140" s="196">
        <f t="shared" si="4"/>
        <v>0</v>
      </c>
      <c r="BF140" s="196">
        <f t="shared" si="5"/>
        <v>0</v>
      </c>
      <c r="BG140" s="196">
        <f t="shared" si="6"/>
        <v>0</v>
      </c>
      <c r="BH140" s="196">
        <f t="shared" si="7"/>
        <v>0</v>
      </c>
      <c r="BI140" s="196">
        <f t="shared" si="8"/>
        <v>0</v>
      </c>
      <c r="BJ140" s="14" t="s">
        <v>169</v>
      </c>
      <c r="BK140" s="197">
        <f t="shared" si="9"/>
        <v>0</v>
      </c>
      <c r="BL140" s="14" t="s">
        <v>168</v>
      </c>
      <c r="BM140" s="195" t="s">
        <v>2847</v>
      </c>
    </row>
    <row r="141" spans="1:65" s="2" customFormat="1" ht="21.75" customHeight="1">
      <c r="A141" s="31"/>
      <c r="B141" s="32"/>
      <c r="C141" s="184" t="s">
        <v>234</v>
      </c>
      <c r="D141" s="184" t="s">
        <v>164</v>
      </c>
      <c r="E141" s="185" t="s">
        <v>2848</v>
      </c>
      <c r="F141" s="186" t="s">
        <v>2849</v>
      </c>
      <c r="G141" s="187" t="s">
        <v>173</v>
      </c>
      <c r="H141" s="188">
        <v>6278.16</v>
      </c>
      <c r="I141" s="189"/>
      <c r="J141" s="188">
        <f t="shared" si="0"/>
        <v>0</v>
      </c>
      <c r="K141" s="190"/>
      <c r="L141" s="36"/>
      <c r="M141" s="191" t="s">
        <v>1</v>
      </c>
      <c r="N141" s="192" t="s">
        <v>43</v>
      </c>
      <c r="O141" s="68"/>
      <c r="P141" s="193">
        <f t="shared" si="1"/>
        <v>0</v>
      </c>
      <c r="Q141" s="193">
        <v>0</v>
      </c>
      <c r="R141" s="193">
        <f t="shared" si="2"/>
        <v>0</v>
      </c>
      <c r="S141" s="193">
        <v>0</v>
      </c>
      <c r="T141" s="194">
        <f t="shared" si="3"/>
        <v>0</v>
      </c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R141" s="195" t="s">
        <v>168</v>
      </c>
      <c r="AT141" s="195" t="s">
        <v>164</v>
      </c>
      <c r="AU141" s="195" t="s">
        <v>169</v>
      </c>
      <c r="AY141" s="14" t="s">
        <v>161</v>
      </c>
      <c r="BE141" s="196">
        <f t="shared" si="4"/>
        <v>0</v>
      </c>
      <c r="BF141" s="196">
        <f t="shared" si="5"/>
        <v>0</v>
      </c>
      <c r="BG141" s="196">
        <f t="shared" si="6"/>
        <v>0</v>
      </c>
      <c r="BH141" s="196">
        <f t="shared" si="7"/>
        <v>0</v>
      </c>
      <c r="BI141" s="196">
        <f t="shared" si="8"/>
        <v>0</v>
      </c>
      <c r="BJ141" s="14" t="s">
        <v>169</v>
      </c>
      <c r="BK141" s="197">
        <f t="shared" si="9"/>
        <v>0</v>
      </c>
      <c r="BL141" s="14" t="s">
        <v>168</v>
      </c>
      <c r="BM141" s="195" t="s">
        <v>2850</v>
      </c>
    </row>
    <row r="142" spans="1:65" s="2" customFormat="1" ht="21.75" customHeight="1">
      <c r="A142" s="31"/>
      <c r="B142" s="32"/>
      <c r="C142" s="184" t="s">
        <v>238</v>
      </c>
      <c r="D142" s="184" t="s">
        <v>164</v>
      </c>
      <c r="E142" s="185" t="s">
        <v>2851</v>
      </c>
      <c r="F142" s="186" t="s">
        <v>2852</v>
      </c>
      <c r="G142" s="187" t="s">
        <v>173</v>
      </c>
      <c r="H142" s="188">
        <v>2092.7199999999998</v>
      </c>
      <c r="I142" s="189"/>
      <c r="J142" s="188">
        <f t="shared" si="0"/>
        <v>0</v>
      </c>
      <c r="K142" s="190"/>
      <c r="L142" s="36"/>
      <c r="M142" s="191" t="s">
        <v>1</v>
      </c>
      <c r="N142" s="192" t="s">
        <v>43</v>
      </c>
      <c r="O142" s="68"/>
      <c r="P142" s="193">
        <f t="shared" si="1"/>
        <v>0</v>
      </c>
      <c r="Q142" s="193">
        <v>0</v>
      </c>
      <c r="R142" s="193">
        <f t="shared" si="2"/>
        <v>0</v>
      </c>
      <c r="S142" s="193">
        <v>0</v>
      </c>
      <c r="T142" s="194">
        <f t="shared" si="3"/>
        <v>0</v>
      </c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R142" s="195" t="s">
        <v>168</v>
      </c>
      <c r="AT142" s="195" t="s">
        <v>164</v>
      </c>
      <c r="AU142" s="195" t="s">
        <v>169</v>
      </c>
      <c r="AY142" s="14" t="s">
        <v>161</v>
      </c>
      <c r="BE142" s="196">
        <f t="shared" si="4"/>
        <v>0</v>
      </c>
      <c r="BF142" s="196">
        <f t="shared" si="5"/>
        <v>0</v>
      </c>
      <c r="BG142" s="196">
        <f t="shared" si="6"/>
        <v>0</v>
      </c>
      <c r="BH142" s="196">
        <f t="shared" si="7"/>
        <v>0</v>
      </c>
      <c r="BI142" s="196">
        <f t="shared" si="8"/>
        <v>0</v>
      </c>
      <c r="BJ142" s="14" t="s">
        <v>169</v>
      </c>
      <c r="BK142" s="197">
        <f t="shared" si="9"/>
        <v>0</v>
      </c>
      <c r="BL142" s="14" t="s">
        <v>168</v>
      </c>
      <c r="BM142" s="195" t="s">
        <v>2853</v>
      </c>
    </row>
    <row r="143" spans="1:65" s="2" customFormat="1" ht="21.75" customHeight="1">
      <c r="A143" s="31"/>
      <c r="B143" s="32"/>
      <c r="C143" s="184" t="s">
        <v>7</v>
      </c>
      <c r="D143" s="184" t="s">
        <v>164</v>
      </c>
      <c r="E143" s="185" t="s">
        <v>2854</v>
      </c>
      <c r="F143" s="186" t="s">
        <v>2855</v>
      </c>
      <c r="G143" s="187" t="s">
        <v>173</v>
      </c>
      <c r="H143" s="188">
        <v>2092.7199999999998</v>
      </c>
      <c r="I143" s="189"/>
      <c r="J143" s="188">
        <f t="shared" si="0"/>
        <v>0</v>
      </c>
      <c r="K143" s="190"/>
      <c r="L143" s="36"/>
      <c r="M143" s="191" t="s">
        <v>1</v>
      </c>
      <c r="N143" s="192" t="s">
        <v>43</v>
      </c>
      <c r="O143" s="68"/>
      <c r="P143" s="193">
        <f t="shared" si="1"/>
        <v>0</v>
      </c>
      <c r="Q143" s="193">
        <v>1.7999999999999999E-6</v>
      </c>
      <c r="R143" s="193">
        <f t="shared" si="2"/>
        <v>3.7668959999999996E-3</v>
      </c>
      <c r="S143" s="193">
        <v>0</v>
      </c>
      <c r="T143" s="194">
        <f t="shared" si="3"/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95" t="s">
        <v>168</v>
      </c>
      <c r="AT143" s="195" t="s">
        <v>164</v>
      </c>
      <c r="AU143" s="195" t="s">
        <v>169</v>
      </c>
      <c r="AY143" s="14" t="s">
        <v>161</v>
      </c>
      <c r="BE143" s="196">
        <f t="shared" si="4"/>
        <v>0</v>
      </c>
      <c r="BF143" s="196">
        <f t="shared" si="5"/>
        <v>0</v>
      </c>
      <c r="BG143" s="196">
        <f t="shared" si="6"/>
        <v>0</v>
      </c>
      <c r="BH143" s="196">
        <f t="shared" si="7"/>
        <v>0</v>
      </c>
      <c r="BI143" s="196">
        <f t="shared" si="8"/>
        <v>0</v>
      </c>
      <c r="BJ143" s="14" t="s">
        <v>169</v>
      </c>
      <c r="BK143" s="197">
        <f t="shared" si="9"/>
        <v>0</v>
      </c>
      <c r="BL143" s="14" t="s">
        <v>168</v>
      </c>
      <c r="BM143" s="195" t="s">
        <v>2856</v>
      </c>
    </row>
    <row r="144" spans="1:65" s="2" customFormat="1" ht="16.5" customHeight="1">
      <c r="A144" s="31"/>
      <c r="B144" s="32"/>
      <c r="C144" s="198" t="s">
        <v>246</v>
      </c>
      <c r="D144" s="198" t="s">
        <v>272</v>
      </c>
      <c r="E144" s="199" t="s">
        <v>2857</v>
      </c>
      <c r="F144" s="200" t="s">
        <v>2858</v>
      </c>
      <c r="G144" s="201" t="s">
        <v>2840</v>
      </c>
      <c r="H144" s="202">
        <v>2.093</v>
      </c>
      <c r="I144" s="203"/>
      <c r="J144" s="202">
        <f t="shared" si="0"/>
        <v>0</v>
      </c>
      <c r="K144" s="204"/>
      <c r="L144" s="205"/>
      <c r="M144" s="206" t="s">
        <v>1</v>
      </c>
      <c r="N144" s="207" t="s">
        <v>43</v>
      </c>
      <c r="O144" s="68"/>
      <c r="P144" s="193">
        <f t="shared" si="1"/>
        <v>0</v>
      </c>
      <c r="Q144" s="193">
        <v>0</v>
      </c>
      <c r="R144" s="193">
        <f t="shared" si="2"/>
        <v>0</v>
      </c>
      <c r="S144" s="193">
        <v>0</v>
      </c>
      <c r="T144" s="194">
        <f t="shared" si="3"/>
        <v>0</v>
      </c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R144" s="195" t="s">
        <v>194</v>
      </c>
      <c r="AT144" s="195" t="s">
        <v>272</v>
      </c>
      <c r="AU144" s="195" t="s">
        <v>169</v>
      </c>
      <c r="AY144" s="14" t="s">
        <v>161</v>
      </c>
      <c r="BE144" s="196">
        <f t="shared" si="4"/>
        <v>0</v>
      </c>
      <c r="BF144" s="196">
        <f t="shared" si="5"/>
        <v>0</v>
      </c>
      <c r="BG144" s="196">
        <f t="shared" si="6"/>
        <v>0</v>
      </c>
      <c r="BH144" s="196">
        <f t="shared" si="7"/>
        <v>0</v>
      </c>
      <c r="BI144" s="196">
        <f t="shared" si="8"/>
        <v>0</v>
      </c>
      <c r="BJ144" s="14" t="s">
        <v>169</v>
      </c>
      <c r="BK144" s="197">
        <f t="shared" si="9"/>
        <v>0</v>
      </c>
      <c r="BL144" s="14" t="s">
        <v>168</v>
      </c>
      <c r="BM144" s="195" t="s">
        <v>2859</v>
      </c>
    </row>
    <row r="145" spans="1:65" s="2" customFormat="1" ht="33" customHeight="1">
      <c r="A145" s="31"/>
      <c r="B145" s="32"/>
      <c r="C145" s="184" t="s">
        <v>250</v>
      </c>
      <c r="D145" s="184" t="s">
        <v>164</v>
      </c>
      <c r="E145" s="185" t="s">
        <v>2860</v>
      </c>
      <c r="F145" s="186" t="s">
        <v>2861</v>
      </c>
      <c r="G145" s="187" t="s">
        <v>269</v>
      </c>
      <c r="H145" s="188">
        <v>10</v>
      </c>
      <c r="I145" s="189"/>
      <c r="J145" s="188">
        <f t="shared" si="0"/>
        <v>0</v>
      </c>
      <c r="K145" s="190"/>
      <c r="L145" s="36"/>
      <c r="M145" s="191" t="s">
        <v>1</v>
      </c>
      <c r="N145" s="192" t="s">
        <v>43</v>
      </c>
      <c r="O145" s="68"/>
      <c r="P145" s="193">
        <f t="shared" si="1"/>
        <v>0</v>
      </c>
      <c r="Q145" s="193">
        <v>4.4000000000000002E-4</v>
      </c>
      <c r="R145" s="193">
        <f t="shared" si="2"/>
        <v>4.4000000000000003E-3</v>
      </c>
      <c r="S145" s="193">
        <v>0</v>
      </c>
      <c r="T145" s="194">
        <f t="shared" si="3"/>
        <v>0</v>
      </c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R145" s="195" t="s">
        <v>168</v>
      </c>
      <c r="AT145" s="195" t="s">
        <v>164</v>
      </c>
      <c r="AU145" s="195" t="s">
        <v>169</v>
      </c>
      <c r="AY145" s="14" t="s">
        <v>161</v>
      </c>
      <c r="BE145" s="196">
        <f t="shared" si="4"/>
        <v>0</v>
      </c>
      <c r="BF145" s="196">
        <f t="shared" si="5"/>
        <v>0</v>
      </c>
      <c r="BG145" s="196">
        <f t="shared" si="6"/>
        <v>0</v>
      </c>
      <c r="BH145" s="196">
        <f t="shared" si="7"/>
        <v>0</v>
      </c>
      <c r="BI145" s="196">
        <f t="shared" si="8"/>
        <v>0</v>
      </c>
      <c r="BJ145" s="14" t="s">
        <v>169</v>
      </c>
      <c r="BK145" s="197">
        <f t="shared" si="9"/>
        <v>0</v>
      </c>
      <c r="BL145" s="14" t="s">
        <v>168</v>
      </c>
      <c r="BM145" s="195" t="s">
        <v>2862</v>
      </c>
    </row>
    <row r="146" spans="1:65" s="2" customFormat="1" ht="21.75" customHeight="1">
      <c r="A146" s="31"/>
      <c r="B146" s="32"/>
      <c r="C146" s="198" t="s">
        <v>254</v>
      </c>
      <c r="D146" s="198" t="s">
        <v>272</v>
      </c>
      <c r="E146" s="199" t="s">
        <v>2863</v>
      </c>
      <c r="F146" s="200" t="s">
        <v>2864</v>
      </c>
      <c r="G146" s="201" t="s">
        <v>2840</v>
      </c>
      <c r="H146" s="202">
        <v>3</v>
      </c>
      <c r="I146" s="203"/>
      <c r="J146" s="202">
        <f t="shared" si="0"/>
        <v>0</v>
      </c>
      <c r="K146" s="204"/>
      <c r="L146" s="205"/>
      <c r="M146" s="206" t="s">
        <v>1</v>
      </c>
      <c r="N146" s="207" t="s">
        <v>43</v>
      </c>
      <c r="O146" s="68"/>
      <c r="P146" s="193">
        <f t="shared" si="1"/>
        <v>0</v>
      </c>
      <c r="Q146" s="193">
        <v>0</v>
      </c>
      <c r="R146" s="193">
        <f t="shared" si="2"/>
        <v>0</v>
      </c>
      <c r="S146" s="193">
        <v>0</v>
      </c>
      <c r="T146" s="194">
        <f t="shared" si="3"/>
        <v>0</v>
      </c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R146" s="195" t="s">
        <v>194</v>
      </c>
      <c r="AT146" s="195" t="s">
        <v>272</v>
      </c>
      <c r="AU146" s="195" t="s">
        <v>169</v>
      </c>
      <c r="AY146" s="14" t="s">
        <v>161</v>
      </c>
      <c r="BE146" s="196">
        <f t="shared" si="4"/>
        <v>0</v>
      </c>
      <c r="BF146" s="196">
        <f t="shared" si="5"/>
        <v>0</v>
      </c>
      <c r="BG146" s="196">
        <f t="shared" si="6"/>
        <v>0</v>
      </c>
      <c r="BH146" s="196">
        <f t="shared" si="7"/>
        <v>0</v>
      </c>
      <c r="BI146" s="196">
        <f t="shared" si="8"/>
        <v>0</v>
      </c>
      <c r="BJ146" s="14" t="s">
        <v>169</v>
      </c>
      <c r="BK146" s="197">
        <f t="shared" si="9"/>
        <v>0</v>
      </c>
      <c r="BL146" s="14" t="s">
        <v>168</v>
      </c>
      <c r="BM146" s="195" t="s">
        <v>2865</v>
      </c>
    </row>
    <row r="147" spans="1:65" s="2" customFormat="1" ht="21.75" customHeight="1">
      <c r="A147" s="31"/>
      <c r="B147" s="32"/>
      <c r="C147" s="198" t="s">
        <v>258</v>
      </c>
      <c r="D147" s="198" t="s">
        <v>272</v>
      </c>
      <c r="E147" s="199" t="s">
        <v>2866</v>
      </c>
      <c r="F147" s="200" t="s">
        <v>2867</v>
      </c>
      <c r="G147" s="201" t="s">
        <v>2840</v>
      </c>
      <c r="H147" s="202">
        <v>5</v>
      </c>
      <c r="I147" s="203"/>
      <c r="J147" s="202">
        <f t="shared" si="0"/>
        <v>0</v>
      </c>
      <c r="K147" s="204"/>
      <c r="L147" s="205"/>
      <c r="M147" s="206" t="s">
        <v>1</v>
      </c>
      <c r="N147" s="207" t="s">
        <v>43</v>
      </c>
      <c r="O147" s="68"/>
      <c r="P147" s="193">
        <f t="shared" si="1"/>
        <v>0</v>
      </c>
      <c r="Q147" s="193">
        <v>0</v>
      </c>
      <c r="R147" s="193">
        <f t="shared" si="2"/>
        <v>0</v>
      </c>
      <c r="S147" s="193">
        <v>0</v>
      </c>
      <c r="T147" s="194">
        <f t="shared" si="3"/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95" t="s">
        <v>194</v>
      </c>
      <c r="AT147" s="195" t="s">
        <v>272</v>
      </c>
      <c r="AU147" s="195" t="s">
        <v>169</v>
      </c>
      <c r="AY147" s="14" t="s">
        <v>161</v>
      </c>
      <c r="BE147" s="196">
        <f t="shared" si="4"/>
        <v>0</v>
      </c>
      <c r="BF147" s="196">
        <f t="shared" si="5"/>
        <v>0</v>
      </c>
      <c r="BG147" s="196">
        <f t="shared" si="6"/>
        <v>0</v>
      </c>
      <c r="BH147" s="196">
        <f t="shared" si="7"/>
        <v>0</v>
      </c>
      <c r="BI147" s="196">
        <f t="shared" si="8"/>
        <v>0</v>
      </c>
      <c r="BJ147" s="14" t="s">
        <v>169</v>
      </c>
      <c r="BK147" s="197">
        <f t="shared" si="9"/>
        <v>0</v>
      </c>
      <c r="BL147" s="14" t="s">
        <v>168</v>
      </c>
      <c r="BM147" s="195" t="s">
        <v>2868</v>
      </c>
    </row>
    <row r="148" spans="1:65" s="2" customFormat="1" ht="21.75" customHeight="1">
      <c r="A148" s="31"/>
      <c r="B148" s="32"/>
      <c r="C148" s="198" t="s">
        <v>262</v>
      </c>
      <c r="D148" s="198" t="s">
        <v>272</v>
      </c>
      <c r="E148" s="199" t="s">
        <v>2869</v>
      </c>
      <c r="F148" s="200" t="s">
        <v>2870</v>
      </c>
      <c r="G148" s="201" t="s">
        <v>2840</v>
      </c>
      <c r="H148" s="202">
        <v>2</v>
      </c>
      <c r="I148" s="203"/>
      <c r="J148" s="202">
        <f t="shared" si="0"/>
        <v>0</v>
      </c>
      <c r="K148" s="204"/>
      <c r="L148" s="205"/>
      <c r="M148" s="206" t="s">
        <v>1</v>
      </c>
      <c r="N148" s="207" t="s">
        <v>43</v>
      </c>
      <c r="O148" s="68"/>
      <c r="P148" s="193">
        <f t="shared" si="1"/>
        <v>0</v>
      </c>
      <c r="Q148" s="193">
        <v>0</v>
      </c>
      <c r="R148" s="193">
        <f t="shared" si="2"/>
        <v>0</v>
      </c>
      <c r="S148" s="193">
        <v>0</v>
      </c>
      <c r="T148" s="194">
        <f t="shared" si="3"/>
        <v>0</v>
      </c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R148" s="195" t="s">
        <v>194</v>
      </c>
      <c r="AT148" s="195" t="s">
        <v>272</v>
      </c>
      <c r="AU148" s="195" t="s">
        <v>169</v>
      </c>
      <c r="AY148" s="14" t="s">
        <v>161</v>
      </c>
      <c r="BE148" s="196">
        <f t="shared" si="4"/>
        <v>0</v>
      </c>
      <c r="BF148" s="196">
        <f t="shared" si="5"/>
        <v>0</v>
      </c>
      <c r="BG148" s="196">
        <f t="shared" si="6"/>
        <v>0</v>
      </c>
      <c r="BH148" s="196">
        <f t="shared" si="7"/>
        <v>0</v>
      </c>
      <c r="BI148" s="196">
        <f t="shared" si="8"/>
        <v>0</v>
      </c>
      <c r="BJ148" s="14" t="s">
        <v>169</v>
      </c>
      <c r="BK148" s="197">
        <f t="shared" si="9"/>
        <v>0</v>
      </c>
      <c r="BL148" s="14" t="s">
        <v>168</v>
      </c>
      <c r="BM148" s="195" t="s">
        <v>2871</v>
      </c>
    </row>
    <row r="149" spans="1:65" s="2" customFormat="1" ht="21.75" customHeight="1">
      <c r="A149" s="31"/>
      <c r="B149" s="32"/>
      <c r="C149" s="184" t="s">
        <v>266</v>
      </c>
      <c r="D149" s="184" t="s">
        <v>164</v>
      </c>
      <c r="E149" s="185" t="s">
        <v>2872</v>
      </c>
      <c r="F149" s="186" t="s">
        <v>2873</v>
      </c>
      <c r="G149" s="187" t="s">
        <v>173</v>
      </c>
      <c r="H149" s="188">
        <v>2092.7199999999998</v>
      </c>
      <c r="I149" s="189"/>
      <c r="J149" s="188">
        <f t="shared" si="0"/>
        <v>0</v>
      </c>
      <c r="K149" s="190"/>
      <c r="L149" s="36"/>
      <c r="M149" s="191" t="s">
        <v>1</v>
      </c>
      <c r="N149" s="192" t="s">
        <v>43</v>
      </c>
      <c r="O149" s="68"/>
      <c r="P149" s="193">
        <f t="shared" si="1"/>
        <v>0</v>
      </c>
      <c r="Q149" s="193">
        <v>0</v>
      </c>
      <c r="R149" s="193">
        <f t="shared" si="2"/>
        <v>0</v>
      </c>
      <c r="S149" s="193">
        <v>0</v>
      </c>
      <c r="T149" s="194">
        <f t="shared" si="3"/>
        <v>0</v>
      </c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R149" s="195" t="s">
        <v>168</v>
      </c>
      <c r="AT149" s="195" t="s">
        <v>164</v>
      </c>
      <c r="AU149" s="195" t="s">
        <v>169</v>
      </c>
      <c r="AY149" s="14" t="s">
        <v>161</v>
      </c>
      <c r="BE149" s="196">
        <f t="shared" si="4"/>
        <v>0</v>
      </c>
      <c r="BF149" s="196">
        <f t="shared" si="5"/>
        <v>0</v>
      </c>
      <c r="BG149" s="196">
        <f t="shared" si="6"/>
        <v>0</v>
      </c>
      <c r="BH149" s="196">
        <f t="shared" si="7"/>
        <v>0</v>
      </c>
      <c r="BI149" s="196">
        <f t="shared" si="8"/>
        <v>0</v>
      </c>
      <c r="BJ149" s="14" t="s">
        <v>169</v>
      </c>
      <c r="BK149" s="197">
        <f t="shared" si="9"/>
        <v>0</v>
      </c>
      <c r="BL149" s="14" t="s">
        <v>168</v>
      </c>
      <c r="BM149" s="195" t="s">
        <v>2874</v>
      </c>
    </row>
    <row r="150" spans="1:65" s="12" customFormat="1" ht="22.95" customHeight="1">
      <c r="B150" s="168"/>
      <c r="C150" s="169"/>
      <c r="D150" s="170" t="s">
        <v>76</v>
      </c>
      <c r="E150" s="182" t="s">
        <v>378</v>
      </c>
      <c r="F150" s="182" t="s">
        <v>379</v>
      </c>
      <c r="G150" s="169"/>
      <c r="H150" s="169"/>
      <c r="I150" s="172"/>
      <c r="J150" s="183">
        <f>BK150</f>
        <v>0</v>
      </c>
      <c r="K150" s="169"/>
      <c r="L150" s="174"/>
      <c r="M150" s="175"/>
      <c r="N150" s="176"/>
      <c r="O150" s="176"/>
      <c r="P150" s="177">
        <f>P151</f>
        <v>0</v>
      </c>
      <c r="Q150" s="176"/>
      <c r="R150" s="177">
        <f>R151</f>
        <v>0</v>
      </c>
      <c r="S150" s="176"/>
      <c r="T150" s="178">
        <f>T151</f>
        <v>0</v>
      </c>
      <c r="AR150" s="179" t="s">
        <v>85</v>
      </c>
      <c r="AT150" s="180" t="s">
        <v>76</v>
      </c>
      <c r="AU150" s="180" t="s">
        <v>85</v>
      </c>
      <c r="AY150" s="179" t="s">
        <v>161</v>
      </c>
      <c r="BK150" s="181">
        <f>BK151</f>
        <v>0</v>
      </c>
    </row>
    <row r="151" spans="1:65" s="2" customFormat="1" ht="33" customHeight="1">
      <c r="A151" s="31"/>
      <c r="B151" s="32"/>
      <c r="C151" s="184" t="s">
        <v>271</v>
      </c>
      <c r="D151" s="184" t="s">
        <v>164</v>
      </c>
      <c r="E151" s="185" t="s">
        <v>2875</v>
      </c>
      <c r="F151" s="186" t="s">
        <v>2876</v>
      </c>
      <c r="G151" s="187" t="s">
        <v>352</v>
      </c>
      <c r="H151" s="188">
        <v>0.13200000000000001</v>
      </c>
      <c r="I151" s="189"/>
      <c r="J151" s="188">
        <f>ROUND(I151*H151,3)</f>
        <v>0</v>
      </c>
      <c r="K151" s="190"/>
      <c r="L151" s="36"/>
      <c r="M151" s="191" t="s">
        <v>1</v>
      </c>
      <c r="N151" s="192" t="s">
        <v>43</v>
      </c>
      <c r="O151" s="68"/>
      <c r="P151" s="193">
        <f>O151*H151</f>
        <v>0</v>
      </c>
      <c r="Q151" s="193">
        <v>0</v>
      </c>
      <c r="R151" s="193">
        <f>Q151*H151</f>
        <v>0</v>
      </c>
      <c r="S151" s="193">
        <v>0</v>
      </c>
      <c r="T151" s="194">
        <f>S151*H151</f>
        <v>0</v>
      </c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R151" s="195" t="s">
        <v>168</v>
      </c>
      <c r="AT151" s="195" t="s">
        <v>164</v>
      </c>
      <c r="AU151" s="195" t="s">
        <v>169</v>
      </c>
      <c r="AY151" s="14" t="s">
        <v>161</v>
      </c>
      <c r="BE151" s="196">
        <f>IF(N151="základná",J151,0)</f>
        <v>0</v>
      </c>
      <c r="BF151" s="196">
        <f>IF(N151="znížená",J151,0)</f>
        <v>0</v>
      </c>
      <c r="BG151" s="196">
        <f>IF(N151="zákl. prenesená",J151,0)</f>
        <v>0</v>
      </c>
      <c r="BH151" s="196">
        <f>IF(N151="zníž. prenesená",J151,0)</f>
        <v>0</v>
      </c>
      <c r="BI151" s="196">
        <f>IF(N151="nulová",J151,0)</f>
        <v>0</v>
      </c>
      <c r="BJ151" s="14" t="s">
        <v>169</v>
      </c>
      <c r="BK151" s="197">
        <f>ROUND(I151*H151,3)</f>
        <v>0</v>
      </c>
      <c r="BL151" s="14" t="s">
        <v>168</v>
      </c>
      <c r="BM151" s="195" t="s">
        <v>2877</v>
      </c>
    </row>
    <row r="152" spans="1:65" s="12" customFormat="1" ht="25.95" customHeight="1">
      <c r="B152" s="168"/>
      <c r="C152" s="169"/>
      <c r="D152" s="170" t="s">
        <v>76</v>
      </c>
      <c r="E152" s="171" t="s">
        <v>725</v>
      </c>
      <c r="F152" s="171" t="s">
        <v>726</v>
      </c>
      <c r="G152" s="169"/>
      <c r="H152" s="169"/>
      <c r="I152" s="172"/>
      <c r="J152" s="173">
        <f>BK152</f>
        <v>0</v>
      </c>
      <c r="K152" s="169"/>
      <c r="L152" s="174"/>
      <c r="M152" s="175"/>
      <c r="N152" s="176"/>
      <c r="O152" s="176"/>
      <c r="P152" s="177">
        <f>P153</f>
        <v>0</v>
      </c>
      <c r="Q152" s="176"/>
      <c r="R152" s="177">
        <f>R153</f>
        <v>0</v>
      </c>
      <c r="S152" s="176"/>
      <c r="T152" s="178">
        <f>T153</f>
        <v>0</v>
      </c>
      <c r="AR152" s="179" t="s">
        <v>183</v>
      </c>
      <c r="AT152" s="180" t="s">
        <v>76</v>
      </c>
      <c r="AU152" s="180" t="s">
        <v>77</v>
      </c>
      <c r="AY152" s="179" t="s">
        <v>161</v>
      </c>
      <c r="BK152" s="181">
        <f>BK153</f>
        <v>0</v>
      </c>
    </row>
    <row r="153" spans="1:65" s="12" customFormat="1" ht="22.95" customHeight="1">
      <c r="B153" s="168"/>
      <c r="C153" s="169"/>
      <c r="D153" s="170" t="s">
        <v>76</v>
      </c>
      <c r="E153" s="182" t="s">
        <v>727</v>
      </c>
      <c r="F153" s="182" t="s">
        <v>728</v>
      </c>
      <c r="G153" s="169"/>
      <c r="H153" s="169"/>
      <c r="I153" s="172"/>
      <c r="J153" s="183">
        <f>BK153</f>
        <v>0</v>
      </c>
      <c r="K153" s="169"/>
      <c r="L153" s="174"/>
      <c r="M153" s="175"/>
      <c r="N153" s="176"/>
      <c r="O153" s="176"/>
      <c r="P153" s="177">
        <f>P154</f>
        <v>0</v>
      </c>
      <c r="Q153" s="176"/>
      <c r="R153" s="177">
        <f>R154</f>
        <v>0</v>
      </c>
      <c r="S153" s="176"/>
      <c r="T153" s="178">
        <f>T154</f>
        <v>0</v>
      </c>
      <c r="AR153" s="179" t="s">
        <v>183</v>
      </c>
      <c r="AT153" s="180" t="s">
        <v>76</v>
      </c>
      <c r="AU153" s="180" t="s">
        <v>85</v>
      </c>
      <c r="AY153" s="179" t="s">
        <v>161</v>
      </c>
      <c r="BK153" s="181">
        <f>BK154</f>
        <v>0</v>
      </c>
    </row>
    <row r="154" spans="1:65" s="2" customFormat="1" ht="21.75" customHeight="1">
      <c r="A154" s="31"/>
      <c r="B154" s="32"/>
      <c r="C154" s="184" t="s">
        <v>277</v>
      </c>
      <c r="D154" s="184" t="s">
        <v>164</v>
      </c>
      <c r="E154" s="185" t="s">
        <v>730</v>
      </c>
      <c r="F154" s="186" t="s">
        <v>731</v>
      </c>
      <c r="G154" s="187" t="s">
        <v>418</v>
      </c>
      <c r="H154" s="188">
        <v>1</v>
      </c>
      <c r="I154" s="189"/>
      <c r="J154" s="188">
        <f>ROUND(I154*H154,3)</f>
        <v>0</v>
      </c>
      <c r="K154" s="190"/>
      <c r="L154" s="36"/>
      <c r="M154" s="213" t="s">
        <v>1</v>
      </c>
      <c r="N154" s="214" t="s">
        <v>43</v>
      </c>
      <c r="O154" s="215"/>
      <c r="P154" s="216">
        <f>O154*H154</f>
        <v>0</v>
      </c>
      <c r="Q154" s="216">
        <v>0</v>
      </c>
      <c r="R154" s="216">
        <f>Q154*H154</f>
        <v>0</v>
      </c>
      <c r="S154" s="216">
        <v>0</v>
      </c>
      <c r="T154" s="217">
        <f>S154*H154</f>
        <v>0</v>
      </c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R154" s="195" t="s">
        <v>732</v>
      </c>
      <c r="AT154" s="195" t="s">
        <v>164</v>
      </c>
      <c r="AU154" s="195" t="s">
        <v>169</v>
      </c>
      <c r="AY154" s="14" t="s">
        <v>161</v>
      </c>
      <c r="BE154" s="196">
        <f>IF(N154="základná",J154,0)</f>
        <v>0</v>
      </c>
      <c r="BF154" s="196">
        <f>IF(N154="znížená",J154,0)</f>
        <v>0</v>
      </c>
      <c r="BG154" s="196">
        <f>IF(N154="zákl. prenesená",J154,0)</f>
        <v>0</v>
      </c>
      <c r="BH154" s="196">
        <f>IF(N154="zníž. prenesená",J154,0)</f>
        <v>0</v>
      </c>
      <c r="BI154" s="196">
        <f>IF(N154="nulová",J154,0)</f>
        <v>0</v>
      </c>
      <c r="BJ154" s="14" t="s">
        <v>169</v>
      </c>
      <c r="BK154" s="197">
        <f>ROUND(I154*H154,3)</f>
        <v>0</v>
      </c>
      <c r="BL154" s="14" t="s">
        <v>732</v>
      </c>
      <c r="BM154" s="195" t="s">
        <v>2878</v>
      </c>
    </row>
    <row r="155" spans="1:65" s="2" customFormat="1" ht="6.9" customHeight="1">
      <c r="A155" s="31"/>
      <c r="B155" s="51"/>
      <c r="C155" s="52"/>
      <c r="D155" s="52"/>
      <c r="E155" s="52"/>
      <c r="F155" s="52"/>
      <c r="G155" s="52"/>
      <c r="H155" s="52"/>
      <c r="I155" s="52"/>
      <c r="J155" s="52"/>
      <c r="K155" s="52"/>
      <c r="L155" s="36"/>
      <c r="M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</row>
  </sheetData>
  <sheetProtection algorithmName="SHA-512" hashValue="wLg2+ypTSx/9Pfitze7AE9PoAJr9Jau4SlPf5P98H2i88I1WmRTDuqMYvW8U+LVUcrtBdOBtl3TQgBCJTquDKg==" saltValue="rFAzbrkPI7kROqwXrVbAhCmy+baZWp3+fNudbw4I+xQyOz4yg/1X9p8S/sMXVvMi5pFGPdHFC0yv2cBWpqQHIg==" spinCount="100000" sheet="1" objects="1" scenarios="1" formatColumns="0" formatRows="0" autoFilter="0"/>
  <autoFilter ref="C120:K154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22</vt:i4>
      </vt:variant>
    </vt:vector>
  </HeadingPairs>
  <TitlesOfParts>
    <vt:vector size="33" baseType="lpstr">
      <vt:lpstr>Rekapitulácia stavby</vt:lpstr>
      <vt:lpstr>SO-01 - SO01 JESTVUJÚCE A...</vt:lpstr>
      <vt:lpstr>SO-02 - SO02 MULTIFUNKČNÉ...</vt:lpstr>
      <vt:lpstr>SO-03 - SO03 ROZŠÍRENIE E...</vt:lpstr>
      <vt:lpstr>SO-04 - SO04 ROZŠÍRENIE V...</vt:lpstr>
      <vt:lpstr>SO-05 - SO05 ROZŠÍRENIE K...</vt:lpstr>
      <vt:lpstr>SO-06 - SO06 SPOJOVACÍ MO...</vt:lpstr>
      <vt:lpstr>SO-07 - SO07 ROZŠÍRENIE D...</vt:lpstr>
      <vt:lpstr>SO-08 - SO08 SADOVÉ ÚPRAVY</vt:lpstr>
      <vt:lpstr>SO-09 - SO09 SPEVNENÉ PLOCHY</vt:lpstr>
      <vt:lpstr>SPS-02 - PS02 OCHRANA OBJ...</vt:lpstr>
      <vt:lpstr>'Rekapitulácia stavby'!Názvy_tlače</vt:lpstr>
      <vt:lpstr>'SO-01 - SO01 JESTVUJÚCE A...'!Názvy_tlače</vt:lpstr>
      <vt:lpstr>'SO-02 - SO02 MULTIFUNKČNÉ...'!Názvy_tlače</vt:lpstr>
      <vt:lpstr>'SO-03 - SO03 ROZŠÍRENIE E...'!Názvy_tlače</vt:lpstr>
      <vt:lpstr>'SO-04 - SO04 ROZŠÍRENIE V...'!Názvy_tlače</vt:lpstr>
      <vt:lpstr>'SO-05 - SO05 ROZŠÍRENIE K...'!Názvy_tlače</vt:lpstr>
      <vt:lpstr>'SO-06 - SO06 SPOJOVACÍ MO...'!Názvy_tlače</vt:lpstr>
      <vt:lpstr>'SO-07 - SO07 ROZŠÍRENIE D...'!Názvy_tlače</vt:lpstr>
      <vt:lpstr>'SO-08 - SO08 SADOVÉ ÚPRAVY'!Názvy_tlače</vt:lpstr>
      <vt:lpstr>'SO-09 - SO09 SPEVNENÉ PLOCHY'!Názvy_tlače</vt:lpstr>
      <vt:lpstr>'SPS-02 - PS02 OCHRANA OBJ...'!Názvy_tlače</vt:lpstr>
      <vt:lpstr>'Rekapitulácia stavby'!Oblasť_tlače</vt:lpstr>
      <vt:lpstr>'SO-01 - SO01 JESTVUJÚCE A...'!Oblasť_tlače</vt:lpstr>
      <vt:lpstr>'SO-02 - SO02 MULTIFUNKČNÉ...'!Oblasť_tlače</vt:lpstr>
      <vt:lpstr>'SO-03 - SO03 ROZŠÍRENIE E...'!Oblasť_tlače</vt:lpstr>
      <vt:lpstr>'SO-04 - SO04 ROZŠÍRENIE V...'!Oblasť_tlače</vt:lpstr>
      <vt:lpstr>'SO-05 - SO05 ROZŠÍRENIE K...'!Oblasť_tlače</vt:lpstr>
      <vt:lpstr>'SO-06 - SO06 SPOJOVACÍ MO...'!Oblasť_tlače</vt:lpstr>
      <vt:lpstr>'SO-07 - SO07 ROZŠÍRENIE D...'!Oblasť_tlače</vt:lpstr>
      <vt:lpstr>'SO-08 - SO08 SADOVÉ ÚPRAVY'!Oblasť_tlače</vt:lpstr>
      <vt:lpstr>'SO-09 - SO09 SPEVNENÉ PLOCHY'!Oblasť_tlače</vt:lpstr>
      <vt:lpstr>'SPS-02 - PS02 OCHRANA OBJ...'!Oblasť_tlače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Cenkros-2</dc:creator>
  <cp:lastModifiedBy>projekty</cp:lastModifiedBy>
  <dcterms:created xsi:type="dcterms:W3CDTF">2021-01-11T10:29:02Z</dcterms:created>
  <dcterms:modified xsi:type="dcterms:W3CDTF">2021-10-08T12:10:21Z</dcterms:modified>
</cp:coreProperties>
</file>