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135" tabRatio="931"/>
  </bookViews>
  <sheets>
    <sheet name="Rekapitulácia stavby" sheetId="1" r:id="rId1"/>
    <sheet name="01.01-01 - časť. 01)_x0009_Arch" sheetId="2" r:id="rId2"/>
    <sheet name="01.01-02 - časť. 02)_x0009_Elek" sheetId="3" r:id="rId3"/>
    <sheet name="01.01-03 - časť. 03)_x0009_Ústr.kúr" sheetId="4" r:id="rId4"/>
    <sheet name="01.01-04 - časť. 04)_x0009_Odber.PZ" sheetId="5" r:id="rId5"/>
    <sheet name="01.02-01 - časť. 01)_x0009_Arch" sheetId="6" r:id="rId6"/>
    <sheet name="01.02-02 - časť. 02)_x0009_Elek" sheetId="7" r:id="rId7"/>
    <sheet name="01.02-03 - časť. 03)_x0009_Ústr.kúr" sheetId="8" r:id="rId8"/>
    <sheet name="01.03-01 - časť. 01)_x0009_Arch" sheetId="9" r:id="rId9"/>
    <sheet name="01.03-02 - časť. 02)_x0009_Elek" sheetId="10" r:id="rId10"/>
    <sheet name="01.03-03 - časť. 03)_x0009_Ústr.kur" sheetId="11" r:id="rId11"/>
    <sheet name="01.04-01 - časť. 01)_x0009_Arch" sheetId="12" r:id="rId12"/>
    <sheet name="01.04-02 - časť. 02)_x0009_Elek" sheetId="13" r:id="rId13"/>
    <sheet name="01.04-03 - časť. 03)_x0009_Ústr.kur" sheetId="14" r:id="rId14"/>
    <sheet name="02.01 - SO-02.01 Architek" sheetId="15" r:id="rId15"/>
    <sheet name="02.02 - SO-02.02 Elektroin" sheetId="16" r:id="rId16"/>
    <sheet name="03.01 - SO-03.01 Architek" sheetId="17" r:id="rId17"/>
    <sheet name="03.02 - SO-03.02 Zdravot" sheetId="18" r:id="rId18"/>
    <sheet name="03.03 - SO-03.03 Elektroi..." sheetId="19" r:id="rId19"/>
  </sheets>
  <definedNames>
    <definedName name="_xlnm._FilterDatabase" localSheetId="1" hidden="1">'01.01-01 - časť. 01)	Arch'!$C$145:$L$850</definedName>
    <definedName name="_xlnm._FilterDatabase" localSheetId="2" hidden="1">'01.01-02 - časť. 02)	Elek'!$C$132:$L$175</definedName>
    <definedName name="_xlnm._FilterDatabase" localSheetId="3" hidden="1">'01.01-03 - časť. 03)	Ústr.kúr'!$C$137:$L$326</definedName>
    <definedName name="_xlnm._FilterDatabase" localSheetId="4" hidden="1">'01.01-04 - časť. 04)	Odber.PZ'!$C$132:$L$161</definedName>
    <definedName name="_xlnm._FilterDatabase" localSheetId="5" hidden="1">'01.02-01 - časť. 01)	Arch'!$C$141:$L$477</definedName>
    <definedName name="_xlnm._FilterDatabase" localSheetId="6" hidden="1">'01.02-02 - časť. 02)	Elek'!$C$132:$L$166</definedName>
    <definedName name="_xlnm._FilterDatabase" localSheetId="7" hidden="1">'01.02-03 - časť. 03)	Ústr.kúr'!$C$135:$L$218</definedName>
    <definedName name="_xlnm._FilterDatabase" localSheetId="8" hidden="1">'01.03-01 - časť. 01)	Arch'!$C$147:$L$529</definedName>
    <definedName name="_xlnm._FilterDatabase" localSheetId="9" hidden="1">'01.03-02 - časť. 02)	Elek'!$C$131:$L$172</definedName>
    <definedName name="_xlnm._FilterDatabase" localSheetId="10" hidden="1">'01.03-03 - časť. 03)	Ústr.kur'!$C$134:$L$227</definedName>
    <definedName name="_xlnm._FilterDatabase" localSheetId="11" hidden="1">'01.04-01 - časť. 01)	Arch'!$C$142:$L$436</definedName>
    <definedName name="_xlnm._FilterDatabase" localSheetId="12" hidden="1">'01.04-02 - časť. 02)	Elek'!$C$132:$L$165</definedName>
    <definedName name="_xlnm._FilterDatabase" localSheetId="13" hidden="1">'01.04-03 - časť. 03)	Ústr.kur'!$C$135:$L$218</definedName>
    <definedName name="_xlnm._FilterDatabase" localSheetId="14" hidden="1">'02.01 - SO-02.01 Architek'!$C$126:$L$138</definedName>
    <definedName name="_xlnm._FilterDatabase" localSheetId="15" hidden="1">'02.02 - SO-02.02 Elektroin'!$C$127:$L$145</definedName>
    <definedName name="_xlnm._FilterDatabase" localSheetId="16" hidden="1">'03.01 - SO-03.01 Architek'!$C$137:$L$236</definedName>
    <definedName name="_xlnm._FilterDatabase" localSheetId="17" hidden="1">'03.02 - SO-03.02 Zdravot'!$C$129:$L$182</definedName>
    <definedName name="_xlnm._FilterDatabase" localSheetId="18" hidden="1">'03.03 - SO-03.03 Elektroi...'!$C$127:$L$147</definedName>
    <definedName name="_xlnm.Print_Titles" localSheetId="1">'01.01-01 - časť. 01)	Arch'!$145:$145</definedName>
    <definedName name="_xlnm.Print_Titles" localSheetId="2">'01.01-02 - časť. 02)	Elek'!$132:$132</definedName>
    <definedName name="_xlnm.Print_Titles" localSheetId="3">'01.01-03 - časť. 03)	Ústr.kúr'!$137:$137</definedName>
    <definedName name="_xlnm.Print_Titles" localSheetId="4">'01.01-04 - časť. 04)	Odber.PZ'!$132:$132</definedName>
    <definedName name="_xlnm.Print_Titles" localSheetId="5">'01.02-01 - časť. 01)	Arch'!$141:$141</definedName>
    <definedName name="_xlnm.Print_Titles" localSheetId="6">'01.02-02 - časť. 02)	Elek'!$132:$132</definedName>
    <definedName name="_xlnm.Print_Titles" localSheetId="7">'01.02-03 - časť. 03)	Ústr.kúr'!$135:$135</definedName>
    <definedName name="_xlnm.Print_Titles" localSheetId="8">'01.03-01 - časť. 01)	Arch'!$147:$147</definedName>
    <definedName name="_xlnm.Print_Titles" localSheetId="9">'01.03-02 - časť. 02)	Elek'!$131:$131</definedName>
    <definedName name="_xlnm.Print_Titles" localSheetId="10">'01.03-03 - časť. 03)	Ústr.kur'!$134:$134</definedName>
    <definedName name="_xlnm.Print_Titles" localSheetId="11">'01.04-01 - časť. 01)	Arch'!$142:$142</definedName>
    <definedName name="_xlnm.Print_Titles" localSheetId="12">'01.04-02 - časť. 02)	Elek'!$132:$132</definedName>
    <definedName name="_xlnm.Print_Titles" localSheetId="13">'01.04-03 - časť. 03)	Ústr.kur'!$135:$135</definedName>
    <definedName name="_xlnm.Print_Titles" localSheetId="14">'02.01 - SO-02.01 Architek'!$126:$126</definedName>
    <definedName name="_xlnm.Print_Titles" localSheetId="15">'02.02 - SO-02.02 Elektroin'!$127:$127</definedName>
    <definedName name="_xlnm.Print_Titles" localSheetId="16">'03.01 - SO-03.01 Architek'!$137:$137</definedName>
    <definedName name="_xlnm.Print_Titles" localSheetId="17">'03.02 - SO-03.02 Zdravot'!$129:$129</definedName>
    <definedName name="_xlnm.Print_Titles" localSheetId="18">'03.03 - SO-03.03 Elektroi...'!$127:$127</definedName>
    <definedName name="_xlnm.Print_Titles" localSheetId="0">'Rekapitulácia stavby'!$92:$92</definedName>
    <definedName name="_xlnm.Print_Area" localSheetId="1">'01.01-01 - časť. 01)	Arch'!$C$4:$K$76,'01.01-01 - časť. 01)	Arch'!$C$82:$K$123,'01.01-01 - časť. 01)	Arch'!$C$129:$L$850</definedName>
    <definedName name="_xlnm.Print_Area" localSheetId="2">'01.01-02 - časť. 02)	Elek'!$C$4:$K$76,'01.01-02 - časť. 02)	Elek'!$C$82:$K$110,'01.01-02 - časť. 02)	Elek'!$C$116:$L$175</definedName>
    <definedName name="_xlnm.Print_Area" localSheetId="3">'01.01-03 - časť. 03)	Ústr.kúr'!$C$4:$K$76,'01.01-03 - časť. 03)	Ústr.kúr'!$C$82:$K$115,'01.01-03 - časť. 03)	Ústr.kúr'!$C$121:$L$326</definedName>
    <definedName name="_xlnm.Print_Area" localSheetId="4">'01.01-04 - časť. 04)	Odber.PZ'!$C$4:$K$76,'01.01-04 - časť. 04)	Odber.PZ'!$C$82:$K$110,'01.01-04 - časť. 04)	Odber.PZ'!$C$116:$L$161</definedName>
    <definedName name="_xlnm.Print_Area" localSheetId="5">'01.02-01 - časť. 01)	Arch'!$C$4:$K$76,'01.02-01 - časť. 01)	Arch'!$C$82:$K$119,'01.02-01 - časť. 01)	Arch'!$C$125:$L$477</definedName>
    <definedName name="_xlnm.Print_Area" localSheetId="6">'01.02-02 - časť. 02)	Elek'!$C$4:$K$76,'01.02-02 - časť. 02)	Elek'!$C$82:$K$110,'01.02-02 - časť. 02)	Elek'!$C$116:$L$166</definedName>
    <definedName name="_xlnm.Print_Area" localSheetId="7">'01.02-03 - časť. 03)	Ústr.kúr'!$C$4:$K$76,'01.02-03 - časť. 03)	Ústr.kúr'!$C$82:$K$113,'01.02-03 - časť. 03)	Ústr.kúr'!$C$119:$L$218</definedName>
    <definedName name="_xlnm.Print_Area" localSheetId="8">'01.03-01 - časť. 01)	Arch'!$C$4:$K$76,'01.03-01 - časť. 01)	Arch'!$C$82:$K$125,'01.03-01 - časť. 01)	Arch'!$C$131:$L$529</definedName>
    <definedName name="_xlnm.Print_Area" localSheetId="9">'01.03-02 - časť. 02)	Elek'!$C$4:$K$76,'01.03-02 - časť. 02)	Elek'!$C$82:$K$109,'01.03-02 - časť. 02)	Elek'!$C$115:$L$172</definedName>
    <definedName name="_xlnm.Print_Area" localSheetId="10">'01.03-03 - časť. 03)	Ústr.kur'!$C$4:$K$76,'01.03-03 - časť. 03)	Ústr.kur'!$C$82:$K$112,'01.03-03 - časť. 03)	Ústr.kur'!$C$118:$L$227</definedName>
    <definedName name="_xlnm.Print_Area" localSheetId="11">'01.04-01 - časť. 01)	Arch'!$C$4:$K$76,'01.04-01 - časť. 01)	Arch'!$C$82:$K$120,'01.04-01 - časť. 01)	Arch'!$C$126:$L$436</definedName>
    <definedName name="_xlnm.Print_Area" localSheetId="12">'01.04-02 - časť. 02)	Elek'!$C$4:$K$76,'01.04-02 - časť. 02)	Elek'!$C$82:$K$110,'01.04-02 - časť. 02)	Elek'!$C$116:$L$165</definedName>
    <definedName name="_xlnm.Print_Area" localSheetId="13">'01.04-03 - časť. 03)	Ústr.kur'!$C$4:$K$76,'01.04-03 - časť. 03)	Ústr.kur'!$C$82:$K$113,'01.04-03 - časť. 03)	Ústr.kur'!$C$119:$L$218</definedName>
    <definedName name="_xlnm.Print_Area" localSheetId="14">'02.01 - SO-02.01 Architek'!$C$4:$K$76,'02.01 - SO-02.01 Architek'!$C$82:$K$106,'02.01 - SO-02.01 Architek'!$C$112:$L$138</definedName>
    <definedName name="_xlnm.Print_Area" localSheetId="15">'02.02 - SO-02.02 Elektroin'!$C$4:$K$76,'02.02 - SO-02.02 Elektroin'!$C$82:$K$107,'02.02 - SO-02.02 Elektroin'!$C$113:$L$145</definedName>
    <definedName name="_xlnm.Print_Area" localSheetId="16">'03.01 - SO-03.01 Architek'!$C$4:$K$76,'03.01 - SO-03.01 Architek'!$C$82:$K$117,'03.01 - SO-03.01 Architek'!$C$123:$L$236</definedName>
    <definedName name="_xlnm.Print_Area" localSheetId="17">'03.02 - SO-03.02 Zdravot'!$C$4:$K$76,'03.02 - SO-03.02 Zdravot'!$C$82:$K$109,'03.02 - SO-03.02 Zdravot'!$C$115:$L$182</definedName>
    <definedName name="_xlnm.Print_Area" localSheetId="18">'03.03 - SO-03.03 Elektroi...'!$C$4:$K$76,'03.03 - SO-03.03 Elektroi...'!$C$82:$K$107,'03.03 - SO-03.03 Elektroi...'!$C$113:$L$147</definedName>
    <definedName name="_xlnm.Print_Area" localSheetId="0">'Rekapitulácia stavby'!$D$4:$AO$76,'Rekapitulácia stavby'!$C$82:$AQ$123</definedName>
  </definedNames>
  <calcPr calcId="145621"/>
</workbook>
</file>

<file path=xl/calcChain.xml><?xml version="1.0" encoding="utf-8"?>
<calcChain xmlns="http://schemas.openxmlformats.org/spreadsheetml/2006/main">
  <c r="J16" i="2" l="1"/>
  <c r="AB245" i="12" l="1"/>
  <c r="H155" i="6" l="1"/>
  <c r="H154" i="6"/>
  <c r="AB163" i="12" l="1"/>
  <c r="AM87" i="1" l="1"/>
  <c r="K43" i="19" l="1"/>
  <c r="K42" i="19"/>
  <c r="K41" i="19"/>
  <c r="J124" i="19"/>
  <c r="F124" i="19"/>
  <c r="F122" i="19"/>
  <c r="E120" i="19"/>
  <c r="J93" i="19"/>
  <c r="F93" i="19"/>
  <c r="F91" i="19"/>
  <c r="E89" i="19"/>
  <c r="J26" i="19"/>
  <c r="E26" i="19"/>
  <c r="J125" i="19" s="1"/>
  <c r="J25" i="19"/>
  <c r="J20" i="19"/>
  <c r="E20" i="19"/>
  <c r="J19" i="19"/>
  <c r="J14" i="19"/>
  <c r="E7" i="19"/>
  <c r="E116" i="19" s="1"/>
  <c r="K43" i="18"/>
  <c r="K42" i="18"/>
  <c r="K41" i="18"/>
  <c r="J126" i="18"/>
  <c r="F126" i="18"/>
  <c r="F124" i="18"/>
  <c r="E122" i="18"/>
  <c r="J93" i="18"/>
  <c r="F93" i="18"/>
  <c r="F91" i="18"/>
  <c r="E89" i="18"/>
  <c r="J26" i="18"/>
  <c r="E26" i="18"/>
  <c r="J25" i="18"/>
  <c r="J20" i="18"/>
  <c r="E20" i="18"/>
  <c r="F127" i="18" s="1"/>
  <c r="J19" i="18"/>
  <c r="J14" i="18"/>
  <c r="E7" i="18"/>
  <c r="J134" i="17"/>
  <c r="F134" i="17"/>
  <c r="F132" i="17"/>
  <c r="E130" i="17"/>
  <c r="J93" i="17"/>
  <c r="F93" i="17"/>
  <c r="F91" i="17"/>
  <c r="E89" i="17"/>
  <c r="J26" i="17"/>
  <c r="E26" i="17"/>
  <c r="J25" i="17"/>
  <c r="J20" i="17"/>
  <c r="E20" i="17"/>
  <c r="J19" i="17"/>
  <c r="J14" i="17"/>
  <c r="E7" i="17"/>
  <c r="J124" i="16"/>
  <c r="F124" i="16"/>
  <c r="F122" i="16"/>
  <c r="E120" i="16"/>
  <c r="J93" i="16"/>
  <c r="F93" i="16"/>
  <c r="F91" i="16"/>
  <c r="E89" i="16"/>
  <c r="J26" i="16"/>
  <c r="E26" i="16"/>
  <c r="J25" i="16"/>
  <c r="J20" i="16"/>
  <c r="E20" i="16"/>
  <c r="F125" i="16" s="1"/>
  <c r="J19" i="16"/>
  <c r="J14" i="16"/>
  <c r="J91" i="16" s="1"/>
  <c r="E7" i="16"/>
  <c r="J123" i="15"/>
  <c r="F123" i="15"/>
  <c r="F121" i="15"/>
  <c r="E119" i="15"/>
  <c r="J93" i="15"/>
  <c r="F93" i="15"/>
  <c r="F91" i="15"/>
  <c r="E89" i="15"/>
  <c r="J26" i="15"/>
  <c r="E26" i="15"/>
  <c r="J124" i="15" s="1"/>
  <c r="J25" i="15"/>
  <c r="J20" i="15"/>
  <c r="E20" i="15"/>
  <c r="J19" i="15"/>
  <c r="J14" i="15"/>
  <c r="E7" i="15"/>
  <c r="J132" i="14"/>
  <c r="F132" i="14"/>
  <c r="F130" i="14"/>
  <c r="E128" i="14"/>
  <c r="J95" i="14"/>
  <c r="F95" i="14"/>
  <c r="F93" i="14"/>
  <c r="E91" i="14"/>
  <c r="J28" i="14"/>
  <c r="E28" i="14"/>
  <c r="J27" i="14"/>
  <c r="J22" i="14"/>
  <c r="E22" i="14"/>
  <c r="J21" i="14"/>
  <c r="J16" i="14"/>
  <c r="J93" i="14" s="1"/>
  <c r="E7" i="14"/>
  <c r="E122" i="14" s="1"/>
  <c r="J129" i="13"/>
  <c r="F129" i="13"/>
  <c r="F127" i="13"/>
  <c r="E125" i="13"/>
  <c r="J95" i="13"/>
  <c r="F95" i="13"/>
  <c r="F93" i="13"/>
  <c r="E91" i="13"/>
  <c r="J28" i="13"/>
  <c r="E28" i="13"/>
  <c r="J27" i="13"/>
  <c r="J22" i="13"/>
  <c r="E22" i="13"/>
  <c r="J21" i="13"/>
  <c r="J16" i="13"/>
  <c r="E7" i="13"/>
  <c r="AB383" i="12"/>
  <c r="AB264" i="12"/>
  <c r="J139" i="12"/>
  <c r="F139" i="12"/>
  <c r="F137" i="12"/>
  <c r="E135" i="12"/>
  <c r="J95" i="12"/>
  <c r="F95" i="12"/>
  <c r="F93" i="12"/>
  <c r="E91" i="12"/>
  <c r="J28" i="12"/>
  <c r="E28" i="12"/>
  <c r="J140" i="12" s="1"/>
  <c r="J27" i="12"/>
  <c r="J22" i="12"/>
  <c r="E22" i="12"/>
  <c r="J21" i="12"/>
  <c r="J16" i="12"/>
  <c r="J93" i="12" s="1"/>
  <c r="E7" i="12"/>
  <c r="E129" i="12" s="1"/>
  <c r="J131" i="11"/>
  <c r="F131" i="11"/>
  <c r="F129" i="11"/>
  <c r="E127" i="11"/>
  <c r="J95" i="11"/>
  <c r="F95" i="11"/>
  <c r="F93" i="11"/>
  <c r="E91" i="11"/>
  <c r="J28" i="11"/>
  <c r="E28" i="11"/>
  <c r="J27" i="11"/>
  <c r="J22" i="11"/>
  <c r="E22" i="11"/>
  <c r="F132" i="11" s="1"/>
  <c r="J21" i="11"/>
  <c r="J16" i="11"/>
  <c r="E7" i="11"/>
  <c r="E121" i="11" s="1"/>
  <c r="J128" i="10"/>
  <c r="F128" i="10"/>
  <c r="F126" i="10"/>
  <c r="E124" i="10"/>
  <c r="J95" i="10"/>
  <c r="F95" i="10"/>
  <c r="F93" i="10"/>
  <c r="E91" i="10"/>
  <c r="J28" i="10"/>
  <c r="E28" i="10"/>
  <c r="J129" i="10" s="1"/>
  <c r="J27" i="10"/>
  <c r="J22" i="10"/>
  <c r="E22" i="10"/>
  <c r="J21" i="10"/>
  <c r="J16" i="10"/>
  <c r="J126" i="10" s="1"/>
  <c r="E7" i="10"/>
  <c r="J144" i="9"/>
  <c r="F144" i="9"/>
  <c r="F142" i="9"/>
  <c r="E140" i="9"/>
  <c r="J95" i="9"/>
  <c r="F95" i="9"/>
  <c r="F93" i="9"/>
  <c r="E91" i="9"/>
  <c r="J28" i="9"/>
  <c r="E28" i="9"/>
  <c r="J96" i="9" s="1"/>
  <c r="J27" i="9"/>
  <c r="J22" i="9"/>
  <c r="E22" i="9"/>
  <c r="F145" i="9" s="1"/>
  <c r="J21" i="9"/>
  <c r="J16" i="9"/>
  <c r="J142" i="9" s="1"/>
  <c r="E7" i="9"/>
  <c r="E85" i="9" s="1"/>
  <c r="J132" i="8"/>
  <c r="F132" i="8"/>
  <c r="F130" i="8"/>
  <c r="E128" i="8"/>
  <c r="J95" i="8"/>
  <c r="F95" i="8"/>
  <c r="F93" i="8"/>
  <c r="E91" i="8"/>
  <c r="J28" i="8"/>
  <c r="E28" i="8"/>
  <c r="J133" i="8" s="1"/>
  <c r="J27" i="8"/>
  <c r="J22" i="8"/>
  <c r="E22" i="8"/>
  <c r="F96" i="8" s="1"/>
  <c r="J21" i="8"/>
  <c r="J16" i="8"/>
  <c r="E7" i="8"/>
  <c r="E122" i="8" s="1"/>
  <c r="AV166" i="7"/>
  <c r="AU166" i="7"/>
  <c r="AT166" i="7"/>
  <c r="AR166" i="7"/>
  <c r="AS166" i="7"/>
  <c r="AV165" i="7"/>
  <c r="AU165" i="7"/>
  <c r="AT165" i="7"/>
  <c r="AR165" i="7"/>
  <c r="AV163" i="7"/>
  <c r="AU163" i="7"/>
  <c r="AT163" i="7"/>
  <c r="AR163" i="7"/>
  <c r="AV162" i="7"/>
  <c r="AU162" i="7"/>
  <c r="AT162" i="7"/>
  <c r="AR162" i="7"/>
  <c r="AV161" i="7"/>
  <c r="AU161" i="7"/>
  <c r="AT161" i="7"/>
  <c r="AR161" i="7"/>
  <c r="AV160" i="7"/>
  <c r="AU160" i="7"/>
  <c r="AT160" i="7"/>
  <c r="AR160" i="7"/>
  <c r="AV159" i="7"/>
  <c r="AU159" i="7"/>
  <c r="AT159" i="7"/>
  <c r="AR159" i="7"/>
  <c r="AV158" i="7"/>
  <c r="AU158" i="7"/>
  <c r="AT158" i="7"/>
  <c r="AR158" i="7"/>
  <c r="AV157" i="7"/>
  <c r="AU157" i="7"/>
  <c r="AT157" i="7"/>
  <c r="AR157" i="7"/>
  <c r="AX157" i="7"/>
  <c r="AV156" i="7"/>
  <c r="AU156" i="7"/>
  <c r="AT156" i="7"/>
  <c r="AR156" i="7"/>
  <c r="AV154" i="7"/>
  <c r="AU154" i="7"/>
  <c r="AT154" i="7"/>
  <c r="AR154" i="7"/>
  <c r="AV153" i="7"/>
  <c r="AU153" i="7"/>
  <c r="AT153" i="7"/>
  <c r="AR153" i="7"/>
  <c r="AV152" i="7"/>
  <c r="AU152" i="7"/>
  <c r="AT152" i="7"/>
  <c r="AR152" i="7"/>
  <c r="AV151" i="7"/>
  <c r="AU151" i="7"/>
  <c r="AT151" i="7"/>
  <c r="AR151" i="7"/>
  <c r="AV150" i="7"/>
  <c r="AU150" i="7"/>
  <c r="AT150" i="7"/>
  <c r="AR150" i="7"/>
  <c r="AV149" i="7"/>
  <c r="AU149" i="7"/>
  <c r="AT149" i="7"/>
  <c r="AR149" i="7"/>
  <c r="AV148" i="7"/>
  <c r="AU148" i="7"/>
  <c r="AT148" i="7"/>
  <c r="AR148" i="7"/>
  <c r="AV147" i="7"/>
  <c r="AU147" i="7"/>
  <c r="AT147" i="7"/>
  <c r="AR147" i="7"/>
  <c r="AX147" i="7"/>
  <c r="AV145" i="7"/>
  <c r="AU145" i="7"/>
  <c r="AT145" i="7"/>
  <c r="AR145" i="7"/>
  <c r="AV144" i="7"/>
  <c r="AU144" i="7"/>
  <c r="AT144" i="7"/>
  <c r="AR144" i="7"/>
  <c r="AV143" i="7"/>
  <c r="AU143" i="7"/>
  <c r="AT143" i="7"/>
  <c r="AR143" i="7"/>
  <c r="AV141" i="7"/>
  <c r="AU141" i="7"/>
  <c r="AT141" i="7"/>
  <c r="AR141" i="7"/>
  <c r="AV140" i="7"/>
  <c r="AU140" i="7"/>
  <c r="AT140" i="7"/>
  <c r="AR140" i="7"/>
  <c r="AV139" i="7"/>
  <c r="AU139" i="7"/>
  <c r="AT139" i="7"/>
  <c r="AR139" i="7"/>
  <c r="AV138" i="7"/>
  <c r="AU138" i="7"/>
  <c r="AT138" i="7"/>
  <c r="AR138" i="7"/>
  <c r="AV137" i="7"/>
  <c r="AU137" i="7"/>
  <c r="AT137" i="7"/>
  <c r="AR137" i="7"/>
  <c r="AV136" i="7"/>
  <c r="AU136" i="7"/>
  <c r="AT136" i="7"/>
  <c r="AR136" i="7"/>
  <c r="AV135" i="7"/>
  <c r="AU135" i="7"/>
  <c r="AT135" i="7"/>
  <c r="AR135" i="7"/>
  <c r="J129" i="7"/>
  <c r="F129" i="7"/>
  <c r="F127" i="7"/>
  <c r="E125" i="7"/>
  <c r="J95" i="7"/>
  <c r="F95" i="7"/>
  <c r="F93" i="7"/>
  <c r="E91" i="7"/>
  <c r="J28" i="7"/>
  <c r="E28" i="7"/>
  <c r="J130" i="7" s="1"/>
  <c r="J27" i="7"/>
  <c r="J22" i="7"/>
  <c r="E22" i="7"/>
  <c r="F96" i="7" s="1"/>
  <c r="J21" i="7"/>
  <c r="J16" i="7"/>
  <c r="J127" i="7" s="1"/>
  <c r="E7" i="7"/>
  <c r="E119" i="7" s="1"/>
  <c r="K45" i="6"/>
  <c r="K44" i="6"/>
  <c r="K43" i="6"/>
  <c r="J138" i="6"/>
  <c r="F138" i="6"/>
  <c r="F136" i="6"/>
  <c r="E134" i="6"/>
  <c r="J95" i="6"/>
  <c r="F95" i="6"/>
  <c r="F93" i="6"/>
  <c r="E91" i="6"/>
  <c r="J28" i="6"/>
  <c r="E28" i="6"/>
  <c r="J139" i="6" s="1"/>
  <c r="J27" i="6"/>
  <c r="J22" i="6"/>
  <c r="E22" i="6"/>
  <c r="F139" i="6" s="1"/>
  <c r="J21" i="6"/>
  <c r="J16" i="6"/>
  <c r="J136" i="6" s="1"/>
  <c r="E7" i="6"/>
  <c r="K45" i="5"/>
  <c r="K44" i="5"/>
  <c r="K43" i="5"/>
  <c r="J129" i="5"/>
  <c r="F129" i="5"/>
  <c r="F127" i="5"/>
  <c r="E125" i="5"/>
  <c r="J95" i="5"/>
  <c r="F95" i="5"/>
  <c r="F93" i="5"/>
  <c r="E91" i="5"/>
  <c r="J28" i="5"/>
  <c r="E28" i="5"/>
  <c r="J96" i="5" s="1"/>
  <c r="J27" i="5"/>
  <c r="J22" i="5"/>
  <c r="E22" i="5"/>
  <c r="J21" i="5"/>
  <c r="J16" i="5"/>
  <c r="E7" i="5"/>
  <c r="K45" i="4"/>
  <c r="K44" i="4"/>
  <c r="K43" i="4"/>
  <c r="J134" i="4"/>
  <c r="F134" i="4"/>
  <c r="F132" i="4"/>
  <c r="E130" i="4"/>
  <c r="J95" i="4"/>
  <c r="F95" i="4"/>
  <c r="F93" i="4"/>
  <c r="E91" i="4"/>
  <c r="J28" i="4"/>
  <c r="E28" i="4"/>
  <c r="J135" i="4" s="1"/>
  <c r="J27" i="4"/>
  <c r="J22" i="4"/>
  <c r="E22" i="4"/>
  <c r="J21" i="4"/>
  <c r="J16" i="4"/>
  <c r="J132" i="4" s="1"/>
  <c r="E7" i="4"/>
  <c r="J129" i="3"/>
  <c r="F129" i="3"/>
  <c r="F127" i="3"/>
  <c r="E125" i="3"/>
  <c r="J95" i="3"/>
  <c r="F95" i="3"/>
  <c r="F93" i="3"/>
  <c r="E91" i="3"/>
  <c r="J28" i="3"/>
  <c r="E28" i="3"/>
  <c r="J96" i="3" s="1"/>
  <c r="J27" i="3"/>
  <c r="J22" i="3"/>
  <c r="E22" i="3"/>
  <c r="F130" i="3" s="1"/>
  <c r="J21" i="3"/>
  <c r="J16" i="3"/>
  <c r="E7" i="3"/>
  <c r="E85" i="3" s="1"/>
  <c r="K45" i="2"/>
  <c r="K44" i="2"/>
  <c r="K43" i="2"/>
  <c r="J142" i="2"/>
  <c r="F142" i="2"/>
  <c r="F140" i="2"/>
  <c r="E138" i="2"/>
  <c r="J95" i="2"/>
  <c r="F95" i="2"/>
  <c r="F93" i="2"/>
  <c r="E91" i="2"/>
  <c r="J28" i="2"/>
  <c r="E28" i="2"/>
  <c r="J96" i="2" s="1"/>
  <c r="J27" i="2"/>
  <c r="J22" i="2"/>
  <c r="E22" i="2"/>
  <c r="F143" i="2" s="1"/>
  <c r="J21" i="2"/>
  <c r="E7" i="2"/>
  <c r="E85" i="2" s="1"/>
  <c r="L90" i="1"/>
  <c r="AM90" i="1"/>
  <c r="AM89" i="1"/>
  <c r="L89" i="1"/>
  <c r="L87" i="1"/>
  <c r="L85" i="1"/>
  <c r="L84" i="1"/>
  <c r="F130" i="7" l="1"/>
  <c r="J96" i="7"/>
  <c r="AX135" i="7"/>
  <c r="AX137" i="7"/>
  <c r="AX139" i="7"/>
  <c r="AX141" i="7"/>
  <c r="AX144" i="7"/>
  <c r="AX154" i="7"/>
  <c r="AS147" i="7"/>
  <c r="AS157" i="7"/>
  <c r="AX161" i="7"/>
  <c r="AB162" i="12"/>
  <c r="AS138" i="7"/>
  <c r="AX140" i="7"/>
  <c r="AX151" i="7"/>
  <c r="AS151" i="7"/>
  <c r="AB349" i="12"/>
  <c r="F94" i="18"/>
  <c r="AS148" i="7"/>
  <c r="AX158" i="7"/>
  <c r="AX166" i="7"/>
  <c r="F94" i="16"/>
  <c r="E119" i="3"/>
  <c r="F96" i="3"/>
  <c r="J130" i="3"/>
  <c r="J93" i="4"/>
  <c r="AX148" i="7"/>
  <c r="AS161" i="7"/>
  <c r="F133" i="8"/>
  <c r="J96" i="10"/>
  <c r="J122" i="16"/>
  <c r="J93" i="7"/>
  <c r="AS154" i="7"/>
  <c r="AB278" i="12"/>
  <c r="F96" i="9"/>
  <c r="J145" i="9"/>
  <c r="F96" i="6"/>
  <c r="E85" i="12"/>
  <c r="J137" i="12"/>
  <c r="AB301" i="12"/>
  <c r="E85" i="11"/>
  <c r="E132" i="2"/>
  <c r="F96" i="2"/>
  <c r="J143" i="2"/>
  <c r="AX150" i="7"/>
  <c r="AS150" i="7"/>
  <c r="AX165" i="7"/>
  <c r="AX164" i="7" s="1"/>
  <c r="AS165" i="7"/>
  <c r="AB321" i="12"/>
  <c r="AB334" i="12"/>
  <c r="AB382" i="12"/>
  <c r="AB397" i="12"/>
  <c r="AB416" i="12"/>
  <c r="AB434" i="12"/>
  <c r="AX136" i="7"/>
  <c r="AS136" i="7"/>
  <c r="AS163" i="7"/>
  <c r="AX163" i="7"/>
  <c r="AB157" i="12"/>
  <c r="AB164" i="12"/>
  <c r="AB200" i="12"/>
  <c r="AB358" i="12"/>
  <c r="AB384" i="12"/>
  <c r="AB414" i="12"/>
  <c r="F96" i="4"/>
  <c r="F135" i="4"/>
  <c r="AS135" i="7"/>
  <c r="AS145" i="7"/>
  <c r="AX145" i="7"/>
  <c r="AX149" i="7"/>
  <c r="AS149" i="7"/>
  <c r="F96" i="11"/>
  <c r="AB336" i="12"/>
  <c r="AB429" i="12"/>
  <c r="F96" i="14"/>
  <c r="F133" i="14"/>
  <c r="E115" i="15"/>
  <c r="E85" i="15"/>
  <c r="E85" i="5"/>
  <c r="E119" i="5"/>
  <c r="J93" i="8"/>
  <c r="J130" i="8"/>
  <c r="AB234" i="12"/>
  <c r="AB372" i="12"/>
  <c r="AB411" i="12"/>
  <c r="E85" i="13"/>
  <c r="E119" i="13"/>
  <c r="AB267" i="12"/>
  <c r="AB271" i="12"/>
  <c r="AB305" i="12"/>
  <c r="AB325" i="12"/>
  <c r="AB324" i="12" s="1"/>
  <c r="AB398" i="12"/>
  <c r="AB413" i="12"/>
  <c r="AB431" i="12"/>
  <c r="J133" i="14"/>
  <c r="J96" i="14"/>
  <c r="F94" i="15"/>
  <c r="F124" i="15"/>
  <c r="F41" i="15"/>
  <c r="F125" i="19"/>
  <c r="F94" i="19"/>
  <c r="AB152" i="12"/>
  <c r="AB151" i="12" s="1"/>
  <c r="AB343" i="12"/>
  <c r="AB387" i="12"/>
  <c r="AB410" i="12"/>
  <c r="AB322" i="12"/>
  <c r="AB328" i="12"/>
  <c r="AB338" i="12"/>
  <c r="AB346" i="12"/>
  <c r="AB364" i="12"/>
  <c r="AB374" i="12"/>
  <c r="AS140" i="7"/>
  <c r="F45" i="4"/>
  <c r="J127" i="3"/>
  <c r="J93" i="3"/>
  <c r="F44" i="3"/>
  <c r="E124" i="4"/>
  <c r="E85" i="4"/>
  <c r="J140" i="2"/>
  <c r="J93" i="2"/>
  <c r="F43" i="4"/>
  <c r="F45" i="3"/>
  <c r="AX156" i="7"/>
  <c r="AS156" i="7"/>
  <c r="AB172" i="12"/>
  <c r="AB230" i="12"/>
  <c r="AB401" i="12"/>
  <c r="AB148" i="12"/>
  <c r="AB354" i="12"/>
  <c r="F44" i="4"/>
  <c r="F43" i="3"/>
  <c r="AS152" i="7"/>
  <c r="AX152" i="7"/>
  <c r="AS159" i="7"/>
  <c r="AX159" i="7"/>
  <c r="F96" i="10"/>
  <c r="F129" i="10"/>
  <c r="AB315" i="12"/>
  <c r="J96" i="4"/>
  <c r="AX143" i="7"/>
  <c r="AS143" i="7"/>
  <c r="AB276" i="12"/>
  <c r="F44" i="13"/>
  <c r="F43" i="12"/>
  <c r="AB273" i="12"/>
  <c r="J93" i="6"/>
  <c r="F43" i="7"/>
  <c r="AS144" i="7"/>
  <c r="F45" i="8"/>
  <c r="J93" i="11"/>
  <c r="J129" i="11"/>
  <c r="AB402" i="12"/>
  <c r="J96" i="13"/>
  <c r="J130" i="13"/>
  <c r="F45" i="5"/>
  <c r="J132" i="11"/>
  <c r="J96" i="11"/>
  <c r="F44" i="11"/>
  <c r="AB317" i="12"/>
  <c r="AB350" i="12"/>
  <c r="AB356" i="12"/>
  <c r="E85" i="17"/>
  <c r="E126" i="17"/>
  <c r="E118" i="10"/>
  <c r="E85" i="10"/>
  <c r="AB159" i="12"/>
  <c r="AS137" i="7"/>
  <c r="AX138" i="7"/>
  <c r="E85" i="8"/>
  <c r="E134" i="9"/>
  <c r="J93" i="10"/>
  <c r="F43" i="11"/>
  <c r="AB146" i="12"/>
  <c r="AB171" i="12"/>
  <c r="AB400" i="12"/>
  <c r="F44" i="14"/>
  <c r="J96" i="12"/>
  <c r="E85" i="14"/>
  <c r="F43" i="17"/>
  <c r="J94" i="19"/>
  <c r="J91" i="18"/>
  <c r="J124" i="18"/>
  <c r="F42" i="19"/>
  <c r="F43" i="15"/>
  <c r="F42" i="15"/>
  <c r="E85" i="19"/>
  <c r="F41" i="19"/>
  <c r="J94" i="15"/>
  <c r="F43" i="2"/>
  <c r="F44" i="2"/>
  <c r="F45" i="2"/>
  <c r="F41" i="18"/>
  <c r="J127" i="5"/>
  <c r="J93" i="5"/>
  <c r="E128" i="6"/>
  <c r="E85" i="6"/>
  <c r="AX162" i="7"/>
  <c r="AS162" i="7"/>
  <c r="AB269" i="12"/>
  <c r="AB313" i="12"/>
  <c r="J130" i="5"/>
  <c r="F44" i="5"/>
  <c r="F45" i="6"/>
  <c r="F43" i="6"/>
  <c r="F45" i="7"/>
  <c r="AS139" i="7"/>
  <c r="AS141" i="7"/>
  <c r="AX160" i="7"/>
  <c r="AS160" i="7"/>
  <c r="F130" i="5"/>
  <c r="F96" i="5"/>
  <c r="AX153" i="7"/>
  <c r="AS153" i="7"/>
  <c r="AB388" i="12"/>
  <c r="J91" i="17"/>
  <c r="J132" i="17"/>
  <c r="F43" i="5"/>
  <c r="F44" i="7"/>
  <c r="AS158" i="7"/>
  <c r="F43" i="8"/>
  <c r="F44" i="9"/>
  <c r="F45" i="14"/>
  <c r="J96" i="6"/>
  <c r="F44" i="6"/>
  <c r="E85" i="7"/>
  <c r="J96" i="8"/>
  <c r="F44" i="8"/>
  <c r="J93" i="9"/>
  <c r="F43" i="9"/>
  <c r="F45" i="9"/>
  <c r="F44" i="12"/>
  <c r="AB339" i="12"/>
  <c r="AB396" i="12"/>
  <c r="F45" i="10"/>
  <c r="F96" i="12"/>
  <c r="F140" i="12"/>
  <c r="F45" i="12"/>
  <c r="AB149" i="12"/>
  <c r="AB170" i="12"/>
  <c r="AB224" i="12"/>
  <c r="AB257" i="12"/>
  <c r="AB348" i="12"/>
  <c r="F43" i="13"/>
  <c r="F45" i="11"/>
  <c r="AB303" i="12"/>
  <c r="F43" i="10"/>
  <c r="AB281" i="12"/>
  <c r="AB319" i="12"/>
  <c r="AB403" i="12"/>
  <c r="F130" i="13"/>
  <c r="F96" i="13"/>
  <c r="F44" i="10"/>
  <c r="AB279" i="12"/>
  <c r="AB283" i="12"/>
  <c r="AB318" i="12"/>
  <c r="AB351" i="12"/>
  <c r="AB385" i="12"/>
  <c r="AB404" i="12"/>
  <c r="AB275" i="12"/>
  <c r="AB341" i="12"/>
  <c r="AB347" i="12"/>
  <c r="AB353" i="12"/>
  <c r="AB368" i="12"/>
  <c r="F45" i="13"/>
  <c r="J130" i="14"/>
  <c r="F43" i="14"/>
  <c r="E118" i="18"/>
  <c r="E85" i="18"/>
  <c r="AB323" i="12"/>
  <c r="AB399" i="12"/>
  <c r="J127" i="13"/>
  <c r="J93" i="13"/>
  <c r="F42" i="18"/>
  <c r="F42" i="16"/>
  <c r="J94" i="17"/>
  <c r="J135" i="17"/>
  <c r="J127" i="18"/>
  <c r="J94" i="18"/>
  <c r="F43" i="19"/>
  <c r="J91" i="15"/>
  <c r="J121" i="15"/>
  <c r="F94" i="17"/>
  <c r="F135" i="17"/>
  <c r="J122" i="19"/>
  <c r="J91" i="19"/>
  <c r="J125" i="16"/>
  <c r="J94" i="16"/>
  <c r="F41" i="16"/>
  <c r="E116" i="16"/>
  <c r="E85" i="16"/>
  <c r="F41" i="17"/>
  <c r="F42" i="17"/>
  <c r="F43" i="16"/>
  <c r="F43" i="18"/>
  <c r="AB373" i="12" l="1"/>
  <c r="AB357" i="12"/>
  <c r="AB161" i="12"/>
  <c r="AB412" i="12"/>
  <c r="AB156" i="12"/>
  <c r="AB145" i="12"/>
  <c r="AX142" i="7"/>
  <c r="AX134" i="7"/>
  <c r="AB415" i="12"/>
  <c r="AB430" i="12"/>
  <c r="AX146" i="7"/>
  <c r="AB386" i="12"/>
  <c r="AX155" i="7"/>
  <c r="AB327" i="12"/>
  <c r="AB266" i="12"/>
  <c r="AX133" i="7"/>
  <c r="AB326" i="12" l="1"/>
  <c r="W38" i="1"/>
  <c r="AB144" i="12"/>
  <c r="AB143" i="12" l="1"/>
  <c r="W37" i="1"/>
  <c r="W36" i="1" l="1"/>
</calcChain>
</file>

<file path=xl/sharedStrings.xml><?xml version="1.0" encoding="utf-8"?>
<sst xmlns="http://schemas.openxmlformats.org/spreadsheetml/2006/main" count="13573" uniqueCount="2518">
  <si>
    <t>Export Komplet</t>
  </si>
  <si>
    <t/>
  </si>
  <si>
    <t>False</t>
  </si>
  <si>
    <t>20</t>
  </si>
  <si>
    <t>REKAPITULÁCIA STAVBY</t>
  </si>
  <si>
    <t>Kód:</t>
  </si>
  <si>
    <t>A2014-106-TD-1</t>
  </si>
  <si>
    <t>Stavba:</t>
  </si>
  <si>
    <t>Rožňava ORPZ, rekonštrukcia a modernizácia objektu</t>
  </si>
  <si>
    <t>JKSO:</t>
  </si>
  <si>
    <t>KS:</t>
  </si>
  <si>
    <t>Miesto:</t>
  </si>
  <si>
    <t>Rožňava ORPZ</t>
  </si>
  <si>
    <t>Dátum:</t>
  </si>
  <si>
    <t>Objednávateľ:</t>
  </si>
  <si>
    <t>IČO:</t>
  </si>
  <si>
    <t>00151866</t>
  </si>
  <si>
    <t>Ministerstvo vnútra Slovenskej republiky</t>
  </si>
  <si>
    <t>IČ DPH:</t>
  </si>
  <si>
    <t>Zhotoviteľ:</t>
  </si>
  <si>
    <t xml:space="preserve"> </t>
  </si>
  <si>
    <t>Projektant:</t>
  </si>
  <si>
    <t>44140100</t>
  </si>
  <si>
    <t>Aproving s.r.o.</t>
  </si>
  <si>
    <t>SK 2022609325</t>
  </si>
  <si>
    <t>Spracovateľ:</t>
  </si>
  <si>
    <t>Poznámka:</t>
  </si>
  <si>
    <t>Náklady z rozpočtov</t>
  </si>
  <si>
    <t>Materiál</t>
  </si>
  <si>
    <t>Montáž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</si>
  <si>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</si>
  <si>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</si>
  <si>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</si>
  <si>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</si>
  <si>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</si>
  <si>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</si>
  <si>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</si>
  <si>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</si>
  <si>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</si>
  <si>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</si>
  <si>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</si>
  <si>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</si>
  <si>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</si>
  <si>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</si>
  <si>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</si>
  <si>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</si>
  <si>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</si>
  <si>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</si>
  <si>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</si>
  <si>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</si>
  <si>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</si>
  <si>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</si>
  <si>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Popis</t>
  </si>
  <si>
    <t>Cena bez DPH [EUR]</t>
  </si>
  <si>
    <t>Cena s DPH [EUR]</t>
  </si>
  <si>
    <t>Typ</t>
  </si>
  <si>
    <t>1) Náklady z rozpočtov</t>
  </si>
  <si>
    <t>D</t>
  </si>
  <si>
    <t>0</t>
  </si>
  <si>
    <t>01</t>
  </si>
  <si>
    <t>SO-01 ORPZ</t>
  </si>
  <si>
    <t>1</t>
  </si>
  <si>
    <t>01.01</t>
  </si>
  <si>
    <t>SO-OB-01 Administratíva</t>
  </si>
  <si>
    <t>2</t>
  </si>
  <si>
    <t>/</t>
  </si>
  <si>
    <t>01.01-01</t>
  </si>
  <si>
    <t>časť. 01)	Architektúra</t>
  </si>
  <si>
    <t>3</t>
  </si>
  <si>
    <t>01.01-02</t>
  </si>
  <si>
    <t>časť. 02)	Elektroinštalácie a bleskozvod</t>
  </si>
  <si>
    <t>01.01-03</t>
  </si>
  <si>
    <t>časť. 03)	Ústredné kúrenie</t>
  </si>
  <si>
    <t>01.01-04</t>
  </si>
  <si>
    <t>časť. 04)	Odberné plynové zariadenie</t>
  </si>
  <si>
    <t>01.02</t>
  </si>
  <si>
    <t>SO-OB-02 Kriminálka</t>
  </si>
  <si>
    <t>01.02-01</t>
  </si>
  <si>
    <t>01.02-02</t>
  </si>
  <si>
    <t>{c8176d73-66bb-44a5-b677-67a2319774f1}</t>
  </si>
  <si>
    <t>01.02-03</t>
  </si>
  <si>
    <t>01.03</t>
  </si>
  <si>
    <t>SO-OB-03 Vstup</t>
  </si>
  <si>
    <t>01.03-01</t>
  </si>
  <si>
    <t>01.03-02</t>
  </si>
  <si>
    <t>01.03-03</t>
  </si>
  <si>
    <t>01.04</t>
  </si>
  <si>
    <t>SO-OB-04 Ubytovňa</t>
  </si>
  <si>
    <t>01.04-01</t>
  </si>
  <si>
    <t>01.04-02</t>
  </si>
  <si>
    <t>01.04-03</t>
  </si>
  <si>
    <t>02</t>
  </si>
  <si>
    <t>SO-02 Bezbariérový vstup</t>
  </si>
  <si>
    <t>02.01</t>
  </si>
  <si>
    <t>SO-02.01 Architektúra</t>
  </si>
  <si>
    <t>02.02</t>
  </si>
  <si>
    <t>SO-02.02 Elektroinštalácia</t>
  </si>
  <si>
    <t>03</t>
  </si>
  <si>
    <t>SO-03 Bezbariérové WC</t>
  </si>
  <si>
    <t>03.01</t>
  </si>
  <si>
    <t>SO-03.01 Architektúra</t>
  </si>
  <si>
    <t>03.02</t>
  </si>
  <si>
    <t>SO-03.02 Zdravotechnika</t>
  </si>
  <si>
    <t>03.03</t>
  </si>
  <si>
    <t>SO-03.03 Elektroinštalácia</t>
  </si>
  <si>
    <t>2) Ostatné náklady zo súhrnného listu</t>
  </si>
  <si>
    <t>Celkové náklady za stavbu 1) + 2)</t>
  </si>
  <si>
    <t>KRYCÍ LIST ROZPOČTU</t>
  </si>
  <si>
    <t>Objekt:</t>
  </si>
  <si>
    <t>01 - SO-01 ORPZ</t>
  </si>
  <si>
    <t>Časť:</t>
  </si>
  <si>
    <t>01.01 - SO-OB-01 Administratíva</t>
  </si>
  <si>
    <t>Úroveň 3:</t>
  </si>
  <si>
    <t>01.01-01 - časť. 01)	Architektúra</t>
  </si>
  <si>
    <t>Náklady z rozpočtu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</si>
  <si>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</si>
  <si>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</si>
  <si>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</si>
  <si>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</si>
  <si>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</si>
  <si>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</si>
  <si>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</si>
  <si>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</si>
  <si>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</si>
  <si>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</si>
  <si>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</si>
  <si>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</si>
  <si>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</si>
  <si>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 </t>
  </si>
  <si>
    <t xml:space="preserve">    6-5 - Sanácia betónových konštrukcií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</si>
  <si>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</si>
  <si>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</si>
  <si>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</si>
  <si>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</si>
  <si>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</si>
  <si>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</si>
  <si>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</si>
  <si>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</si>
  <si>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</si>
  <si>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 xml:space="preserve">    784 - Dokončovacie práce - maľby</t>
  </si>
  <si>
    <t>OST - Ostatné</t>
  </si>
  <si>
    <t>2) Ostatné náklady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</si>
  <si>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</si>
  <si>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</si>
  <si>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</si>
  <si>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</si>
  <si>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</si>
  <si>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</si>
  <si>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</si>
  <si>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HSV</t>
  </si>
  <si>
    <t>Práce a dodávky HSV</t>
  </si>
  <si>
    <t>ROZPOCET</t>
  </si>
  <si>
    <t>Zemné práce</t>
  </si>
  <si>
    <t>K</t>
  </si>
  <si>
    <t>122201101</t>
  </si>
  <si>
    <t>Odkopávka a prekopávka nezapažená v hornine 3, do 100 m3</t>
  </si>
  <si>
    <t>m3</t>
  </si>
  <si>
    <t>CS Cenekon 2013 02</t>
  </si>
  <si>
    <t>4</t>
  </si>
  <si>
    <t>VV</t>
  </si>
  <si>
    <t>(23,5+10,5+36,9)*0,6*0,1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</si>
  <si>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</si>
  <si>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</si>
  <si>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</si>
  <si>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</si>
  <si>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2,35*0,3</t>
  </si>
  <si>
    <t>171201201</t>
  </si>
  <si>
    <t>Uloženie sypaniny na skládky do 100 m3</t>
  </si>
  <si>
    <t>2,35+4,254</t>
  </si>
  <si>
    <t>5</t>
  </si>
  <si>
    <t>171209002</t>
  </si>
  <si>
    <t>Poplatok za skladovanie - zemina a kamenivo (17 05) ostatné</t>
  </si>
  <si>
    <t>t</t>
  </si>
  <si>
    <t>1,8*6,604</t>
  </si>
  <si>
    <t>6</t>
  </si>
  <si>
    <t>174101001</t>
  </si>
  <si>
    <t>Zásyp sypaninou so zhutnením jám, šachiet, rýh, zárezov alebo okolo objektov do 100 m3</t>
  </si>
  <si>
    <t>Zakladanie</t>
  </si>
  <si>
    <t>7</t>
  </si>
  <si>
    <t>271571111</t>
  </si>
  <si>
    <t>8</t>
  </si>
  <si>
    <t>273321311</t>
  </si>
  <si>
    <t>9</t>
  </si>
  <si>
    <t>273362442</t>
  </si>
  <si>
    <t>m2</t>
  </si>
  <si>
    <t>Zvislé a kompletné konštrukcie</t>
  </si>
  <si>
    <t>10</t>
  </si>
  <si>
    <t>312275533</t>
  </si>
  <si>
    <t>0,9*0,2*0,3*(4*4)</t>
  </si>
  <si>
    <t>1,8*0,2*0,6*(4+4*3+4+1+2*3+1+2*2+1+4+1+8)</t>
  </si>
  <si>
    <t>1,8*0,2*0,6*(4*6+3*2+2*2+4+1+4+4+4)</t>
  </si>
  <si>
    <t>Súčet</t>
  </si>
  <si>
    <t>11</t>
  </si>
  <si>
    <t>342241162</t>
  </si>
  <si>
    <t>12</t>
  </si>
  <si>
    <t>345321313</t>
  </si>
  <si>
    <t>13</t>
  </si>
  <si>
    <t>345362021-PC</t>
  </si>
  <si>
    <t>Vodorovné konštrukcie</t>
  </si>
  <si>
    <t>14</t>
  </si>
  <si>
    <t>411321313</t>
  </si>
  <si>
    <t>15</t>
  </si>
  <si>
    <t>411351107</t>
  </si>
  <si>
    <t>16</t>
  </si>
  <si>
    <t>411351108</t>
  </si>
  <si>
    <t>Debnenie stropov doskových odstránenie-tradičné</t>
  </si>
  <si>
    <t>17</t>
  </si>
  <si>
    <t>411362412</t>
  </si>
  <si>
    <t>18</t>
  </si>
  <si>
    <t>417321313</t>
  </si>
  <si>
    <t>0,25*0,25*(2,05+6,5*2+3,05*2+2,05+2,0+9,3*2)</t>
  </si>
  <si>
    <t>19</t>
  </si>
  <si>
    <t>417351115</t>
  </si>
  <si>
    <t>0,4*(2,05+6,5*2+3,05*2+2,05+2,0+9,3*2)*2</t>
  </si>
  <si>
    <t>417351116</t>
  </si>
  <si>
    <t>21</t>
  </si>
  <si>
    <t>417361821</t>
  </si>
  <si>
    <t>22</t>
  </si>
  <si>
    <t>451971111</t>
  </si>
  <si>
    <t>(23,5+10,5+36,9)*0,6</t>
  </si>
  <si>
    <t>23</t>
  </si>
  <si>
    <t>M</t>
  </si>
  <si>
    <t>6936651000</t>
  </si>
  <si>
    <t>Geotextília netkaná polypropylénová Tatratex PP   200</t>
  </si>
  <si>
    <t xml:space="preserve">Úpravy povrchov, podlahy,  </t>
  </si>
  <si>
    <t>24</t>
  </si>
  <si>
    <t>216904112</t>
  </si>
  <si>
    <t>25</t>
  </si>
  <si>
    <t>612462025</t>
  </si>
  <si>
    <t>3,0*3,0*(8*2+2)</t>
  </si>
  <si>
    <t>3,0*3,0*(10*2+2)</t>
  </si>
  <si>
    <t>3,0*3,0*(12*2+2)</t>
  </si>
  <si>
    <t>3,0*3,0*(16*2+2)</t>
  </si>
  <si>
    <t>3,0*3,0*(15*2+2)</t>
  </si>
  <si>
    <t>26</t>
  </si>
  <si>
    <t>612463172</t>
  </si>
  <si>
    <t>27</t>
  </si>
  <si>
    <t>612473186</t>
  </si>
  <si>
    <t>m</t>
  </si>
  <si>
    <t>Ostenia okná 30</t>
  </si>
  <si>
    <t>0,2*(2,4+2*0,9)*7</t>
  </si>
  <si>
    <t>0,2*(2,4+2*0,9)*(6+9+1+1+1+1)</t>
  </si>
  <si>
    <t>0,2*(2,4+2*1,8)*(31+23+19+15)</t>
  </si>
  <si>
    <t>28</t>
  </si>
  <si>
    <t>612481119</t>
  </si>
  <si>
    <t>Potiahnutie vnútorných stien, sklotextílnou mriežkou</t>
  </si>
  <si>
    <t>29</t>
  </si>
  <si>
    <t>622463025</t>
  </si>
  <si>
    <t>Nadstavby na strecha 50</t>
  </si>
  <si>
    <t>22*3,7</t>
  </si>
  <si>
    <t>-0,75*2,0*2</t>
  </si>
  <si>
    <t>-0,9*0,9</t>
  </si>
  <si>
    <t>21,3*3,55</t>
  </si>
  <si>
    <t>-0,75*2,0</t>
  </si>
  <si>
    <t>-0,9*0,9*2</t>
  </si>
  <si>
    <t>9,3*4,7</t>
  </si>
  <si>
    <t>0,2*(1,2+2*0,9)*4</t>
  </si>
  <si>
    <t>0,2*(1,2+2*0,9)*(1+3+2+2+2+2)</t>
  </si>
  <si>
    <t>0,2*(7,2+2*3,05)*1</t>
  </si>
  <si>
    <t>0,2*(4,8+2*0,9)*1</t>
  </si>
  <si>
    <t>0,2*(1,0+2*0,9)*(1+1+1+1+1)</t>
  </si>
  <si>
    <t>0,2*(1,0+2*0,9)*1</t>
  </si>
  <si>
    <t>0,2*(1,0+2*3,0)*(2+2+2)</t>
  </si>
  <si>
    <t>0,2*(1,0+2*1,1)*2</t>
  </si>
  <si>
    <t>0,2*(1,5+2*1,8)*(2+2+2+2)</t>
  </si>
  <si>
    <t>0,2*(1,0+2*4,2)*2</t>
  </si>
  <si>
    <t>0,2*(0,9+2*0,9)*5</t>
  </si>
  <si>
    <t>Ostenia dvere 30</t>
  </si>
  <si>
    <t>0,2*(2,4+2*2,4*1)</t>
  </si>
  <si>
    <t>0,2*(2,4+2*2,0)*1</t>
  </si>
  <si>
    <t>0,2*(1,5+2*2,0)*2</t>
  </si>
  <si>
    <t>0,2*(0,9+2*2,0)*2</t>
  </si>
  <si>
    <t>0,2*(0,9+2*2,0)*3</t>
  </si>
  <si>
    <t>Anglické dvorce 30</t>
  </si>
  <si>
    <t>6,25*1,7</t>
  </si>
  <si>
    <t>3,0*(6,25*2+1,7*2)</t>
  </si>
  <si>
    <t>8,95*1,3</t>
  </si>
  <si>
    <t>3,0*(9,85*2+1,3*2)</t>
  </si>
  <si>
    <t>5,7*1,3</t>
  </si>
  <si>
    <t>3,0*(5,7*2+1,3*2)</t>
  </si>
  <si>
    <t>2,8*1,7</t>
  </si>
  <si>
    <t>3,0*(2,8*2+1,7*2)</t>
  </si>
  <si>
    <t>Stop 150</t>
  </si>
  <si>
    <t>79,3</t>
  </si>
  <si>
    <t>Stlpy 120</t>
  </si>
  <si>
    <t>4*0,75*4*4,2</t>
  </si>
  <si>
    <t>Fasáda 120</t>
  </si>
  <si>
    <t>2*0,5*14,7</t>
  </si>
  <si>
    <t>761,5</t>
  </si>
  <si>
    <t>782,5</t>
  </si>
  <si>
    <t>277,5</t>
  </si>
  <si>
    <t>262,5</t>
  </si>
  <si>
    <t>-2,4*0,9*7</t>
  </si>
  <si>
    <t>-2,4*0,9*(6+9+1+1+1+1)</t>
  </si>
  <si>
    <t>-1,2*0,9*4</t>
  </si>
  <si>
    <t>-1,2*0,9*(1+3+2+2+2+2)</t>
  </si>
  <si>
    <t>-7,2*3,05*1</t>
  </si>
  <si>
    <t>-4,8*0,9*1</t>
  </si>
  <si>
    <t>-1,0*0,9*(1+1+1+1+1)</t>
  </si>
  <si>
    <t>-1,0*0,9*1</t>
  </si>
  <si>
    <t>-1,0*3,0*(2+2+2)</t>
  </si>
  <si>
    <t>1,0*1,1*2-</t>
  </si>
  <si>
    <t>-2,4*1,8*(31+23+19+15)</t>
  </si>
  <si>
    <t>-1,5*1,8*(2+2+2+2)</t>
  </si>
  <si>
    <t>-1,0*4,2*2</t>
  </si>
  <si>
    <t>-0,9*0,9*1</t>
  </si>
  <si>
    <t>Sokel 100</t>
  </si>
  <si>
    <t>13,7</t>
  </si>
  <si>
    <t>14,9</t>
  </si>
  <si>
    <t>44,5</t>
  </si>
  <si>
    <t>39,8</t>
  </si>
  <si>
    <t>0,75*0,8*3*4</t>
  </si>
  <si>
    <t>30</t>
  </si>
  <si>
    <t>622464143</t>
  </si>
  <si>
    <t>31</t>
  </si>
  <si>
    <t>622465112</t>
  </si>
  <si>
    <t>32</t>
  </si>
  <si>
    <t>625250156</t>
  </si>
  <si>
    <t>33</t>
  </si>
  <si>
    <t>625252021</t>
  </si>
  <si>
    <t>CS CENEKON 2019 01</t>
  </si>
  <si>
    <t>34</t>
  </si>
  <si>
    <t>625252023</t>
  </si>
  <si>
    <t>35</t>
  </si>
  <si>
    <t>625252029</t>
  </si>
  <si>
    <t>36</t>
  </si>
  <si>
    <t>625252030</t>
  </si>
  <si>
    <t>37</t>
  </si>
  <si>
    <t>631571011</t>
  </si>
  <si>
    <t>6-5</t>
  </si>
  <si>
    <t>Sanácia betónových konštrukcií</t>
  </si>
  <si>
    <t>38</t>
  </si>
  <si>
    <t>931995112</t>
  </si>
  <si>
    <t>39</t>
  </si>
  <si>
    <t>931995122</t>
  </si>
  <si>
    <t>40</t>
  </si>
  <si>
    <t>931995132</t>
  </si>
  <si>
    <t>41</t>
  </si>
  <si>
    <t>931995142</t>
  </si>
  <si>
    <t>42</t>
  </si>
  <si>
    <t>931995152</t>
  </si>
  <si>
    <t>43</t>
  </si>
  <si>
    <t>938902051</t>
  </si>
  <si>
    <t>44</t>
  </si>
  <si>
    <t>938902099</t>
  </si>
  <si>
    <t>45</t>
  </si>
  <si>
    <t>967041193</t>
  </si>
  <si>
    <t>Ostatné konštrukcie a práce-búranie</t>
  </si>
  <si>
    <t>46</t>
  </si>
  <si>
    <t>916561111</t>
  </si>
  <si>
    <t>(23,5+10,5+36,9)</t>
  </si>
  <si>
    <t>47</t>
  </si>
  <si>
    <t>5922924600-PC</t>
  </si>
  <si>
    <t>ks</t>
  </si>
  <si>
    <t>48</t>
  </si>
  <si>
    <t>918101111</t>
  </si>
  <si>
    <t>71*0,25*0,3</t>
  </si>
  <si>
    <t>49</t>
  </si>
  <si>
    <t>938901101</t>
  </si>
  <si>
    <t>Vytrhanie dlažby, s odprataním na hromady do vzd. 50 m z lomového kameňa alebo betónových dosiek</t>
  </si>
  <si>
    <t>50</t>
  </si>
  <si>
    <t>941941041</t>
  </si>
  <si>
    <t>51</t>
  </si>
  <si>
    <t>941941291</t>
  </si>
  <si>
    <t>Príplatok za prvý a každý ďalší i začatý mesiac použitia lešenia šírky nad 1,00 do 1,20 m, výšky do 10 m</t>
  </si>
  <si>
    <t>52</t>
  </si>
  <si>
    <t>941941841</t>
  </si>
  <si>
    <t>53</t>
  </si>
  <si>
    <t>941955002</t>
  </si>
  <si>
    <t>Lešenie ľahké pracovné pomocné s výškou lešeňovej podlahy nad 1,20 do 1,90 m</t>
  </si>
  <si>
    <t>2940,06*0,2</t>
  </si>
  <si>
    <t>54</t>
  </si>
  <si>
    <t>952901111</t>
  </si>
  <si>
    <t>Vyčistenie budov pri výške podlaží do 4m</t>
  </si>
  <si>
    <t>320,32+606,05+670,04+527,93+447,58+368,14</t>
  </si>
  <si>
    <t>55</t>
  </si>
  <si>
    <t>952901411r</t>
  </si>
  <si>
    <t>Vyčistenie ostatných objektov (strechy) akejkoľvek výšky</t>
  </si>
  <si>
    <t>44,95</t>
  </si>
  <si>
    <t>354,60</t>
  </si>
  <si>
    <t>30,9</t>
  </si>
  <si>
    <t>70,7</t>
  </si>
  <si>
    <t>148,1</t>
  </si>
  <si>
    <t>56</t>
  </si>
  <si>
    <t>953945002</t>
  </si>
  <si>
    <t>3,7*4</t>
  </si>
  <si>
    <t>3,55*4</t>
  </si>
  <si>
    <t>4,7*4</t>
  </si>
  <si>
    <t>(2,4+2*0,9)*7</t>
  </si>
  <si>
    <t>(2,4+2*0,9)*(6+9+1+1+1+1)</t>
  </si>
  <si>
    <t>(1,2+2*0,9)*4</t>
  </si>
  <si>
    <t>(1,2+2*0,9)*(1+3+2+2+2+2)</t>
  </si>
  <si>
    <t>(7,2+2*3,05)*1</t>
  </si>
  <si>
    <t>(4,8+2*0,9)*1</t>
  </si>
  <si>
    <t>(1,0+2*0,9)*(1+1+1+1+1)</t>
  </si>
  <si>
    <t>(1,0+2*0,9)*1</t>
  </si>
  <si>
    <t>(1,0+2*3,0)*(2+2+2)</t>
  </si>
  <si>
    <t>(1,0+2*1,1)*2</t>
  </si>
  <si>
    <t>(2,4+2*1,8)*(31+23+19+15)</t>
  </si>
  <si>
    <t>(1,5+2*1,8)*(2+2+2+2)</t>
  </si>
  <si>
    <t>(1,0+2*4,2)*2</t>
  </si>
  <si>
    <t>(0,9+2*0,9)*5</t>
  </si>
  <si>
    <t>(2,4+2*2,4*1)</t>
  </si>
  <si>
    <t>(2,4+2*2,0)*1</t>
  </si>
  <si>
    <t>(1,5+2*2,0)*2</t>
  </si>
  <si>
    <t>(0,9+2*2,0)*2</t>
  </si>
  <si>
    <t>(0,9+2*2,0)*3</t>
  </si>
  <si>
    <t>3,0*4</t>
  </si>
  <si>
    <t>(6,25*2+1,7*2)</t>
  </si>
  <si>
    <t>(9,85*2+1,3*2)</t>
  </si>
  <si>
    <t>(5,7*2+1,3*2)</t>
  </si>
  <si>
    <t>(2,8*2+1,7*2)</t>
  </si>
  <si>
    <t>4*4,2*4</t>
  </si>
  <si>
    <t>14,7*2</t>
  </si>
  <si>
    <t>17,95*4</t>
  </si>
  <si>
    <t>1,5*4+1,5*4*4</t>
  </si>
  <si>
    <t>57</t>
  </si>
  <si>
    <t>953945012</t>
  </si>
  <si>
    <t>58</t>
  </si>
  <si>
    <t>953945015</t>
  </si>
  <si>
    <t>59</t>
  </si>
  <si>
    <t>961043111</t>
  </si>
  <si>
    <t>Búranie základov z betónu prostého alebo preloženého kameňom,  -2,20000t</t>
  </si>
  <si>
    <t>60</t>
  </si>
  <si>
    <t>968062356</t>
  </si>
  <si>
    <t>Vybúranie drevených rámov okien dvojitých alebo zdvojených, plochy do 4 m2,  -0,05400t</t>
  </si>
  <si>
    <t>2,4*0,9*7</t>
  </si>
  <si>
    <t>2,4*0,9*(6+9+1+1+1+1)</t>
  </si>
  <si>
    <t>1,2*0,9*4</t>
  </si>
  <si>
    <t>1,2*0,9*(1+3+2+2+2+2)</t>
  </si>
  <si>
    <t>7,2*3,05*1</t>
  </si>
  <si>
    <t>4,8*0,9*1</t>
  </si>
  <si>
    <t>1,0*0,9*(1+1+1+1+1)</t>
  </si>
  <si>
    <t>1,0*0,9*1</t>
  </si>
  <si>
    <t>1,0*3,0*(2+2+2)</t>
  </si>
  <si>
    <t>1,0*1,1*2</t>
  </si>
  <si>
    <t>2,4*1,8*(31+23+19+15)</t>
  </si>
  <si>
    <t>1,5*1,8*(2+2+2+2)</t>
  </si>
  <si>
    <t>1,0*4,2*2</t>
  </si>
  <si>
    <t>0,9*0,9*5</t>
  </si>
  <si>
    <t>61</t>
  </si>
  <si>
    <t>968063455</t>
  </si>
  <si>
    <t>Vybúranie kovových dverových zárubní,  -0,08200t</t>
  </si>
  <si>
    <t>2,4*2,4*1</t>
  </si>
  <si>
    <t>2,4*2,0*1</t>
  </si>
  <si>
    <t>1,5*2,0*2</t>
  </si>
  <si>
    <t>0,9*2,0*2</t>
  </si>
  <si>
    <t>0,9*2,0*3</t>
  </si>
  <si>
    <t>62</t>
  </si>
  <si>
    <t>978059631</t>
  </si>
  <si>
    <t>Odsekanie a odobratie stien z obkladačiek vonkajších nad 2 m2,  -0,08900t</t>
  </si>
  <si>
    <t>108,9+99,7+95+46+15*2</t>
  </si>
  <si>
    <t>63</t>
  </si>
  <si>
    <t>979011111</t>
  </si>
  <si>
    <t>Zvislá doprava sutiny a vybúraných hmôt za prvé podlažie nad alebo pod základným podlažím</t>
  </si>
  <si>
    <t>64</t>
  </si>
  <si>
    <t>979081111</t>
  </si>
  <si>
    <t>Odvoz sutiny a vybúraných hmôt na skládku do 1 km</t>
  </si>
  <si>
    <t>65</t>
  </si>
  <si>
    <t>979081121</t>
  </si>
  <si>
    <t>Odvoz sutiny a vybúraných hmôt na skládku za každý ďalší 1 km</t>
  </si>
  <si>
    <t>66</t>
  </si>
  <si>
    <t>979082111</t>
  </si>
  <si>
    <t>Vnútrostavenisková doprava sutiny a vybúraných hmôt do 10 m</t>
  </si>
  <si>
    <t>67</t>
  </si>
  <si>
    <t>979089012</t>
  </si>
  <si>
    <t>68</t>
  </si>
  <si>
    <t>979089713</t>
  </si>
  <si>
    <t>Prenájom kontajneru 7 m3</t>
  </si>
  <si>
    <t>mes</t>
  </si>
  <si>
    <t>69</t>
  </si>
  <si>
    <t>981012811-PC</t>
  </si>
  <si>
    <t>99</t>
  </si>
  <si>
    <t>Presun hmôt HSV</t>
  </si>
  <si>
    <t>70</t>
  </si>
  <si>
    <t>999281111</t>
  </si>
  <si>
    <t>Presun hmôt pre opravy a údržbu objektov vrátane vonkajších plášťov výšky do 25 m</t>
  </si>
  <si>
    <t>PSV</t>
  </si>
  <si>
    <t>Práce a dodávky PSV</t>
  </si>
  <si>
    <t>711</t>
  </si>
  <si>
    <t>Izolácie proti vode a vlhkosti</t>
  </si>
  <si>
    <t>71</t>
  </si>
  <si>
    <t>711140001</t>
  </si>
  <si>
    <t>72</t>
  </si>
  <si>
    <t>2353200400</t>
  </si>
  <si>
    <t>kg</t>
  </si>
  <si>
    <t>218,03*4,5</t>
  </si>
  <si>
    <t>73</t>
  </si>
  <si>
    <t>2353201300</t>
  </si>
  <si>
    <t>74</t>
  </si>
  <si>
    <t>998711103</t>
  </si>
  <si>
    <t>Presun hmôt pre izoláciu proti vode v objektoch výšky nad 12 do 60 m</t>
  </si>
  <si>
    <t>712</t>
  </si>
  <si>
    <t>Izolácie striech</t>
  </si>
  <si>
    <t>75</t>
  </si>
  <si>
    <t>712370070</t>
  </si>
  <si>
    <t>26,85*0,5</t>
  </si>
  <si>
    <t>103,3*0,5</t>
  </si>
  <si>
    <t>29,50*0,5</t>
  </si>
  <si>
    <t>29,5*0,5</t>
  </si>
  <si>
    <t>36,8*0,5</t>
  </si>
  <si>
    <t>48,8*0,5</t>
  </si>
  <si>
    <t>76</t>
  </si>
  <si>
    <t>2832990650</t>
  </si>
  <si>
    <t>876*4</t>
  </si>
  <si>
    <t>77</t>
  </si>
  <si>
    <t>2833000150</t>
  </si>
  <si>
    <t>78</t>
  </si>
  <si>
    <t>2832990190</t>
  </si>
  <si>
    <t>79</t>
  </si>
  <si>
    <t>712960020</t>
  </si>
  <si>
    <t>880/20</t>
  </si>
  <si>
    <t>80</t>
  </si>
  <si>
    <t>44*4</t>
  </si>
  <si>
    <t>81</t>
  </si>
  <si>
    <t>6285210000</t>
  </si>
  <si>
    <t>82</t>
  </si>
  <si>
    <t>6285210012</t>
  </si>
  <si>
    <t>83</t>
  </si>
  <si>
    <t>712973220</t>
  </si>
  <si>
    <t>84</t>
  </si>
  <si>
    <t>2832990370</t>
  </si>
  <si>
    <t>85</t>
  </si>
  <si>
    <t>2832990600</t>
  </si>
  <si>
    <t>86</t>
  </si>
  <si>
    <t>712973232</t>
  </si>
  <si>
    <t>87</t>
  </si>
  <si>
    <t>88</t>
  </si>
  <si>
    <t>712973245</t>
  </si>
  <si>
    <t>89</t>
  </si>
  <si>
    <t>90</t>
  </si>
  <si>
    <t>998712102</t>
  </si>
  <si>
    <t>Presun hmôt pre izoláciu povlakovej krytiny v objektoch výšky nad 6 do 12 m</t>
  </si>
  <si>
    <t>713</t>
  </si>
  <si>
    <t>Izolácie tepelné</t>
  </si>
  <si>
    <t>91</t>
  </si>
  <si>
    <t>713142155</t>
  </si>
  <si>
    <t>92</t>
  </si>
  <si>
    <t>2837653422</t>
  </si>
  <si>
    <t>26,85*0,5*1,05</t>
  </si>
  <si>
    <t>103,3*0,5*1,05</t>
  </si>
  <si>
    <t>29,50*0,5*1,05</t>
  </si>
  <si>
    <t>29,5*0,5*1,05</t>
  </si>
  <si>
    <t>36,8*0,5*1,05</t>
  </si>
  <si>
    <t>48,8*0,5*1,05</t>
  </si>
  <si>
    <t>93</t>
  </si>
  <si>
    <t>2837653425</t>
  </si>
  <si>
    <t>44,95*1,05</t>
  </si>
  <si>
    <t>354,60*1,05</t>
  </si>
  <si>
    <t>30,9*1,05</t>
  </si>
  <si>
    <t>70,7*1,05</t>
  </si>
  <si>
    <t>148,1*1,05</t>
  </si>
  <si>
    <t>94</t>
  </si>
  <si>
    <t>998713102</t>
  </si>
  <si>
    <t>Presun hmôt pre izolácie tepelné v objektoch výšky nad 6 m do 12 m</t>
  </si>
  <si>
    <t>764</t>
  </si>
  <si>
    <t>Konštrukcie klampiarske</t>
  </si>
  <si>
    <t>95</t>
  </si>
  <si>
    <t>764333920</t>
  </si>
  <si>
    <t>96</t>
  </si>
  <si>
    <t>97</t>
  </si>
  <si>
    <t>764333930</t>
  </si>
  <si>
    <t>98</t>
  </si>
  <si>
    <t>764333940</t>
  </si>
  <si>
    <t>100</t>
  </si>
  <si>
    <t>764333970</t>
  </si>
  <si>
    <t>101</t>
  </si>
  <si>
    <t>764351943</t>
  </si>
  <si>
    <t>29+7,7*2</t>
  </si>
  <si>
    <t>102</t>
  </si>
  <si>
    <t>764352903</t>
  </si>
  <si>
    <t>6+2</t>
  </si>
  <si>
    <t>103</t>
  </si>
  <si>
    <t>764352906</t>
  </si>
  <si>
    <t>104</t>
  </si>
  <si>
    <t>764352907</t>
  </si>
  <si>
    <t>105</t>
  </si>
  <si>
    <t>764359910</t>
  </si>
  <si>
    <t>106</t>
  </si>
  <si>
    <t>764410850</t>
  </si>
  <si>
    <t>Demontáž oplechovania parapetov,  -0,00135t</t>
  </si>
  <si>
    <t>2,4*7</t>
  </si>
  <si>
    <t>2,4*(6+9+1+1+1+1)</t>
  </si>
  <si>
    <t>1,2*4</t>
  </si>
  <si>
    <t>1,2*(1+3+2+2+2+2)</t>
  </si>
  <si>
    <t>7,2*1</t>
  </si>
  <si>
    <t>4,8*1</t>
  </si>
  <si>
    <t>1,0*(1+1+1+1+1)</t>
  </si>
  <si>
    <t>1,0*1</t>
  </si>
  <si>
    <t>1,0*(2+2+2)</t>
  </si>
  <si>
    <t>1,0*2</t>
  </si>
  <si>
    <t>2,4*(31+23+19+15)</t>
  </si>
  <si>
    <t>1,5*(2+2+2+2)</t>
  </si>
  <si>
    <t>0,9*5</t>
  </si>
  <si>
    <t>107</t>
  </si>
  <si>
    <t>764421870</t>
  </si>
  <si>
    <t>108</t>
  </si>
  <si>
    <t>764422920</t>
  </si>
  <si>
    <t>109</t>
  </si>
  <si>
    <t>764422922</t>
  </si>
  <si>
    <t>110</t>
  </si>
  <si>
    <t>764430840</t>
  </si>
  <si>
    <t>Demontáž oplechovania múrov a nadmuroviek,  -0,00230t</t>
  </si>
  <si>
    <t>185,6+6</t>
  </si>
  <si>
    <t>111</t>
  </si>
  <si>
    <t>764430950</t>
  </si>
  <si>
    <t>112</t>
  </si>
  <si>
    <t>113</t>
  </si>
  <si>
    <t>7644309502</t>
  </si>
  <si>
    <t>114</t>
  </si>
  <si>
    <t>764454901</t>
  </si>
  <si>
    <t>115</t>
  </si>
  <si>
    <t>764456941</t>
  </si>
  <si>
    <t>116</t>
  </si>
  <si>
    <t>764456951</t>
  </si>
  <si>
    <t>117</t>
  </si>
  <si>
    <t>998764102</t>
  </si>
  <si>
    <t>Presun hmôt pre konštrukcie klampiarske v objektoch výšky nad 6 do 12 m</t>
  </si>
  <si>
    <t>767</t>
  </si>
  <si>
    <t>Konštrukcie doplnkové kovové</t>
  </si>
  <si>
    <t>118</t>
  </si>
  <si>
    <t>767161112-PC</t>
  </si>
  <si>
    <t>6*4,05</t>
  </si>
  <si>
    <t>119</t>
  </si>
  <si>
    <t>767161115-PC</t>
  </si>
  <si>
    <t>6,15*1,55</t>
  </si>
  <si>
    <t>1,85*1,55</t>
  </si>
  <si>
    <t>2,7*1,55</t>
  </si>
  <si>
    <t>8,85*1,55</t>
  </si>
  <si>
    <t>120</t>
  </si>
  <si>
    <t>767631101-PC</t>
  </si>
  <si>
    <t>121</t>
  </si>
  <si>
    <t>6114100101-p.č.1</t>
  </si>
  <si>
    <t>122</t>
  </si>
  <si>
    <t>6114100101-p.č.1.1</t>
  </si>
  <si>
    <t>6+9+1+1+1+1</t>
  </si>
  <si>
    <t>123</t>
  </si>
  <si>
    <t>6114100101-p.č.2</t>
  </si>
  <si>
    <t>124</t>
  </si>
  <si>
    <t>6114100101-p.č.2.1</t>
  </si>
  <si>
    <t>1+3+2+2+2+2</t>
  </si>
  <si>
    <t>125</t>
  </si>
  <si>
    <t>6114100101-p.č.3</t>
  </si>
  <si>
    <t>126</t>
  </si>
  <si>
    <t>6114100101-p.č.4</t>
  </si>
  <si>
    <t>127</t>
  </si>
  <si>
    <t>6114100101-p.č.5</t>
  </si>
  <si>
    <t>1+1+1+1</t>
  </si>
  <si>
    <t>128</t>
  </si>
  <si>
    <t>6114100101-p.č.5.1</t>
  </si>
  <si>
    <t>129</t>
  </si>
  <si>
    <t>6114100101-p.č.5.2</t>
  </si>
  <si>
    <t>130</t>
  </si>
  <si>
    <t>6114100101-p.č.6</t>
  </si>
  <si>
    <t>2+2+2</t>
  </si>
  <si>
    <t>131</t>
  </si>
  <si>
    <t>6114100101-p.č.7</t>
  </si>
  <si>
    <t>132</t>
  </si>
  <si>
    <t>6114100101-p.č.8</t>
  </si>
  <si>
    <t>31+23+19+15-4</t>
  </si>
  <si>
    <t>133</t>
  </si>
  <si>
    <t>6114100101-p.č.8.1</t>
  </si>
  <si>
    <t>134</t>
  </si>
  <si>
    <t>6114100101-p.č.9</t>
  </si>
  <si>
    <t>2+2+2+2</t>
  </si>
  <si>
    <t>135</t>
  </si>
  <si>
    <t>6114100101-p.č.10</t>
  </si>
  <si>
    <t>136</t>
  </si>
  <si>
    <t>6114100101-p.č.11</t>
  </si>
  <si>
    <t>137</t>
  </si>
  <si>
    <t>767631102-PC</t>
  </si>
  <si>
    <t>138</t>
  </si>
  <si>
    <t>6114122400-p.č.1</t>
  </si>
  <si>
    <t>139</t>
  </si>
  <si>
    <t>6114122400-p.č.2</t>
  </si>
  <si>
    <t>140</t>
  </si>
  <si>
    <t>6114122400-p.č.3</t>
  </si>
  <si>
    <t>141</t>
  </si>
  <si>
    <t>6114122400-p.č.4</t>
  </si>
  <si>
    <t>142</t>
  </si>
  <si>
    <t>6114122400-p.č.5</t>
  </si>
  <si>
    <t>143</t>
  </si>
  <si>
    <t>767662110</t>
  </si>
  <si>
    <t>CS Cenekon 2013 01</t>
  </si>
  <si>
    <t>2,35*0,85*22</t>
  </si>
  <si>
    <t>1,15*0,85*8</t>
  </si>
  <si>
    <t>7,15*3,0*1</t>
  </si>
  <si>
    <t>4,75*0,85*1</t>
  </si>
  <si>
    <t>0,95*0,85*2</t>
  </si>
  <si>
    <t>0,95*2,95*2</t>
  </si>
  <si>
    <t>0,95*1,05*2</t>
  </si>
  <si>
    <t>144</t>
  </si>
  <si>
    <t>767662110r</t>
  </si>
  <si>
    <t>145</t>
  </si>
  <si>
    <t>998767103</t>
  </si>
  <si>
    <t>Presun hmôt pre kovové stavebné doplnkové konštrukcie v objektoch výšky nad 12 do 24 m</t>
  </si>
  <si>
    <t>783</t>
  </si>
  <si>
    <t>Dokončovacie práce - nátery</t>
  </si>
  <si>
    <t>146</t>
  </si>
  <si>
    <t>783222100</t>
  </si>
  <si>
    <t>147</t>
  </si>
  <si>
    <t>783226100</t>
  </si>
  <si>
    <t>784</t>
  </si>
  <si>
    <t>Dokončovacie práce - maľby</t>
  </si>
  <si>
    <t>148</t>
  </si>
  <si>
    <t>784452211-PC</t>
  </si>
  <si>
    <t>149</t>
  </si>
  <si>
    <t>784452271</t>
  </si>
  <si>
    <t>OST</t>
  </si>
  <si>
    <t>Ostatné</t>
  </si>
  <si>
    <t>150</t>
  </si>
  <si>
    <t xml:space="preserve">11HSV </t>
  </si>
  <si>
    <t>hod</t>
  </si>
  <si>
    <t>512</t>
  </si>
  <si>
    <t>8*5*3</t>
  </si>
  <si>
    <t>151</t>
  </si>
  <si>
    <t>HZS-PSV</t>
  </si>
  <si>
    <t xml:space="preserve">" </t>
  </si>
  <si>
    <t>8*12*3</t>
  </si>
  <si>
    <t>152</t>
  </si>
  <si>
    <t>01.01-02 - časť. 02)	Elektroinštalácie a bleskozvod</t>
  </si>
  <si>
    <t>D1 - Rozvádzače</t>
  </si>
  <si>
    <t>D2 - Káble a vodiče</t>
  </si>
  <si>
    <t>D3 - Inštalačný materiál</t>
  </si>
  <si>
    <t>D4 - Bleskozvod a uzemnenie</t>
  </si>
  <si>
    <t>D5 - Ostatné</t>
  </si>
  <si>
    <t>D1</t>
  </si>
  <si>
    <t>Rozvádzače</t>
  </si>
  <si>
    <t>Pol1</t>
  </si>
  <si>
    <t>Pol2</t>
  </si>
  <si>
    <t>256</t>
  </si>
  <si>
    <t>Pol82</t>
  </si>
  <si>
    <t>Pol83</t>
  </si>
  <si>
    <t>Pol84</t>
  </si>
  <si>
    <t>Pol85</t>
  </si>
  <si>
    <t>Pol7</t>
  </si>
  <si>
    <t>D2</t>
  </si>
  <si>
    <t>Káble a vodiče</t>
  </si>
  <si>
    <t>Pol10</t>
  </si>
  <si>
    <t>Pol75</t>
  </si>
  <si>
    <t>Pol8</t>
  </si>
  <si>
    <t>Pol86</t>
  </si>
  <si>
    <t>Pol87</t>
  </si>
  <si>
    <t>Pol89</t>
  </si>
  <si>
    <t>Pol9</t>
  </si>
  <si>
    <t>D3</t>
  </si>
  <si>
    <t>Inštalačný materiál</t>
  </si>
  <si>
    <t>Pol11</t>
  </si>
  <si>
    <t>Pol12</t>
  </si>
  <si>
    <t>Pol13</t>
  </si>
  <si>
    <t>Pol14</t>
  </si>
  <si>
    <t>Pol15</t>
  </si>
  <si>
    <t>Pol16</t>
  </si>
  <si>
    <t>Pol17</t>
  </si>
  <si>
    <t>Pol18</t>
  </si>
  <si>
    <t>Pol19</t>
  </si>
  <si>
    <t>Pol20</t>
  </si>
  <si>
    <t>Pol21</t>
  </si>
  <si>
    <t>Pol22</t>
  </si>
  <si>
    <t>D4</t>
  </si>
  <si>
    <t>Bleskozvod a uzemnenie</t>
  </si>
  <si>
    <t>Pol23</t>
  </si>
  <si>
    <t>Pol24</t>
  </si>
  <si>
    <t>Pol25</t>
  </si>
  <si>
    <t>Pol26</t>
  </si>
  <si>
    <t>Pol27</t>
  </si>
  <si>
    <t>Pol28</t>
  </si>
  <si>
    <t>Pol29</t>
  </si>
  <si>
    <t>Pol30</t>
  </si>
  <si>
    <t>Pol31</t>
  </si>
  <si>
    <t>D5</t>
  </si>
  <si>
    <t>Pol32</t>
  </si>
  <si>
    <t>Pol33</t>
  </si>
  <si>
    <t>01.01-03 - časť. 03)	Ústredné kúrenie</t>
  </si>
  <si>
    <t xml:space="preserve">    722 - Zdravotechnika - vnútorný vodovod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</si>
  <si>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</si>
  <si>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</si>
  <si>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</si>
  <si>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</si>
  <si>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</si>
  <si>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713482131</t>
  </si>
  <si>
    <t>2837741524</t>
  </si>
  <si>
    <t>2837741531</t>
  </si>
  <si>
    <t>2837741544</t>
  </si>
  <si>
    <t>2837741558</t>
  </si>
  <si>
    <t>2837741571</t>
  </si>
  <si>
    <t>2837741583</t>
  </si>
  <si>
    <t>2837741599</t>
  </si>
  <si>
    <t>2837741607</t>
  </si>
  <si>
    <t>2837741615</t>
  </si>
  <si>
    <t>2837741626</t>
  </si>
  <si>
    <t>998713201</t>
  </si>
  <si>
    <t>Presun hmôt pre izolácie tepelné v objektoch výšky do 6 m</t>
  </si>
  <si>
    <t>%</t>
  </si>
  <si>
    <t>722</t>
  </si>
  <si>
    <t>Zdravotechnika - vnútorný vodovod</t>
  </si>
  <si>
    <t>722110119</t>
  </si>
  <si>
    <t>súb</t>
  </si>
  <si>
    <t>731</t>
  </si>
  <si>
    <t>Ústredné kúrenie, kotolne</t>
  </si>
  <si>
    <t>731151172</t>
  </si>
  <si>
    <t>4847714000</t>
  </si>
  <si>
    <t>4847714001</t>
  </si>
  <si>
    <t xml:space="preserve">termostatický riadiaci panel	_x000D_
</t>
  </si>
  <si>
    <t>4847714002</t>
  </si>
  <si>
    <t xml:space="preserve">Riadiaca jednotka kotla_x000D_
</t>
  </si>
  <si>
    <t>4847714003</t>
  </si>
  <si>
    <t xml:space="preserve">Prídavná riadiaca jednotka_x000D_
</t>
  </si>
  <si>
    <t>4847714004</t>
  </si>
  <si>
    <t xml:space="preserve">snímač vonkajšej teploty_x000D_
</t>
  </si>
  <si>
    <t>4847714005</t>
  </si>
  <si>
    <t xml:space="preserve">snímač teploty_x000D_
</t>
  </si>
  <si>
    <t>4847714006</t>
  </si>
  <si>
    <t xml:space="preserve">neutralizátor kondenzátu ICI	_x000D_
</t>
  </si>
  <si>
    <t>731200829</t>
  </si>
  <si>
    <t>Demontáž kotla oceľového na kvapalné alebo plynné palivá  -0,54200t</t>
  </si>
  <si>
    <t>731289113</t>
  </si>
  <si>
    <t>48475717401</t>
  </si>
  <si>
    <t>48475717402</t>
  </si>
  <si>
    <t>731890801</t>
  </si>
  <si>
    <t>Vnútrostaveniskové premiestnenie vybúraných hmôt kotolní vodorovne do 6 m</t>
  </si>
  <si>
    <t>998731201</t>
  </si>
  <si>
    <t>Presun hmôt pre kotolne umiestnené vo výške (hĺbke) do 6 m</t>
  </si>
  <si>
    <t>732</t>
  </si>
  <si>
    <t>Ústredné kúrenie, strojovne</t>
  </si>
  <si>
    <t>7321111321</t>
  </si>
  <si>
    <t>732111139</t>
  </si>
  <si>
    <t>732111225</t>
  </si>
  <si>
    <t>732111239</t>
  </si>
  <si>
    <t>732111318</t>
  </si>
  <si>
    <t>732111325</t>
  </si>
  <si>
    <t>732111332</t>
  </si>
  <si>
    <t>732111409</t>
  </si>
  <si>
    <t>4847711008</t>
  </si>
  <si>
    <t>7321114091</t>
  </si>
  <si>
    <t>4847711001</t>
  </si>
  <si>
    <t>4847711002</t>
  </si>
  <si>
    <t>4847711003</t>
  </si>
  <si>
    <t>732219315</t>
  </si>
  <si>
    <t>4847910021</t>
  </si>
  <si>
    <t>732331624</t>
  </si>
  <si>
    <t>732429112</t>
  </si>
  <si>
    <t>4268150033</t>
  </si>
  <si>
    <t>732429113</t>
  </si>
  <si>
    <t>31959001031</t>
  </si>
  <si>
    <t>4268150043</t>
  </si>
  <si>
    <t>4268150047</t>
  </si>
  <si>
    <t>998732201</t>
  </si>
  <si>
    <t>Presun hmôt pre strojovne v objektoch výšky do 6 m</t>
  </si>
  <si>
    <t>733</t>
  </si>
  <si>
    <t>Ústredné kúrenie, rozvodné potrubie</t>
  </si>
  <si>
    <t>722131312</t>
  </si>
  <si>
    <t>722131313</t>
  </si>
  <si>
    <t>722131314</t>
  </si>
  <si>
    <t>722131315</t>
  </si>
  <si>
    <t>722131316</t>
  </si>
  <si>
    <t>722131317</t>
  </si>
  <si>
    <t>722131318</t>
  </si>
  <si>
    <t>733110806</t>
  </si>
  <si>
    <t>Demontáž potrubia z oceľových rúrok závitových nad 15 do DN 32,  -0,00300t</t>
  </si>
  <si>
    <t>733110808</t>
  </si>
  <si>
    <t>Demontáž potrubia z oceľových rúrok závitových nad 32 do DN 50,  -0,00500t</t>
  </si>
  <si>
    <t>733111108</t>
  </si>
  <si>
    <t>420"teplovod</t>
  </si>
  <si>
    <t>733121122</t>
  </si>
  <si>
    <t>140"teplovod</t>
  </si>
  <si>
    <t>733121125</t>
  </si>
  <si>
    <t>12"teplovod</t>
  </si>
  <si>
    <t>733121132</t>
  </si>
  <si>
    <t>733190107</t>
  </si>
  <si>
    <t>Tlaková skúška potrubia z oceľových rúrok závitových</t>
  </si>
  <si>
    <t>733190217</t>
  </si>
  <si>
    <t>Tlaková skúška potrubia z oceľových rúrok do priem. 89/5</t>
  </si>
  <si>
    <t>733190232</t>
  </si>
  <si>
    <t>Tlaková skúška potrubia z oceľových rúrok nad 89/5 do priem. 133/5, 0</t>
  </si>
  <si>
    <t>733890801</t>
  </si>
  <si>
    <t>Vnútrostav. premiestnenie vybúraných hmôt rozvodov potrubia vodorovne do 100 m z obj. výš. do 6 m</t>
  </si>
  <si>
    <t>998733201</t>
  </si>
  <si>
    <t>Presun hmôt pre rozvody potrubia v objektoch výšky do 6 m</t>
  </si>
  <si>
    <t>734</t>
  </si>
  <si>
    <t>Ústredné kúrenie, armatúry.</t>
  </si>
  <si>
    <t>734109115</t>
  </si>
  <si>
    <t>4228461356</t>
  </si>
  <si>
    <t>734109116</t>
  </si>
  <si>
    <t>4228461357</t>
  </si>
  <si>
    <t>4228461354</t>
  </si>
  <si>
    <t>5518200248</t>
  </si>
  <si>
    <t>734109118</t>
  </si>
  <si>
    <t>4228461359</t>
  </si>
  <si>
    <t>734200821</t>
  </si>
  <si>
    <t>Demontáž armatúry závitovej s dvomi závitmi do G 1/2</t>
  </si>
  <si>
    <t>734209101</t>
  </si>
  <si>
    <t>5510900383</t>
  </si>
  <si>
    <t>5510900434</t>
  </si>
  <si>
    <t>734209104</t>
  </si>
  <si>
    <t>5510900100</t>
  </si>
  <si>
    <t>734209112</t>
  </si>
  <si>
    <t>4228461017</t>
  </si>
  <si>
    <t>4228461092</t>
  </si>
  <si>
    <t>4228461095</t>
  </si>
  <si>
    <t>4228461146</t>
  </si>
  <si>
    <t>42284611461</t>
  </si>
  <si>
    <t>42284617631</t>
  </si>
  <si>
    <t xml:space="preserve"> Kombinovaný regulačný_x000D_
 a vyvažovací ventil DN 15 TS-V</t>
  </si>
  <si>
    <t>5510900288</t>
  </si>
  <si>
    <t>734209114</t>
  </si>
  <si>
    <t>42284617632</t>
  </si>
  <si>
    <t>4228461436</t>
  </si>
  <si>
    <t>5510900290</t>
  </si>
  <si>
    <t>734209115</t>
  </si>
  <si>
    <t>4228461437</t>
  </si>
  <si>
    <t>5510900292</t>
  </si>
  <si>
    <t>734209116</t>
  </si>
  <si>
    <t>4228461388</t>
  </si>
  <si>
    <t>42284614082</t>
  </si>
  <si>
    <t>42284614083</t>
  </si>
  <si>
    <t>734209117</t>
  </si>
  <si>
    <t>4228461555</t>
  </si>
  <si>
    <t>5510900296</t>
  </si>
  <si>
    <t>5518610219</t>
  </si>
  <si>
    <t>734209118</t>
  </si>
  <si>
    <t>4228461556</t>
  </si>
  <si>
    <t>5510900298</t>
  </si>
  <si>
    <t>5518610220</t>
  </si>
  <si>
    <t>734209119</t>
  </si>
  <si>
    <t>4228461557</t>
  </si>
  <si>
    <t>5510900300</t>
  </si>
  <si>
    <t>734209120</t>
  </si>
  <si>
    <t>5510900302</t>
  </si>
  <si>
    <t>5518610222</t>
  </si>
  <si>
    <t>4228461481</t>
  </si>
  <si>
    <t>734251126</t>
  </si>
  <si>
    <t>734291951</t>
  </si>
  <si>
    <t>4849211001</t>
  </si>
  <si>
    <t>734411111</t>
  </si>
  <si>
    <t>998734201</t>
  </si>
  <si>
    <t>Presun hmôt pre armatúry v objektoch výšky do 6 m</t>
  </si>
  <si>
    <t>735</t>
  </si>
  <si>
    <t>Ústredné kúrenie, vykurov. telesá</t>
  </si>
  <si>
    <t>735000911</t>
  </si>
  <si>
    <t>Vyregulovanie dvojregulačného ventilu a kohútika s ručným ovládaním</t>
  </si>
  <si>
    <t>735000912</t>
  </si>
  <si>
    <t>Vyregulovanie dvojregulačného ventilu s termostatickým ovládaním</t>
  </si>
  <si>
    <t>735121811</t>
  </si>
  <si>
    <t>735159514</t>
  </si>
  <si>
    <t>4845366470</t>
  </si>
  <si>
    <t>4845366600</t>
  </si>
  <si>
    <t>4845366610</t>
  </si>
  <si>
    <t>4845366620</t>
  </si>
  <si>
    <t>4845366640</t>
  </si>
  <si>
    <t>4845366660</t>
  </si>
  <si>
    <t>4845366700</t>
  </si>
  <si>
    <t>4845366780</t>
  </si>
  <si>
    <t>735159524</t>
  </si>
  <si>
    <t>4845372400</t>
  </si>
  <si>
    <t>4845374100</t>
  </si>
  <si>
    <t>4845374200</t>
  </si>
  <si>
    <t>4845374300</t>
  </si>
  <si>
    <t>4845374400</t>
  </si>
  <si>
    <t>4845374500</t>
  </si>
  <si>
    <t>4845374600</t>
  </si>
  <si>
    <t>4845374700</t>
  </si>
  <si>
    <t>4845374800</t>
  </si>
  <si>
    <t>4845374900</t>
  </si>
  <si>
    <t>4845375000</t>
  </si>
  <si>
    <t>4845375850</t>
  </si>
  <si>
    <t>4845376850</t>
  </si>
  <si>
    <t>4845380300</t>
  </si>
  <si>
    <t>4845380550</t>
  </si>
  <si>
    <t>4845380650</t>
  </si>
  <si>
    <t>4845380750</t>
  </si>
  <si>
    <t>153</t>
  </si>
  <si>
    <t>4845380850</t>
  </si>
  <si>
    <t>154</t>
  </si>
  <si>
    <t>4845381850</t>
  </si>
  <si>
    <t>155</t>
  </si>
  <si>
    <t>735159527</t>
  </si>
  <si>
    <t>156</t>
  </si>
  <si>
    <t>4845385450</t>
  </si>
  <si>
    <t>157</t>
  </si>
  <si>
    <t>4845386100</t>
  </si>
  <si>
    <t>158</t>
  </si>
  <si>
    <t>4845386400</t>
  </si>
  <si>
    <t>159</t>
  </si>
  <si>
    <t>735890801</t>
  </si>
  <si>
    <t>Vnútrostaveniskové premiestnenie vybúraných hmôt vykurovacích telies do 6m</t>
  </si>
  <si>
    <t>160</t>
  </si>
  <si>
    <t>998735201</t>
  </si>
  <si>
    <t>161</t>
  </si>
  <si>
    <t>783424340</t>
  </si>
  <si>
    <t>162</t>
  </si>
  <si>
    <t>783425350</t>
  </si>
  <si>
    <t>163</t>
  </si>
  <si>
    <t>783426360</t>
  </si>
  <si>
    <t>164</t>
  </si>
  <si>
    <t>165</t>
  </si>
  <si>
    <t xml:space="preserve">21HSV </t>
  </si>
  <si>
    <t>166</t>
  </si>
  <si>
    <t xml:space="preserve">22HSV </t>
  </si>
  <si>
    <t>Uvedenie zariadenia do prevádzky</t>
  </si>
  <si>
    <t>167</t>
  </si>
  <si>
    <t xml:space="preserve">23HSV </t>
  </si>
  <si>
    <t xml:space="preserve">Práce HSV na teplovode - kanál (zemné práce, búracie práce a pod.) </t>
  </si>
  <si>
    <t>168</t>
  </si>
  <si>
    <t>HZS-0071</t>
  </si>
  <si>
    <t>Skúšobná vykurovacia prevádzka</t>
  </si>
  <si>
    <t>169</t>
  </si>
  <si>
    <t>01.01-04 - časť. 04)	Odberné plynové zariadenie</t>
  </si>
  <si>
    <t xml:space="preserve">    723 - Zdravotechnika - plynovod</t>
  </si>
  <si>
    <t>723</t>
  </si>
  <si>
    <t>Zdravotechnika - plynovod</t>
  </si>
  <si>
    <t>723120202</t>
  </si>
  <si>
    <t>723120203</t>
  </si>
  <si>
    <t>723120804</t>
  </si>
  <si>
    <t>Demontáž potrubia zvarovaného z oceľových rúrok závitových do DN 25,  -0,00215t</t>
  </si>
  <si>
    <t>723229102</t>
  </si>
  <si>
    <t>5518000044</t>
  </si>
  <si>
    <t>723239101</t>
  </si>
  <si>
    <t>5518000010</t>
  </si>
  <si>
    <t>723239102</t>
  </si>
  <si>
    <t>5518000003</t>
  </si>
  <si>
    <t>734424140</t>
  </si>
  <si>
    <t>3885000290</t>
  </si>
  <si>
    <t>Kohút tlakomerový 2 cestný</t>
  </si>
  <si>
    <t>3885001390</t>
  </si>
  <si>
    <t>Tlakomer  0-6kPa</t>
  </si>
  <si>
    <t>998723201</t>
  </si>
  <si>
    <t>Presun hmôt pre vnútorný plynovod v objektoch výšky do 6 m</t>
  </si>
  <si>
    <t>731360110</t>
  </si>
  <si>
    <t>súb.</t>
  </si>
  <si>
    <t>484A031801</t>
  </si>
  <si>
    <t>Kontrolný T-kus 200 mm</t>
  </si>
  <si>
    <t>484A031804</t>
  </si>
  <si>
    <t>Potrubie L=1000 mm 200 mm</t>
  </si>
  <si>
    <t>484A031807</t>
  </si>
  <si>
    <t>Sada k pevnému potrubiu 200 mm_x000D_</t>
  </si>
  <si>
    <t>484A031809</t>
  </si>
  <si>
    <t>Potrubie L=1950 mm 200 mm</t>
  </si>
  <si>
    <t>HZS-0072</t>
  </si>
  <si>
    <t>Revízia + revízna správa</t>
  </si>
  <si>
    <t>sub</t>
  </si>
  <si>
    <t>01.02 - SO-OB-02 Kriminálka</t>
  </si>
  <si>
    <t>01.02-01 - časť. 01)	Architektúra</t>
  </si>
  <si>
    <t>1707949125</t>
  </si>
  <si>
    <t>55,5*0,6*0,1</t>
  </si>
  <si>
    <t>8,5*0,6*0,1</t>
  </si>
  <si>
    <t>-1467725163</t>
  </si>
  <si>
    <t>-962394754</t>
  </si>
  <si>
    <t>1,8*3,84</t>
  </si>
  <si>
    <t>-1056824377</t>
  </si>
  <si>
    <t>55,5*0,6</t>
  </si>
  <si>
    <t>8,5*0,6</t>
  </si>
  <si>
    <t>1348863806</t>
  </si>
  <si>
    <t>-322975142</t>
  </si>
  <si>
    <t>2070627209</t>
  </si>
  <si>
    <t>Ostenia okna 30</t>
  </si>
  <si>
    <t>0,2*(2,4+2*1,8)*24</t>
  </si>
  <si>
    <t>0,2*(2,4+2*1,8)*9</t>
  </si>
  <si>
    <t>0,2*(1,2+2*0,9)*1</t>
  </si>
  <si>
    <t>0,2*(4,8+2*2,65)*1</t>
  </si>
  <si>
    <t>0,2*(1,5+2*1,8)*6</t>
  </si>
  <si>
    <t>0,2*(1,75+2*0,9)*1</t>
  </si>
  <si>
    <t>0,2*(2,65+2*0,9)*3</t>
  </si>
  <si>
    <t>0,2*(2,3+2*2,9)*1</t>
  </si>
  <si>
    <t>0,2*(7,9+2*2,9)*1</t>
  </si>
  <si>
    <t>0,2*(1,25+3,0*2)</t>
  </si>
  <si>
    <t>25,25*10,05*2</t>
  </si>
  <si>
    <t>13,6*10,05*2</t>
  </si>
  <si>
    <t>-2,4*1,8*24</t>
  </si>
  <si>
    <t>-2,4*1,8*9</t>
  </si>
  <si>
    <t>-1,2*0,9*1</t>
  </si>
  <si>
    <t>-4,8*2,65*1</t>
  </si>
  <si>
    <t>-1,5*1,8*6</t>
  </si>
  <si>
    <t>-1,75*0,9*1</t>
  </si>
  <si>
    <t>-2,65*0,9*3</t>
  </si>
  <si>
    <t>-2,3*2,9*1</t>
  </si>
  <si>
    <t>-7,9*2,9*1</t>
  </si>
  <si>
    <t>-1,25*2,3</t>
  </si>
  <si>
    <t>25,25*1,1*2</t>
  </si>
  <si>
    <t>13,6*1,1*2</t>
  </si>
  <si>
    <t>-1,25*1,1</t>
  </si>
  <si>
    <t>831518258</t>
  </si>
  <si>
    <t>1884163798</t>
  </si>
  <si>
    <t>-76177495</t>
  </si>
  <si>
    <t>-1336104092</t>
  </si>
  <si>
    <t>1266760798</t>
  </si>
  <si>
    <t>-744639523</t>
  </si>
  <si>
    <t>1350463513</t>
  </si>
  <si>
    <t>55,5</t>
  </si>
  <si>
    <t>8,5</t>
  </si>
  <si>
    <t>994010455</t>
  </si>
  <si>
    <t>-1612101530</t>
  </si>
  <si>
    <t>64*0,25*0,3</t>
  </si>
  <si>
    <t>1426798740</t>
  </si>
  <si>
    <t>225872875</t>
  </si>
  <si>
    <t>1509088717</t>
  </si>
  <si>
    <t>1887113601</t>
  </si>
  <si>
    <t>764609631</t>
  </si>
  <si>
    <t>292,81+273,68+287,37</t>
  </si>
  <si>
    <t>-1045180904</t>
  </si>
  <si>
    <t>952901411rr</t>
  </si>
  <si>
    <t>Vyčistenie spevnenej plochy pri fasáde - poznámka s.v. SV, v.č.16</t>
  </si>
  <si>
    <t>1340171843</t>
  </si>
  <si>
    <t>-1922616335</t>
  </si>
  <si>
    <t>(2,4+2*1,8)*24</t>
  </si>
  <si>
    <t>(2,4+2*1,8)*9</t>
  </si>
  <si>
    <t>(1,2+2*0,9)*1</t>
  </si>
  <si>
    <t>(4,8+2*2,65)*1</t>
  </si>
  <si>
    <t>(1,5+2*1,8)*6</t>
  </si>
  <si>
    <t>(2,65+2*0,9)*3</t>
  </si>
  <si>
    <t>(2,3+2*2,9)*1</t>
  </si>
  <si>
    <t>(7,9+2*2,9)*1</t>
  </si>
  <si>
    <t>(1,25+3,0*2)</t>
  </si>
  <si>
    <t>10,05*6</t>
  </si>
  <si>
    <t>1,1*6</t>
  </si>
  <si>
    <t>-508948939</t>
  </si>
  <si>
    <t>-1374227229</t>
  </si>
  <si>
    <t>2,4*1,8*24</t>
  </si>
  <si>
    <t>2,4*1,8*9</t>
  </si>
  <si>
    <t>1,2*0,9*1</t>
  </si>
  <si>
    <t>4,8*2,65*1</t>
  </si>
  <si>
    <t>1,5*1,8*6</t>
  </si>
  <si>
    <t>1,75*0,9*1</t>
  </si>
  <si>
    <t>2,65*0,9*3</t>
  </si>
  <si>
    <t>2,3*2,9*1</t>
  </si>
  <si>
    <t>7,9*2,9*1</t>
  </si>
  <si>
    <t>-1854752011</t>
  </si>
  <si>
    <t>1,25*3,0</t>
  </si>
  <si>
    <t>-1765111586</t>
  </si>
  <si>
    <t>77,6*1,45</t>
  </si>
  <si>
    <t>-104047372</t>
  </si>
  <si>
    <t>810543755</t>
  </si>
  <si>
    <t>-1225063135</t>
  </si>
  <si>
    <t>99653535</t>
  </si>
  <si>
    <t>703667999</t>
  </si>
  <si>
    <t>-1454944354</t>
  </si>
  <si>
    <t>696223860</t>
  </si>
  <si>
    <t>72260848</t>
  </si>
  <si>
    <t>305,5</t>
  </si>
  <si>
    <t>73,7*0,5</t>
  </si>
  <si>
    <t>-1731310924</t>
  </si>
  <si>
    <t>342*4</t>
  </si>
  <si>
    <t>-825958051</t>
  </si>
  <si>
    <t>-445568604</t>
  </si>
  <si>
    <t>-389606284</t>
  </si>
  <si>
    <t>340/20</t>
  </si>
  <si>
    <t>-880960027</t>
  </si>
  <si>
    <t>17*4</t>
  </si>
  <si>
    <t>217964840</t>
  </si>
  <si>
    <t>-1420321241</t>
  </si>
  <si>
    <t>15263562</t>
  </si>
  <si>
    <t>-203632216</t>
  </si>
  <si>
    <t>1363901886</t>
  </si>
  <si>
    <t>467355465</t>
  </si>
  <si>
    <t>-2043235698</t>
  </si>
  <si>
    <t>278896218</t>
  </si>
  <si>
    <t>1282061005</t>
  </si>
  <si>
    <t>-2116643320</t>
  </si>
  <si>
    <t>-355163206</t>
  </si>
  <si>
    <t>1669108353</t>
  </si>
  <si>
    <t>73,7*0,5*1,05</t>
  </si>
  <si>
    <t>-1196007723</t>
  </si>
  <si>
    <t>305,5*1,05</t>
  </si>
  <si>
    <t>639390732</t>
  </si>
  <si>
    <t>764333280</t>
  </si>
  <si>
    <t>-1656500834</t>
  </si>
  <si>
    <t>1511808812</t>
  </si>
  <si>
    <t>2,4*24</t>
  </si>
  <si>
    <t>2,4*9</t>
  </si>
  <si>
    <t>1,2*1</t>
  </si>
  <si>
    <t>1,5*6</t>
  </si>
  <si>
    <t>1,75*1</t>
  </si>
  <si>
    <t>2,65*3</t>
  </si>
  <si>
    <t>2,3*1</t>
  </si>
  <si>
    <t>7,9*1</t>
  </si>
  <si>
    <t>-1994821330</t>
  </si>
  <si>
    <t>1,05</t>
  </si>
  <si>
    <t>1724612689</t>
  </si>
  <si>
    <t>764430940</t>
  </si>
  <si>
    <t>-1178166151</t>
  </si>
  <si>
    <t>-1906605182</t>
  </si>
  <si>
    <t>-324587729</t>
  </si>
  <si>
    <t>767161116-PC</t>
  </si>
  <si>
    <t>848378445</t>
  </si>
  <si>
    <t>-71533893</t>
  </si>
  <si>
    <t>1962772037</t>
  </si>
  <si>
    <t>762718197</t>
  </si>
  <si>
    <t>-550413998</t>
  </si>
  <si>
    <t>1548517374</t>
  </si>
  <si>
    <t>-1560228886</t>
  </si>
  <si>
    <t>1297695831</t>
  </si>
  <si>
    <t>-1074885163</t>
  </si>
  <si>
    <t>793222344</t>
  </si>
  <si>
    <t>680286850</t>
  </si>
  <si>
    <t>1972163504</t>
  </si>
  <si>
    <t>121055262</t>
  </si>
  <si>
    <t>-1971213077</t>
  </si>
  <si>
    <t>-893532217</t>
  </si>
  <si>
    <t>2,35*0,85*7</t>
  </si>
  <si>
    <t>2,35*1,75*5</t>
  </si>
  <si>
    <t>4,75*2,65*1</t>
  </si>
  <si>
    <t>4,05*2,75*1</t>
  </si>
  <si>
    <t>2,25*2,75*1</t>
  </si>
  <si>
    <t>1,7*0,85*1</t>
  </si>
  <si>
    <t>1,15*0,85*1</t>
  </si>
  <si>
    <t>-615932944</t>
  </si>
  <si>
    <t>767662110rr</t>
  </si>
  <si>
    <t>-1691059825</t>
  </si>
  <si>
    <t>2,5*5</t>
  </si>
  <si>
    <t>-890534631</t>
  </si>
  <si>
    <t>-1785419789</t>
  </si>
  <si>
    <t>-1622209480</t>
  </si>
  <si>
    <t>379398881</t>
  </si>
  <si>
    <t>-641904267</t>
  </si>
  <si>
    <t>-1218218334</t>
  </si>
  <si>
    <t>-947854964</t>
  </si>
  <si>
    <t>01.02-02 - časť. 02)	Elektroinštalácie a bleskozvod</t>
  </si>
  <si>
    <t>Pol34</t>
  </si>
  <si>
    <t>-1226141805</t>
  </si>
  <si>
    <t>278534799</t>
  </si>
  <si>
    <t>Pol35</t>
  </si>
  <si>
    <t>1285217767</t>
  </si>
  <si>
    <t>Pol36</t>
  </si>
  <si>
    <t>1773172889</t>
  </si>
  <si>
    <t>Pol5</t>
  </si>
  <si>
    <t>-1478943742</t>
  </si>
  <si>
    <t>Pol6</t>
  </si>
  <si>
    <t>1092648264</t>
  </si>
  <si>
    <t>259163233</t>
  </si>
  <si>
    <t>1430627695</t>
  </si>
  <si>
    <t>682309631</t>
  </si>
  <si>
    <t>-923812268</t>
  </si>
  <si>
    <t>484620050</t>
  </si>
  <si>
    <t>-94466449</t>
  </si>
  <si>
    <t>551634287</t>
  </si>
  <si>
    <t>977886447</t>
  </si>
  <si>
    <t>-624359361</t>
  </si>
  <si>
    <t>Pol37</t>
  </si>
  <si>
    <t>1047148763</t>
  </si>
  <si>
    <t>Pol38</t>
  </si>
  <si>
    <t>-2114374218</t>
  </si>
  <si>
    <t>Pol39</t>
  </si>
  <si>
    <t>-310778722</t>
  </si>
  <si>
    <t>-1897585010</t>
  </si>
  <si>
    <t>-1037241805</t>
  </si>
  <si>
    <t>247128311</t>
  </si>
  <si>
    <t>-269895334</t>
  </si>
  <si>
    <t>-1035570948</t>
  </si>
  <si>
    <t>-537154688</t>
  </si>
  <si>
    <t>Pol40</t>
  </si>
  <si>
    <t>-1092368075</t>
  </si>
  <si>
    <t>Pol41</t>
  </si>
  <si>
    <t>461063717</t>
  </si>
  <si>
    <t>366133377</t>
  </si>
  <si>
    <t>Pol42</t>
  </si>
  <si>
    <t>-697260699</t>
  </si>
  <si>
    <t>01.02-03 - časť. 03)	Ústredné kúrenie</t>
  </si>
  <si>
    <t>732219301</t>
  </si>
  <si>
    <t>4849211364</t>
  </si>
  <si>
    <t>732429119</t>
  </si>
  <si>
    <t>55109001813</t>
  </si>
  <si>
    <t>55109001814</t>
  </si>
  <si>
    <t>733111107</t>
  </si>
  <si>
    <t>4228461386</t>
  </si>
  <si>
    <t>4228461387</t>
  </si>
  <si>
    <t>4228461554</t>
  </si>
  <si>
    <t>5510900294</t>
  </si>
  <si>
    <t>4845374000</t>
  </si>
  <si>
    <t>4845376200</t>
  </si>
  <si>
    <t>4845377800</t>
  </si>
  <si>
    <t>4845380450</t>
  </si>
  <si>
    <t>4845381700</t>
  </si>
  <si>
    <t>Vykurovacie telesá doskové KORAD 22K 900x1000</t>
  </si>
  <si>
    <t>01.03 - SO-OB-03 Vstup</t>
  </si>
  <si>
    <t>01.03-01 - časť. 01)	Architektúra</t>
  </si>
  <si>
    <t xml:space="preserve">    771 - Podlahy z dlaždíc</t>
  </si>
  <si>
    <t xml:space="preserve">    787 - Dokončovacie práce - zasklievanie</t>
  </si>
  <si>
    <t>0,3*(1,5+3,0)*1,1</t>
  </si>
  <si>
    <t>0,3*1,1*(1,2+2*0,6)</t>
  </si>
  <si>
    <t>0,5*0,9*2,6</t>
  </si>
  <si>
    <t>0,3*(1,2+2*0,6)*0,15</t>
  </si>
  <si>
    <t>0,3*(1,2+2*0,6)*0,85</t>
  </si>
  <si>
    <t>0,6*1,2*0,85</t>
  </si>
  <si>
    <t>1,5*3,0*1,2</t>
  </si>
  <si>
    <t>1,2*0,6*1,25</t>
  </si>
  <si>
    <t>317163103</t>
  </si>
  <si>
    <t>0,85*(0,6*2+1,2)</t>
  </si>
  <si>
    <t>1,5*3,0*0,25</t>
  </si>
  <si>
    <t>0,3*1,2*3,0</t>
  </si>
  <si>
    <t>1,2*0,9*0,15</t>
  </si>
  <si>
    <t>1,2*0,9</t>
  </si>
  <si>
    <t>611466025</t>
  </si>
  <si>
    <t>611466143</t>
  </si>
  <si>
    <t>Strop suterén 50</t>
  </si>
  <si>
    <t>725,05-78,37</t>
  </si>
  <si>
    <t>0,2*(5,5+2*2,35)*3</t>
  </si>
  <si>
    <t>0,2*(1,2+2*1,8)*4</t>
  </si>
  <si>
    <t>0,2*(1,2+2*0,9)*2</t>
  </si>
  <si>
    <t>0,2*(1,4+2*0,6)*4</t>
  </si>
  <si>
    <t>0,2*(10,15+2*2,7)</t>
  </si>
  <si>
    <t>0,2*(5,0+2*2,7)</t>
  </si>
  <si>
    <t>0,2*(1,45+2*2,95)</t>
  </si>
  <si>
    <t>0,2*(1,0+2*2,05)</t>
  </si>
  <si>
    <t>25,25*3,75</t>
  </si>
  <si>
    <t>25,25*4,4</t>
  </si>
  <si>
    <t>25,25*3,5</t>
  </si>
  <si>
    <t>4*2,05*3,1</t>
  </si>
  <si>
    <t>-5,5*2,35*3</t>
  </si>
  <si>
    <t>-1,2*1,8*4</t>
  </si>
  <si>
    <t>-1,2*0,9*2</t>
  </si>
  <si>
    <t>-5,0*2,7</t>
  </si>
  <si>
    <t>-1,45*2,95</t>
  </si>
  <si>
    <t>48,25</t>
  </si>
  <si>
    <t>75,8</t>
  </si>
  <si>
    <t>64,5</t>
  </si>
  <si>
    <t>44,9</t>
  </si>
  <si>
    <t>-2,4*2,4*2</t>
  </si>
  <si>
    <t>-1,0*2,05</t>
  </si>
  <si>
    <t>-1,4*0,6*4</t>
  </si>
  <si>
    <t>965042131</t>
  </si>
  <si>
    <t>Búranie podkladov pod dlažby, liatych dlažieb a mazanín,betón., plochy do 4 m2 -2,20000t</t>
  </si>
  <si>
    <t>1,25*3,0*0,15</t>
  </si>
  <si>
    <t>965081812</t>
  </si>
  <si>
    <t>Búranie dlažieb, z kamen., cement., terazzových, čadičových alebo keram. dĺžky , hr.nad 10 mm,  -0,06500t</t>
  </si>
  <si>
    <t>22,3*0,25</t>
  </si>
  <si>
    <t>14,3*3,0/2*2+14,3*0,5*2+14,3*0,3*2</t>
  </si>
  <si>
    <t>758,37+725,05</t>
  </si>
  <si>
    <t>Vyčistenie spevnenej plochy pri fasáde - poznámka s.v. SV, v.č.14</t>
  </si>
  <si>
    <t>128,28+44,59</t>
  </si>
  <si>
    <t>(5,5+2*2,35)*3</t>
  </si>
  <si>
    <t>(1,2+2*1,8)*4</t>
  </si>
  <si>
    <t>(1,2+2*0,9)*2</t>
  </si>
  <si>
    <t>(1,4+2*0,6)*4</t>
  </si>
  <si>
    <t>(10,15+2*2,7)</t>
  </si>
  <si>
    <t>(5,0+2*2,7)</t>
  </si>
  <si>
    <t>(1,45+2*2,95)</t>
  </si>
  <si>
    <t>(1,0+2*2,05)</t>
  </si>
  <si>
    <t>3,75*2</t>
  </si>
  <si>
    <t>4,4*2</t>
  </si>
  <si>
    <t>3,5*2</t>
  </si>
  <si>
    <t>3,1*2*2</t>
  </si>
  <si>
    <t>4*1,5+4*2,5</t>
  </si>
  <si>
    <t>5,5*2,35*3</t>
  </si>
  <si>
    <t>1,2*1,8*4</t>
  </si>
  <si>
    <t>1,2*0,9*2</t>
  </si>
  <si>
    <t>1,4*0,6*4</t>
  </si>
  <si>
    <t>10,15*2,7</t>
  </si>
  <si>
    <t>5,0*2,7</t>
  </si>
  <si>
    <t>1,45*2,95</t>
  </si>
  <si>
    <t>1,0*2,05</t>
  </si>
  <si>
    <t>968063558</t>
  </si>
  <si>
    <t>Vybúranie kovových vrát,  -0,05400t</t>
  </si>
  <si>
    <t>2,4*2,4*2</t>
  </si>
  <si>
    <t>63,7+17,36+63,7+17,36</t>
  </si>
  <si>
    <t>595,5</t>
  </si>
  <si>
    <t>97,6*0,5</t>
  </si>
  <si>
    <t>37,5</t>
  </si>
  <si>
    <t>25,0*0,5</t>
  </si>
  <si>
    <t>24,8*0,5</t>
  </si>
  <si>
    <t>6,8*2</t>
  </si>
  <si>
    <t>3,5*0,5*2*2</t>
  </si>
  <si>
    <t>765*4</t>
  </si>
  <si>
    <t>760/20</t>
  </si>
  <si>
    <t>38*4</t>
  </si>
  <si>
    <t>6,75*2</t>
  </si>
  <si>
    <t>3,5*2*2*0,5</t>
  </si>
  <si>
    <t>3,5*2*2*0,5*0,15</t>
  </si>
  <si>
    <t>97,6*0,5*1,05</t>
  </si>
  <si>
    <t>6,75*2*1,05</t>
  </si>
  <si>
    <t>595,5*1,05</t>
  </si>
  <si>
    <t>764333950</t>
  </si>
  <si>
    <t>5,5*3</t>
  </si>
  <si>
    <t>1,2*2</t>
  </si>
  <si>
    <t>1,4*4</t>
  </si>
  <si>
    <t>764410950</t>
  </si>
  <si>
    <t>28,56+1,26+2,36+6,85+6,85</t>
  </si>
  <si>
    <t>100,96+20,36+28,56+65,35+4,3</t>
  </si>
  <si>
    <t>764430920</t>
  </si>
  <si>
    <t>5,4*2,25*5</t>
  </si>
  <si>
    <t>2,65*2,25*1</t>
  </si>
  <si>
    <t>0,95*2,05*1</t>
  </si>
  <si>
    <t>1,45*2,0*3</t>
  </si>
  <si>
    <t>1,15*0,95*9</t>
  </si>
  <si>
    <t>1,1*1,7*4</t>
  </si>
  <si>
    <t>5,0*2,7*1</t>
  </si>
  <si>
    <t>1,55*2,95*1</t>
  </si>
  <si>
    <t>1,3*0,5*4</t>
  </si>
  <si>
    <t>1,0*2,05*1</t>
  </si>
  <si>
    <t>771</t>
  </si>
  <si>
    <t>Podlahy z dlaždíc</t>
  </si>
  <si>
    <t>771575218</t>
  </si>
  <si>
    <t>5924658000</t>
  </si>
  <si>
    <t>998771103</t>
  </si>
  <si>
    <t>787</t>
  </si>
  <si>
    <t>Dokončovacie práce - zasklievanie</t>
  </si>
  <si>
    <t>787600802</t>
  </si>
  <si>
    <t>787611220</t>
  </si>
  <si>
    <t>Zasklievanie okien a dverí PVC izolovanou výplňou</t>
  </si>
  <si>
    <t>01.03-02 - časť. 02)	Elektroinštalácie a bleskozvod</t>
  </si>
  <si>
    <t>D2 - Inštalačný materiál</t>
  </si>
  <si>
    <t>D3 - Bleskozvod a uzemnenie</t>
  </si>
  <si>
    <t>Pol48</t>
  </si>
  <si>
    <t>- riadiaca jednotka pre 1 samostatný mix. okruh ÚK + TUV + neregulovaná vetva VZT</t>
  </si>
  <si>
    <t>Pol43</t>
  </si>
  <si>
    <t>Pol44</t>
  </si>
  <si>
    <t>Pol45</t>
  </si>
  <si>
    <t>Pol46</t>
  </si>
  <si>
    <t>Pol47</t>
  </si>
  <si>
    <t>Pol49</t>
  </si>
  <si>
    <t>Pol50</t>
  </si>
  <si>
    <t>Pol51</t>
  </si>
  <si>
    <t>Pol52</t>
  </si>
  <si>
    <t>Pol53</t>
  </si>
  <si>
    <t>Pol54</t>
  </si>
  <si>
    <t>Pol55</t>
  </si>
  <si>
    <t>Pol56</t>
  </si>
  <si>
    <t>Pol57</t>
  </si>
  <si>
    <t>Pol58</t>
  </si>
  <si>
    <t>Pol59</t>
  </si>
  <si>
    <t>01.03-03 - časť. 03)	Ústredné kúrenie</t>
  </si>
  <si>
    <t>2837741514</t>
  </si>
  <si>
    <t>732111124</t>
  </si>
  <si>
    <t>732111312</t>
  </si>
  <si>
    <t>732111315</t>
  </si>
  <si>
    <t>3195900145</t>
  </si>
  <si>
    <t>732429111</t>
  </si>
  <si>
    <t>3195900144</t>
  </si>
  <si>
    <t>733111105</t>
  </si>
  <si>
    <t>733121121</t>
  </si>
  <si>
    <t>4228461385</t>
  </si>
  <si>
    <t>734209126</t>
  </si>
  <si>
    <t>4228461610</t>
  </si>
  <si>
    <t>4845366770</t>
  </si>
  <si>
    <t>4845366790</t>
  </si>
  <si>
    <t>4845366820</t>
  </si>
  <si>
    <t>4845380950</t>
  </si>
  <si>
    <t>4845381800</t>
  </si>
  <si>
    <t>735159526</t>
  </si>
  <si>
    <t>2+3"2 na pôvodnom mieste+3preložené</t>
  </si>
  <si>
    <t>735169111</t>
  </si>
  <si>
    <t xml:space="preserve">Montáž vykurovacieho telesa rúrkového </t>
  </si>
  <si>
    <t>4845503110</t>
  </si>
  <si>
    <t>01.04 - SO-OB-04 Ubytovňa</t>
  </si>
  <si>
    <t>01.04-01 - časť. 01)	Architektúra</t>
  </si>
  <si>
    <t>-778764594</t>
  </si>
  <si>
    <t>51,8*0,6*0,1</t>
  </si>
  <si>
    <t>-1377295499</t>
  </si>
  <si>
    <t>1442988</t>
  </si>
  <si>
    <t>1,8*3,108</t>
  </si>
  <si>
    <t>676669828</t>
  </si>
  <si>
    <t>0,3*2,7*1,4*2</t>
  </si>
  <si>
    <t>0,3*0,45*2,05</t>
  </si>
  <si>
    <t>-666630862</t>
  </si>
  <si>
    <t>51,8*0,6</t>
  </si>
  <si>
    <t>-718314008</t>
  </si>
  <si>
    <t>-806182630</t>
  </si>
  <si>
    <t>-1371349297</t>
  </si>
  <si>
    <t>2,7*1,4*2</t>
  </si>
  <si>
    <t>0,45*2,05</t>
  </si>
  <si>
    <t>612463143</t>
  </si>
  <si>
    <t>1355958461</t>
  </si>
  <si>
    <t>354865010</t>
  </si>
  <si>
    <t>1658323872</t>
  </si>
  <si>
    <t>0,2*(2,7+2*1,02)*1</t>
  </si>
  <si>
    <t>0,2*(2,7+2*0,65)*2</t>
  </si>
  <si>
    <t>0,2*(2,4+2*1,5)*16</t>
  </si>
  <si>
    <t>0,2*(3,0+2*1,5)*2</t>
  </si>
  <si>
    <t>0,2*(2,3+2*2,05)*1</t>
  </si>
  <si>
    <t>0,2*(1,75+2*2,65)</t>
  </si>
  <si>
    <t>Strop 150</t>
  </si>
  <si>
    <t>2,15*16,85</t>
  </si>
  <si>
    <t>0,4*16,85</t>
  </si>
  <si>
    <t>162,5*2</t>
  </si>
  <si>
    <t>87,0*2</t>
  </si>
  <si>
    <t>-2,7*1,02*1</t>
  </si>
  <si>
    <t>-2,7*0,65*2</t>
  </si>
  <si>
    <t>-2,4*1,5*16</t>
  </si>
  <si>
    <t>-3,0*1,5*2</t>
  </si>
  <si>
    <t>-2,3*2,05*1</t>
  </si>
  <si>
    <t>-1,75*2,05</t>
  </si>
  <si>
    <t>10,8*2</t>
  </si>
  <si>
    <t>4,5*2</t>
  </si>
  <si>
    <t>-1,75*0,6</t>
  </si>
  <si>
    <t>-766180651</t>
  </si>
  <si>
    <t>-983002197</t>
  </si>
  <si>
    <t>-187119413</t>
  </si>
  <si>
    <t>1273551741</t>
  </si>
  <si>
    <t>-846172820</t>
  </si>
  <si>
    <t>419276723</t>
  </si>
  <si>
    <t>260051680</t>
  </si>
  <si>
    <t>-612029718</t>
  </si>
  <si>
    <t>51,8</t>
  </si>
  <si>
    <t>-279359983</t>
  </si>
  <si>
    <t>-1395726264</t>
  </si>
  <si>
    <t>51,8*0,25*0,3</t>
  </si>
  <si>
    <t>1334373673</t>
  </si>
  <si>
    <t>1082421734</t>
  </si>
  <si>
    <t>210046372</t>
  </si>
  <si>
    <t>-1574806410</t>
  </si>
  <si>
    <t>-1729342355</t>
  </si>
  <si>
    <t>127,66+126,95+127,62</t>
  </si>
  <si>
    <t>-421352639</t>
  </si>
  <si>
    <t>139,5+34,5</t>
  </si>
  <si>
    <t>933334639</t>
  </si>
  <si>
    <t>(2,7+2*1,02)*1</t>
  </si>
  <si>
    <t>(2,7+2*0,65)*2</t>
  </si>
  <si>
    <t>(2,4+2*1,5)*16</t>
  </si>
  <si>
    <t>(3,0+2*1,5)*2</t>
  </si>
  <si>
    <t>(2,3+2*2,05)*1</t>
  </si>
  <si>
    <t>(1,75+2*2,65)</t>
  </si>
  <si>
    <t>16,85</t>
  </si>
  <si>
    <t>3,15*2</t>
  </si>
  <si>
    <t>9,65*6</t>
  </si>
  <si>
    <t>0,6*4</t>
  </si>
  <si>
    <t>-1773672393</t>
  </si>
  <si>
    <t>9,4*2+16,9*2</t>
  </si>
  <si>
    <t>1510554238</t>
  </si>
  <si>
    <t>9,4*2+16,9*2+16,9</t>
  </si>
  <si>
    <t>-1250305747</t>
  </si>
  <si>
    <t>2,7*1,02*1</t>
  </si>
  <si>
    <t>2,4*1,5*16</t>
  </si>
  <si>
    <t>3,0*1,5*2</t>
  </si>
  <si>
    <t>2,3*2,05*1</t>
  </si>
  <si>
    <t>2,7*2,05*2</t>
  </si>
  <si>
    <t>1855149988</t>
  </si>
  <si>
    <t>1,75*2,65</t>
  </si>
  <si>
    <t>-2101962593</t>
  </si>
  <si>
    <t>52,6*0,7</t>
  </si>
  <si>
    <t>-634059210</t>
  </si>
  <si>
    <t>-116342484</t>
  </si>
  <si>
    <t>481695426</t>
  </si>
  <si>
    <t>1187024787</t>
  </si>
  <si>
    <t>1952572404</t>
  </si>
  <si>
    <t>-901951472</t>
  </si>
  <si>
    <t>-1297080445</t>
  </si>
  <si>
    <t>-32842608</t>
  </si>
  <si>
    <t>134,5</t>
  </si>
  <si>
    <t>48,7*0,5</t>
  </si>
  <si>
    <t>28,5</t>
  </si>
  <si>
    <t>34,5*0,5</t>
  </si>
  <si>
    <t>-703099648</t>
  </si>
  <si>
    <t>204*4</t>
  </si>
  <si>
    <t>-1305648103</t>
  </si>
  <si>
    <t>204,6*1,15</t>
  </si>
  <si>
    <t>852436912</t>
  </si>
  <si>
    <t>-1537780230</t>
  </si>
  <si>
    <t>200/20</t>
  </si>
  <si>
    <t>-2074370104</t>
  </si>
  <si>
    <t>10*4</t>
  </si>
  <si>
    <t>1686467520</t>
  </si>
  <si>
    <t>-671943882</t>
  </si>
  <si>
    <t>-60036431</t>
  </si>
  <si>
    <t>1768532334</t>
  </si>
  <si>
    <t>791698121</t>
  </si>
  <si>
    <t>-118949358</t>
  </si>
  <si>
    <t>-985387945</t>
  </si>
  <si>
    <t>-1658995355</t>
  </si>
  <si>
    <t>1159639547</t>
  </si>
  <si>
    <t>-1735504964</t>
  </si>
  <si>
    <t>1589999083</t>
  </si>
  <si>
    <t>657962471</t>
  </si>
  <si>
    <t>34,5*0,5*1,05</t>
  </si>
  <si>
    <t>48,5*0,5*1,05</t>
  </si>
  <si>
    <t>1967110652</t>
  </si>
  <si>
    <t>28,5*1,05</t>
  </si>
  <si>
    <t>134,5*1,05</t>
  </si>
  <si>
    <t>1450245688</t>
  </si>
  <si>
    <t>-1102234485</t>
  </si>
  <si>
    <t>2,7*1</t>
  </si>
  <si>
    <t>2,7*2</t>
  </si>
  <si>
    <t>2,4*16</t>
  </si>
  <si>
    <t>3,0*2</t>
  </si>
  <si>
    <t>1840649532</t>
  </si>
  <si>
    <t>-1259931429</t>
  </si>
  <si>
    <t>292885176</t>
  </si>
  <si>
    <t>657152382</t>
  </si>
  <si>
    <t>546922416</t>
  </si>
  <si>
    <t>-527517906</t>
  </si>
  <si>
    <t>2,7*0,65*2</t>
  </si>
  <si>
    <t>1234219699</t>
  </si>
  <si>
    <t>-1081419168</t>
  </si>
  <si>
    <t>-1773926154</t>
  </si>
  <si>
    <t>678395316</t>
  </si>
  <si>
    <t>310541878</t>
  </si>
  <si>
    <t>472346219</t>
  </si>
  <si>
    <t>-330659906</t>
  </si>
  <si>
    <t>-236927626</t>
  </si>
  <si>
    <t>-369651964</t>
  </si>
  <si>
    <t>2,65*2,0*1</t>
  </si>
  <si>
    <t>2,65*0,6*2</t>
  </si>
  <si>
    <t>2,35*0,85*5</t>
  </si>
  <si>
    <t>2,45*2,0*1</t>
  </si>
  <si>
    <t>635314965</t>
  </si>
  <si>
    <t>1177968438</t>
  </si>
  <si>
    <t>415814762</t>
  </si>
  <si>
    <t>2029220300</t>
  </si>
  <si>
    <t>2066852124</t>
  </si>
  <si>
    <t>636785929</t>
  </si>
  <si>
    <t>-595636285</t>
  </si>
  <si>
    <t>8*5</t>
  </si>
  <si>
    <t>530816104</t>
  </si>
  <si>
    <t>8*12</t>
  </si>
  <si>
    <t>01.04-02 - časť. 02)	Elektroinštalácie a bleskozvod</t>
  </si>
  <si>
    <t>Pol60</t>
  </si>
  <si>
    <t>Pol61</t>
  </si>
  <si>
    <t>Pol62</t>
  </si>
  <si>
    <t>01.04-03 - časť. 03)	Ústredné kúrenie</t>
  </si>
  <si>
    <t>55109001721</t>
  </si>
  <si>
    <t>55109001732</t>
  </si>
  <si>
    <t>Hydraulický vyrovnávač dynamických tlakov 90kW</t>
  </si>
  <si>
    <t>733111106</t>
  </si>
  <si>
    <t>733121120</t>
  </si>
  <si>
    <t>4228461036</t>
  </si>
  <si>
    <t>4845366760</t>
  </si>
  <si>
    <t>4845377500</t>
  </si>
  <si>
    <t>4845503060</t>
  </si>
  <si>
    <t>02 - SO-02 Bezbariérový vstup</t>
  </si>
  <si>
    <t>02.01 - SO-02.01 Architektúra</t>
  </si>
  <si>
    <t>M - Práce a dodávky M</t>
  </si>
  <si>
    <t xml:space="preserve">    33-M - Montáže dopr.zariad.sklad.zar.a váh</t>
  </si>
  <si>
    <t>Práce a dodávky M</t>
  </si>
  <si>
    <t>33-M</t>
  </si>
  <si>
    <t>Montáže dopr.zariad.sklad.zar.a váh</t>
  </si>
  <si>
    <t>330100000</t>
  </si>
  <si>
    <t>8*1</t>
  </si>
  <si>
    <t xml:space="preserve">" nepredvídané  demontážne práce PSV </t>
  </si>
  <si>
    <t>8*2</t>
  </si>
  <si>
    <t>02.02 - SO-02.02 Elektroinštalácia</t>
  </si>
  <si>
    <t>D4 - Ostatné</t>
  </si>
  <si>
    <t>Pol63</t>
  </si>
  <si>
    <t>Pol64</t>
  </si>
  <si>
    <t>Pol65</t>
  </si>
  <si>
    <t>Pol66</t>
  </si>
  <si>
    <t>Pol67</t>
  </si>
  <si>
    <t>Pol68</t>
  </si>
  <si>
    <t>Pol69</t>
  </si>
  <si>
    <t>Pol70</t>
  </si>
  <si>
    <t>Pol71</t>
  </si>
  <si>
    <t>Pol72</t>
  </si>
  <si>
    <t>03 - SO-03 Bezbariérové WC</t>
  </si>
  <si>
    <t>03.01 - SO-03.01 Architektúra</t>
  </si>
  <si>
    <t xml:space="preserve">    6 - Úpravy povrchov, podlahy, osadenie</t>
  </si>
  <si>
    <t xml:space="preserve">    763 - Konštrukcie - drevostavby</t>
  </si>
  <si>
    <t xml:space="preserve">    766 - Konštrukcie stolárske</t>
  </si>
  <si>
    <t xml:space="preserve">    781 - Dokončovacie práce a obklady</t>
  </si>
  <si>
    <t>317166133</t>
  </si>
  <si>
    <t>342273100</t>
  </si>
  <si>
    <t>3,2*(0,65+1,95)</t>
  </si>
  <si>
    <t>Úpravy povrchov, podlahy, osadenie</t>
  </si>
  <si>
    <t>(3,2-2,1)*(2,3*2+1,85*2)</t>
  </si>
  <si>
    <t>-0,9*2,0</t>
  </si>
  <si>
    <t>-1,2*0,9</t>
  </si>
  <si>
    <t>0,15*(1,2+0,9*2,0)</t>
  </si>
  <si>
    <t>612462111</t>
  </si>
  <si>
    <t>632477203</t>
  </si>
  <si>
    <t>2,3*1,85</t>
  </si>
  <si>
    <t>642944121</t>
  </si>
  <si>
    <t>5533194600</t>
  </si>
  <si>
    <t>Zárubeň oceľová CgU 90x197x10cm</t>
  </si>
  <si>
    <t>941955001</t>
  </si>
  <si>
    <t>962031132</t>
  </si>
  <si>
    <t>Búranie priečok z tehál pálených, plných alebo dutých hr. do 150 mm,  -0,19600t</t>
  </si>
  <si>
    <t>1,75*3,2</t>
  </si>
  <si>
    <t>(0,85+0,1+0,9)*3,2</t>
  </si>
  <si>
    <t>-0,6*2,0</t>
  </si>
  <si>
    <t>965081712</t>
  </si>
  <si>
    <t>Búranie dlažieb, bez podklad. lôžka z xylolit., alebo keramických dlaždíc hr. do 10 mm,  -0,02000t</t>
  </si>
  <si>
    <t>968061125</t>
  </si>
  <si>
    <t>Vyvesenie alebo zavesenie dreveného dverného krídla do 2 m2</t>
  </si>
  <si>
    <t>0,6*2,0*2</t>
  </si>
  <si>
    <t>971033631</t>
  </si>
  <si>
    <t>Vybúranie otvorov v murive tehl. plochy do 4 m2 hr.do 150 mm,  -0,27000t</t>
  </si>
  <si>
    <t>0,3*2,0</t>
  </si>
  <si>
    <t>978059531</t>
  </si>
  <si>
    <t>Odsekanie a odobratie stien z obkladačiek vnútorných nad 2 m2,  -0,06800t</t>
  </si>
  <si>
    <t>3,0*(1,75*2+0,85+0,9)</t>
  </si>
  <si>
    <t>-0,6*2,0*3</t>
  </si>
  <si>
    <t>711113131</t>
  </si>
  <si>
    <t>711113141</t>
  </si>
  <si>
    <t>2,1*(1,85*2+2,3*2+0,65+1,95)</t>
  </si>
  <si>
    <t>998711101</t>
  </si>
  <si>
    <t>Presun hmôt pre izoláciu proti vode v objektoch výšky do 6 m</t>
  </si>
  <si>
    <t>763</t>
  </si>
  <si>
    <t>Konštrukcie - drevostavby</t>
  </si>
  <si>
    <t>763122111.1</t>
  </si>
  <si>
    <t>3,2*1,85</t>
  </si>
  <si>
    <t>763135010</t>
  </si>
  <si>
    <t>1,85*2,3</t>
  </si>
  <si>
    <t>763139521</t>
  </si>
  <si>
    <t>Demontáž sadrokartónového podhľadu s nosnou konštrukciou drevenou, jednoduché opláštenie, -0,01803t</t>
  </si>
  <si>
    <t>2,92+0,65*1,95</t>
  </si>
  <si>
    <t>998763301</t>
  </si>
  <si>
    <t>Presun hmôt pre sádrokartónové konštrukcie v objektoch výšky do 7 m</t>
  </si>
  <si>
    <t>766</t>
  </si>
  <si>
    <t>Konštrukcie stolárske</t>
  </si>
  <si>
    <t>766661112</t>
  </si>
  <si>
    <t>998766101</t>
  </si>
  <si>
    <t>Presun hmot pre konštrukcie stolárske v objektoch výšky do 6 m</t>
  </si>
  <si>
    <t>771415017</t>
  </si>
  <si>
    <t>771541922</t>
  </si>
  <si>
    <t>771571225</t>
  </si>
  <si>
    <t>5976412101</t>
  </si>
  <si>
    <t>998771101</t>
  </si>
  <si>
    <t>Presun hmôt pre podlahy z dlaždíc v objektoch výšky do 6m</t>
  </si>
  <si>
    <t>781</t>
  </si>
  <si>
    <t>Dokončovacie práce a obklady</t>
  </si>
  <si>
    <t>781441021</t>
  </si>
  <si>
    <t>5978700000</t>
  </si>
  <si>
    <t>781441906</t>
  </si>
  <si>
    <t xml:space="preserve">Opravy obkladov z obkladačiek hutných alebo polohutných glazovaných veľ.,  -0,00458t </t>
  </si>
  <si>
    <t>998781101</t>
  </si>
  <si>
    <t>Presun hmôt pre obklady keramické v objektoch výšky do 6 m</t>
  </si>
  <si>
    <t>783225600</t>
  </si>
  <si>
    <t>2,0*2*0,15+0,9*0,15</t>
  </si>
  <si>
    <t>784411301</t>
  </si>
  <si>
    <t>03.02 - SO-03.02 Zdravotechnika</t>
  </si>
  <si>
    <t xml:space="preserve">    721 - Zdravotech. vnútorná kanalizácia</t>
  </si>
  <si>
    <t xml:space="preserve">    725 - Zdravotechnika - zariaď. predmety</t>
  </si>
  <si>
    <t>713482111</t>
  </si>
  <si>
    <t>2837710000</t>
  </si>
  <si>
    <t>721</t>
  </si>
  <si>
    <t>Zdravotech. vnútorná kanalizácia</t>
  </si>
  <si>
    <t>721140802</t>
  </si>
  <si>
    <t>Demontáž potrubia z liatinových rúr odpadového alebo dažďového do DN 100,  -0,01492t</t>
  </si>
  <si>
    <t>721170905</t>
  </si>
  <si>
    <t>721170909</t>
  </si>
  <si>
    <t>721171109</t>
  </si>
  <si>
    <t>721173205</t>
  </si>
  <si>
    <t>721194105</t>
  </si>
  <si>
    <t>721194109</t>
  </si>
  <si>
    <t>721290111</t>
  </si>
  <si>
    <t>Ostatné - skúška tesnosti kanalizácie v objektoch vodou do DN 125</t>
  </si>
  <si>
    <t>721290821</t>
  </si>
  <si>
    <t>Vnútrostav. premiestnenie vybúraných hmôt vnútor. kanal. vodorovne do 100 m z budov vysokých do 6 m</t>
  </si>
  <si>
    <t>998721101</t>
  </si>
  <si>
    <t>Presun hmôt pre vnútornú kanalizáciu v objektoch výšky do 6 m</t>
  </si>
  <si>
    <t>722130801</t>
  </si>
  <si>
    <t>Demontáž potrubia z oceľových rúrok závitových do DN 25,  -0,00213t</t>
  </si>
  <si>
    <t>7221319121</t>
  </si>
  <si>
    <t>722171111</t>
  </si>
  <si>
    <t>722220111</t>
  </si>
  <si>
    <t>5515339010145</t>
  </si>
  <si>
    <t>Nástenka 90° s vnútorným závitom, 15-Rp 1/2</t>
  </si>
  <si>
    <t>722220121</t>
  </si>
  <si>
    <t>pár</t>
  </si>
  <si>
    <t>5515339010017</t>
  </si>
  <si>
    <t>Dvojitá nástenka 90° s vnútorným závitom, 12-Rp 1/2</t>
  </si>
  <si>
    <t>722229101</t>
  </si>
  <si>
    <t>5514100500</t>
  </si>
  <si>
    <t>Ventil pre hygienické a zdravotnické zariadenia rohový mosadzný T 66 A 1/2" s vrškom T 13</t>
  </si>
  <si>
    <t>722290226</t>
  </si>
  <si>
    <t>Tlaková skúška vodovodného potrubia do DN 50</t>
  </si>
  <si>
    <t>998722101</t>
  </si>
  <si>
    <t>Presun hmôt pre vnútorný vodovod v objektoch výšky do 6 m</t>
  </si>
  <si>
    <t>725</t>
  </si>
  <si>
    <t>Zdravotechnika - zariaď. predmety</t>
  </si>
  <si>
    <t>725110814</t>
  </si>
  <si>
    <t>Demontáž záchoda odsávacieho alebo kombinačného,  -0,03420t</t>
  </si>
  <si>
    <t>725119711</t>
  </si>
  <si>
    <t>6423005459</t>
  </si>
  <si>
    <t>725119730</t>
  </si>
  <si>
    <t>6420139570</t>
  </si>
  <si>
    <t>6420139571</t>
  </si>
  <si>
    <t>725210821</t>
  </si>
  <si>
    <t>Demontáž umývadiel alebo umývadielok bez výtokovej armatúry,  -0,01946t</t>
  </si>
  <si>
    <t>725219401</t>
  </si>
  <si>
    <t>6420100894</t>
  </si>
  <si>
    <t>6420100895</t>
  </si>
  <si>
    <t>5514705501</t>
  </si>
  <si>
    <t>5514705502</t>
  </si>
  <si>
    <t>725820801</t>
  </si>
  <si>
    <t>Demontáž batérie nástennej do G 3/4,  -0,00156t</t>
  </si>
  <si>
    <t>725829402</t>
  </si>
  <si>
    <t>5514642114</t>
  </si>
  <si>
    <t>725869101</t>
  </si>
  <si>
    <t>5514641331</t>
  </si>
  <si>
    <t>998725101</t>
  </si>
  <si>
    <t>Presun hmôt pre zariaďovacie predmety v objektoch výšky do 6 m</t>
  </si>
  <si>
    <t>03.03 - SO-03.03 Elektroinštalácia</t>
  </si>
  <si>
    <t>Pol73</t>
  </si>
  <si>
    <t>Pol74</t>
  </si>
  <si>
    <t>Pol76</t>
  </si>
  <si>
    <t>Pol77</t>
  </si>
  <si>
    <t>Pol78</t>
  </si>
  <si>
    <t>Pol79</t>
  </si>
  <si>
    <t>Pol80</t>
  </si>
  <si>
    <t>Pol81</t>
  </si>
  <si>
    <t>Demontáž mreží pevných skrutkovaním</t>
  </si>
  <si>
    <t>6116011100.1 - 4</t>
  </si>
  <si>
    <t>Potiahnutie vnútorných stien, sklotextílnou mriežkou (vrátane očistenia, penetrácie podkladu)</t>
  </si>
  <si>
    <t>Mechanické odstránenie nesúdržných častí betónu (vrátane naloženia do kontajnera, upratania)</t>
  </si>
  <si>
    <t>Poplatok za skladovanie - betón, tehly, dlaždice (17 01), ostatné</t>
  </si>
  <si>
    <t>Búranie časti objektu - rozvodné skrine, schodiská, časť múrou pri oplotení a iné degradované konštrukcie pre ich znovuvybudovanie</t>
  </si>
  <si>
    <t>Demontáž oplechovania parapetov,  -0,00135t (vrátane očistenia a napenetrovania podkladu)</t>
  </si>
  <si>
    <t>Demontáž oplechovania ríms,  -0,00252t (vrátane očistenia a napenetrovania podkladu)</t>
  </si>
  <si>
    <t>Demontáž oplechovania múrov a nadmuroviek,  -0,00230t (vrátane očistenia a napenetrovania podkladu)</t>
  </si>
  <si>
    <t>ochranný uholník OU + 2x držiak DOU kl3 (dodanie a montáž)</t>
  </si>
  <si>
    <t>Popisný štítok (dodanie a montáž)</t>
  </si>
  <si>
    <t>Maľby z maliarskych zmesí tekutých Primalex, Superlex, Farmal jednofarebné dvojnás. výšky do 3,80 m (vnútorných ostení, prekladov pri oknách a dverách, stien a výplní medzi oknami, vnútorných priečok, maľba stien a stropov po demontáži starých svietidiel)</t>
  </si>
  <si>
    <t>Vodoinštalačné práce- dopojenie rozvodov vody (dodanie a montáž)</t>
  </si>
  <si>
    <t>Rozdeľovač a zberač, teleso rozdeľovača a zberača akosť normy 11 353.0 DN 125 (dodanie a montáž)</t>
  </si>
  <si>
    <t>Rozdeľovač a zberač, teleso rozdeľovača a zberača akosť normy 11 353.0 DN 200 (dodanie a montáž)</t>
  </si>
  <si>
    <t>Rozdeľovač a zberač, príplatok k cene za každých ďalších i začatých 0,5 m dľžky telesa DN 100 (dodanie a montáž)</t>
  </si>
  <si>
    <t>Rozdeľovač a zberač, rúrkové hrdlo rozdeľovača a zberača bez príruby akosť nor. 11 353.0 DN do 65 (dodanie a montáž)</t>
  </si>
  <si>
    <t>Rozdeľovač a zberač, rúrkové hrdlo rozdeľovača a zberača bez príruby akosť normy 11 353.0 DN do 100 (dodanie a montáž)</t>
  </si>
  <si>
    <t>Rozdeľovač a zberač, rúrkové hrdlo rozdeľovača a zberača bez príruby akosť normy 11 353.0 DN do 150 (dodanie a montáž)</t>
  </si>
  <si>
    <t>Expanzná nádoba (dodanie a montáž)</t>
  </si>
  <si>
    <t>Ventil poistný závitový nízkozdvižný pružinový G 5/4 (dodanie a montáž)</t>
  </si>
  <si>
    <t>Nátery kov.potr.a armatúr syntet. do DN 50 mm farby bielej dvojnás. 1x email a základný náter (potrubia)</t>
  </si>
  <si>
    <t>Nátery kov.potr.a armatúr syntet. do DN 100 mm dvojnás. 1x email a základný náter (potrubia)</t>
  </si>
  <si>
    <t>Nátery kov.potr.a armatúr syntet. do DN 150 mm farby bielej dvojnás. 1x email a základného náter (potrubia)</t>
  </si>
  <si>
    <t>Nátery kov.potr.a armatúr syntet. do DN 50 mm farby bielej dvojnás. 1x email a základný náter (potrubie)</t>
  </si>
  <si>
    <t>Demontáž vykurovacích telies oceľových článkových,  -0,01000t (vrátane opravy parapetného muriva, omietky a maľby)</t>
  </si>
  <si>
    <t>Montáž hlavice ručného a termostatického ovládania</t>
  </si>
  <si>
    <t>Dodanie a montáž vankúše zhutnené pod základy zo štrkopiesku</t>
  </si>
  <si>
    <t>Dodanie a montáž výstuž základových dosiek zo zvár. sietí KARI, priemer drôtu 8/8 mm, veľkosť oka 150x150 mm</t>
  </si>
  <si>
    <t>Dodanie a montáž priečky z tehál dĺžky 290mm plných pálených P 10-15 hr. 140mm</t>
  </si>
  <si>
    <t>Dodanie a montáž betón múrikov parapet., atik., schodisk., zábradl., železový (bez výstuže) tr.C 16/20</t>
  </si>
  <si>
    <t>Dodanie a montáž výstuž múrikov parapet., atik., schodisk., zábradl., zo zváraných sietí KARI, priemer drôtu 5/5 mm, veľkosť oka 150x150 mm</t>
  </si>
  <si>
    <t>Dodanie a montáž betón stropov doskových a trámových,  železový tr.C 16/20</t>
  </si>
  <si>
    <t>Dodanie a montáž debnenie stropov doskových zhotovenie-tradičné</t>
  </si>
  <si>
    <t>Dodanie a montáž výstuž stropov doskových, trámových, vložkových, konzolových alebo balkónových,  zo zvár. sietí KARI, priemer drôtu 5/5 mm, veľkosť oka 150x150 mm</t>
  </si>
  <si>
    <t>Dodanie a montáž betón stužujúcich pásov a vencov železový tr. C 16/20</t>
  </si>
  <si>
    <t>Dodanie a montáž debnenie bočníc stužujúcich pásov a vencov vrátane vzpier zhotovenie</t>
  </si>
  <si>
    <t>Dodanie a montáž výstuž stužujúcich pásov a vencov z betonárskej ocele 10505</t>
  </si>
  <si>
    <t>Násyp z kameniva ťaženého s utlačením a urovnaním povrchu okapového chodníka (dodanie a montáž)</t>
  </si>
  <si>
    <t>Očistenie povrchu betónových konštrukcií otryskaním (dodanie a montáž)</t>
  </si>
  <si>
    <t>Očistenie poškodených častí výstuže vysokotlakým pieskovaním -10-30 % poškodenia (dodanie a montáž)</t>
  </si>
  <si>
    <t>Osadenie záhon. obrubníka betón., do lôžka z bet. pros. tr. C 10/12,5 s bočnou oporou (dodanie a montáž)</t>
  </si>
  <si>
    <t>Lôžko pod obrub., krajníky alebo obruby z dlažob. kociek z betónu prostého tr. C 10/12,5 (dodanie a montáž)</t>
  </si>
  <si>
    <t>Vytrhanie dlažby, s odprataním na hromady do vzd. 50 m z lomového kameňa alebo betónových dosiek (vrátane odvozu na skládku)</t>
  </si>
  <si>
    <t>Osadenie odvetrávacieho komínku na streche (vrátane očistenia a odstránenia pôvodných komínkov)</t>
  </si>
  <si>
    <t>Detaily k PVC-P fóliam osadenie hotovej strešnej vpuste (dodanie a montáž)</t>
  </si>
  <si>
    <t>Detaily k PVC-P fóliam zaizolovanie kruhového prestupu 101 – 250 mm (dodanie a montáž)</t>
  </si>
  <si>
    <t>Zhotovenie flekov v rohoch na povlakovej krytine z PVC-P fólie (dodanie a montáž)</t>
  </si>
  <si>
    <t>Nerezové lankové madlo p.č. ZL1 (dodanie a montáž)</t>
  </si>
  <si>
    <t>Maľby z maliarskych zmesí tekutých Primalex, Superlex, Farmal jednofarebné dvojnás. výšky do 3,80 m (vnútorných ostení, prekladov pri oknách a dverách, maľba stien a stropov po demontáži starých svietidiel)</t>
  </si>
  <si>
    <t>Dozbrojenie existujúceho rozvádzača (dodanie a montáž)</t>
  </si>
  <si>
    <t>Betón základových dosiek, železový (bez výstuže), tr.C 16/20  (dodanie a montáž)</t>
  </si>
  <si>
    <t>Výstuž základových dosiek zo zvár. sietí KARI, priemer drôtu 8/8 mm, veľkosť oka 150x150 mm (dodanie a montáž)</t>
  </si>
  <si>
    <t>Priečky z tehál dĺžky 290mm plných pálených P 10-15 hr. 140mm (dodanie a montáž)</t>
  </si>
  <si>
    <t>Betón múrikov parapet., atik., schodisk., zábradl., železový (bez výstuže) tr.C 16/20  (dodanie a montáž)</t>
  </si>
  <si>
    <t>Výstuž múrikov parapet., atik., schodisk., zábradl., zo zváraných sietí KARI, priemer drôtu 5/5 mm, veľkosť oka 150x150 mm (dodanie a montáž)</t>
  </si>
  <si>
    <t>Betón stropov doskových a trámových,  železový tr.C 16/20 (dodanie a montáž)</t>
  </si>
  <si>
    <t>Debnenie stropov doskových zhotovenie-tradičné (dodanie a montáž)</t>
  </si>
  <si>
    <t>Výstuž stropov doskových, trámových, vložkových, konzolových alebo balkónových,  zo zvár. sietí KARI, priemer drôtu 5/5 mm, veľkosť oka 150x150 mm (dodanie a montáž)</t>
  </si>
  <si>
    <t>Búranie časti objektu - rozvodné skrine, schodiská a iné degradované konštrukcie pre ich znovuvybudovanie</t>
  </si>
  <si>
    <t>Demontáž oplechovania lemovania  a ríms,  -0,00252t (vrátane očistenia a napenetrovania podkladu)</t>
  </si>
  <si>
    <t>Penetračný náter (vrátane ostení okien a dverí)</t>
  </si>
  <si>
    <t>Penetračný náter (vrátane stropu suterénu, ostení okien a dverí)</t>
  </si>
  <si>
    <t>0,7*0,9 nadsvetlík na 1.NP</t>
  </si>
  <si>
    <t>Vysklievanie okien a dverí skla plochého nad 1 do 3 m2,  -0,01400t (vrátane výplne a tesnení)</t>
  </si>
  <si>
    <t>Rozdeľovač a zberač, teleso rozdeľovača a zberača akosť normy 11 353.0 DN 80 (dodanie a montáž)</t>
  </si>
  <si>
    <t>Rozdeľovač a zberač, rúrkové hrdlo rozdeľovača a zberača bez príruby akosť nor. 11 353.0 DN do 25 (dodanie a montáž)</t>
  </si>
  <si>
    <t>Rozdeľovač a zberač, rúrkové hrdlo rozdeľovača a zberača bez príruby akosť nor. 11 353.0 DN do 40 (dodanie a montáž)</t>
  </si>
  <si>
    <t>Dodanie a montáž čerpadla (do potrubia) obehového špirálového DN 25</t>
  </si>
  <si>
    <t>Dozbrojenie existujúceho rozvádzača RH (dodanie a montáž)</t>
  </si>
  <si>
    <t>krabica rozvodná panelová (dodanie a montáž)</t>
  </si>
  <si>
    <t>Potiahnutie vnútorných stien, sklotextílnou mriežkou (dodanie a montáž)</t>
  </si>
  <si>
    <t>Opravy podláh z obkladačiek hutných, glazovaných alebo keramických veľ. 300 x 200 mm,  -0,00400t (dodanie a montáž)</t>
  </si>
  <si>
    <t>Nátery kov.stav.doplnk.konštr. syntetické na vzduchu schnúce 2x emailovaním - 70µm (zárubňa)</t>
  </si>
  <si>
    <t>Nátery kov.stav.doplnk.konštr. syntetické na vzduchu schnúce základný - 35µm (zárubňa)</t>
  </si>
  <si>
    <t>Maľby z maliarskych zmesí Primalex, Farmal, ručne nanášané dvojnásobné základné na podklad jemnozrnný výšky do 3, 80 m (vo WC pre imobilných od obkladu po sadrokartón, steny pri dverách)</t>
  </si>
  <si>
    <t>Vsadenie odbočky do potrubia, alebo prepojenie potrubia D 50 (dodanie a montáž)</t>
  </si>
  <si>
    <t>Vsadenie odbočky do potrubia alebo prepojenie potrubia  D 110, D 114 (dodanie a montáž)</t>
  </si>
  <si>
    <t>Potrubie z PVC - U odpadové ležaté hrdlové D 110x2, 2 (dodanie a montáž)</t>
  </si>
  <si>
    <t>Potrubie z PVC - U odpadné pripájacie D 50x1, 8 (dodanie a montáž)</t>
  </si>
  <si>
    <t>Zriadenie prípojky na potrubí vyvedenie a upevnenie odpadových výpustiek D 50x1, 8 (dodanie a montáž)</t>
  </si>
  <si>
    <t>Zriadenie prípojky na potrubí vyvedenie a upevnenie odpadových výpustiek D 110x2, 3 (dodanie a montáž)</t>
  </si>
  <si>
    <t>Prepojenie nového potrubie na jestvujúce (dodanie a montáž)</t>
  </si>
  <si>
    <t>Demontážne práce (staré zariaďovacie predmety, kanalizačné a vodovodné potrubia, odvoz a likvidácia odpadu)</t>
  </si>
  <si>
    <t>Dvere vnútorné hladké plné jednokrídlové 90x197 cm prefa, zámok obyčajný, zarážka do podlahy, pevné madlo na dverách</t>
  </si>
  <si>
    <t>Montáž dverového krídla kompletiz.otváravého do oceľovej alebo fošňovej zárubne, jednokrídlové (vrátane montáže madla na dverách)</t>
  </si>
  <si>
    <t>Montážne práce HZS - PSV (úprava prestupov cez steny a stropy, prepláchnutie, odvzdušnenie telies, výspravky po demontáži - PUR penou, penetrácia, sieťka a lepidlo, omietka)</t>
  </si>
  <si>
    <t>Montážne práce HZS - PSV (montáž novej priečky, obklady a dlažba na WC imobilnom a WC muži, preloženie ELI, izolačná stierka vr. rohových pások, výspravky po demontáži - PUR penou, penetrácia, sieťka a lepidlo, omietka)</t>
  </si>
  <si>
    <t>Demontážne práce (vypustenie vody, odstránenie starých zariadení, odvoz na skládku)</t>
  </si>
  <si>
    <t>Demontážne práce (vypustenie vody, odstránenie starých zariadení a sekanie otvorov, odvoz na skládku)</t>
  </si>
  <si>
    <t>Demontáž lešenia ľahkého pracovného radového a s podlahami, šírky nad 1,00 do 1,20 m výšky do 10 m (s ochrannou sieťou na boku lešenia)</t>
  </si>
  <si>
    <t>Montáž lešenia ľahkého pracovného radového s podlahami šírky nad 1, 00 do 1,20 m a výšky do 10 m (s ochrannou sieťou na boku lešenia)</t>
  </si>
  <si>
    <t>FATRAFOL  810 hydroizolačná fólia hr.1,50 mm, š.1,3m  šedá (alt.ekvivalent)</t>
  </si>
  <si>
    <t>FATRAFOL  810 hydroizolačná fólia hr.1,50 mm, š.1,3m šedá (alt.ekvivalent)</t>
  </si>
  <si>
    <t>FATRAFOL  parozábrana Fatrapar E  hr.0,15mm, š.2m, balenie:200m2 (alt.ekvivalent)</t>
  </si>
  <si>
    <t>EPS Roof 100S penový polystyrén hrúbka 100 mm   ISOVER vrátane klínov (alt.ekvivalent)</t>
  </si>
  <si>
    <t>EPS Roof 100S penový polystyrén hrúbka 150 mm   ISOVER vrátane klínov (alt.ekvivalent)</t>
  </si>
  <si>
    <t>demontáž existujúceho zariadenia, osadenie svietidiel, úprava inštalácie v sociálkach, ukončenie káblov, zapojenie inštalácie a nastavenie (vrátane výspravky stien a stropov po demontáži starých svietidiel, demontáž ventilátorov na CPZ, recyklácia demontovaných svietidiel a odvoz na riadenú skládku)</t>
  </si>
  <si>
    <t>Vodoinštalačné práce - dopojenie rozvodov vody (dodanie a montáž)</t>
  </si>
  <si>
    <t>Presun hmôt pre vykurovacie telesá ÚK v objektoch výšky do 6 m</t>
  </si>
  <si>
    <t>Termostat HERZ-DESIGN, s polohou "0", 6 - 30 °C    Herz obj.č.1923006 (alt.ekvivalent)</t>
  </si>
  <si>
    <t>FATRAFOL  parozábrana Fatrapar E  hr.0,15mm, š.2m, balenie:200m2  (alt.ekvivalent)</t>
  </si>
  <si>
    <t>Montážne práce pre HSV - robotník tr.1 (menej náročné) - príprava staveniska na stavebné práce (vypratanie miestností pri potrubiach a radiátoroch)</t>
  </si>
  <si>
    <t>Dodávka a montáž mreží pevných skrutkovaním - kotvenie do ostení (vrátane dodania materiálu na uchytenie)</t>
  </si>
  <si>
    <t>EPS Roof 100S penový polystyrén hrúbka 100 mm   ISOVER  (alt.ekvivalent)</t>
  </si>
  <si>
    <t>EPS Roof 100S penový polystyrén hrúbka 150 mm   ISOVER (alt.ekvivalent)</t>
  </si>
  <si>
    <t>Termostat HERZ-DESIGN, s polohou "0", 6 - 30 °C    Herz obj.č.1923006 (alt. ekvivalent)</t>
  </si>
  <si>
    <t>Dodanie a montáž trubíc z PE, hr.do 10 mm, vnút.priemer do 38</t>
  </si>
  <si>
    <t>sekanie otvorov cez stenu, úprava inštalácie v sociálkach, ukončenie káblov, zapojenie inštalácie (demontáž starej elektroinštalácie, odvoz na riadenú skládku a poplatok za uloženie, výspravky a maľba stien po prácach na ELI)</t>
  </si>
  <si>
    <t>osadenie svietidiel, úprava inštalácie v sociálkach, ukončenie káblov, zapojenie inštalácie (vrátane výspravky stien a stropov po demontáži starých svietidiel, recyklácia demontovaných svietidiel a odvoz na riadenú skládku, likvidácia)</t>
  </si>
  <si>
    <t>Čerpadlo GRUNDFOS  MAGNA 50-60 F PN6/10 1x230-240V 50Hz  obj.č.  96513627 (alt. ekvivalent)</t>
  </si>
  <si>
    <t>Čerpadlo GRUNDFOS  MAGNA 65-60 F PN6/10 1x230-240V 50Hz  obj.č.  96513628 (alt. ekvivalent)</t>
  </si>
  <si>
    <t>Čerpadlo GRUNDFOS  MAGNA 32-60 PN6/10 1x230-240V 50Hz  obj.č.  96281023  (alt. ekvivalent)</t>
  </si>
  <si>
    <t>ICI CALDAIE MONOLITE 270 JB - Kondenzačný kotol (alt. ekvivalent)</t>
  </si>
  <si>
    <t xml:space="preserve">agregát exp. Automatu M 0  (Mono)_x000D_ (alt. ekvivalent)
</t>
  </si>
  <si>
    <t>3" filter, veľkosť oka 0,75mm, prírubový     Herz obj.č.1411188 (alt. ekvivalent)</t>
  </si>
  <si>
    <t>Nerezové a prírubové armatúry  Prírubová spätná klapka - CLAPET  DN 80    IVAR   č.S6000080 (alt. ekvivalent)</t>
  </si>
  <si>
    <t>DN 125 medziprírubová klapka, montáž na prírubu - druhú tvorí klapka    Herz obj.č.1421905 (alt. ekvivalent)</t>
  </si>
  <si>
    <t>Guľový kohút s hadicovou prípojkou a vonkajšou maticou 1/2, PN 12,5, DN 15    Herz obj.č.1251201 (alt. ekvivalent)</t>
  </si>
  <si>
    <t>Rýchloodvzdušňovač, teleso z kujnej mosadze, tesnenie EPDM., PN 10, DN 15    Herz obj.č.1263001 (alt. ekvivalent)</t>
  </si>
  <si>
    <t>1/2" ventil HERZ-TS-90, priamy, hrdlo x vonkajší závit G 3/4"    Herz obj.č.1772361 (alt. ekvivalent)</t>
  </si>
  <si>
    <t>1/2" spiatočkový ventil HERZ-RL-5, priamy, hrdlo x vonkajší závit G 3/4    Herz obj.č.1392311 (alt. ekvivalent)</t>
  </si>
  <si>
    <t>1/2" spiatočkový ventil HERZ-RL-5, rohový, hrdlo x vonkajší závit G 3/4    Herz obj.č.1392411 (alt. ekvivalent)</t>
  </si>
  <si>
    <t>1/2" ventil HERZ-GP, priamy, vonkajší závit G 3/4    Herz obj.č.1553711 (alt. ekvivalent)</t>
  </si>
  <si>
    <t>Guľový kohút s pákovým ovládačom, PN 50, DN 15    Herz obj.č.1210001 (alt. ekvivalent)</t>
  </si>
  <si>
    <t>HERZ - Regulátor tlakovej diferencie 4002  DN32 Herz obj.č.1400244 (alt. ekvivalent)</t>
  </si>
  <si>
    <t>HERZ - Regulátor tlakovej diferencie 4002  DN32 Herz obj.č.1400264 (alt. ekvivalent)</t>
  </si>
  <si>
    <t>2" filter, veľkosť oka sieťoviny 0,4 mm    Herz obj.č.1411106 (alt. ekvivalent)</t>
  </si>
  <si>
    <t>Guľový kohút s pákovým ovládačom, PN 40, DN 50    Herz obj.č.1210006 (alt. ekvivalent)</t>
  </si>
  <si>
    <t>Armatúry závitové - voda  Spätná klapka EURA ťažká  2"    IVAR   č.08018200 (alt. ekvivalent)</t>
  </si>
  <si>
    <t>2 1/2" filter, veľkosť oka sieťoviny 0,4 mm    Herz obj.č.1411107 (alt. ekvivalent)</t>
  </si>
  <si>
    <t>Guľový kohút s pákovým ovládačom, PN 16, DN 65    Herz obj.č.1210007 (alt. ekvivalent)</t>
  </si>
  <si>
    <t>Guľový kohút s pákovým ovládačom, PN 16, DN 80    Herz obj.č.1210008 (alt. ekvivalent)</t>
  </si>
  <si>
    <t>3" ventil STRÖMAX,  šikmý, uzatvárací, stúpavé vreteno    Herz obj.č.1411508 (alt. ekvivalent)</t>
  </si>
  <si>
    <t>osadenie svietidiel, úprava inštalácie v sociálkach, ukončenie káblov, zapojenie inštalácie a regulácie UK (vrátane výspravky stien a stropov po demontáži starých svietidiel, recyklácia demontovaných svietidiel a odvoz na riadenú skládku, likvidácia)</t>
  </si>
  <si>
    <t>HERZ - čerpadlová skupina Pumpfix Direkt DN32 (alt. ekvivalent)</t>
  </si>
  <si>
    <t>HERZ - čerpadlová skupina Pumpfix Mix DN32 (alt. ekvivalent)</t>
  </si>
  <si>
    <t>3/4" ventil STRÖMAX-GM, priamy, regulačný s meracími ventilčekmi    Herz obj.č.1421702 (alt. ekvivalent)</t>
  </si>
  <si>
    <t>1" ventil STRÖMAX-GM, priamy, regulačný s meracími ventilčekmi    Herz obj.č.1421703 (alt. ekvivalent)</t>
  </si>
  <si>
    <t>1 1/4" filter, veľkosť oka sieťoviny 0,4 mm    Herz obj.č.1411104 (alt. ekvivalent)</t>
  </si>
  <si>
    <t>Plastové  okno 1,2*0,9 s parapetmi, izolačné trojsklo, min. 1,0 W/mK, biela, žalúzie, pákový mechanizmus otvárania - preveriť veľkosť stavebného otvoru pred výrobou</t>
  </si>
  <si>
    <t>Plastové  okno 2,4*0,9 s parapetmi, izolačné trojsklo, min. 1,0 W/mK, biela, žalúzie, pákový mechanizmus otvárania - preveriť veľkosť stavebného otvoru pred výrobou</t>
  </si>
  <si>
    <t xml:space="preserve">HYDRAULICKÝ KOMPENZÁTOR  S 50  FlexBalance (130 kW, 10 m3/h _x000D_ (alt. ekvivalent)
</t>
  </si>
  <si>
    <t>čerpadlo 2,74 m3/h/ 25 kPa (WILO Yonos PARA 25/ 1-6) (alt. ekvivalent)</t>
  </si>
  <si>
    <t>1 1/4" trojcestný zmiešavací a rozdeľovací ventil HERZ    Herz obj.č.1403732 (alt. ekvivalent)</t>
  </si>
  <si>
    <t>Plastové  okno 3,0*1,5 s parapetmi, izolačné trojsklo, min. 1,0 W/mK, biela, žalúzie - preveriť veľkosť stavebného otvoru pred výrobou</t>
  </si>
  <si>
    <t>HERZ - Pumpfix rozdeľovač - 2-okruhový Herz obj.č. 1450110 (alt. ekvivalent)</t>
  </si>
  <si>
    <t>Pačokovanie vápenným mliekom jednonás. s obrúsením a presadrovaním v miestnostiach výšky do 3, 80 m - OBSLUŽNÉ PRIESTORY</t>
  </si>
  <si>
    <t>MIO 3.1171.1 umývadlová stojanceková páková batéria s automatickou_x000D_ zátkou, chróm (alt. ekvivalent)</t>
  </si>
  <si>
    <t>Očistenie plôch tlakovou vodou L stien akéhokoľvek muriva - na celej ploche aj s osteniami</t>
  </si>
  <si>
    <t>Oprava prasklín a škár na vonk. stenách</t>
  </si>
  <si>
    <t>FATRAFOL  kotviaca technika - rozperný nit do betónu</t>
  </si>
  <si>
    <t>998712104</t>
  </si>
  <si>
    <t>Presun hmôt pre izoláciu povlakovej krytiny v objektoch výšky nad 24 do 36 m</t>
  </si>
  <si>
    <t>Montáž okien v zmysle STN 73 3134 (vonkajšia páska a vnútorná páska, PUR montážna pena), vrátane parapetov vnútorných/vonkajších a žaluzií s vyspravením vnútorného a vonkajšieho ostenia, vrátane zakrývania ochrannou fóliou (D+M) pri prácach na zateplení fasády</t>
  </si>
  <si>
    <t>Vnútorné steny a priečky</t>
  </si>
  <si>
    <t>Penetračný náter (ostení okien, dverí, anglických dvorcov, vnútorných stien a priečok)</t>
  </si>
  <si>
    <t>vv</t>
  </si>
  <si>
    <t>Potrubie z rúrok závitových oceľových bezšvových bežných nízkotlakových DN 50 (dodanie a montáž) vrátane potrebného závesného systému, alebo konzol</t>
  </si>
  <si>
    <t>Potrubie z rúrok hladkých bezšvových nízkotlakových priemer 76/3, 2 (dodanie a montáž) vrátane potrebného závesného systému, alebo konzol</t>
  </si>
  <si>
    <t>Potrubie z rúrok hladkých bezšvových nízkotlakových priemer 89/3, 6 (dodanie a montáž) vrátane potrebného závesného systému, alebo konzol</t>
  </si>
  <si>
    <t>Potrubie z rúrok hladkých bezšvových nízkotlakových priemer 133/4, 5 (dodanie a montáž) vrátane potrebného závesného systému, alebo konzol</t>
  </si>
  <si>
    <t>998733204</t>
  </si>
  <si>
    <t>Presun hmôt pre rozvody potrubia v objektoch výšky nad 24 do 36 m</t>
  </si>
  <si>
    <t>998735204</t>
  </si>
  <si>
    <t>Presun hmôt pre vykurovacie telesá ÚK v objektoch výšky nad 24 do 36 m</t>
  </si>
  <si>
    <t>998734204</t>
  </si>
  <si>
    <t>Presun hmôt pre armatúry v objektoch výšky od 24 do 36 m</t>
  </si>
  <si>
    <t>Konzoly</t>
  </si>
  <si>
    <t>998713104</t>
  </si>
  <si>
    <t>Presun hmôt pre izolácie tepelné v objektoch výšky nad 24 m do 36 m</t>
  </si>
  <si>
    <t>Montáž tepelnej izolácie striech plochých do 10° polystyrénom, rozloženej v jednej vrstve, prichytenie kotvami</t>
  </si>
  <si>
    <t>Penetračný náter (vrátane ostení okien a dverí, vnútorných stien a priečok)</t>
  </si>
  <si>
    <t>Montážne práce pre HSV - robotník tr.1 (menej náročné) - príprava staveniska na stavebné práce (vrátane dodávky ochranného materiálu na zakrývanie podláh a nábytku)</t>
  </si>
  <si>
    <t>Potrubie z rúrok závitových oceľových bezšvových bežných nízkotlakových DN 40 (dodanie a montáž) vrátane potrebného závesného systému, alebo konzol</t>
  </si>
  <si>
    <t>Potrubie z rúrok závitových oceľových bezšvových bežných nízkotlakových DN 50 (dodanie a montáž)  vrátane potrebného závesného systému, alebo konzol</t>
  </si>
  <si>
    <t>998733203</t>
  </si>
  <si>
    <t>Presun hmôt pre rozvody potrubia v objektoch výšky nad 6m do 24 m</t>
  </si>
  <si>
    <t>998734203</t>
  </si>
  <si>
    <t>Presun hmôt pre armatúry v objektoch výšky nad 6 do 24 m</t>
  </si>
  <si>
    <t>998735202</t>
  </si>
  <si>
    <t>Presun hmôt pre vykurovacie telesá ÚK v objektoch výšky nad 6 m do 12 m</t>
  </si>
  <si>
    <t>953945001</t>
  </si>
  <si>
    <t>Potrubie z rúrok závitových oceľových bezšvových bežných nízkotlakových DN 25 (dodanie a montáž) vrátane potrebného závesného systému, alebo konzol</t>
  </si>
  <si>
    <t>Potrubie z rúrok hladkých bezšvových nízkotlakových priemer 70/3, 6 (dodanie a montáž) vrátane potrebného závesného systému, alebo konzol</t>
  </si>
  <si>
    <t>Montážne práce pre HSV   -robotník tr.1 (menej náročné) - príprava staveniska na stavebné práce (vrátane dodávky ochranného materiálu na zakrývanie podláh a nábytku)</t>
  </si>
  <si>
    <t>Vnútorné steny</t>
  </si>
  <si>
    <t>Potrubie z rúrok závitových oceľových bezšvových bežných nízkotlakových DN 32 (dodanie a montáž) vrátane potrebného závesného systému, alebo konzol</t>
  </si>
  <si>
    <t>Potrubie z rúrok hladkých bezšvových nízkotlakových priemer 70/3, 2 (dodanie a montáž) vrátane potrebného závesného systému, alebo konzol</t>
  </si>
  <si>
    <t>Montážne práce pre HSV - robotník tr.1 (menej náročné) - príprava staveniska na stavebné práce (vypratanie miestností - vyvesenie dverí a demontáž zárubní, demontáž sanity a zariaďovacích predmetov, obkladov a dlažby, vybúranie priečok, odvoz a likvidácia odpadu)</t>
  </si>
  <si>
    <t>Montážne práce pre HSV - robotník tr.1 (menej náročné) - príprava staveniska na stavebné práce (vypratanie miestností, vrátane dodávky ochranného materiálu na zakrývanie podláh a nábytku vo vestibule a WC muži, uprava prestupu cez podlahu, montáž madiel)</t>
  </si>
  <si>
    <t>20*3</t>
  </si>
  <si>
    <t>Dlaždice terazzové z normálného cementu 30/30/2,5cm</t>
  </si>
  <si>
    <t>22,5*0,30</t>
  </si>
  <si>
    <t>2,3*1,85+0,6</t>
  </si>
  <si>
    <t>Montáž lešenia ľahkého pracovného radového s podlahami šírky nad 1, 00 do 1,20 m a výšky do 10 m (s ochrannou sieťou na boku lešenia) - počítať s výškou do 30m</t>
  </si>
  <si>
    <t>Príplatok za prvý a každý ďalší i začatý mesiac použitia lešenia šírky nad 1,00 do 1,20 m, výšky do 10 m - počítať s výškou do 30m</t>
  </si>
  <si>
    <t>Demontáž lešenia ľahkého pracovného radového a s podlahami, šírky nad 1,00 do 1,20 m výšky do 10 m (s ochrannou sieťou na boku lešenia) - počítať s výškou do 30m</t>
  </si>
  <si>
    <t xml:space="preserve">Izolácia proti zemnej vlhkosti- náter </t>
  </si>
  <si>
    <t xml:space="preserve">Detaily k PVC-P fóliam osadenie hotovej strešnej vpuste </t>
  </si>
  <si>
    <t>Dodávka a montáž tepelnej izolácie striech plochých do 10° polystyrénom, rozloženej v jednej vrstve, prichytenie kotvami (vr. D+M kotiev)</t>
  </si>
  <si>
    <t>70,7*1,15</t>
  </si>
  <si>
    <t xml:space="preserve">Dodávka a osadenie podlahové roštu angl. dvorca, vrátane kotviaceho rámu </t>
  </si>
  <si>
    <t>Príplatok za zabudované rohovníky (uholníky) na hrany stien - vrátane opravy ostení po vybúraní výplňových otvorov (doplnenie muriva, omietky, sieťky,....)</t>
  </si>
  <si>
    <t>Montáž okien v zmysle STN 73 3134 (D+M vonkajšia páska a vnútorná páska, PUR montážna pena), vrátane D+M parapetov vnútorných/vonkajších a žaluzií, vrátane zakrývania ochrannou fóliou (D+M) pri prácach na zateplení fasády</t>
  </si>
  <si>
    <t>Montážne práce pre HSV - robotník tr.1 (menej náročné) -príprava staveniska na stavebné práce (vrátane dodávky a uloženia ochranného materiálu na zakrývanie podláh a nábytku)</t>
  </si>
  <si>
    <t>Lešenie ľahké pracovné pomocné, s výškou lešeňovej podlahy do 1,20 m (dodanie a montáž)</t>
  </si>
  <si>
    <t>0,3*2,28</t>
  </si>
  <si>
    <t>1,8*2,28</t>
  </si>
  <si>
    <t>Presun hmôt pre podlahy z dlaždíc v objektoch výšky nad 12 do 24 m</t>
  </si>
  <si>
    <t>Montážne práce pre HSV - robotník tr.1 (menej náročné) -príprava staveniska na stavebné práce (vypratanie miestností pri potrubiach a radiátoroch)</t>
  </si>
  <si>
    <t>Plastové  okno 1,2*0,9 s parapetmi, izolačné trojsklo, min. 1,0 W/mK, biela, žalúzie, pákový mechanizmus otvárania  - preveriť veľkosť stavebného otvoru pred výrobou</t>
  </si>
  <si>
    <t>Plastové  okno 1,0*1,1 s parapetmi, izolačné trojsklo, min. 1,0 W/mK, biela, žalúzie, pákový mechanizmus otvárania, nepriehľadné - preveriť veľkosť stavebného otvoru pred výrobou</t>
  </si>
  <si>
    <t>Plastové  okno 2,4*1,8 s parapetmi, izolačné trojsklo, min. 1,0 W/mK, biela, žalúzie, drôtená sklenná výplň - preveriť veľkosť stavebného otvoru pred výrobou (3.okná v miestnosti 5.02, 5.03, 5.27 s bezpečnostným a nepriehľadným sklom, nútené vetranie ventilátormi umiestnenými v stene pri 5.02, 5.03, 5.27, 1.okno v miestnosti 5.26 s bezpečnostným sklom)</t>
  </si>
  <si>
    <t>Plastové  okno 1,0*0,9 s parapetmi, izolačné trojsklo, min. 1,0 W/mK, biela, žalúzie, pákový mechanizmus otvárania - preveriť veľkosť stavebného otvoru pred výrobou</t>
  </si>
  <si>
    <t>Plastové  okno 1,0*0,9 s parapetmi, izolačné trojsklo, min. 1,0 W/mK, biela, žalúzie,  pákový mechanizmus otvárania, drôtená sklenná výplň - preveriť veľkosť stavebného otvoru pred výrobou (1.okno v miestnosti 5.23 s mliečnym sklom)</t>
  </si>
  <si>
    <t>Plastové  okno 0,9*0,9 s parapetmi, izolačné trojsklo, min. 1,0 W/mK, biela, žalúzie, pákový mechanizmus - preveriť veľkosť stavebného otvoru pred výrobou</t>
  </si>
  <si>
    <t>Dvere exteriérové bezpečnostné plastové s prahom 2,4*2,4 - biela, 3 pánty na krídlo - preveriť veľkosť stavebného otvoru pred výrobou</t>
  </si>
  <si>
    <t>Dvere exteriérové bezpečnostné plastové s prahom 2,4*2,0- biela, 3 pánty na krídlo - preveriť veľkosť stavebného otvoru pred výrobou</t>
  </si>
  <si>
    <t>Dvere exteriérové bezpečnostné plastové s prahom 1,5*2,0- biela, 3 pánty na krídlo - preveriť veľkosť stavebného otvoru pred výrobou</t>
  </si>
  <si>
    <t>Dvere exteriérové bezpečnostné plastové s prahom 0,9*2,0- biela, 3 pánty na krídlo - preveriť veľkosť stavebného otvoru pred výrobou</t>
  </si>
  <si>
    <t>Dodanie a montáž betón základových dosiek, železový (bez výstuže), tr.C 16/20 (v minimálnom spáde od objektu)</t>
  </si>
  <si>
    <t>Montáž rozdelovača a zberača (vrátane príslušenstva)</t>
  </si>
  <si>
    <t>nádoba exp. Automatu Flamcomat G 300_x000D_ (alt. ekvivalent)</t>
  </si>
  <si>
    <t>Montážne práce HZS - PSV (úprava otvorov a komínov, vysunutie vetracej mriežky na fasáde a montáž odvetrania a vetracej hlavice na komíne po vyčistení)</t>
  </si>
  <si>
    <t>Dodávka a inštalácia šikmej schodiskovej plošiny Logic ZM 1500243 (vrátane príslušenstva)</t>
  </si>
  <si>
    <t>sekanie otvorov cez steny, ukončenie káblov, zapojenie inštalácie (vrátane výspravky a maľby stien a stropov po prácach na ELI)</t>
  </si>
  <si>
    <t>Dodávka a montáž garážovej izolovanej brány dvojkrídlovej 2,4*2,4 + príslušenstvo (4 pánty na 1 krídlo dverí, so zosilnením v rohoch)</t>
  </si>
  <si>
    <t>Odsekanie a odobratie stien z obkladačiek vonkajších nad 2 m2,  -0,08900t (sokel, obvodové steny, stĺpy)</t>
  </si>
  <si>
    <t>Zhotovenie povlakovej krytiny striech plochých do 10° PVC-P fóliou upevnenou prikotvením so zvarením spoju (vrátane fólie na strešných klínoch, vytiahnutia fólie na atiku, parozábrany, dodávky a montáže OSB dosky a extrudovaného polystyrénu na atiku, ochranných rohových a kútových líšt a ich kotvení)</t>
  </si>
  <si>
    <t>Komín</t>
  </si>
  <si>
    <t>0,95*4,5</t>
  </si>
  <si>
    <t>0,95*1,1</t>
  </si>
  <si>
    <t>3,13*4,5</t>
  </si>
  <si>
    <t>Vybúranie drevených rámov okien dvojitých alebo zdvojených, plochy do 4 m2,  -0,05400t (vrátane demontáže medziokenného priestoru vyplneným prefabrikátom z interiéru drevotrieskovou doskou a z exteriéru čiernym skleným panelom)</t>
  </si>
  <si>
    <t>0,6*1,8*(26+18+14+10)</t>
  </si>
  <si>
    <t>0,55*1,8*(4+4+4+4)</t>
  </si>
  <si>
    <t>0,3*1,8*(3+3+3+3)</t>
  </si>
  <si>
    <t>0,3*0,9*(3+3+3+3)</t>
  </si>
  <si>
    <t>80,6+8+3+1,3+1,3+14,85+19,6+9,05+9,38+41,3</t>
  </si>
  <si>
    <t>0,6*1,8*(2+5+7+5+7)</t>
  </si>
  <si>
    <t>0,3*1,8*(3+3)</t>
  </si>
  <si>
    <t>1,53+0,41</t>
  </si>
  <si>
    <t>0,48+0,13</t>
  </si>
  <si>
    <t>Odsekanie a odobratie stien z obkladačiek vonkajších nad 2 m2,  -0,08900t  (sokel, stĺp)</t>
  </si>
  <si>
    <t>Zvislé a Vodorovné konštrukcie</t>
  </si>
  <si>
    <t>Plastové  okno 1,75*0,9 s parapetmi, izolačné trojsklo, min. 1,0 W/mK, biela, žalúzie, mliečne sklo - preveriť veľkosť stavebného otvoru pred výrobou</t>
  </si>
  <si>
    <t>Plastové  okno 2,65*0,9 s parapetmi, izolačné trojsklo, min. 1,0 W/mK, biela, žalúzie, mliečne sklo (pákové ovládanie na okná s parapetom 1,5 metra nad zemou)- preveriť veľkosť stavebného otvoru pred výrobou</t>
  </si>
  <si>
    <t>Hliníková zasklena stena s dverami 7,9*2,9 s parapetmi, izolačné trojsklo, min. 1,0 W/mK, biela, 3 pánty na dverné krídlo, pákový mechanizmus otvárania svetlíkov - preveriť veľkosť stavebného otvoru pred výrobou</t>
  </si>
  <si>
    <t>Dvere exteriérové bezpečnostné plastové s prahom 1,26*3,0 - biela, 3 pánty na dverné krídlo, pákový mechanizmus otvárania svetlíka - preveriť veľkosť stavebného otvoru pred výrobou</t>
  </si>
  <si>
    <t>Demontáž oplechovania múrov a nadmuroviek, -0,00230t (vrátane očistenia a napenetrovania podkladu)</t>
  </si>
  <si>
    <t>Demontáž oplechovania parapetov, -0,00135t (vrátane očistenia a napenetrovania podkladu)</t>
  </si>
  <si>
    <t>Dodávka a montáž mreží pevných skrutkovaním - kotvené do ostení (vrátane dodania materiálu na uchytenie a očistenia pred náterom)</t>
  </si>
  <si>
    <t>Dodávka a montáž mreží pevných skrutkovaním - kotvené do ostení (vrátane dodania materiálu na uchytenie a stojky, očistenia pred náterom)</t>
  </si>
  <si>
    <t>Montážne práce HZS - PSV  - nepredvídané montážne a demontážne práce PSV (dodanie a montáž 5 prechodiek cez steny vo fasáde a na streche, predĺženie vetracích komínkov, oprava omietky komínkov odvetrania kanalizačných stupačiek, dvihnutie a náter antény na streche, dodanie a montáž nového oplechovania vetrania, vrátane dodávky materiálov; ostrihanie kríkov a konárov pri fasáde budovy, ochrana stromov)</t>
  </si>
  <si>
    <t>Plastové okno 2,4*0,9 s parapetmi, izolačné trojsklo, min. 1,0 W/mK, biela, žalúzie, pákový mechanizmus otvárania, mliečne sklo - preveriť veľkosť stavebného otvoru pred výrobou (vrátane 2.sieťok na okno v miestnosti 1.04 a 1.06)</t>
  </si>
  <si>
    <t>Plastové  okno 2,4*1,8 s parapetmi, izolačné trojsklo, min. 1,0 W/mK, biela, žalúzie, mliečne sklo - preveriť veľkosť stavebného otvoru pred výrobou (vrátane 6.sieťok na okno)</t>
  </si>
  <si>
    <t>Plastové  okno 1,2*0,9 s parapetmi, izolačné trojsklo, min. 1,0 W/mK, biela, žalúzie, pákový mechanizmus otvárania, mliečne sklo - preveriť veľkosť stavebného otvoru pred výrobou (vrátane sieťky na okno)</t>
  </si>
  <si>
    <t>Plastové  okno 1,5*1,8 s parapetmi, izolačné trojsklo, min. 1,0 W/mK, biela, žalúzie - preveriť veľkosť stavebného otvoru pred výrobou (vrátane 2.sieťok na okno)</t>
  </si>
  <si>
    <t>Plastové  okno 2,4*0,9 s parapetmi, izolačné trojsklo, min. 1,0 W/mK, biela, žalúzie, pákový mechanizmus otvárania, mliečne, drôtená sklenná výplň  - preveriť veľkosť stavebného otvoru pred výrobou (vrátane 5.sieťok na okná)</t>
  </si>
  <si>
    <t>Plastové  okno 1,2*0,9 s parapetmi, izolačné trojsklo, min. 1,0 W/mK, biela, žalúzie, pákový mechanizmus otvárania, mliečne sklo  - preveriť veľkosť stavebného otvoru pred výrobou (vrátane 10.sieťok na okná)</t>
  </si>
  <si>
    <t>Plastové  okno 4,8*0,9 s parapetmi, izolačné trojsklo, min. 1,0 W/mK, biela, žalúzie, pákový mechanizmus otvárania, mliečne sklo - preveriť veľkosť stavebného otvoru pred výrobou (v miestnosti 1.01, vrátane sieťky na okno)</t>
  </si>
  <si>
    <t>Zasklená stena, plastové  okno 7,2*3,05 s parapetmi, izolačné trojsklo, min. 1,0 W/mK, biela, žalúzie, mliečne sklo - preveriť veľkosť stavebného otvoru pred výrobou (v miestnosti č.1.22)</t>
  </si>
  <si>
    <t>Plastové  okno 1,0*0,9 s parapetmi, izolačné trojsklo, min. 1,0 W/mK, biela, žalúzie,  pákový mechanizmus otvárania, mliečne, drôtená sklenná výplň - preveriť veľkosť stavebného otvoru pred výrobou (okno na 1.PP v miestnosti č. 0.03, vrátane sieťky na okno)</t>
  </si>
  <si>
    <t>Plastové  okno 1,0*3,0 s parapetmi, izolačné trojsklo, min. 1,0 W/mK, biela, žalúzie, bezpečnostná drôtená sklenná výplň - preveriť veľkosť stavebného otvoru pred výrobou (vrátane 3.sieťok na okno)</t>
  </si>
  <si>
    <t>Plastové  okno 2,4*1,8 s parapetmi, izolačné trojsklo, min. 1,0 W/mK, biela, žalúzie - preveriť veľkosť stavebného otvoru pred výrobou (vrátane 24.sieťok na okno v kanceláriách riaditeľov a zástupcov, vedúcich, sektretariátu a pohotovosti, stálej služby)</t>
  </si>
  <si>
    <t>Plastové okno 2,4*1,8 s parapetmi, izolačné trojsklo, min. 1,0 W/mK, biela, žalúzie, pákový mechanizmus otvárania - preveriť veľkosť stavebného otvoru pred výrobou (vrátane 6.sieťok na okno)</t>
  </si>
  <si>
    <t>Hliníkové okno 4,8*2,65 s parapetmi, izolačné trojsklo, min. 1,0 W/mK, biela, žalúzie, pákový mechanizmus otvárania svetlíkov - preveriť veľkosť stavebného otvoru pred výrobou (vrátane sieťke na svetlíky)</t>
  </si>
  <si>
    <t>Montážne práce HZS - PSV (úprava prestupov cez steny a stropy, prepláchnutie, odvzdušnenie telies, výspravky po demontáži - PUR penou, penetrácia, sieťka a lepidlo, omietka, maľba)</t>
  </si>
  <si>
    <t>Montážne práce HZS - PSV (úprava prestupov cez steny a stropy, prepláchnutie, odvzdušnenie telies, napojenie zariadení na komíny, výspravky po demontáži - PUR penou, penetrácia, sieťka a lepidlo, omietka, maľba)</t>
  </si>
  <si>
    <t>Dodávka a osadenie strešného izolovaného výlezu 1,15*0,85 m s tepelnou izoláciou 150 mm (po domurovaní a doteplení ŽB venca, napríklad FDA s protipožiarnym prevedením EI2 30 - EI2 120 min., teleskopickým madlom, zapusteným západkovým uzáverom s možnosťou zamykania, vrátane montážneho príslušenstva)</t>
  </si>
  <si>
    <t>Plastové  okno 5,5*2,35 s parapetmi, izolačné trojsklo, min. 1,0 W/mK, biela, žalúzie - preveriť veľkosť stavebného otvoru pred výrobou (vrátane 6.malých sieťok a 6 veľkých sieťok na okna)</t>
  </si>
  <si>
    <t>Plastové  okno 1,2*1,8 s parapetmi, izolačné trojsklo, min. 1,0 W/mK, biela, žalúzie - preveriť veľkosť stavebného otvoru pred výrobou (vrátane 2.sieťok na okna)</t>
  </si>
  <si>
    <t>Plastové  okno 1,2*0,9 s parapetmi, izolačné trojsklo, min. 1,0 W/mK, biela, žalúzie, pákový mechanizmus otvárania, mliečne sklo - preveriť veľkosť stavebného otvoru pred výrobou (vrátane 2.sieťok na okna)</t>
  </si>
  <si>
    <t>Plastové  okno 1,4*0,6 s parapetmi, izolačné trojsklo, min. 1,0 W/mK, biela, žalúzie, pákový mechanizmus otvárania - preveriť veľkosť stavebného otvoru pred výrobou (vrátane 2.sieťok na okna)</t>
  </si>
  <si>
    <t>767651220-PC (p.č.6)</t>
  </si>
  <si>
    <t>764430937</t>
  </si>
  <si>
    <t>764430947</t>
  </si>
  <si>
    <t>764430942</t>
  </si>
  <si>
    <t>Dodanie a montáž podláh z dlaždíc ukladanie do  tmelu Monoflex/Unifix , v obmedz. priest. (vrátane dodania a montáže oplechovania a dotmelenia)</t>
  </si>
  <si>
    <t>Osadenie odvetrávacieho komínku na streche po predĺžení (vrátane očistenia a odstránenia pôvodných komínkov)</t>
  </si>
  <si>
    <t>Osadenie odvetrávacieho komínku na streche po predĺžení (vrátane očistenia a odstránenia pôvodných komínkov; dodávky a montáže nového strešného výlezu atypu so zateplením hrúbky 200 mm, napríklad FDA s protipožiarnym prevedením EI2 30 - EI2 120 min., teleskopickým madlom, zapusteným západkovým uzáverom s možnosťou zamykania, vrátane montážneho príslušenstva)</t>
  </si>
  <si>
    <t>Demontáž a spätná montáž požiarneho rebríka s predĺžením kotvenia - vrátane dodania materiálu (vrátane očistenia a náterov)</t>
  </si>
  <si>
    <t>Montážne práce HZS - PSV (ohraničenie staveniska, dodanie a montáž kovového madla na stenu v dĺžke 1,5 metra na prepojení medzi objektami 01 a objektami 03, výspravky a maľby steny)</t>
  </si>
  <si>
    <t>Osadenie svietidiel, úprava inštalácie v sociálkach, ukončenie káblov, zapojenie inštalácie, zapojenie MaR (vrátane výspravky stien a stropov po demontáži starých svietidiel, recyklácia demontovaných svietidiel a odvoz na riadenú skládku, likvidácia)</t>
  </si>
  <si>
    <t>0,3*0,3*2</t>
  </si>
  <si>
    <t>Nátery kov.stav.doplnk.konštr. syntetické farby šedej na vzduchu schnúce základný (mreže, požiarny rebrík, zábradlie, oplechovanie kovových častí vetrania na streche, oceľové stĺpy, 2 ks roštov na vetracej skrinke, elektrickej skrinky, 2 ks stožiarov na vlajky; vrátane očistenia a odmastenia pred náterom)</t>
  </si>
  <si>
    <t>Dodávka a osadenie strešného izolovaného výlezu 1,3*1,0m s tepelnou izoláciou 150 mm (po domurovaní a doteplení ŽB venca, napríklad FDA s protipožiarnym prevedením EI2 30 - EI2 120 min., teleskopickým madlom, zapusteným západkovým uzáverom s možnosťou zamykania, vrátane montážneho príslušenstva)</t>
  </si>
  <si>
    <t xml:space="preserve">Montážne práce HZS - PSV  - nepredvídané montážne a demontážne práce PSV (dodanie a montáž 4 prechodiek cez steny vo fasáde a na streche, predĺženie vetracích komínkov, oprava omietky komínkov kanalizácie, dodanie a montáž nového oplechovania vetrania, vrátane dodávky materiálov; ostrihanie kríkov a konárov pri fasáde budovy, ochrana stromov) </t>
  </si>
  <si>
    <t>Debnenie bočníc stužujúcich pásov a vencov vrátane vzpier a odstránenia</t>
  </si>
  <si>
    <t>Montážne práce HZS - PSV  - nepredvídané montážne a demontážne práce PSV (dodanie a montáž 4 prechodiek cez steny vo fasáde a na streche, predĺženie vetracích komínkov, oprava omietky komínkov klimatizácie, dodanie a montáž nového oplechovania vetrania, vrátane dodávky materiálov; dodanie a montáž madla na stenu v dĺžke 1,5 metra na prepojení medzi objektami 03 a objektami 02, asanácia okapového chodníka)</t>
  </si>
  <si>
    <t>Montážne práce HZS - PSV (zariaďovacie predmety, voda a kanalizácia napojenie, montážna pena a výspravka)</t>
  </si>
  <si>
    <t>Plastové  okno 1,5*1,8 s parapetmi, izolačné trojsklo, min. 1,0 W/mK, biela, žalúzie - preveriť veľkosť stavebného otvoru pred výrobou (v miestnosti 5.25 bude nutné pri práci upraviť vnútornú mrežu pred oknom, vrátane 7.sieťok na okno)</t>
  </si>
  <si>
    <t>(10,8+4,5)*2*0,3</t>
  </si>
  <si>
    <t>(39,19+11,65)*0,3</t>
  </si>
  <si>
    <t>(8,35+25+13+25-2,85-6,8)*0,3</t>
  </si>
  <si>
    <t>(36,9+9+23,5)*0,3</t>
  </si>
  <si>
    <t>Položenie podklad. vrstvy z geotext., s prekrytím pásov 150 mm, s uchytením sponami z beton. ocele</t>
  </si>
  <si>
    <t>Očistenie plôch tlakovou vodou L stien akéhokoľvek muriva - na celej ploche aj s osteniami (oprava nerovného povrchu)</t>
  </si>
  <si>
    <t xml:space="preserve">Očistenie poškodených častí výstuže vysokotlakým pieskovaním -10-30 % poškodenia </t>
  </si>
  <si>
    <t xml:space="preserve">Očistenie povrchu betónových konštrukcií otryskaním </t>
  </si>
  <si>
    <t xml:space="preserve">(0,3*0,9+0,3*1,8)*4 </t>
  </si>
  <si>
    <t>Detaily k PVC-P fóliam zaizolovanie kruhového prestupu 101 – 250 mm</t>
  </si>
  <si>
    <t>Oplechovanie ríms z pozinkovaného Pz plechu rš 1410 mm</t>
  </si>
  <si>
    <t xml:space="preserve">Lemovanie z pozinkovaného Pz plechu múrov rš 260 mm </t>
  </si>
  <si>
    <t>Lemovanie z pozinkovaného Pz plechu múrov rš 330 mm</t>
  </si>
  <si>
    <t xml:space="preserve">Lemovanie z pozinkovaného Pz plechu múrov rš 350 mm </t>
  </si>
  <si>
    <t xml:space="preserve">Lemovanie z pozinkovaného Pz plechu múrov na plochej streche rš 885 mm </t>
  </si>
  <si>
    <t>Žľaby z pozinkovaného Pz plechu oblúkové štvorhranné zo segmentov so sklonom do 30st. rš 250 mm</t>
  </si>
  <si>
    <t xml:space="preserve">Žľaby z pozinkovaného Pz plechu, roh polkruhový rš 250 mm </t>
  </si>
  <si>
    <t>Žľaby z pozinkovaného Pz plechu, hák polkruhový rš 250 mm</t>
  </si>
  <si>
    <t xml:space="preserve">Žľaby z pozinkovaného Pz plechu, čelo polkruhové rš 250 mm </t>
  </si>
  <si>
    <t xml:space="preserve">Žľaby z pozinkovaného Pz plechu, kotlík kónický pre rúry s priemerom do 150 mm do 30st. </t>
  </si>
  <si>
    <t xml:space="preserve">Oplechovanie ríms z pozinkovaného Pz plechu rš 860 mm </t>
  </si>
  <si>
    <t xml:space="preserve">Oplechovanie z pozinkovaného Pz plechu múrov a nadmuroviek rš 630 mm </t>
  </si>
  <si>
    <t xml:space="preserve">Oplechovanie z pozinkovaného Pz plechu múrov a nadmuroviek rš 700 mm </t>
  </si>
  <si>
    <t xml:space="preserve">Odpadové rúry z pozinkovaného Pz plechu kruhové, s priemerom 75 a 100 mm </t>
  </si>
  <si>
    <t>Odpadové rúry z pozinkovaného Pz plechu, koleno horné dvojité zo šiestich dielov, s priemerom 75 mm</t>
  </si>
  <si>
    <t xml:space="preserve">Odpadové rúry z pozinkovaného Pz plechu, koleno výtokové s vložkou a návalkou, s priemerom 75 mm </t>
  </si>
  <si>
    <t>Presun hmôt pre konštrukcie klampiarske v objektoch výšky nad 12 do 24 m</t>
  </si>
  <si>
    <t xml:space="preserve">svietidlo žiarivkové stropné, EVG, 1x28W, 230 V, IP 23 </t>
  </si>
  <si>
    <t xml:space="preserve">svietidlo stropné s LED žiarovkou 9W, 230 V, IP 23 </t>
  </si>
  <si>
    <t xml:space="preserve">svietidlo stropné s LED žiarovkou 9W, 230 V, IP 20 </t>
  </si>
  <si>
    <t>svietidlo nástenné s LED žiarovkou 9W, 230 V, IP 20</t>
  </si>
  <si>
    <t>svietidlo nástenné s LED žiarovkou 13W, 230 V, IP 23</t>
  </si>
  <si>
    <t>svietidlo stropné s LED žiarovkou a senzorom pohybu 6W, 230 V, IP 20</t>
  </si>
  <si>
    <t xml:space="preserve">svietidlo nástenné s LED žiarovkou a senzorom pohybu 6W, 230 V, IP 23 </t>
  </si>
  <si>
    <t>svietidlo nástenné s LED žiarovkou a senzorom pohybu 6W, 230 V, IP20</t>
  </si>
  <si>
    <t xml:space="preserve">Vodoinštalačné práce - dopojenie rozvodov vody </t>
  </si>
  <si>
    <t>Montážne práce pre HSV - robotník tr.1 (menej náročné) - príprava staveniska na stavebné práce nepredvídané HSV práce (dodávka ochranného materiálu)</t>
  </si>
  <si>
    <t>Dodanie a montáž potrubie z oceľových rúrok závitových čiernych spájaných zvarovaním - akosť 11 353.0 DN 15  vrátane potrebného závesného systému, alebo konzol, vr.prierazov a spätnej úpravy</t>
  </si>
  <si>
    <t>Dodanie a montáž potrubie z oceľových rúrok závitových čiernych spájaných zvarovaním - akosť 11 353.0 DN 20  vrátane potrebného závesného systému, alebo konzol, vr.prierazov a spätnej úpravy</t>
  </si>
  <si>
    <t>Montážne práce pre HSV  - robotník tr.1 (menej náročné) - príprava staveniska na stavebné práce, nepredvídané HSV práce (dodávka ochranného materiálu)</t>
  </si>
  <si>
    <t>1,8*0,25*0,6*(2+5+7+5+7)</t>
  </si>
  <si>
    <t>1,8*0,25*0,3*(3+3)</t>
  </si>
  <si>
    <t>Medzi okenný priestor</t>
  </si>
  <si>
    <t>1,8*0,6*27+1,8*0,3*6</t>
  </si>
  <si>
    <t>Osadenie záhon. obrubníka betón., do lôžka z bet. pros. tr. C 10/12,5 s bočnou oporou</t>
  </si>
  <si>
    <t xml:space="preserve">Lôžko pod obrub., krajníky alebo obruby z dlažob. kociek z betónu prostého tr. C 10/12,5 </t>
  </si>
  <si>
    <t>Lemovanie z pozinkovaného PZ plechu, múrov h r.š. 910 mm</t>
  </si>
  <si>
    <t>Oplechovanie z pozinkovaného Pz plechu múrov a nadmuroviek rš 480 mm</t>
  </si>
  <si>
    <t xml:space="preserve">Oplechovanie z pozinkovaného Pz plechu múrov a nadmuroviek rš 650 mm </t>
  </si>
  <si>
    <t>Položenie podklad. vrstvy z geotext., s prekrytím pásov 150 mm, s uchytením sponami z beton. ocele (montáž)</t>
  </si>
  <si>
    <t>Nátery kov.stav.doplnk.konštr. syntetické farby šedej na vzduchu schnúce dvojnásobné (mreže, vnútorný požiarny rebrík, vetracia skrinka, elektrická skrinka, ostatné kovové konštrukcie; vrátane očistenia a odmastenia pred náterom)</t>
  </si>
  <si>
    <t>Nátery kov.stav.doplnk.konštr. syntetické farby šedej na vzduchu schnúce základný (mreže, vnútorný požiarny rebrík, vetracia skrinka, elektrická skrinka, ostatné kovové konštrukcie; vrátane očistenia a odmastenia pred náterom)</t>
  </si>
  <si>
    <t>svietidlo stropné s LED žiarovkou 9W, 230 V, IP 23</t>
  </si>
  <si>
    <t>svietidlo stropné s LED žiarovkou 9W, 230 V, IP 20</t>
  </si>
  <si>
    <t xml:space="preserve">svietidlo stropné s LED žiarovkou a senzorom pohybu 6W, 230 V, IP 20 </t>
  </si>
  <si>
    <t>svietidlo stropné s LED žiarovkou a senzorom pohybu 6W, 230 V, IP 23</t>
  </si>
  <si>
    <t>svietidlo nástenné s LED žiarovkou 9W, 230 V, IP20</t>
  </si>
  <si>
    <t xml:space="preserve">zberacia tyč JP20, 2 m, vrátane osadenia </t>
  </si>
  <si>
    <t xml:space="preserve">Vankúše zhutnené pod základy zo štrkopiesku </t>
  </si>
  <si>
    <t>Lemovanie z pozinkovaného Pz plechu múrov rš 320 mm</t>
  </si>
  <si>
    <t xml:space="preserve">Lemovanie z pozinkovaného Pz plechu múrov rš 335 mm </t>
  </si>
  <si>
    <t>Lemovanie z pozinkovaného Pz plechu múrov rš 440 mm</t>
  </si>
  <si>
    <t>Lemovanie z pozinkovaného Pz plechu múrov rš 450 mm</t>
  </si>
  <si>
    <t xml:space="preserve">Oplechovanie rímsy z pozinkovaného Pz plechu rš 290 mm </t>
  </si>
  <si>
    <t>Lemovanie z pozinkovaného Pz plechu múrov rš 770 mm (presahom)</t>
  </si>
  <si>
    <t xml:space="preserve">Oplechovanie z pozinkovaného Pz plechu múrov a nadmuroviek rš 340 mm </t>
  </si>
  <si>
    <t>Oplechovanie z pozinkovaného Pz plechu múrov a nadmuroviek rš 630 mm</t>
  </si>
  <si>
    <t>Oplechovanie z pozinkovaného Pz plechu múrov a nadmuroviek rš 370 mm</t>
  </si>
  <si>
    <t xml:space="preserve">Oplechovanie z pozinkovaného Pz plechu múrov a nadmuroviek rš 450 mm </t>
  </si>
  <si>
    <t xml:space="preserve">Oplechovanie z pozinkovaného Pz plechu múrov a nadmuroviek rš 570 mm </t>
  </si>
  <si>
    <t xml:space="preserve">svietidlo stropné s LED žiarovkou 13W, 230 V, IP 23 </t>
  </si>
  <si>
    <t>svietidlo nástenné s LED žiarovkou a senzorom pohybu 6W, 230 V, IP 20</t>
  </si>
  <si>
    <t xml:space="preserve">svietidlo stropné s LED žiarovkou a senzorom pohybu 6W, 230 V, IP 21 </t>
  </si>
  <si>
    <t xml:space="preserve">reflektor s LED žiarovkou 30W, IP 23 </t>
  </si>
  <si>
    <t xml:space="preserve">Násyp z kameniva ťaženého s utlačením a urovnaním povrchu okapového chodníka </t>
  </si>
  <si>
    <t xml:space="preserve">svietidlo nástenné s LED žiarovkou a senzorom pohybu 6W, 230 V, IP20 </t>
  </si>
  <si>
    <t xml:space="preserve">svietidlo stropné s LED žiarovkou 13W, 230 V, IP 20 </t>
  </si>
  <si>
    <t xml:space="preserve">Osadenie oceľ.dverných zárubní lisov.alebo z uhol.s vybet.prahu, dodatočne s plochou do 2,5 m2 </t>
  </si>
  <si>
    <t xml:space="preserve">Montáž podláh z dlaždíc keramických hladkých, protisklz. alebo reliéfovaných do malty 333 x 333 mm   </t>
  </si>
  <si>
    <t>Montáž obkladov vnút. a vonk. stien z obkladačiek hutných alebo keram. do malty 300 x 600 mm, škár. Mapei (obklad stien WC imobilný a WC muži)</t>
  </si>
  <si>
    <t>Montáž batérie umývadlovej stojánkovej, pákovej, senzorovej s prívodom teplej a studenej vody</t>
  </si>
  <si>
    <t>Montáž umývadla na skrutky do muriva, bez výtokovej armatúry</t>
  </si>
  <si>
    <t>Nátery kov.stav.doplnk.konštr. syntetické farby šedej na vzduchu schnúce dvojnásobné (všetkých mreží, požiarnych rebríkov a roštov anglických dvorcov, kovových konštrukcií na schodisku, zábradlia; vrátane očistenia a odmastenia pred náterom)</t>
  </si>
  <si>
    <t>Nátery kov.stav.doplnk.konštr. syntetické farby šedej na vzduchu schnúce základný (všetkých mreží, požiarnych rebríkov a roštov anglických dvorcov, kovových konštrukcií na schodisku, zábradlia; vrátane očistenia a odmastenia pred náterom)</t>
  </si>
  <si>
    <t>42,54*1,15 'Prepočítané koeficientom množstva</t>
  </si>
  <si>
    <t>71*2 'Prepočítané koeficientom množstva</t>
  </si>
  <si>
    <t>2950*6 'Prepočítané koeficientom množstva</t>
  </si>
  <si>
    <t>88,21*30 'Prepočítané koeficientom množstva</t>
  </si>
  <si>
    <t>875,73*1,15 'Prepočítané koeficientom množstva</t>
  </si>
  <si>
    <t>44*0,25 'Prepočítané koeficientom množstva</t>
  </si>
  <si>
    <t>70,1754385964912*0,285 'Prepočítané koeficientom množstva</t>
  </si>
  <si>
    <t>750*0,04 'Prepočítané koeficientom množstva</t>
  </si>
  <si>
    <t>Demontáž a spätná montáž požiarneho rebríka s predĺžením kotvenia - vrátane dodania materiálu a vytmelenia aj okolo zábradlia na streche</t>
  </si>
  <si>
    <t>Plastové  okno 1,0*4,2 s parapetmi, izolačné trojsklo, min. 1,0 W/mK, biela, žalúzie, bezpečnostná drôtená sklenná vyplň - preveriť veľkosť stavebného otvoru pred výrobou (vrátane sieťky na okno)</t>
  </si>
  <si>
    <t>Montáž exteriérových dverí v zmysle STN 73 3134 (vonkajšia páska a vnútorná páska, PUR montážna pena), vrátane úprav ostenia, zakrývania ochrannou fóliou (D+M) pri prácach na zateplení fasády</t>
  </si>
  <si>
    <t>Montážne práce HZS - PSV  - nepredvídané montážne a demontážne práce PSV (dodanie a montáž 9 prechodiek cez steny vo fasáde a na streche, vnútorné výspravky pri priečkach a oknách, oprava otvorov pre ventilátory vo fasáde pri CPZ, montáž potrubia a nových ventilátorov v CPZ, predĺženie konzol a potrubí pri klimatizáciách, demontáž a montáž klimatizácií, nadvihnutie antén na streche, napojenie dvojkrídlových brán na oplotení, odsunutie odvzdušnenia kotlov od zateplenej fasády s novými úchytmi, dodanie a montáž nového oplechovania vetrania na streche, vysunutie vetracích mriežok na fasáde 1.NP, vrátane dodávky materiálov; ostrihanie kríkov a konárov pri fasáde budovy, ochrana stromov)</t>
  </si>
  <si>
    <t>Rozdeľovač a zberač, príplatok k cene za každých ďalších i začatých 0,5 m dĺžky telesa DN 100 (dodanie a montáž)</t>
  </si>
  <si>
    <t>Rozdeľovač a zberač, príplatok k cene za každých ďalších i začatých 0,5 m dĺžky telesa DN 200 (dodanie a montáž)</t>
  </si>
  <si>
    <t>38,4*1,15 'Prepočítané koeficientom množstva</t>
  </si>
  <si>
    <t>64*2 'Prepočítané koeficientom množstva</t>
  </si>
  <si>
    <t>950*6 'Prepočítané koeficientom množstva</t>
  </si>
  <si>
    <t>25,19*30 'Prepočítané koeficientom množstva</t>
  </si>
  <si>
    <t>342,35*1,15 'Prepočítané koeficientom množstva</t>
  </si>
  <si>
    <t>17*0,25 'Prepočítané koeficientom množstva</t>
  </si>
  <si>
    <t>26,3157894736842*0,285 'Prepočítané koeficientom množstva</t>
  </si>
  <si>
    <t>250*0,04 'Prepočítané koeficientom množstva</t>
  </si>
  <si>
    <t>Hliníková zasklena stena s dverami 2,3*2,9 s parapetmi, izolačné trojsklo, min. 1,0 W/mK, biela, 3 pánty na dverné krídlo, pákový mechanizmus otvárania svetlíkov - preveriť veľkosť stavebného otvoru pred výrobou</t>
  </si>
  <si>
    <t>750*6 'Prepočítané koeficientom množstva</t>
  </si>
  <si>
    <t>25,22*30 'Prepočítané koeficientom množstva</t>
  </si>
  <si>
    <t>764,8*1,15 'Prepočítané koeficientom množstva</t>
  </si>
  <si>
    <t>38*0,25 'Prepočítané koeficientom množstva</t>
  </si>
  <si>
    <t>35,0877192982456*0,285 'Prepočítané koeficientom množstva</t>
  </si>
  <si>
    <t>375*0,04 'Prepočítané koeficientom množstva</t>
  </si>
  <si>
    <t>6,75*1,15 'Prepočítané koeficientom množstva</t>
  </si>
  <si>
    <t>764333951</t>
  </si>
  <si>
    <t>Montáž okien v zmysle STN 73 3134 (vonkajšia páska a vnútorná páska, PUR montážna pena), vrátane parapetov vnútorných/vonkajších a žalúzií s vyspravením vnútorného a vonkajšieho ostenia, vrátane zakrývania ochrannou fóliou (D+M) pri prácach na zateplení fasády</t>
  </si>
  <si>
    <t>Zasklená stena Al s dverami, bezpečnostné sklo, s prahom 10,15*2,7 - biela, pákový mechanizmus otvárania svetlíkov, 4 pánty na 1 krídlo dverí - preveriť veľkosť stavebného otvoru pred výrobou (vrátane 2.sieťok na svetlík)</t>
  </si>
  <si>
    <t>Zasklená stena Al s dverami, bezpečnostné, s prahom 5,0*2,7 - biela, 4 pánty na 1 krídlo dverí  - preveriť veľkosť stavebného otvoru pred výrobou</t>
  </si>
  <si>
    <t>Dvere exteriérové bezpečnostné Al s prahom 1,45*2,95 - biela, pákový mechanizmus otvárania svetlíkov, 4 pánty na 1 krídlo dverí  - preveriť veľkosť stavebného otvoru pred výrobou (vrátane sieťky na svetlík)</t>
  </si>
  <si>
    <t>Dvere exteriérové bezpečnostné plastové s prahom 1,0*2,05 - biela, 4 pánty na 1 krídlo dverí - preveriť veľkosť stavebného otvoru pred výrobou</t>
  </si>
  <si>
    <t>Dodávka a montáž mreží pevných skrutkovaním - kotvenie do ostení (vrátane dodania materiálu na uchytenie a stojky, vrátane 2 vetracích roštov 300x300 mm, očistenia pred náterom)</t>
  </si>
  <si>
    <t>Nátery kov.stav.doplnk.konštr. syntetické farby šedej na vzduchu schnúce dvojnásobné (mreže, požiarny rebrík, zábradlie, oplechovanie kovových častí vetrania na streche, oceľové stĺpy, 2 roštov na vetracej skrinke, elektrickej skrinky, 2 ks stožiarov na vlajky; vrátane očistenia a odmastenia pred náterom)</t>
  </si>
  <si>
    <t>31,08*1,15 'Prepočítané koeficientom množstva</t>
  </si>
  <si>
    <t>52*2 'Prepočítané koeficientom množstva</t>
  </si>
  <si>
    <t>600*6 'Prepočítané koeficientom množstva</t>
  </si>
  <si>
    <t>10,29*30 'Prepočítané koeficientom množstva</t>
  </si>
  <si>
    <t>10*0,25 'Prepočítané koeficientom množstva</t>
  </si>
  <si>
    <t>24,5614035087719*0,285 'Prepočítané koeficientom množstva</t>
  </si>
  <si>
    <t>Nátery kov.stav.doplnk.konštr. syntetické farby šedej na vzduchu schnúce dvojnásobné (mreže, oplechovanie kovových častí vetrania na streche; vrátane očistenia a odmastenia pred náterom)</t>
  </si>
  <si>
    <t>Nátery kov.stav.doplnk.konštr. syntetické farby šedej na vzduchu schnúce základný (mreže, oplechovanie kovových častí vetrania na streche; vrátane očistenia a odmastenia pred náterom)</t>
  </si>
  <si>
    <t>3,45*30 'Prepočítané koeficientom množstva</t>
  </si>
  <si>
    <t>4,26*1,15 'Prepočítané koeficientom množstva</t>
  </si>
  <si>
    <t>21,09*1,15 'Prepočítané koeficientom množstva</t>
  </si>
  <si>
    <t>9,80392156862745*1,02 'Prepočítané koeficientom množstva</t>
  </si>
  <si>
    <t xml:space="preserve">Plastové  okno 2,7*2,05 s parapetmi, izolačné trojsklo, min. 1,0 W/mK, biela, žalúzie, pákový mechanizmus otvárania svetlíkov - preveriť veľkosť stavebného otvoru pred výrobou </t>
  </si>
  <si>
    <t>Plastové  okno 2,7*0,65 s parapetmi, izolačné trojsklo, min. 1,0 W/mK, biela, žalúzie, pákový mechanizmus otvárania, mliečne sklo- preveriť veľkosť stavebného otvoru pred výrobou (vrátane 1.sieťky na okno)</t>
  </si>
  <si>
    <t>Plastové  okno 2,4*0,9 s parapetmi, izolačné trojsklo, min. 1,0 W/mK, biela, žalúzie, pákový mechanizmus otvárania, mliečne sklo - preveriť veľkosť stavebného otvoru pred výrobou (vrátane 2.sieťok na okno)</t>
  </si>
  <si>
    <t>Plastové  okno 2,4*1,5 s parapetmi, izolačné trojsklo, min. 1,0 W/mK, biela, žalúzie - preveriť veľkosť stavebného otvoru pred výrobou (vrátane 9.sieťok na okno)</t>
  </si>
  <si>
    <t>Plastové  okno 2,3*2,05 s parapetmi, izolačné trojsklo, min. 1,0 W/mK, biela, žalúzie, pákový mechanizmus otvárania - preveriť veľkosť stavebného otvoru pred výrobou (vrátane 1.sieťky na okno)</t>
  </si>
  <si>
    <t>Dvere exteriérové bezpečnostné plastové s prahom a nadsvetlíkom 1,75*2,65 - biela, 4 pánty na 1 kridlo dverí  - preveriť veľkosť stavebného otvoru pred výrobou</t>
  </si>
  <si>
    <t>- riadiaca jednotka pre 1 samostatný mix. okruh ÚK + TUV (je v cene Pol35)</t>
  </si>
  <si>
    <t>- montážna sada pre okruhový regulátor (je v cene Pol35)</t>
  </si>
  <si>
    <t>- káblový snímač teploty zásobníka tepla (je v cene Pol35)</t>
  </si>
  <si>
    <t>- snímač vonkajšej teploty NTC12k (je v cene Pol35)</t>
  </si>
  <si>
    <t>- prúdový chránič s ističom FI 16/2/003, 16 A, 30 mA (je v cene Pol34)</t>
  </si>
  <si>
    <t>- prúdový chránič s ističom FI 16/2/003, 16 A, 30 mA (je v cene Pol1)</t>
  </si>
  <si>
    <t>- riadiaca jednotka kotla (je v cene Pol82)</t>
  </si>
  <si>
    <t>- prídavná riadiaca jednotka (je v cene Pol82)</t>
  </si>
  <si>
    <t>- káblový snímač teploty (je v cene Pol82)</t>
  </si>
  <si>
    <t>- snímač vonkajšej teploty NTC12k (je v cene Pol82)</t>
  </si>
  <si>
    <t>- montážna sada pre okruhový regulátor (je v cene Pol48)</t>
  </si>
  <si>
    <t>- káblový snímač teploty zásobníka tepla (je v cene Pol48)</t>
  </si>
  <si>
    <t xml:space="preserve"> - snímač vonkajšej teploty NTC12k (je v cene Pol48)</t>
  </si>
  <si>
    <t>- istič s prúdovým chráničom C40/4/003, 40 A, 30 mA (je v cene Pol43)</t>
  </si>
  <si>
    <t>- istič B6/1, 6 A (je v cene Pol43)</t>
  </si>
  <si>
    <t>- sieťový napájač 4FP67259 (je v cene Pol43)</t>
  </si>
  <si>
    <t>- nápis na rozvádzač, popisné štítky... (je v cene Pol43)</t>
  </si>
  <si>
    <t>- istič B2/1, 2 A (je v cene Pol63)</t>
  </si>
  <si>
    <t>- zvončekové trafo 230V/8V (je v cene Pol63)</t>
  </si>
  <si>
    <t>- istič B16/1, 16 A (je v cene Pol63)</t>
  </si>
  <si>
    <t>- istič B10/1, 10 A (je v cene Pol73)</t>
  </si>
  <si>
    <t>- istič B16/1, 16 A (je v cene Pol73)</t>
  </si>
  <si>
    <t>Dodanie a montáž murivo výplňové z tvárnic PORFIX hladké hr. 300 NSM 500x250x300 (vrátane tenkovrstvovej lepiacej malty a uchytenia) (alt.ekvivalent)</t>
  </si>
  <si>
    <t>Geotextília netkaná polypropylénová Tatratex PP 200 (alt.ekvivalent)</t>
  </si>
  <si>
    <t>Príprava vnútorného podkladu stien Weber - Terranova, podkladný náter weber 700 (vrátane ostenia) (alt.ekvivalent)</t>
  </si>
  <si>
    <t>Vnútorná omietka stien tenkovrstvová Weber - Terranova akrylát-silikónová roztieraná stredozrnná (dodanie a montáž), vrátane začistenia pri rámových konštrukciách okenných a dverných otvorov (alt.ekvivalent)</t>
  </si>
  <si>
    <t>Príprava vonkajšieho podkladu stien Weber - Terranova, podkladný náter weber 700 (vrátane nadstavby na streche, ostení okien a dverí, anglických dvorcov, stropu, stĺpov, fasády a sokla, komína), vrátane opravy vonkajšej omietky (otlčenie, doplnenie novej omietky...), vrátane opráv muriva ostení okien a dverí (doplnenie muriva, hrubé vyrovnanie....) (alt.ekvivalent)</t>
  </si>
  <si>
    <t>Vonkajšia omietka stien tenkovrstvová Weber - Terranova silikónová roztieraná stredozrnná (vrátane podkladnej penetrácie, nadstavby na streche, ostení okien a dverí, stropu, stĺpov, fasády, komína) (alt.ekvivalent)</t>
  </si>
  <si>
    <t>Vonkajšia omietka stien Weber - Terranova, marmolit, mramorové zrná, strednozrnná (vrátane podkladnej penetrácie anglických dvorcov a sokla) (alt.ekvivalent)</t>
  </si>
  <si>
    <t>Doteplenie konštrukcie hr. 100 mm, systém XPS STYRODUR 2800 C - BASF, lepený rámovo s prikotvením (dodanie a montáž, vrátane sokla, kompletný zatepľovací systém bez povrchovej úpravy) (alt.ekvivalent)</t>
  </si>
  <si>
    <t>Kontaktný zatepľovací systém hr. 30 mm weber.therm terranova (biely EPS-F), zatĺkacie kotvy (vrátane ostení okien a dverí, anglických dvorcov, komín - zatepliť minerálnou vlnou) (alt.ekvivalent)</t>
  </si>
  <si>
    <t>Kontaktný zatepľovací systém hr. 50 mm weber.therm terranova (biely EPS-F), zatĺkacie kotvy (vrátane nadstavby nad strechou) (alt.ekvivalent)</t>
  </si>
  <si>
    <t>Kontaktný zatepľovací systém hr. 120 mm weber.therm terranova (biely EPS-F), zatĺkacie kotvy (vrátane stĺpov, fasády, v mieste zvodov bleskozvodu počítať s pásom z minerálnej vlny v súlade s STN) (alt.ekvivalent)</t>
  </si>
  <si>
    <t>Kontaktný zatepľovací systém hr. 150 mm weber.therm terranova (biely EPS-F), zatĺkacie kotvy (vrátane očistenia podkladu a penetrácie stropov, dilatácie) (alt.ekvivalent)</t>
  </si>
  <si>
    <t>Adhézny náter WEBER REP ochrana (alt.ekvivalent)</t>
  </si>
  <si>
    <t>Nástreková malta  WEBER REP Vysprávka - cca 10-30  % poškodenia (na steny, stĺpy a stropy) (alt.ekvivalent)</t>
  </si>
  <si>
    <t>Celoplošná penetrácia betonu  WEBER  REP povrch (vrátane očistenia) (alt.ekvivalent)</t>
  </si>
  <si>
    <t>Náter betonu  WEBER TON PUROPLAST (alt.ekvivalent)</t>
  </si>
  <si>
    <t>Impregnačný náter hydrofobizačný SHC (alt.ekvivalent)</t>
  </si>
  <si>
    <t>PREMAC doplnky obrubník záhradný 50x15x5 cm farba sivá (alt.ekvivalent)</t>
  </si>
  <si>
    <t>Profil ochranný rohový s integrovanou sieťovinou na spevnenie zateplenia Terranova, č.29075S (vrátane nadstavba na strechu, ostenia okien a dverí, anglické dvorce, strop, stĺpy, fasáda, sokel) (alt.ekvivalent)</t>
  </si>
  <si>
    <t>Profil soklový pre hr.izolantu 10 cm, s okapovým nosom pre zatepľovací systém Terranova,kód 29148 (alt.ekvivalent)</t>
  </si>
  <si>
    <t>Profil soklový pre hr.izolantu 12 cm, s okapovým nosom pre zatepľovací systém Terranova,kód 29148 (alt.ekvivalent)</t>
  </si>
  <si>
    <t>Stierkové izolácie Aquafin 2K balenie 33,3kg - SCHOMBURG (alt.ekvivalent)</t>
  </si>
  <si>
    <t>Stierkové izolácie ASO Dichtband 2000-výst.páska 12cm, 50m - SCHOMBURG (alt.ekvivalent)</t>
  </si>
  <si>
    <t>FATRAFOL  kotviaca technika - vrut SK-RB Power (alt.ekvivalent)</t>
  </si>
  <si>
    <t>Vedag za studena samolepiace elastomerobitúmenové pásy VEDASTAR modrozelený, hr. 4,0mm (alt.ekvivalent)</t>
  </si>
  <si>
    <t>Vedag VEDAPLAN® hotové detaily, čierne odvetrávací komínok, DN 70/225 (alt.ekvivalent)</t>
  </si>
  <si>
    <t>FATRAFOL  strešná vpusť  - priemer 100mm, dĺ.250mm (s manžetou a kontrola strešnej vpustí kamerou) (alt.ekvivalent)</t>
  </si>
  <si>
    <t>FATRAFOL  kotviaca technika - rozperný nit do betónu (alt.ekvivalent)</t>
  </si>
  <si>
    <t>Dozbrojenie existujúceho rozvádzača DT (D+M)</t>
  </si>
  <si>
    <t>Meranie a regulácia v kotolni - skrinka MaR (D+M)</t>
  </si>
  <si>
    <t>1f zásuvka dvojitá nástenná 230 V, 16 A, IP 44 (D+M)</t>
  </si>
  <si>
    <t>CYKY-J 3x1,5 (D+M)</t>
  </si>
  <si>
    <t>CYKY-J 3x2,5 (D+M)</t>
  </si>
  <si>
    <t>JYTY 2x0,75 (D+M)</t>
  </si>
  <si>
    <t>CYKY-J 5x1,5 (D+M)</t>
  </si>
  <si>
    <t>lišta do 60/40 (D+M)</t>
  </si>
  <si>
    <t>lišta do 20/20 (D+M)</t>
  </si>
  <si>
    <t>svietidlo žiarivkové stropné, EVG, 2x28W, 230 V, IP 20 s clonenou mriežkou (alt.ekvivalent)</t>
  </si>
  <si>
    <t>svietidlo žiarivkové stropné, EVG, 2x28W, 230 V, IP23 (alt.ekvivalent)</t>
  </si>
  <si>
    <t>svietidlo žiarivkové stropné, EVG, 1x28W, 230 V, IP 20 s clonenou mriežkou  (alt.ekvivalent)</t>
  </si>
  <si>
    <t>svietidlo žiarivkové stropné, EVG, 1x28W, 230 V, IP 23 (alt.ekvivalent)</t>
  </si>
  <si>
    <t xml:space="preserve">svietidlo nástenné s LED žiarovkou 9W, 230 V, IP 20 </t>
  </si>
  <si>
    <t xml:space="preserve">svietidlo nástenné s LED žiarovkou 9W, 230 V, IP 23 </t>
  </si>
  <si>
    <t>FeZn o 8/PV21 - zberné vedenie (D+M)</t>
  </si>
  <si>
    <t>FeZn o8 / PV 17-4, zvodové vedenie (D+M)</t>
  </si>
  <si>
    <t>skúšobná svorka SZ  (D+M)</t>
  </si>
  <si>
    <t>Popisný štítok (D+M)</t>
  </si>
  <si>
    <t>izolovaný zberač HVI typ "A" dĺžka vodiča 10m, vč. Upevnenia (alt.ekvivalent) (D+M)</t>
  </si>
  <si>
    <t>zberacia tyč JP20 + kotvenie (D+M)</t>
  </si>
  <si>
    <t>zberacia tyč JP20 + betónový držiak (D+M)</t>
  </si>
  <si>
    <t>typizované svorky SS, SK... (D+M)</t>
  </si>
  <si>
    <t>Izolácia  Trubice  Tubolit 15/20-DG (84)  ARC-0049  Armacell  AZ FLEX (alt.ekvivalent)</t>
  </si>
  <si>
    <t>Izolácia  Trubice  Tubolit 18/30-DG (46)  ARC-0063  Armacell  AZ FLEX (alt.ekvivalent)</t>
  </si>
  <si>
    <t>Izolácia  Trubice  Tubolit 22/30-DG (46)  ARC-0064  Armacell  AZ FLEX (alt.ekvivalent)</t>
  </si>
  <si>
    <t>Izolácia  Trubice  Tubolit 28/30-DG (32)  ARC-0065  Armacell  AZ FLEX (alt.ekvivalent)</t>
  </si>
  <si>
    <t>Izolácia  Trubice  Tubolit 35/30-DG (28)  ARC-0066  Armacell  AZ FLEX (alt.ekvivalent)</t>
  </si>
  <si>
    <t>Izolácia  Trubice  Tubolit 42/30-DG (24)  ARC-0067  Armacell  AZ FLEX (alt.ekvivalent)</t>
  </si>
  <si>
    <t>Izolácia  Trubice  Tubolit 54/30-DG (22)  ARC-0069  Armacell  AZ FLEX (alt.ekvivalent)</t>
  </si>
  <si>
    <t>Izolácia  Trubice  Tubolit 60/30-DG (18)  ARC-0062  Armacell  AZ FLEX (alt.ekvivalent)</t>
  </si>
  <si>
    <t>Izolácia  Trubice  Tubolit 76/20-DG (18)  ARC-0058  Armacell  AZ FLEX (alt.ekvivalent)</t>
  </si>
  <si>
    <t>Izolácia  Trubice  Tubolit 89/20-DG (12)  ARC-0059  Armacell  AZ FLEX (alt.ekvivalent)</t>
  </si>
  <si>
    <t>Horák Weishaupt WG 40N/1-A, ZM-LN, 3/4",  s príslušenstvom pre tlak plynu do 50 kPa (alt.ekvivalent)</t>
  </si>
  <si>
    <t>vŕtaná doska na horák	_x000D_</t>
  </si>
  <si>
    <t>Hydraulický vyrovnávač tlakov Flexbalance 65S_x000D_ (vrátane príslušenstva) (alt.ekvivalent)</t>
  </si>
  <si>
    <t>Čiapkový guľový kohút - Kappenventil 1"_x000D_  (dodanie a montáž) (alt.ekvivalent)</t>
  </si>
  <si>
    <t>Čerpadlo WILO Stratos  50/1-8, (alt.ekvivalent)</t>
  </si>
  <si>
    <t>Potrubie z uhlíkovej ocele pozinkované, rúry Geberit Mapress d15x1,2mm (dodanie a montáž) vrátane potrebného závesného systému, alebo konzol (alt.ekvivalent)</t>
  </si>
  <si>
    <t>Potrubie z uhlíkovej ocele pozinkované, rúry Geberit Mapress d18x1,2mm (dodanie a montáž) vrátane potrebného závesného systému, alebo konzol (alt.ekvivalent)</t>
  </si>
  <si>
    <t>Potrubie z uhlíkovej ocele pozinkované, rúry Geberit Mapress d22x1,5mm (dodanie a montáž) vrátane potrebného závesného systému, alebo konzol (alt.ekvivalent)</t>
  </si>
  <si>
    <t>Potrubie z uhlíkovej ocele pozinkované, rúry Geberit Mapress d28x1,5mm (dodanie a montáž) vrátane potrebného závesného systému, alebo konzol (alt.ekvivalent)</t>
  </si>
  <si>
    <t>Potrubie z uhlíkovej ocele pozinkované, rúry Geberit Mapress d35x1,5mm (dodanie a montáž) vrátane potrebného závesného systému, alebo konzol (alt.ekvivalent)</t>
  </si>
  <si>
    <t>Potrubie z uhlíkovej ocele pozinkované, rúry Geberit Mapress d42x1,5mm (dodanie a montáž) vrátane potrebného závesného systému, alebo konzol (alt.ekvivalent)</t>
  </si>
  <si>
    <t>Potrubie z uhlíkovej ocele pozinkované, rúry Geberit Mapress d54x1,5mm (dodanie a montáž) vrátane potrebného závesného systému, alebo konzol (alt.ekvivalent)</t>
  </si>
  <si>
    <t>DN 65, medziprírubová klapka, montáž na prírubu - druhú tvorí klapka    Herz obj.č.1421902 (alt.ekvivalent)</t>
  </si>
  <si>
    <t>DN 80, medziprírubová klapka, montáž na prírubu - druhú tvorí klapka    Herz obj.č.1421903 (alt.ekvivalent)</t>
  </si>
  <si>
    <t>15 mm, prech. s krúž. s masív. gum. tesnením, mäkké tesnenie, pres. matica G 3/4 Herz obj.č.1627615 (alt.ekvivalent)</t>
  </si>
  <si>
    <t>HERZ - Kombinovaný regulačný a vyvažovací ventil  DN15MFTS-V (alt.ekvivalent)</t>
  </si>
  <si>
    <t>Kombinovaný regulačný_x000D_ a vyvažovací ventil DN20 TS-V (alt.ekvivalent)</t>
  </si>
  <si>
    <t>3/4" ventil STRÖMAX-M, šikmý, regulačný s meracími ventilčekmi    Herz obj.č.1411752 (alt.ekvivalent)</t>
  </si>
  <si>
    <t>Guľový kohút s pákovým ovládačom, PN 50, DN 20    Herz obj.č.1210002 (alt.ekvivalent)</t>
  </si>
  <si>
    <t>1" ventil STRÖMAX-M, šikmý, regulačný s meracími ventilčekmi    Herz obj.č.1411753 (alt.ekvivalent)</t>
  </si>
  <si>
    <t>Guľový kohút s pákovým ovládačom, PN 50, DN 25    Herz obj.č.1210003 (alt.ekvivalent)</t>
  </si>
  <si>
    <t>1 1/4" ventil STRÖMAX-GM, priamy, regulačný s meracími ventilčekmi    Herz obj.č.1421704 (alt.ekvivalent)</t>
  </si>
  <si>
    <t>1 1/2" filter, veľkosť oka sieťoviny 0,4 mm    Herz obj.č.1411105 (alt.ekvivalent)</t>
  </si>
  <si>
    <t>Guľový kohút s pákovým ovládačom, PN 40, DN 40    Herz obj.č.1210005 (alt.ekvivalent)</t>
  </si>
  <si>
    <t>Armatúry závitové - voda  Spätná klapka EURA ťažká  6/4"    IVAR   č.08018112 (alt.ekvivalent)</t>
  </si>
  <si>
    <t>Armatúry závitové - voda  Spätná klapka EURA ťažká  3"    IVAR   č.08018300 (alt.ekvivalent)</t>
  </si>
  <si>
    <t>Vykurovacie telesá doskové KORAD 11K 500x0600 (alt.ekvivalent)</t>
  </si>
  <si>
    <t>Vykurovacie telesá doskové KORAD 11K 600x0400 (alt.ekvivalent)</t>
  </si>
  <si>
    <t>Vykurovacie telesá doskové KORAD 11K 600x0500 (alt.ekvivalent)</t>
  </si>
  <si>
    <t>Vykurovacie telesá doskové KORAD 11K 600x0600 (alt.ekvivalent)</t>
  </si>
  <si>
    <t>Vykurovacie telesá doskové KORAD 11K 600x0800 (alt.ekvivalent)</t>
  </si>
  <si>
    <t>Vykurovacie telesá doskové KORAD 11K 600X1000 (alt.ekvivalent)</t>
  </si>
  <si>
    <t>Vykurovacie telesá doskové KORAD 11K 600X1400 (alt.ekvivalent)</t>
  </si>
  <si>
    <t>Vykurovacie telesá doskové KORAD 11K 900x0600 (alt.ekvivalent)</t>
  </si>
  <si>
    <t>Vykurovacie telesá doskové KORAD 21K 500x0400 (alt.ekvivalent)</t>
  </si>
  <si>
    <t>Vykurovacie telesá doskové KORAD 21K 600x0500 (alt.ekvivalent)</t>
  </si>
  <si>
    <t>Vykurovacie telesá doskové KORAD 21K 600x0600 (alt.ekvivalent)</t>
  </si>
  <si>
    <t>Vykurovacie telesá doskové KORAD 21K 600x0700 (alt.ekvivalent)</t>
  </si>
  <si>
    <t>Vykurovacie telesá doskové KORAD 21K 600x0800 (alt.ekvivalent)</t>
  </si>
  <si>
    <t>Vykurovacie telesá doskové KORAD 21K 600x0900 (alt.ekvivalent)</t>
  </si>
  <si>
    <t>Vykurovacie telesá doskové KORAD 21K 600x1000 (alt.ekvivalent)</t>
  </si>
  <si>
    <t>Vykurovacie telesá doskové KORAD 21K 600x1100 (alt.ekvivalent)</t>
  </si>
  <si>
    <t>Vykurovacie telesá doskové KORAD 21K 600x1200 (alt.ekvivalent)</t>
  </si>
  <si>
    <t>Vykurovacie telesá doskové KORAD 21K 600x1300 (alt.ekvivalent)</t>
  </si>
  <si>
    <t>Vykurovacie telesá doskové KORAD 21K 600x1400 (alt.ekvivalent)</t>
  </si>
  <si>
    <t>Vykurovacie telesá doskové KORAD 21K 900x0400 úzke (alt.ekvivalent)</t>
  </si>
  <si>
    <t>Vykurovacie telesá doskové KORAD 21K 900x1600 (alt.ekvivalent)</t>
  </si>
  <si>
    <t>Vykurovacie telesá doskové KORAD 22K 600x0500 (alt.ekvivalent)</t>
  </si>
  <si>
    <t>Vykurovacie telesá doskové KORAD 22K 600x1000 AAA (alt.ekvivalent)</t>
  </si>
  <si>
    <t>Vykurovacie telesá doskové KORAD 22K 600x1200 AAA (alt.ekvivalent)</t>
  </si>
  <si>
    <t>Vykurovacie telesá doskové KORAD 22K 600x1400 AAA (alt.ekvivalent)</t>
  </si>
  <si>
    <t>Vykurovacie telesá doskové KORAD 22K 600x1600 AAA (alt.ekvivalent)</t>
  </si>
  <si>
    <t>Vykurovacie telesá doskové KORAD 22K 900x1400 (alt.ekvivalent)</t>
  </si>
  <si>
    <t>Vykurovacie telesá doskové KORAD 33K 600x1200 (alt.ekvivalent)</t>
  </si>
  <si>
    <t>Vykurovacie telesá doskové KORAD 33K 900x0400 (alt.ekvivalent)</t>
  </si>
  <si>
    <t>Vykurovacie telesá doskové KORAD 33K 900x1000 (alt.ekvivalent)</t>
  </si>
  <si>
    <t>Armatúry závitové - plyn  Vzorkovací ventil GPL priamy  O 9,8 x 1/2"M    IVAR   č.8107R104P (alt.ekvivalent)</t>
  </si>
  <si>
    <t>Armatúry závitové - plyn  Guľový uzáver plyn - Futurgas, FF motýľ  1/2"    IVAR   č.80010013 (alt.ekvivalent)</t>
  </si>
  <si>
    <t>Guľový uzáver plyn - Futurgas, FF páčka  3/4"    IVAR   č.80010034 (alt.ekvivalent)</t>
  </si>
  <si>
    <t>Vnútorná omietka stien tenkovrstvová Weber - Terranova akrylát-silikónová roztieraná stredozrnná (dodanie a montáž) vrátane začistenia pri rámových konštrukciách okenných a dverných otvorov (alt.ekvivalent)</t>
  </si>
  <si>
    <t>Príprava vonkajšieho podkladu stien Weber - Terranova, podkladný náter weber 700 (vrátane ostení okien a dverí, fasády a sokla) (alt.ekvivalent)</t>
  </si>
  <si>
    <t>Vonkajšia omietka stien tenkovrstvová Weber - Terranova silikónová roztieraná stredozrnná (vrátane ostení okien a dverí, fasády) (alt.ekvivalent)</t>
  </si>
  <si>
    <t>Vonkajšia omietka stien Weber - Terranova, marmolit, mramorové zrná, strednozrnná (vrátane podkladnej penetrácie sokla) (alt.ekvivalent)</t>
  </si>
  <si>
    <t>Doteplenie konštrukcie hr. 100 mm, systém XPS STYRODUR 2800 C - BASF, lepený rámovo s prikotvením  ( vrátane sokla, kompletný zatepľovací systém bez povrchovej úpravy) (alt.ekvivalent)</t>
  </si>
  <si>
    <t>Kontaktný zatepľovací systém hr. 30 mm weber.therm terranova (biely EPS-F), zatĺkacie kotvy (vrátane ostenia okien a dverí, konzoly) (alt.ekvivalent)</t>
  </si>
  <si>
    <t>Kontaktný zatepľovací systém hr. 120 mm weber.therm terranova (biely EPS-F), zatĺkacie kotvy (vrátane fasády a 2 balkónov, stĺpu, v mieste zvodov bleskozvodu počítať s pásom z minerálnej vlny) (alt.ekvivalent)</t>
  </si>
  <si>
    <t>Profil ochranný rohový s integrovanou sieťovinou na spevnenie zateplenia Terranova, č.29075S (vrátane ostenia okien a dverí, fasáda a sokel) (alt.ekvivalent)</t>
  </si>
  <si>
    <t>Profil soklový pre hr.izolantu 12 cm, s okapovým nosom pre zatepľovací systém Terranova,kód 29148 (dodanie a montáž) (alt.ekvivalent)</t>
  </si>
  <si>
    <t>Profil soklový pre hr.izolantu 12 cm pre zatepľovací systém Terranova,kód 29148 (dodanie a montáž) (alt.ekvivalent)</t>
  </si>
  <si>
    <t>Vybúranie drevených rámov okien dvojitých alebo zdvojených, plochy do 4 m2,  -0,05400t (vrátane demontáže medziokenného priestoru vyplneným prefabrikátom z interiéru drevotrieskovou doskou a z exteriéru čiernym skleným panelom) (alt.ekvivalent)</t>
  </si>
  <si>
    <t>FATRAFOL  kotviaca technika - vrut SK-RB Power  (alt.ekvivalent)</t>
  </si>
  <si>
    <t>Dozbrojenie existujúceho rozvádzača (D+M)</t>
  </si>
  <si>
    <t>Meranie a regulácia - skrinka MaR (D+M)</t>
  </si>
  <si>
    <t>svietidlo žiarivkové stropné, EVG, 1x28W, 230 V, IP 20 s clonenou mriežkou (alt.ekvivalent)</t>
  </si>
  <si>
    <t>skúšobná svorka SZ (D+M)</t>
  </si>
  <si>
    <t>ochranný uholník OU + 2x držiak DOU kl3 (D+M)</t>
  </si>
  <si>
    <t>izolovaný zberač HVI typ "A" dĺžka vodiča 10m, vč. upevnenia (alt.ekvivalent) (D+M)</t>
  </si>
  <si>
    <t>zberacia tyč JP20, 2 m, vrátane osadenia (D+M)</t>
  </si>
  <si>
    <t>Spojovacie svorky DJ1, SP1, SK, So (D+M)</t>
  </si>
  <si>
    <t>Zásobník TWS 200 (vrátane príslušenstva) (alt.ekvivalent)</t>
  </si>
  <si>
    <t>Potrubie z uhlíkovej ocele pozinkované, rúry Geberit Mapress d22x1,5mm  (dodanie a montáž) vrátane potrebného závesného systému, alebo konzol (alt.ekvivalent)</t>
  </si>
  <si>
    <t>Potrubie z uhlíkovej ocele pozinkované, rúry Geberit Mapress d28x1,5mm  (dodanie a montáž) vrátane potrebného závesného systému, alebo konzol (alt.ekvivalent)</t>
  </si>
  <si>
    <t>Potrubie z uhlíkovej ocele pozinkované, rúry Geberit Mapress d35x1,5mm  (dodanie a montáž) vrátane potrebného závesného systému, alebo konzol (alt.ekvivalent)</t>
  </si>
  <si>
    <t>Potrubie z uhlíkovej ocele pozinkované, rúry Geberit Mapress d42x1,5mm  (dodanie a montáž) vrátane potrebného závesného systému, alebo konzol (alt.ekvivalent)</t>
  </si>
  <si>
    <t>Guľový kohút s hadicovou prípojkou a vonkajšou maticou 1/2, PN 12,5, DN 15    Herz obj.č.1251201 (alt.ekvivalent)</t>
  </si>
  <si>
    <t>1/2" ventil HERZ-TS-90, priamy, hrdlo x vonkajší závit G 3/4"    Herz obj.č.1772361 (alt.ekvivalent)</t>
  </si>
  <si>
    <t>1/2" spiatočkový ventil HERZ-RL-5, priamy, hrdlo x vonkajší závit G 3/4    Herz obj.č.1392311 (alt.ekvivalent)</t>
  </si>
  <si>
    <t>1/2" spiatočkový ventil HERZ-RL-5, rohový, hrdlo x vonkajší závit G 3/4    Herz obj.č.1392411 (alt.ekvivalent)</t>
  </si>
  <si>
    <t>Guľový kohút s pákovým ovládačom, PN 50, DN 15    Herz obj.č.1210001 (alt.ekvivalent)</t>
  </si>
  <si>
    <t>Guľový kohút s pákovým ovládačom, PN 40, DN 32    Herz obj.č.1210004 (alt.ekvivalent)</t>
  </si>
  <si>
    <t>Montáž vykurovacieho telesa VSŽ P90 dvojradového s odvzdušnením do 2040mm (vrátane závesných systémov a odvzdušňovacích ventilov)</t>
  </si>
  <si>
    <t>Vykurovacie telesá doskové KORAD 21K 600x0400 (alt.ekvivalent)</t>
  </si>
  <si>
    <t>Vykurovacie telesá doskové KORAD 21K 900x0800 (alt.ekvivalent)</t>
  </si>
  <si>
    <t>Vykurovacie telesá doskové KORAD 22K 300x1800 (alt.ekvivalent)</t>
  </si>
  <si>
    <t>Vykurovacie telesá doskové KORAD 22K 600x0800 AAA (alt.ekvivalent)</t>
  </si>
  <si>
    <t>Keramický preklad TermoBRIK KP, šírky 120 mm, výšky 65 mm, dĺžky 1500 mm (dodanie a montáž) (alt.ekvivalent)</t>
  </si>
  <si>
    <t>Príprava vnútorného podkladu stropov Weber - Terranova, podkladný náter weber 700 (vrátane ostenia) (alt.ekvivalent)</t>
  </si>
  <si>
    <t>Vnútorná omietka stropov tenkovrstvová Weber - Terranova, silikónová, weber.pas exclusive, roztieraná strednozrnná (vrátane stropu suterén, podkladnej 2-násobnej penetrácie) (alt.ekvivalent)</t>
  </si>
  <si>
    <t>Vonkajšia omietka stien Weber - Terranova, marmolit, mramorové zrná, strednozrnná (dodanie a montáž, vrátane podkladnej penetrácie sokla) (alt.ekvivalent)</t>
  </si>
  <si>
    <t>Kontaktný zatepľovací systém hr. 30 mm weber.therm terranova (biely EPS-F), zatĺkacie kotvy (vrátane ostení okien a dverí) (alt.ekvivalent)</t>
  </si>
  <si>
    <t>Kontaktný zatepľovací systém hr. 50 mm weber.therm terranova (biely EPS-F), zatĺkacie kotvy (vrátane stropu suterénu) (alt.ekvivalent)</t>
  </si>
  <si>
    <t>Kontaktný zatepľovací systém hr. 120 mm weber.therm terranova (biely EPS-F), zatĺkacie kotvy (vrátane fasády, v mieste zvodov bleskozvodu počítať s pásom z minerálnej vlny) (alt.ekvivalent)</t>
  </si>
  <si>
    <t>Adhézny náter WEBER REP ochrana (dodanie a montáž) (alt.ekvivalent)</t>
  </si>
  <si>
    <t>Nástreková malta  WEBER REP Vysprávka -cca 10-30  %poškodenia (dodanie a montáž) (alt.ekvivalent)</t>
  </si>
  <si>
    <t>Celoplošná penetrácia betonu   WEBER  REP povrch (dodanie a montáž) (alt.ekvivalent)</t>
  </si>
  <si>
    <t>Náter  betonu   WEBER TON PUROPLAST (dodanie a montáž) (alt.ekvivalent)</t>
  </si>
  <si>
    <t>Impregnačný náter hydrofobizačný SHC (dodanie a montáž) (alt.ekvivalent)</t>
  </si>
  <si>
    <t>Profil soklový pre hr.izolantu 10 cm pre zatepľovací systém Terranova,kód 29148 (dodanie a montáž) (alt.ekvivalent)</t>
  </si>
  <si>
    <t>Doplnenie rozvádzač RH (D+M)</t>
  </si>
  <si>
    <t>svietidlo žiarivkové stropné, EVG, 4x14W, 230 V, IP 20 s clonenou mriežkou (alt.ekvivalent)</t>
  </si>
  <si>
    <t>svietidlo žiarivkové stropné, EVG, 1x28W, 230 V, IP 23  (alt.ekvivalent)</t>
  </si>
  <si>
    <t>SYKFY 5x2x0,5 (D+M)</t>
  </si>
  <si>
    <t>dorozumievacie zariadenie s 2x elektrickým zámkom a videotelefónom (D+M)</t>
  </si>
  <si>
    <t>lišta do 80/40 (D+M)</t>
  </si>
  <si>
    <t>FeZn o 8/PV21- zberné vedenie (D+M)</t>
  </si>
  <si>
    <t>Odborná prehliadka, revízna správa a skúška</t>
  </si>
  <si>
    <t>Izolácia  Trubice  Tubolit 110/20-DG (10)  ARC-0060  Armacell  AZ FLEX (alt.ekvivalent)</t>
  </si>
  <si>
    <t>1/2" ventil STRÖMAX-GM, priamy, regulačný s meracími ventilčekmi    Herz obj.č.1421701 (alt.ekvivalent)</t>
  </si>
  <si>
    <t>1 1/4" filter, veľkosť oka sieťoviny 0,4 mm    Herz obj.č.1411104 (alt.ekvivalent)</t>
  </si>
  <si>
    <t>Montáž vykurovacieho telesa VSŽ P90 jednoradového s odvzdušnením do 2040mm (vrátane závesných systémov a odvzdušňovacích ventilov)</t>
  </si>
  <si>
    <t>Vykurovacie telesá doskové KORAD 11K 900x0500 (alt.ekvivalent)</t>
  </si>
  <si>
    <t>Vykurovacie telesá doskové KORAD 11K 900x0700 (alt.ekvivalent)</t>
  </si>
  <si>
    <t>Vykurovacie telesá doskové KORAD 11K 900x1000 (alt.ekvivalent)</t>
  </si>
  <si>
    <t>Vykurovacie telesá doskové KORAD 22K 600x1800 AAA (alt.ekvivalent)</t>
  </si>
  <si>
    <t>Vykurovacie telesá doskové KORAD 22K 900x1200 (alt.ekvivalent)</t>
  </si>
  <si>
    <t>Montáž vykurovacieho telesa VSŽ P90 trojradového s odvzdušnením do 2040mm (vrátane závesných systémov a odvzdušňovacích ventilov)</t>
  </si>
  <si>
    <t>Vykurovacie rebríky  KL 1830.600 (alt.ekvivalent)</t>
  </si>
  <si>
    <t>Murivo výplňové z tvárnic PORFIX hladké hr. 300 NSM 500x250x300 (dodanie a montáž) (alt.ekvivalent)</t>
  </si>
  <si>
    <t>Geotextília netkaná polypropylénová Tatratex PP   200 (alt.ekvivalent)</t>
  </si>
  <si>
    <t>Vnútorná omietka stien tenkovrstvová Weber - Terranova silikónová roztieraná stredozrnná, vrátane podkladnej penetrácie (alt.ekvivalent)</t>
  </si>
  <si>
    <t>Príprava vonkajšieho podkladu stien Weber - Terranova, podkladný náter weber 700 (vrátane ostení okien a dverí, stropov a fasáda, sokel) (alt.ekvivalent)</t>
  </si>
  <si>
    <t>Vonkajšia omietka stien tenkovrstvová Weber - Terranova silikónová roztieraná stredozrnná (vrátane ostení okien a dverí, stropov a fasáda) (alt.ekvivalent)</t>
  </si>
  <si>
    <t>Kontaktný zatepľovací systém hr. 120 mm weber.therm terranova (biely EPS-F), zatĺkacie kotvy (vrátane fasády), pod bleskozvod - zatepliť minerálnou vlnou) (alt.ekvivalent)</t>
  </si>
  <si>
    <t>Kontaktný zatepľovací systém hr. 150 mm weber.therm terranova (biely EPS-F), zatĺkacie kotvy (vrátane ostení dvere a strop) (alt.ekvivalent)</t>
  </si>
  <si>
    <t>Profil ochranný rohový s integrovanou sieťovinou na spevnenie zateplenia Terranova, č.29075S (vrátane ostení okien a dverí, strop, fasáda a sokel) (alt.ekvivalent)</t>
  </si>
  <si>
    <t>Profil soklový pre hr.izolantu 12 cm, s okapovým nosom pre zatepľovací systém Terranova,kód 29148  (alt.ekvivalent)</t>
  </si>
  <si>
    <t>Profil soklový pre hr.izolantu 15 cm pre zatepľovací systém Terranova,kód 29148 (alt.ekvivalent)</t>
  </si>
  <si>
    <t>FATRAFOL  strešná vpusť  - priemer 100mm, dĺ.250mm (s manžetou a kontrola strešnej vpusti kamerou) (alt.ekvivalent)</t>
  </si>
  <si>
    <t>Montáž rozdelovača a zberača</t>
  </si>
  <si>
    <t>Montáž ohrievača vody zásobníkového stojatého kombinovaného do 200 l</t>
  </si>
  <si>
    <t>Zásobník TWS 200 (vrátane príslušenstva)  (alt.ekvivalent)</t>
  </si>
  <si>
    <t>Montáž čerpadlových skupín</t>
  </si>
  <si>
    <t>Montáž závitovej armatúry s 1 závitom do G 1/2</t>
  </si>
  <si>
    <t>Montáž závitovej armatúry s 1 závitom G 3/4</t>
  </si>
  <si>
    <t>15 mm, prech. s krúž. s masív. gum. tesnením, mäkké tesnenie, pres. matica G 3/4 Herz obj.č.1627615  (alt.ekvivalent)</t>
  </si>
  <si>
    <t>Montáž závitovej armatúry s 2 závitmi do G 1/2</t>
  </si>
  <si>
    <t>1/2" termostatický ventil HERZ-TS-90-V, priamy, vonkajší závit G3/4    Herz obj.č.1773367 (alt.ekvivalent)</t>
  </si>
  <si>
    <t>Montáž závitovej armatúry s 2 závitmi G 3/4</t>
  </si>
  <si>
    <t>Montáž závitovej armatúry s 2 závitmi G 1</t>
  </si>
  <si>
    <t>Montáž závitovej armatúry s 2 závitmi G 5/4</t>
  </si>
  <si>
    <t>Vykurovacie telesá doskové KORAD 11K 900x0400 (alt.ekvivalent)</t>
  </si>
  <si>
    <t>Vykurovacie telesá doskové KORAD 22K 300x1200 (alt.ekvivalent)</t>
  </si>
  <si>
    <t>Montáž vykurovacieho telesa rúrkového (vrátane závesných systémov a odvzdušňovacích ventilov)</t>
  </si>
  <si>
    <t>Vykurovacie rebríky  KL 1830.450 (alt.ekvivalent)</t>
  </si>
  <si>
    <t>CYKY-O 3x1,5 (D+M)</t>
  </si>
  <si>
    <t>zvončekové tlačítko 1/0 IP 44 (D+M)</t>
  </si>
  <si>
    <t>1f zásuvka jednoduchá 230 V, 16 A, IP 44 (D+M)</t>
  </si>
  <si>
    <t>krabica rozvodná panelová (D+M)</t>
  </si>
  <si>
    <t>zvonček bytový 8V (D+M)</t>
  </si>
  <si>
    <t>Samonosný preklad PORFIX, šírky 100 mm, výšky 250 mm, dĺžky 1500 mm (dodanie a montáž) (alt.ekvivalent)</t>
  </si>
  <si>
    <t>Priečky PORFIX 500x250x100 hr.100 mm (dodanie a montáž) (alt.ekvivalent)</t>
  </si>
  <si>
    <t>Príprava vnútorného podkladu stien Weber - Terranova, podkladný náter weber 700 (dodanie a montáž) (alt.ekvivalent)</t>
  </si>
  <si>
    <t>Vnútorná omietka stien štuková zo zmesi Weber - Terranova, weber.štuková stierka univerzal (dodanie a montáž) (alt.ekvivalent)</t>
  </si>
  <si>
    <t>Samonivelizačná podl. hmota Weber - Terranova, weber.nivelit, na nasiakavý podklad, vnútorné použitie, hr. 5 mm (dodanie a montáž - vrátane vyrovnania a vyčistenia) (alt.ekvivalent)</t>
  </si>
  <si>
    <t>Izolácie proti zemnej vlhkosti a povrchovej vode AQUAFIN 2K na ploche vodorovnej (dodanie a montáž) (alt.ekvivalent)</t>
  </si>
  <si>
    <t>Izolácia proti zemnej vlhkosti a povrchovej vode AQUAFIN 2K na ploche zvislej (dodanie a montáž) (alt.ekvivalent)</t>
  </si>
  <si>
    <t>SDK stena predsadená KNAUF W623 jednoduchá kca UD a CD dosky GKB tl 12,5 mm (dodanie a montáž) (alt.ekvivalent)</t>
  </si>
  <si>
    <t>SDK kazetový podhľad RIGIPS 600x600 mm hrana A konštrukcia viditeľná Casobianca (dodanie a montáž) (alt.ekvivalent)</t>
  </si>
  <si>
    <t>Dodanie a montáž soklíkov z obkladačiek porovinových do tmelu, rovné 300x80 mm,výška 80 mm, škár. Mapei (alt.ekvivalent)</t>
  </si>
  <si>
    <t>Dlaždice keramické 330x330, škárovačka Schomburg Aso Flex (alt.ekvivalent)</t>
  </si>
  <si>
    <t>Obkladačky keramické 600x300, škárovanie Schomburg ASO Flex (alt.ekvivalent)</t>
  </si>
  <si>
    <t>MIRELON izolácia 15/6" (alt.ekvivalent)</t>
  </si>
  <si>
    <t>Potrubie plasthliníkové ALPEX - DUO 16x2 mm v kotúčoch (dodanie a montáž) (alt.ekvivalent)</t>
  </si>
  <si>
    <t>Montáž armatúry závitovej s jedným závitom, nástenka pre výtokový ventil G 1/2</t>
  </si>
  <si>
    <t>Montáž armatúry závitovej s jedným závitom, nástenka pre batériu G 1/2</t>
  </si>
  <si>
    <t>Montáž ventilu výtok., plavák.,vypúšť.,odvodňov.,kohút.plniaceho,vypúšťacieho PN 0.6, ventilov G 1/2</t>
  </si>
  <si>
    <t>Montáž predstenového systému záchodov do kombinovaných stien (napr.GEBERIT, AlcaPlast)</t>
  </si>
  <si>
    <t>Geberit Duofix Special pre závesné WC a opierky 896x 187x 1.138 obj.č. 111.375.00.5 (WC imobilný) (alt.ekvivalent)</t>
  </si>
  <si>
    <t xml:space="preserve">Montáž záchodu do predstenového systému  </t>
  </si>
  <si>
    <t>Sanitárna keramika  JIKA  OLYMP závesné WC 2064.0 + sedátko pre WC imobilný (alt.ekvivalent)</t>
  </si>
  <si>
    <t>Sanitárna keramika 8.9366.4.007.000.1 tlacidlo PL3 Dual Flush, farba matný chróm (alt.ekvivalent)</t>
  </si>
  <si>
    <t>Sanitárna keramika JIKA 8.1371.4 zdravotné umývadlo MIO 64 cm (WC imobilný + pevné madlo) (alt.ekvivalent)</t>
  </si>
  <si>
    <t>Sanitárna keramika JIKA 8.9034.9.000.000.1 inštalacná súprava pre montáž umývadiel, 1 pár_x000D_ (alt.ekvivalent)</t>
  </si>
  <si>
    <t>Bemeta Help madlo sklopné 60 cm tvaru U, nerez 30110251 (alt.ekvivalent)</t>
  </si>
  <si>
    <t>Bemeta Help madlo podporné 60 cm ľavé, nerez 301102051 (alt.ekvivalent)</t>
  </si>
  <si>
    <t>Montáž zápachovej uzávierky pre zariaďovacie predmety, umývadlová do D 40</t>
  </si>
  <si>
    <t>Sanitárna keramika JIKA 8.9424.6.000.000.1 miesto šetriaci sifón (alt.ekvivalent)</t>
  </si>
  <si>
    <t>1f zásuvka jednoduchá nástenná 230 V, 16 A, IP 44 (D+M)</t>
  </si>
  <si>
    <t>krabica prístrojová do SDK (D+M)</t>
  </si>
  <si>
    <t>krabica s trafom 230V/ 15V FLM 1000 (D+M)</t>
  </si>
  <si>
    <t>tlačítko signálne ťahové FAP 3002 (D+M)</t>
  </si>
  <si>
    <t>bzučiak FIM 1100 (D+M)</t>
  </si>
  <si>
    <t>Montáž závitovej armatúry s 3 závitmi G 5/4</t>
  </si>
  <si>
    <t>Montáž závitovej armatúry s 2 závitmi G 6/4</t>
  </si>
  <si>
    <t>Montáž  závitovej armatúry s 1 závitom do G 1/2</t>
  </si>
  <si>
    <t>Montáž trubíc z PE (vrátane tepelnej izolácie podľa príslušnej normy, vr.prierazov a spätnej úpravy nosnej konštrukcie)</t>
  </si>
  <si>
    <t>Montáž komínového systému (vrátane príslušenstva)</t>
  </si>
  <si>
    <t>Montáž tlakomera radiálneho priemer 63 mm (vrátane príslušenstva)</t>
  </si>
  <si>
    <t>Montáž armatúry závitovej s dvoma závitmi, kohútik priamy,solenoidový ventil G 3/4</t>
  </si>
  <si>
    <t>Montáž armatúry závitovej s dvoma závitmi, kohútik priamy,solenoidový ventil G 1/2</t>
  </si>
  <si>
    <t>Montáž armatúry závit.sjedným závitom, kohútik hadicový a iné plynovodné armatúry G 1/2</t>
  </si>
  <si>
    <t>Montáž teplomer technický s ochranným púzdrom</t>
  </si>
  <si>
    <t>Montáž závitovej armatúry s 2 závitmi G 3</t>
  </si>
  <si>
    <t>Montáž závitovej armatúry s 2 závitmi G 2 1/2</t>
  </si>
  <si>
    <t>Montáž závitovej armatúry s 2 závitmi G 2</t>
  </si>
  <si>
    <t>Montáž armatúry prírubovej s dvomi prírubami PN 0, 6 DN 125</t>
  </si>
  <si>
    <t>Montáž armatúry prírubovej s dvomi prírubami PN 0, 6 DN 80</t>
  </si>
  <si>
    <t>Montáž armatúry prírubovej s dvomi prírubami PN 0, 6 DN 65</t>
  </si>
  <si>
    <t>Montáž čerpadla (do potrubia) obehového špirálového DN 50 (vrátane príslušenstva)</t>
  </si>
  <si>
    <t>Montáž čerpadla (do potrubia) obehového špirálového DN 40 (vrátane príslušenstva)</t>
  </si>
  <si>
    <t>Zásobníkový ohrievač Flamco Duo 500 biely alu_x000D_ (alt.ekvivalent)</t>
  </si>
  <si>
    <t>Montáž ohrievača vody zásobníkového stojatého kombinovaného do PN 2, 5/1,0 objemu 1 000 l (vrátane príslušenstva)</t>
  </si>
  <si>
    <t>Montáž expanzného automatu</t>
  </si>
  <si>
    <t>Montáž horáka na kvapalné a plynné palivá s výkonom do 350 kW</t>
  </si>
  <si>
    <t>Montáž kotla stacionárneho na plyn do 350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</si>
</sst>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.00%"/>
    <numFmt numFmtId="165" formatCode="dd\.mm\.yyyy"/>
    <numFmt numFmtId="166" formatCode="#,##0.000"/>
    <numFmt numFmtId="167" formatCode="#,##0.000;\-#,##0.000"/>
    <numFmt numFmtId="168" formatCode="#,##0.00;\-#,##0.00"/>
    <numFmt numFmtId="169" formatCode="0.000"/>
    <numFmt numFmtId="170" formatCode="0.0"/>
    <numFmt numFmtId="171" formatCode="#,##0.0000"/>
  </numFmts>
  <fonts count="50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464646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2"/>
      <color rgb="FF80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9"/>
      <color rgb="FF0000FF"/>
      <name val="Arial CE"/>
      <family val="2"/>
      <charset val="238"/>
    </font>
    <font>
      <b/>
      <sz val="9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family val="2"/>
    </font>
    <font>
      <sz val="9"/>
      <color theme="2" tint="-0.749992370372631"/>
      <name val="Arial CE"/>
      <family val="2"/>
      <charset val="238"/>
    </font>
    <font>
      <sz val="7"/>
      <color rgb="FF969696"/>
      <name val="Arial CE"/>
      <family val="2"/>
      <charset val="238"/>
    </font>
    <font>
      <sz val="8"/>
      <color rgb="FF7030A0"/>
      <name val="Arial CE"/>
      <family val="2"/>
      <charset val="238"/>
    </font>
    <font>
      <sz val="12"/>
      <color rgb="FFFF0000"/>
      <name val="Arial CE"/>
      <family val="2"/>
    </font>
    <font>
      <sz val="7"/>
      <name val="Arial CE"/>
      <family val="2"/>
      <charset val="238"/>
    </font>
    <font>
      <sz val="9"/>
      <name val="Arial CE"/>
      <family val="2"/>
      <charset val="238"/>
    </font>
    <font>
      <sz val="8"/>
      <color theme="7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indexed="64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2" fillId="3" borderId="0" xfId="0" applyNumberFormat="1" applyFont="1" applyFill="1" applyAlignment="1">
      <alignment vertical="center"/>
    </xf>
    <xf numFmtId="0" fontId="0" fillId="0" borderId="0" xfId="0" applyProtection="1"/>
    <xf numFmtId="0" fontId="2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166" fontId="22" fillId="0" borderId="0" xfId="0" applyNumberFormat="1" applyFont="1" applyAlignment="1"/>
    <xf numFmtId="166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166" fontId="21" fillId="0" borderId="17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vertical="center"/>
    </xf>
    <xf numFmtId="0" fontId="30" fillId="0" borderId="17" xfId="0" applyFont="1" applyBorder="1" applyAlignment="1" applyProtection="1">
      <alignment horizontal="center" vertical="center"/>
      <protection locked="0"/>
    </xf>
    <xf numFmtId="49" fontId="30" fillId="0" borderId="17" xfId="0" applyNumberFormat="1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49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166" fontId="21" fillId="0" borderId="17" xfId="0" applyNumberFormat="1" applyFont="1" applyFill="1" applyBorder="1" applyAlignment="1" applyProtection="1">
      <alignment vertical="center"/>
      <protection locked="0"/>
    </xf>
    <xf numFmtId="4" fontId="21" fillId="0" borderId="17" xfId="0" applyNumberFormat="1" applyFont="1" applyBorder="1" applyAlignment="1" applyProtection="1">
      <alignment vertical="center"/>
      <protection locked="0"/>
    </xf>
    <xf numFmtId="4" fontId="9" fillId="0" borderId="0" xfId="0" applyNumberFormat="1" applyFont="1" applyAlignment="1">
      <alignment vertical="center"/>
    </xf>
    <xf numFmtId="4" fontId="7" fillId="0" borderId="0" xfId="0" applyNumberFormat="1" applyFont="1" applyAlignment="1"/>
    <xf numFmtId="4" fontId="22" fillId="0" borderId="0" xfId="0" applyNumberFormat="1" applyFont="1" applyAlignment="1"/>
    <xf numFmtId="4" fontId="6" fillId="0" borderId="0" xfId="0" applyNumberFormat="1" applyFont="1" applyAlignment="1"/>
    <xf numFmtId="4" fontId="8" fillId="0" borderId="0" xfId="0" applyNumberFormat="1" applyFont="1" applyAlignment="1"/>
    <xf numFmtId="4" fontId="10" fillId="0" borderId="0" xfId="0" applyNumberFormat="1" applyFont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 locked="0"/>
    </xf>
    <xf numFmtId="4" fontId="31" fillId="0" borderId="17" xfId="0" applyNumberFormat="1" applyFont="1" applyBorder="1" applyAlignment="1" applyProtection="1">
      <alignment vertical="center"/>
      <protection locked="0"/>
    </xf>
    <xf numFmtId="4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33" fillId="0" borderId="17" xfId="0" applyFont="1" applyBorder="1" applyAlignment="1" applyProtection="1">
      <alignment horizontal="left" vertical="center" wrapText="1"/>
      <protection locked="0"/>
    </xf>
    <xf numFmtId="4" fontId="35" fillId="0" borderId="17" xfId="0" applyNumberFormat="1" applyFont="1" applyBorder="1" applyAlignment="1" applyProtection="1">
      <alignment vertical="center"/>
      <protection locked="0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4" fontId="21" fillId="0" borderId="19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9" fontId="33" fillId="0" borderId="17" xfId="0" applyNumberFormat="1" applyFont="1" applyBorder="1" applyAlignment="1" applyProtection="1">
      <alignment horizontal="left" vertical="center" wrapText="1"/>
      <protection locked="0"/>
    </xf>
    <xf numFmtId="170" fontId="9" fillId="0" borderId="0" xfId="0" applyNumberFormat="1" applyFont="1" applyAlignment="1">
      <alignment horizontal="left" vertical="center" wrapText="1"/>
    </xf>
    <xf numFmtId="169" fontId="9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3" fillId="0" borderId="17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 vertical="center"/>
    </xf>
    <xf numFmtId="166" fontId="9" fillId="0" borderId="3" xfId="0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21" fillId="0" borderId="20" xfId="0" applyNumberFormat="1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4" fontId="10" fillId="0" borderId="0" xfId="0" applyNumberFormat="1" applyFont="1" applyAlignment="1">
      <alignment vertical="center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4" fontId="21" fillId="0" borderId="17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21" fillId="4" borderId="17" xfId="0" applyFont="1" applyFill="1" applyBorder="1" applyAlignment="1" applyProtection="1">
      <alignment horizontal="left" vertical="center" wrapText="1"/>
      <protection locked="0"/>
    </xf>
    <xf numFmtId="0" fontId="33" fillId="4" borderId="17" xfId="0" applyFont="1" applyFill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 applyProtection="1">
      <alignment vertical="center"/>
      <protection locked="0"/>
    </xf>
    <xf numFmtId="4" fontId="21" fillId="0" borderId="17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2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 locked="0"/>
    </xf>
    <xf numFmtId="4" fontId="9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30" fillId="0" borderId="17" xfId="0" applyNumberFormat="1" applyFont="1" applyFill="1" applyBorder="1" applyAlignment="1" applyProtection="1">
      <alignment vertical="center"/>
      <protection locked="0"/>
    </xf>
    <xf numFmtId="4" fontId="9" fillId="4" borderId="0" xfId="0" applyNumberFormat="1" applyFont="1" applyFill="1" applyAlignment="1">
      <alignment vertical="center"/>
    </xf>
    <xf numFmtId="4" fontId="21" fillId="4" borderId="17" xfId="0" applyNumberFormat="1" applyFont="1" applyFill="1" applyBorder="1" applyAlignment="1" applyProtection="1">
      <alignment vertical="center"/>
      <protection locked="0"/>
    </xf>
    <xf numFmtId="4" fontId="31" fillId="0" borderId="17" xfId="0" applyNumberFormat="1" applyFont="1" applyFill="1" applyBorder="1" applyAlignment="1" applyProtection="1">
      <alignment vertical="center"/>
      <protection locked="0"/>
    </xf>
    <xf numFmtId="43" fontId="9" fillId="0" borderId="0" xfId="2" applyFont="1" applyAlignment="1">
      <alignment vertical="center"/>
    </xf>
    <xf numFmtId="43" fontId="10" fillId="0" borderId="0" xfId="2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8" fillId="0" borderId="0" xfId="0" applyFont="1" applyFill="1" applyAlignment="1"/>
    <xf numFmtId="171" fontId="1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>
      <alignment horizontal="left" vertical="center"/>
    </xf>
    <xf numFmtId="49" fontId="45" fillId="0" borderId="11" xfId="0" applyNumberFormat="1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vertical="center"/>
      <protection locked="0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49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>
      <alignment horizontal="left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8" fillId="0" borderId="17" xfId="0" applyFont="1" applyBorder="1" applyAlignment="1" applyProtection="1">
      <alignment horizontal="center" vertical="center"/>
      <protection locked="0"/>
    </xf>
    <xf numFmtId="49" fontId="48" fillId="0" borderId="17" xfId="0" applyNumberFormat="1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4" fontId="48" fillId="0" borderId="17" xfId="0" applyNumberFormat="1" applyFont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4" fontId="21" fillId="0" borderId="0" xfId="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>
      <alignment vertical="center"/>
    </xf>
    <xf numFmtId="4" fontId="49" fillId="0" borderId="17" xfId="0" applyNumberFormat="1" applyFont="1" applyBorder="1" applyAlignment="1" applyProtection="1">
      <alignment vertical="center"/>
      <protection locked="0"/>
    </xf>
    <xf numFmtId="0" fontId="4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4" fontId="38" fillId="0" borderId="0" xfId="0" applyNumberFormat="1" applyFont="1" applyAlignment="1">
      <alignment vertical="center"/>
    </xf>
    <xf numFmtId="0" fontId="34" fillId="0" borderId="17" xfId="0" applyFont="1" applyFill="1" applyBorder="1" applyAlignment="1" applyProtection="1">
      <alignment horizontal="left" vertical="center" wrapText="1"/>
      <protection locked="0"/>
    </xf>
    <xf numFmtId="0" fontId="48" fillId="0" borderId="17" xfId="0" applyFont="1" applyFill="1" applyBorder="1" applyAlignment="1" applyProtection="1">
      <alignment horizontal="center" vertical="center"/>
      <protection locked="0"/>
    </xf>
    <xf numFmtId="49" fontId="4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7" xfId="0" applyFont="1" applyFill="1" applyBorder="1" applyAlignment="1" applyProtection="1">
      <alignment horizontal="left" vertical="center" wrapText="1"/>
      <protection locked="0"/>
    </xf>
    <xf numFmtId="0" fontId="48" fillId="0" borderId="17" xfId="0" applyFont="1" applyFill="1" applyBorder="1" applyAlignment="1" applyProtection="1">
      <alignment horizontal="center" vertical="center" wrapText="1"/>
      <protection locked="0"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 wrapText="1"/>
    </xf>
    <xf numFmtId="4" fontId="38" fillId="0" borderId="0" xfId="0" applyNumberFormat="1" applyFont="1" applyFill="1" applyAlignment="1">
      <alignment vertical="center"/>
    </xf>
    <xf numFmtId="4" fontId="49" fillId="0" borderId="17" xfId="0" applyNumberFormat="1" applyFont="1" applyFill="1" applyBorder="1" applyAlignment="1" applyProtection="1">
      <alignment vertical="center"/>
      <protection locked="0"/>
    </xf>
    <xf numFmtId="49" fontId="3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right" vertical="center" wrapText="1"/>
    </xf>
    <xf numFmtId="166" fontId="9" fillId="0" borderId="0" xfId="0" applyNumberFormat="1" applyFont="1" applyFill="1" applyAlignment="1">
      <alignment vertical="center"/>
    </xf>
    <xf numFmtId="166" fontId="38" fillId="0" borderId="0" xfId="0" applyNumberFormat="1" applyFont="1" applyFill="1" applyAlignment="1">
      <alignment vertical="center"/>
    </xf>
    <xf numFmtId="0" fontId="41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/>
    </xf>
    <xf numFmtId="0" fontId="46" fillId="0" borderId="17" xfId="0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Fill="1" applyAlignment="1"/>
    <xf numFmtId="0" fontId="21" fillId="0" borderId="19" xfId="0" applyFont="1" applyFill="1" applyBorder="1" applyAlignment="1" applyProtection="1">
      <alignment horizontal="center" vertical="center"/>
      <protection locked="0"/>
    </xf>
    <xf numFmtId="49" fontId="4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4" fontId="21" fillId="0" borderId="19" xfId="0" applyNumberFormat="1" applyFont="1" applyFill="1" applyBorder="1" applyAlignment="1" applyProtection="1">
      <alignment vertical="center"/>
      <protection locked="0"/>
    </xf>
    <xf numFmtId="49" fontId="4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/>
    </xf>
    <xf numFmtId="0" fontId="38" fillId="0" borderId="0" xfId="0" applyFont="1" applyFill="1" applyAlignment="1"/>
    <xf numFmtId="0" fontId="3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/>
    <xf numFmtId="4" fontId="33" fillId="0" borderId="17" xfId="0" applyNumberFormat="1" applyFont="1" applyFill="1" applyBorder="1" applyAlignment="1" applyProtection="1">
      <alignment vertical="center"/>
      <protection locked="0"/>
    </xf>
    <xf numFmtId="1" fontId="3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167" fontId="33" fillId="0" borderId="17" xfId="0" applyNumberFormat="1" applyFont="1" applyFill="1" applyBorder="1" applyAlignment="1" applyProtection="1">
      <alignment horizontal="right" vertical="center"/>
      <protection locked="0"/>
    </xf>
    <xf numFmtId="49" fontId="33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21" fillId="0" borderId="19" xfId="0" applyNumberFormat="1" applyFont="1" applyFill="1" applyBorder="1" applyAlignment="1" applyProtection="1">
      <alignment vertical="center"/>
      <protection locked="0"/>
    </xf>
    <xf numFmtId="168" fontId="33" fillId="0" borderId="17" xfId="0" applyNumberFormat="1" applyFont="1" applyFill="1" applyBorder="1" applyAlignment="1" applyProtection="1">
      <alignment vertical="center"/>
      <protection locked="0"/>
    </xf>
    <xf numFmtId="168" fontId="33" fillId="0" borderId="17" xfId="0" applyNumberFormat="1" applyFont="1" applyFill="1" applyBorder="1" applyAlignment="1" applyProtection="1">
      <alignment horizontal="right" vertical="center"/>
      <protection locked="0"/>
    </xf>
    <xf numFmtId="1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7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Border="1" applyAlignment="1">
      <alignment vertical="center"/>
    </xf>
    <xf numFmtId="4" fontId="48" fillId="4" borderId="17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0" fontId="13" fillId="0" borderId="0" xfId="0" applyFont="1" applyFill="1" applyAlignment="1">
      <alignment vertical="center"/>
    </xf>
    <xf numFmtId="0" fontId="0" fillId="0" borderId="0" xfId="0" applyFill="1" applyAlignment="1"/>
    <xf numFmtId="0" fontId="13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3" borderId="0" xfId="0" applyNumberFormat="1" applyFont="1" applyFill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</cellXfs>
  <cellStyles count="3">
    <cellStyle name="Čiarka" xfId="2" builtinId="3"/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4"/>
  <sheetViews>
    <sheetView showGridLines="0" tabSelected="1" topLeftCell="A42" zoomScale="90" zoomScaleNormal="90" workbookViewId="0">
      <selection activeCell="AW98" sqref="AW98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7.1640625" hidden="1" customWidth="1"/>
    <col min="44" max="44" width="15.6640625" customWidth="1"/>
  </cols>
  <sheetData>
    <row r="1" spans="1:44" x14ac:dyDescent="0.2">
      <c r="A1" s="15" t="s">
        <v>0</v>
      </c>
    </row>
    <row r="2" spans="1:44" ht="36.950000000000003" customHeight="1" x14ac:dyDescent="0.2">
      <c r="AR2" s="345"/>
    </row>
    <row r="3" spans="1:44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</row>
    <row r="4" spans="1:44" ht="24.95" customHeight="1" x14ac:dyDescent="0.2">
      <c r="B4" s="19"/>
      <c r="D4" s="20" t="s">
        <v>4</v>
      </c>
      <c r="AR4" s="19"/>
    </row>
    <row r="5" spans="1:44" ht="12" customHeight="1" x14ac:dyDescent="0.2">
      <c r="B5" s="19"/>
      <c r="D5" s="21" t="s">
        <v>5</v>
      </c>
      <c r="K5" s="352" t="s">
        <v>6</v>
      </c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R5" s="19"/>
    </row>
    <row r="6" spans="1:44" ht="36.950000000000003" customHeight="1" x14ac:dyDescent="0.2">
      <c r="B6" s="19"/>
      <c r="D6" s="23" t="s">
        <v>7</v>
      </c>
      <c r="K6" s="354" t="s">
        <v>8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R6" s="19"/>
    </row>
    <row r="7" spans="1:44" ht="12" customHeight="1" x14ac:dyDescent="0.2">
      <c r="B7" s="19"/>
      <c r="D7" s="24" t="s">
        <v>9</v>
      </c>
      <c r="K7" s="22" t="s">
        <v>1</v>
      </c>
      <c r="AK7" s="24" t="s">
        <v>10</v>
      </c>
      <c r="AN7" s="22" t="s">
        <v>1</v>
      </c>
      <c r="AR7" s="19"/>
    </row>
    <row r="8" spans="1:44" ht="12" customHeight="1" x14ac:dyDescent="0.2">
      <c r="B8" s="19"/>
      <c r="D8" s="24" t="s">
        <v>11</v>
      </c>
      <c r="K8" s="22" t="s">
        <v>12</v>
      </c>
      <c r="AK8" s="24" t="s">
        <v>13</v>
      </c>
      <c r="AN8" s="270">
        <v>44104</v>
      </c>
      <c r="AR8" s="19"/>
    </row>
    <row r="9" spans="1:44" ht="14.45" customHeight="1" x14ac:dyDescent="0.2">
      <c r="B9" s="19"/>
      <c r="AR9" s="19"/>
    </row>
    <row r="10" spans="1:44" ht="12" customHeight="1" x14ac:dyDescent="0.2">
      <c r="B10" s="19"/>
      <c r="D10" s="24" t="s">
        <v>14</v>
      </c>
      <c r="AK10" s="24" t="s">
        <v>15</v>
      </c>
      <c r="AN10" s="22" t="s">
        <v>16</v>
      </c>
      <c r="AR10" s="19"/>
    </row>
    <row r="11" spans="1:44" ht="18.399999999999999" customHeight="1" x14ac:dyDescent="0.2">
      <c r="B11" s="19"/>
      <c r="E11" s="22" t="s">
        <v>17</v>
      </c>
      <c r="AK11" s="24" t="s">
        <v>18</v>
      </c>
      <c r="AN11" s="22"/>
      <c r="AR11" s="19"/>
    </row>
    <row r="12" spans="1:44" ht="6.95" customHeight="1" x14ac:dyDescent="0.2">
      <c r="B12" s="19"/>
      <c r="AR12" s="19"/>
    </row>
    <row r="13" spans="1:44" ht="12" customHeight="1" x14ac:dyDescent="0.2">
      <c r="B13" s="19"/>
      <c r="D13" s="24" t="s">
        <v>19</v>
      </c>
      <c r="AK13" s="24" t="s">
        <v>15</v>
      </c>
      <c r="AN13" s="22" t="s">
        <v>1</v>
      </c>
      <c r="AR13" s="19"/>
    </row>
    <row r="14" spans="1:44" ht="12.75" x14ac:dyDescent="0.2">
      <c r="B14" s="19"/>
      <c r="E14" s="22" t="s">
        <v>20</v>
      </c>
      <c r="AK14" s="24" t="s">
        <v>18</v>
      </c>
      <c r="AN14" s="22" t="s">
        <v>1</v>
      </c>
      <c r="AR14" s="19"/>
    </row>
    <row r="15" spans="1:44" ht="6.95" customHeight="1" x14ac:dyDescent="0.2">
      <c r="B15" s="19"/>
      <c r="AR15" s="19"/>
    </row>
    <row r="16" spans="1:44" ht="12" customHeight="1" x14ac:dyDescent="0.2">
      <c r="B16" s="19"/>
      <c r="D16" s="24" t="s">
        <v>21</v>
      </c>
      <c r="AK16" s="24" t="s">
        <v>15</v>
      </c>
      <c r="AN16" s="22" t="s">
        <v>22</v>
      </c>
      <c r="AR16" s="19"/>
    </row>
    <row r="17" spans="2:44" ht="18.399999999999999" customHeight="1" x14ac:dyDescent="0.2">
      <c r="B17" s="19"/>
      <c r="E17" s="22" t="s">
        <v>23</v>
      </c>
      <c r="AK17" s="24" t="s">
        <v>18</v>
      </c>
      <c r="AN17" s="22" t="s">
        <v>24</v>
      </c>
      <c r="AR17" s="19"/>
    </row>
    <row r="18" spans="2:44" ht="6.95" customHeight="1" x14ac:dyDescent="0.2">
      <c r="B18" s="19"/>
      <c r="AR18" s="19"/>
    </row>
    <row r="19" spans="2:44" ht="12" customHeight="1" x14ac:dyDescent="0.2">
      <c r="B19" s="19"/>
      <c r="D19" s="24" t="s">
        <v>25</v>
      </c>
      <c r="AK19" s="24" t="s">
        <v>15</v>
      </c>
      <c r="AN19" s="22" t="s">
        <v>1</v>
      </c>
      <c r="AR19" s="19"/>
    </row>
    <row r="20" spans="2:44" ht="18.399999999999999" customHeight="1" x14ac:dyDescent="0.2">
      <c r="B20" s="19"/>
      <c r="E20" s="22" t="s">
        <v>20</v>
      </c>
      <c r="AK20" s="24" t="s">
        <v>18</v>
      </c>
      <c r="AN20" s="22" t="s">
        <v>1</v>
      </c>
      <c r="AR20" s="19"/>
    </row>
    <row r="21" spans="2:44" ht="6.95" customHeight="1" x14ac:dyDescent="0.2">
      <c r="B21" s="19"/>
      <c r="AR21" s="19"/>
    </row>
    <row r="22" spans="2:44" ht="12" customHeight="1" x14ac:dyDescent="0.2">
      <c r="B22" s="19"/>
      <c r="D22" s="24" t="s">
        <v>26</v>
      </c>
      <c r="AR22" s="19"/>
    </row>
    <row r="23" spans="2:44" ht="16.5" customHeight="1" x14ac:dyDescent="0.2">
      <c r="B23" s="19"/>
      <c r="E23" s="355" t="s">
        <v>1</v>
      </c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R23" s="19"/>
    </row>
    <row r="24" spans="2:44" ht="6.95" customHeight="1" x14ac:dyDescent="0.2">
      <c r="B24" s="19"/>
      <c r="AR24" s="19"/>
    </row>
    <row r="25" spans="2:44" ht="6.95" customHeight="1" x14ac:dyDescent="0.2">
      <c r="B25" s="19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9"/>
    </row>
    <row r="26" spans="2:44" ht="14.45" customHeight="1" x14ac:dyDescent="0.2">
      <c r="B26" s="19"/>
      <c r="D26" s="27" t="s">
        <v>27</v>
      </c>
      <c r="AK26" s="356"/>
      <c r="AL26" s="353"/>
      <c r="AM26" s="353"/>
      <c r="AN26" s="353"/>
      <c r="AO26" s="353"/>
      <c r="AR26" s="19"/>
    </row>
    <row r="27" spans="2:44" ht="12" x14ac:dyDescent="0.2">
      <c r="B27" s="19"/>
      <c r="E27" s="29" t="s">
        <v>28</v>
      </c>
      <c r="AK27" s="357"/>
      <c r="AL27" s="357"/>
      <c r="AM27" s="357"/>
      <c r="AN27" s="357"/>
      <c r="AO27" s="357"/>
      <c r="AR27" s="19"/>
    </row>
    <row r="28" spans="2:44" s="1" customFormat="1" ht="12" x14ac:dyDescent="0.2">
      <c r="B28" s="30"/>
      <c r="E28" s="29" t="s">
        <v>29</v>
      </c>
      <c r="AK28" s="357"/>
      <c r="AL28" s="357"/>
      <c r="AM28" s="357"/>
      <c r="AN28" s="357"/>
      <c r="AO28" s="357"/>
      <c r="AR28" s="30"/>
    </row>
    <row r="29" spans="2:44" s="1" customFormat="1" ht="14.45" customHeight="1" x14ac:dyDescent="0.2">
      <c r="B29" s="30"/>
      <c r="D29" s="27" t="s">
        <v>30</v>
      </c>
      <c r="AK29" s="356"/>
      <c r="AL29" s="356"/>
      <c r="AM29" s="356"/>
      <c r="AN29" s="356"/>
      <c r="AO29" s="356"/>
      <c r="AR29" s="30"/>
    </row>
    <row r="30" spans="2:44" s="1" customFormat="1" ht="6.95" customHeight="1" x14ac:dyDescent="0.2">
      <c r="B30" s="30"/>
      <c r="AR30" s="30"/>
    </row>
    <row r="31" spans="2:44" s="1" customFormat="1" ht="25.9" customHeight="1" x14ac:dyDescent="0.2">
      <c r="B31" s="30"/>
      <c r="D31" s="31" t="s">
        <v>31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58"/>
      <c r="AL31" s="359"/>
      <c r="AM31" s="359"/>
      <c r="AN31" s="359"/>
      <c r="AO31" s="359"/>
      <c r="AR31" s="30"/>
    </row>
    <row r="32" spans="2:44" s="1" customFormat="1" ht="6.95" customHeight="1" x14ac:dyDescent="0.2">
      <c r="B32" s="30"/>
      <c r="AR32" s="30"/>
    </row>
    <row r="33" spans="2:44" s="1" customFormat="1" ht="12.75" x14ac:dyDescent="0.2">
      <c r="B33" s="30"/>
      <c r="L33" s="360" t="s">
        <v>32</v>
      </c>
      <c r="M33" s="360"/>
      <c r="N33" s="360"/>
      <c r="O33" s="360"/>
      <c r="P33" s="360"/>
      <c r="W33" s="360" t="s">
        <v>33</v>
      </c>
      <c r="X33" s="360"/>
      <c r="Y33" s="360"/>
      <c r="Z33" s="360"/>
      <c r="AA33" s="360"/>
      <c r="AB33" s="360"/>
      <c r="AC33" s="360"/>
      <c r="AD33" s="360"/>
      <c r="AE33" s="360"/>
      <c r="AK33" s="360" t="s">
        <v>34</v>
      </c>
      <c r="AL33" s="360"/>
      <c r="AM33" s="360"/>
      <c r="AN33" s="360"/>
      <c r="AO33" s="360"/>
      <c r="AR33" s="30"/>
    </row>
    <row r="34" spans="2:44" s="2" customFormat="1" ht="14.45" customHeight="1" x14ac:dyDescent="0.2">
      <c r="B34" s="34"/>
      <c r="D34" s="24" t="s">
        <v>35</v>
      </c>
      <c r="F34" s="24" t="s">
        <v>36</v>
      </c>
      <c r="L34" s="361">
        <v>0.2</v>
      </c>
      <c r="M34" s="362"/>
      <c r="N34" s="362"/>
      <c r="O34" s="362"/>
      <c r="P34" s="362"/>
      <c r="W34" s="363"/>
      <c r="X34" s="362"/>
      <c r="Y34" s="362"/>
      <c r="Z34" s="362"/>
      <c r="AA34" s="362"/>
      <c r="AB34" s="362"/>
      <c r="AC34" s="362"/>
      <c r="AD34" s="362"/>
      <c r="AE34" s="362"/>
      <c r="AK34" s="363"/>
      <c r="AL34" s="362"/>
      <c r="AM34" s="362"/>
      <c r="AN34" s="362"/>
      <c r="AO34" s="362"/>
      <c r="AR34" s="34"/>
    </row>
    <row r="35" spans="2:44" s="2" customFormat="1" ht="14.45" customHeight="1" x14ac:dyDescent="0.2">
      <c r="B35" s="34"/>
      <c r="F35" s="24" t="s">
        <v>37</v>
      </c>
      <c r="L35" s="361">
        <v>0.2</v>
      </c>
      <c r="M35" s="362"/>
      <c r="N35" s="362"/>
      <c r="O35" s="362"/>
      <c r="P35" s="362"/>
      <c r="W35" s="363"/>
      <c r="X35" s="362"/>
      <c r="Y35" s="362"/>
      <c r="Z35" s="362"/>
      <c r="AA35" s="362"/>
      <c r="AB35" s="362"/>
      <c r="AC35" s="362"/>
      <c r="AD35" s="362"/>
      <c r="AE35" s="362"/>
      <c r="AK35" s="363"/>
      <c r="AL35" s="362"/>
      <c r="AM35" s="362"/>
      <c r="AN35" s="362"/>
      <c r="AO35" s="362"/>
      <c r="AR35" s="34"/>
    </row>
    <row r="36" spans="2:44" s="2" customFormat="1" ht="14.45" hidden="1" customHeight="1" x14ac:dyDescent="0.2">
      <c r="B36" s="34"/>
      <c r="F36" s="24" t="s">
        <v>38</v>
      </c>
      <c r="L36" s="361">
        <v>0.2</v>
      </c>
      <c r="M36" s="362"/>
      <c r="N36" s="362"/>
      <c r="O36" s="362"/>
      <c r="P36" s="362"/>
      <c r="W36" s="363" t="e">
        <f>ROUND(#REF! + SUM(#REF!), 2)</f>
        <v>#REF!</v>
      </c>
      <c r="X36" s="362"/>
      <c r="Y36" s="362"/>
      <c r="Z36" s="362"/>
      <c r="AA36" s="362"/>
      <c r="AB36" s="362"/>
      <c r="AC36" s="362"/>
      <c r="AD36" s="362"/>
      <c r="AE36" s="362"/>
      <c r="AK36" s="363">
        <v>0</v>
      </c>
      <c r="AL36" s="362"/>
      <c r="AM36" s="362"/>
      <c r="AN36" s="362"/>
      <c r="AO36" s="362"/>
      <c r="AR36" s="34"/>
    </row>
    <row r="37" spans="2:44" s="2" customFormat="1" ht="14.45" hidden="1" customHeight="1" x14ac:dyDescent="0.2">
      <c r="B37" s="34"/>
      <c r="F37" s="24" t="s">
        <v>39</v>
      </c>
      <c r="L37" s="361">
        <v>0.2</v>
      </c>
      <c r="M37" s="362"/>
      <c r="N37" s="362"/>
      <c r="O37" s="362"/>
      <c r="P37" s="362"/>
      <c r="W37" s="363" t="e">
        <f>ROUND(#REF! + SUM(#REF!), 2)</f>
        <v>#REF!</v>
      </c>
      <c r="X37" s="362"/>
      <c r="Y37" s="362"/>
      <c r="Z37" s="362"/>
      <c r="AA37" s="362"/>
      <c r="AB37" s="362"/>
      <c r="AC37" s="362"/>
      <c r="AD37" s="362"/>
      <c r="AE37" s="362"/>
      <c r="AK37" s="363">
        <v>0</v>
      </c>
      <c r="AL37" s="362"/>
      <c r="AM37" s="362"/>
      <c r="AN37" s="362"/>
      <c r="AO37" s="362"/>
      <c r="AR37" s="34"/>
    </row>
    <row r="38" spans="2:44" s="2" customFormat="1" ht="14.45" hidden="1" customHeight="1" x14ac:dyDescent="0.2">
      <c r="B38" s="34"/>
      <c r="F38" s="24" t="s">
        <v>40</v>
      </c>
      <c r="L38" s="361">
        <v>0</v>
      </c>
      <c r="M38" s="362"/>
      <c r="N38" s="362"/>
      <c r="O38" s="362"/>
      <c r="P38" s="362"/>
      <c r="W38" s="363" t="e">
        <f>ROUND(#REF! + SUM(#REF!), 2)</f>
        <v>#REF!</v>
      </c>
      <c r="X38" s="362"/>
      <c r="Y38" s="362"/>
      <c r="Z38" s="362"/>
      <c r="AA38" s="362"/>
      <c r="AB38" s="362"/>
      <c r="AC38" s="362"/>
      <c r="AD38" s="362"/>
      <c r="AE38" s="362"/>
      <c r="AK38" s="363">
        <v>0</v>
      </c>
      <c r="AL38" s="362"/>
      <c r="AM38" s="362"/>
      <c r="AN38" s="362"/>
      <c r="AO38" s="362"/>
      <c r="AR38" s="34"/>
    </row>
    <row r="39" spans="2:44" s="1" customFormat="1" ht="6.95" customHeight="1" x14ac:dyDescent="0.2">
      <c r="B39" s="30"/>
      <c r="AR39" s="30"/>
    </row>
    <row r="40" spans="2:44" s="1" customFormat="1" ht="25.9" customHeight="1" x14ac:dyDescent="0.2">
      <c r="B40" s="30"/>
      <c r="C40" s="35"/>
      <c r="D40" s="36" t="s">
        <v>41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 t="s">
        <v>42</v>
      </c>
      <c r="U40" s="37"/>
      <c r="V40" s="37"/>
      <c r="W40" s="37"/>
      <c r="X40" s="364" t="s">
        <v>43</v>
      </c>
      <c r="Y40" s="365"/>
      <c r="Z40" s="365"/>
      <c r="AA40" s="365"/>
      <c r="AB40" s="365"/>
      <c r="AC40" s="37"/>
      <c r="AD40" s="37"/>
      <c r="AE40" s="37"/>
      <c r="AF40" s="37"/>
      <c r="AG40" s="37"/>
      <c r="AH40" s="37"/>
      <c r="AI40" s="37"/>
      <c r="AJ40" s="37"/>
      <c r="AK40" s="366"/>
      <c r="AL40" s="365"/>
      <c r="AM40" s="365"/>
      <c r="AN40" s="365"/>
      <c r="AO40" s="367"/>
      <c r="AP40" s="35"/>
      <c r="AQ40" s="35"/>
      <c r="AR40" s="30"/>
    </row>
    <row r="41" spans="2:44" s="1" customFormat="1" ht="6.95" customHeight="1" x14ac:dyDescent="0.2">
      <c r="B41" s="30"/>
      <c r="AR41" s="30"/>
    </row>
    <row r="42" spans="2:44" s="1" customFormat="1" ht="14.45" customHeight="1" x14ac:dyDescent="0.2">
      <c r="B42" s="30"/>
      <c r="AR42" s="30"/>
    </row>
    <row r="43" spans="2:44" ht="14.45" customHeight="1" x14ac:dyDescent="0.2">
      <c r="B43" s="19"/>
      <c r="AR43" s="19"/>
    </row>
    <row r="44" spans="2:44" ht="14.45" customHeight="1" x14ac:dyDescent="0.2">
      <c r="B44" s="19"/>
      <c r="AR44" s="19"/>
    </row>
    <row r="45" spans="2:44" ht="14.45" customHeight="1" x14ac:dyDescent="0.2">
      <c r="B45" s="19"/>
      <c r="AR45" s="19"/>
    </row>
    <row r="46" spans="2:44" ht="14.45" customHeight="1" x14ac:dyDescent="0.2">
      <c r="B46" s="19"/>
      <c r="AR46" s="19"/>
    </row>
    <row r="47" spans="2:44" ht="14.45" customHeight="1" x14ac:dyDescent="0.2">
      <c r="B47" s="19"/>
      <c r="AR47" s="19"/>
    </row>
    <row r="48" spans="2:44" ht="14.45" customHeight="1" x14ac:dyDescent="0.2">
      <c r="B48" s="19"/>
      <c r="AR48" s="19"/>
    </row>
    <row r="49" spans="2:44" s="1" customFormat="1" ht="14.45" customHeight="1" x14ac:dyDescent="0.2">
      <c r="B49" s="30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0"/>
    </row>
    <row r="50" spans="2:44" x14ac:dyDescent="0.2">
      <c r="B50" s="19"/>
      <c r="AR50" s="19"/>
    </row>
    <row r="51" spans="2:44" x14ac:dyDescent="0.2">
      <c r="B51" s="19"/>
      <c r="AR51" s="19"/>
    </row>
    <row r="52" spans="2:44" x14ac:dyDescent="0.2">
      <c r="B52" s="19"/>
      <c r="AR52" s="19"/>
    </row>
    <row r="53" spans="2:44" x14ac:dyDescent="0.2">
      <c r="B53" s="19"/>
      <c r="AR53" s="19"/>
    </row>
    <row r="54" spans="2:44" x14ac:dyDescent="0.2">
      <c r="B54" s="19"/>
      <c r="AR54" s="19"/>
    </row>
    <row r="55" spans="2:44" x14ac:dyDescent="0.2">
      <c r="B55" s="19"/>
      <c r="AR55" s="19"/>
    </row>
    <row r="56" spans="2:44" x14ac:dyDescent="0.2">
      <c r="B56" s="19"/>
      <c r="AR56" s="19"/>
    </row>
    <row r="57" spans="2:44" x14ac:dyDescent="0.2">
      <c r="B57" s="19"/>
      <c r="AR57" s="19"/>
    </row>
    <row r="58" spans="2:44" x14ac:dyDescent="0.2">
      <c r="B58" s="19"/>
      <c r="AR58" s="19"/>
    </row>
    <row r="59" spans="2:44" x14ac:dyDescent="0.2">
      <c r="B59" s="19"/>
      <c r="AR59" s="19"/>
    </row>
    <row r="60" spans="2:44" s="1" customFormat="1" ht="12.75" x14ac:dyDescent="0.2">
      <c r="B60" s="30"/>
      <c r="D60" s="41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46</v>
      </c>
      <c r="AI60" s="32"/>
      <c r="AJ60" s="32"/>
      <c r="AK60" s="32"/>
      <c r="AL60" s="32"/>
      <c r="AM60" s="41" t="s">
        <v>47</v>
      </c>
      <c r="AN60" s="32"/>
      <c r="AO60" s="32"/>
      <c r="AR60" s="30"/>
    </row>
    <row r="61" spans="2:44" x14ac:dyDescent="0.2">
      <c r="B61" s="19"/>
      <c r="AR61" s="19"/>
    </row>
    <row r="62" spans="2:44" x14ac:dyDescent="0.2">
      <c r="B62" s="19"/>
      <c r="AR62" s="19"/>
    </row>
    <row r="63" spans="2:44" x14ac:dyDescent="0.2">
      <c r="B63" s="19"/>
      <c r="AR63" s="19"/>
    </row>
    <row r="64" spans="2:44" s="1" customFormat="1" ht="12.75" x14ac:dyDescent="0.2">
      <c r="B64" s="30"/>
      <c r="D64" s="39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49</v>
      </c>
      <c r="AI64" s="40"/>
      <c r="AJ64" s="40"/>
      <c r="AK64" s="40"/>
      <c r="AL64" s="40"/>
      <c r="AM64" s="40"/>
      <c r="AN64" s="40"/>
      <c r="AO64" s="40"/>
      <c r="AR64" s="30"/>
    </row>
    <row r="65" spans="2:44" x14ac:dyDescent="0.2">
      <c r="B65" s="19"/>
      <c r="AR65" s="19"/>
    </row>
    <row r="66" spans="2:44" x14ac:dyDescent="0.2">
      <c r="B66" s="19"/>
      <c r="AR66" s="19"/>
    </row>
    <row r="67" spans="2:44" x14ac:dyDescent="0.2">
      <c r="B67" s="19"/>
      <c r="AR67" s="19"/>
    </row>
    <row r="68" spans="2:44" x14ac:dyDescent="0.2">
      <c r="B68" s="19"/>
      <c r="AR68" s="19"/>
    </row>
    <row r="69" spans="2:44" x14ac:dyDescent="0.2">
      <c r="B69" s="19"/>
      <c r="AR69" s="19"/>
    </row>
    <row r="70" spans="2:44" x14ac:dyDescent="0.2">
      <c r="B70" s="19"/>
      <c r="AR70" s="19"/>
    </row>
    <row r="71" spans="2:44" x14ac:dyDescent="0.2">
      <c r="B71" s="19"/>
      <c r="AR71" s="19"/>
    </row>
    <row r="72" spans="2:44" x14ac:dyDescent="0.2">
      <c r="B72" s="19"/>
      <c r="AR72" s="19"/>
    </row>
    <row r="73" spans="2:44" x14ac:dyDescent="0.2">
      <c r="B73" s="19"/>
      <c r="AR73" s="19"/>
    </row>
    <row r="74" spans="2:44" x14ac:dyDescent="0.2">
      <c r="B74" s="19"/>
      <c r="AR74" s="19"/>
    </row>
    <row r="75" spans="2:44" s="1" customFormat="1" ht="12.75" x14ac:dyDescent="0.2">
      <c r="B75" s="30"/>
      <c r="D75" s="41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46</v>
      </c>
      <c r="AI75" s="32"/>
      <c r="AJ75" s="32"/>
      <c r="AK75" s="32"/>
      <c r="AL75" s="32"/>
      <c r="AM75" s="41" t="s">
        <v>47</v>
      </c>
      <c r="AN75" s="32"/>
      <c r="AO75" s="32"/>
      <c r="AR75" s="30"/>
    </row>
    <row r="76" spans="2:44" s="1" customFormat="1" x14ac:dyDescent="0.2">
      <c r="B76" s="30"/>
      <c r="AR76" s="30"/>
    </row>
    <row r="77" spans="2:44" s="1" customFormat="1" ht="6.9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 x14ac:dyDescent="0.2">
      <c r="B82" s="30"/>
      <c r="C82" s="20" t="s">
        <v>50</v>
      </c>
      <c r="AR82" s="30"/>
    </row>
    <row r="83" spans="2:44" s="1" customFormat="1" ht="6.95" customHeight="1" x14ac:dyDescent="0.2">
      <c r="B83" s="30"/>
      <c r="AR83" s="30"/>
    </row>
    <row r="84" spans="2:44" s="3" customFormat="1" ht="12" customHeight="1" x14ac:dyDescent="0.2">
      <c r="B84" s="46"/>
      <c r="C84" s="24" t="s">
        <v>5</v>
      </c>
      <c r="L84" s="3" t="str">
        <f>K5</f>
        <v>A2014-106-TD-1</v>
      </c>
      <c r="AR84" s="46"/>
    </row>
    <row r="85" spans="2:44" s="4" customFormat="1" ht="36.950000000000003" customHeight="1" x14ac:dyDescent="0.2">
      <c r="B85" s="47"/>
      <c r="C85" s="48" t="s">
        <v>7</v>
      </c>
      <c r="L85" s="349" t="str">
        <f>K6</f>
        <v>Rožňava ORPZ, rekonštrukcia a modernizácia objektu</v>
      </c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50"/>
      <c r="AJ85" s="350"/>
      <c r="AK85" s="350"/>
      <c r="AL85" s="350"/>
      <c r="AM85" s="350"/>
      <c r="AN85" s="350"/>
      <c r="AO85" s="350"/>
      <c r="AR85" s="47"/>
    </row>
    <row r="86" spans="2:44" s="1" customFormat="1" ht="6.95" customHeight="1" x14ac:dyDescent="0.2">
      <c r="B86" s="30"/>
      <c r="AR86" s="30"/>
    </row>
    <row r="87" spans="2:44" s="1" customFormat="1" ht="12" customHeight="1" x14ac:dyDescent="0.2">
      <c r="B87" s="30"/>
      <c r="C87" s="24" t="s">
        <v>11</v>
      </c>
      <c r="L87" s="49" t="str">
        <f>IF(K8="","",K8)</f>
        <v>Rožňava ORPZ</v>
      </c>
      <c r="AI87" s="24" t="s">
        <v>13</v>
      </c>
      <c r="AM87" s="351">
        <f>IF(AN8= "","",AN8)</f>
        <v>44104</v>
      </c>
      <c r="AN87" s="351"/>
      <c r="AR87" s="30"/>
    </row>
    <row r="88" spans="2:44" s="1" customFormat="1" ht="6.95" customHeight="1" x14ac:dyDescent="0.2">
      <c r="B88" s="30"/>
      <c r="AR88" s="30"/>
    </row>
    <row r="89" spans="2:44" s="1" customFormat="1" ht="15.2" customHeight="1" x14ac:dyDescent="0.2">
      <c r="B89" s="30"/>
      <c r="C89" s="24" t="s">
        <v>14</v>
      </c>
      <c r="L89" s="3" t="str">
        <f>IF(E11= "","",E11)</f>
        <v>Ministerstvo vnútra Slovenskej republiky</v>
      </c>
      <c r="AI89" s="24" t="s">
        <v>21</v>
      </c>
      <c r="AM89" s="347" t="str">
        <f>IF(E17="","",E17)</f>
        <v>Aproving s.r.o.</v>
      </c>
      <c r="AN89" s="348"/>
      <c r="AO89" s="348"/>
      <c r="AP89" s="348"/>
      <c r="AR89" s="30"/>
    </row>
    <row r="90" spans="2:44" s="1" customFormat="1" ht="15.2" customHeight="1" x14ac:dyDescent="0.2">
      <c r="B90" s="30"/>
      <c r="C90" s="24" t="s">
        <v>19</v>
      </c>
      <c r="L90" s="3" t="str">
        <f>IF(E14="","",E14)</f>
        <v xml:space="preserve"> </v>
      </c>
      <c r="AI90" s="24" t="s">
        <v>25</v>
      </c>
      <c r="AM90" s="347" t="str">
        <f>IF(E20="","",E20)</f>
        <v xml:space="preserve"> </v>
      </c>
      <c r="AN90" s="348"/>
      <c r="AO90" s="348"/>
      <c r="AP90" s="348"/>
      <c r="AR90" s="30"/>
    </row>
    <row r="91" spans="2:44" s="1" customFormat="1" ht="10.9" customHeight="1" x14ac:dyDescent="0.2">
      <c r="B91" s="30"/>
      <c r="AR91" s="30"/>
    </row>
    <row r="92" spans="2:44" s="1" customFormat="1" ht="29.25" customHeight="1" x14ac:dyDescent="0.2">
      <c r="B92" s="30"/>
      <c r="C92" s="376" t="s">
        <v>51</v>
      </c>
      <c r="D92" s="377"/>
      <c r="E92" s="377"/>
      <c r="F92" s="377"/>
      <c r="G92" s="377"/>
      <c r="H92" s="52"/>
      <c r="I92" s="378" t="s">
        <v>52</v>
      </c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80" t="s">
        <v>53</v>
      </c>
      <c r="AH92" s="377"/>
      <c r="AI92" s="377"/>
      <c r="AJ92" s="377"/>
      <c r="AK92" s="377"/>
      <c r="AL92" s="377"/>
      <c r="AM92" s="377"/>
      <c r="AN92" s="378" t="s">
        <v>54</v>
      </c>
      <c r="AO92" s="377"/>
      <c r="AP92" s="379"/>
      <c r="AQ92" s="53"/>
      <c r="AR92" s="30"/>
    </row>
    <row r="93" spans="2:44" s="1" customFormat="1" ht="10.9" customHeight="1" x14ac:dyDescent="0.2">
      <c r="B93" s="30"/>
      <c r="AR93" s="30"/>
    </row>
    <row r="94" spans="2:44" s="5" customFormat="1" ht="32.450000000000003" customHeight="1" x14ac:dyDescent="0.2">
      <c r="B94" s="54"/>
      <c r="C94" s="55" t="s">
        <v>56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375"/>
      <c r="AH94" s="375"/>
      <c r="AI94" s="375"/>
      <c r="AJ94" s="375"/>
      <c r="AK94" s="375"/>
      <c r="AL94" s="375"/>
      <c r="AM94" s="375"/>
      <c r="AN94" s="370"/>
      <c r="AO94" s="370"/>
      <c r="AP94" s="370"/>
      <c r="AQ94" s="58"/>
      <c r="AR94" s="174"/>
    </row>
    <row r="95" spans="2:44" s="6" customFormat="1" ht="16.5" customHeight="1" x14ac:dyDescent="0.2">
      <c r="B95" s="59"/>
      <c r="C95" s="60"/>
      <c r="D95" s="373" t="s">
        <v>59</v>
      </c>
      <c r="E95" s="373"/>
      <c r="F95" s="373"/>
      <c r="G95" s="373"/>
      <c r="H95" s="373"/>
      <c r="I95" s="61"/>
      <c r="J95" s="373" t="s">
        <v>60</v>
      </c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4"/>
      <c r="AH95" s="369"/>
      <c r="AI95" s="369"/>
      <c r="AJ95" s="369"/>
      <c r="AK95" s="369"/>
      <c r="AL95" s="369"/>
      <c r="AM95" s="369"/>
      <c r="AN95" s="369"/>
      <c r="AO95" s="369"/>
      <c r="AP95" s="369"/>
      <c r="AQ95" s="62"/>
      <c r="AR95" s="59"/>
    </row>
    <row r="96" spans="2:44" s="3" customFormat="1" ht="16.5" customHeight="1" x14ac:dyDescent="0.2">
      <c r="B96" s="46"/>
      <c r="C96" s="9"/>
      <c r="D96" s="9"/>
      <c r="E96" s="372" t="s">
        <v>62</v>
      </c>
      <c r="F96" s="372"/>
      <c r="G96" s="372"/>
      <c r="H96" s="372"/>
      <c r="I96" s="372"/>
      <c r="J96" s="9"/>
      <c r="K96" s="372" t="s">
        <v>63</v>
      </c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81"/>
      <c r="AH96" s="368"/>
      <c r="AI96" s="368"/>
      <c r="AJ96" s="368"/>
      <c r="AK96" s="368"/>
      <c r="AL96" s="368"/>
      <c r="AM96" s="368"/>
      <c r="AN96" s="368"/>
      <c r="AO96" s="368"/>
      <c r="AP96" s="368"/>
      <c r="AQ96" s="63"/>
      <c r="AR96" s="46"/>
    </row>
    <row r="97" spans="1:44" s="3" customFormat="1" ht="16.5" customHeight="1" x14ac:dyDescent="0.2">
      <c r="A97" s="64" t="s">
        <v>65</v>
      </c>
      <c r="B97" s="46"/>
      <c r="C97" s="9"/>
      <c r="D97" s="9"/>
      <c r="E97" s="9"/>
      <c r="F97" s="372" t="s">
        <v>66</v>
      </c>
      <c r="G97" s="372"/>
      <c r="H97" s="372"/>
      <c r="I97" s="372"/>
      <c r="J97" s="372"/>
      <c r="K97" s="9"/>
      <c r="L97" s="372" t="s">
        <v>67</v>
      </c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68"/>
      <c r="AH97" s="368"/>
      <c r="AI97" s="368"/>
      <c r="AJ97" s="368"/>
      <c r="AK97" s="368"/>
      <c r="AL97" s="368"/>
      <c r="AM97" s="368"/>
      <c r="AN97" s="368"/>
      <c r="AO97" s="368"/>
      <c r="AP97" s="368"/>
      <c r="AQ97" s="63"/>
      <c r="AR97" s="46"/>
    </row>
    <row r="98" spans="1:44" s="3" customFormat="1" ht="25.5" customHeight="1" x14ac:dyDescent="0.2">
      <c r="A98" s="64" t="s">
        <v>65</v>
      </c>
      <c r="B98" s="46"/>
      <c r="C98" s="9"/>
      <c r="D98" s="9"/>
      <c r="E98" s="9"/>
      <c r="F98" s="372" t="s">
        <v>69</v>
      </c>
      <c r="G98" s="372"/>
      <c r="H98" s="372"/>
      <c r="I98" s="372"/>
      <c r="J98" s="372"/>
      <c r="K98" s="9"/>
      <c r="L98" s="372" t="s">
        <v>70</v>
      </c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68"/>
      <c r="AH98" s="368"/>
      <c r="AI98" s="368"/>
      <c r="AJ98" s="368"/>
      <c r="AK98" s="368"/>
      <c r="AL98" s="368"/>
      <c r="AM98" s="368"/>
      <c r="AN98" s="368"/>
      <c r="AO98" s="368"/>
      <c r="AP98" s="368"/>
      <c r="AQ98" s="63"/>
      <c r="AR98" s="46"/>
    </row>
    <row r="99" spans="1:44" s="3" customFormat="1" ht="16.5" customHeight="1" x14ac:dyDescent="0.2">
      <c r="A99" s="64" t="s">
        <v>65</v>
      </c>
      <c r="B99" s="46"/>
      <c r="C99" s="9"/>
      <c r="D99" s="9"/>
      <c r="E99" s="9"/>
      <c r="F99" s="372" t="s">
        <v>71</v>
      </c>
      <c r="G99" s="372"/>
      <c r="H99" s="372"/>
      <c r="I99" s="372"/>
      <c r="J99" s="372"/>
      <c r="K99" s="9"/>
      <c r="L99" s="372" t="s">
        <v>72</v>
      </c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2"/>
      <c r="AC99" s="372"/>
      <c r="AD99" s="372"/>
      <c r="AE99" s="372"/>
      <c r="AF99" s="372"/>
      <c r="AG99" s="368"/>
      <c r="AH99" s="368"/>
      <c r="AI99" s="368"/>
      <c r="AJ99" s="368"/>
      <c r="AK99" s="368"/>
      <c r="AL99" s="368"/>
      <c r="AM99" s="368"/>
      <c r="AN99" s="368"/>
      <c r="AO99" s="368"/>
      <c r="AP99" s="368"/>
      <c r="AQ99" s="63"/>
      <c r="AR99" s="46"/>
    </row>
    <row r="100" spans="1:44" s="3" customFormat="1" ht="16.5" customHeight="1" x14ac:dyDescent="0.2">
      <c r="A100" s="64" t="s">
        <v>65</v>
      </c>
      <c r="B100" s="46"/>
      <c r="C100" s="9"/>
      <c r="D100" s="9"/>
      <c r="E100" s="9"/>
      <c r="F100" s="372" t="s">
        <v>73</v>
      </c>
      <c r="G100" s="372"/>
      <c r="H100" s="372"/>
      <c r="I100" s="372"/>
      <c r="J100" s="372"/>
      <c r="K100" s="9"/>
      <c r="L100" s="372" t="s">
        <v>74</v>
      </c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68"/>
      <c r="AH100" s="368"/>
      <c r="AI100" s="368"/>
      <c r="AJ100" s="368"/>
      <c r="AK100" s="368"/>
      <c r="AL100" s="368"/>
      <c r="AM100" s="368"/>
      <c r="AN100" s="368"/>
      <c r="AO100" s="368"/>
      <c r="AP100" s="368"/>
      <c r="AQ100" s="63"/>
      <c r="AR100" s="46"/>
    </row>
    <row r="101" spans="1:44" s="3" customFormat="1" ht="16.5" customHeight="1" x14ac:dyDescent="0.2">
      <c r="B101" s="46"/>
      <c r="C101" s="9"/>
      <c r="D101" s="9"/>
      <c r="E101" s="372" t="s">
        <v>75</v>
      </c>
      <c r="F101" s="372"/>
      <c r="G101" s="372"/>
      <c r="H101" s="372"/>
      <c r="I101" s="372"/>
      <c r="J101" s="9"/>
      <c r="K101" s="372" t="s">
        <v>76</v>
      </c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81"/>
      <c r="AH101" s="368"/>
      <c r="AI101" s="368"/>
      <c r="AJ101" s="368"/>
      <c r="AK101" s="368"/>
      <c r="AL101" s="368"/>
      <c r="AM101" s="368"/>
      <c r="AN101" s="368"/>
      <c r="AO101" s="368"/>
      <c r="AP101" s="368"/>
      <c r="AQ101" s="63"/>
      <c r="AR101" s="46"/>
    </row>
    <row r="102" spans="1:44" s="3" customFormat="1" ht="16.5" customHeight="1" x14ac:dyDescent="0.2">
      <c r="A102" s="64" t="s">
        <v>65</v>
      </c>
      <c r="B102" s="46"/>
      <c r="C102" s="9"/>
      <c r="D102" s="9"/>
      <c r="E102" s="9"/>
      <c r="F102" s="372" t="s">
        <v>77</v>
      </c>
      <c r="G102" s="372"/>
      <c r="H102" s="372"/>
      <c r="I102" s="372"/>
      <c r="J102" s="372"/>
      <c r="K102" s="9"/>
      <c r="L102" s="372" t="s">
        <v>67</v>
      </c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68"/>
      <c r="AH102" s="368"/>
      <c r="AI102" s="368"/>
      <c r="AJ102" s="368"/>
      <c r="AK102" s="368"/>
      <c r="AL102" s="368"/>
      <c r="AM102" s="368"/>
      <c r="AN102" s="368"/>
      <c r="AO102" s="368"/>
      <c r="AP102" s="368"/>
      <c r="AQ102" s="63"/>
      <c r="AR102" s="46"/>
    </row>
    <row r="103" spans="1:44" s="3" customFormat="1" ht="25.5" customHeight="1" x14ac:dyDescent="0.2">
      <c r="A103" s="64" t="s">
        <v>65</v>
      </c>
      <c r="B103" s="46"/>
      <c r="C103" s="9"/>
      <c r="D103" s="9"/>
      <c r="E103" s="9"/>
      <c r="F103" s="372" t="s">
        <v>78</v>
      </c>
      <c r="G103" s="372"/>
      <c r="H103" s="372"/>
      <c r="I103" s="372"/>
      <c r="J103" s="372"/>
      <c r="K103" s="9"/>
      <c r="L103" s="372" t="s">
        <v>70</v>
      </c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68"/>
      <c r="AH103" s="368"/>
      <c r="AI103" s="368"/>
      <c r="AJ103" s="368"/>
      <c r="AK103" s="368"/>
      <c r="AL103" s="368"/>
      <c r="AM103" s="368"/>
      <c r="AN103" s="368"/>
      <c r="AO103" s="368"/>
      <c r="AP103" s="368"/>
      <c r="AQ103" s="63"/>
      <c r="AR103" s="46"/>
    </row>
    <row r="104" spans="1:44" s="3" customFormat="1" ht="16.5" customHeight="1" x14ac:dyDescent="0.2">
      <c r="A104" s="64" t="s">
        <v>65</v>
      </c>
      <c r="B104" s="46"/>
      <c r="C104" s="9"/>
      <c r="D104" s="9"/>
      <c r="E104" s="9"/>
      <c r="F104" s="372" t="s">
        <v>80</v>
      </c>
      <c r="G104" s="372"/>
      <c r="H104" s="372"/>
      <c r="I104" s="372"/>
      <c r="J104" s="372"/>
      <c r="K104" s="9"/>
      <c r="L104" s="372" t="s">
        <v>72</v>
      </c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68"/>
      <c r="AH104" s="368"/>
      <c r="AI104" s="368"/>
      <c r="AJ104" s="368"/>
      <c r="AK104" s="368"/>
      <c r="AL104" s="368"/>
      <c r="AM104" s="368"/>
      <c r="AN104" s="368"/>
      <c r="AO104" s="368"/>
      <c r="AP104" s="368"/>
      <c r="AQ104" s="63"/>
      <c r="AR104" s="46"/>
    </row>
    <row r="105" spans="1:44" s="3" customFormat="1" ht="16.5" customHeight="1" x14ac:dyDescent="0.2">
      <c r="B105" s="46"/>
      <c r="C105" s="9"/>
      <c r="D105" s="9"/>
      <c r="E105" s="372" t="s">
        <v>81</v>
      </c>
      <c r="F105" s="372"/>
      <c r="G105" s="372"/>
      <c r="H105" s="372"/>
      <c r="I105" s="372"/>
      <c r="J105" s="9"/>
      <c r="K105" s="372" t="s">
        <v>82</v>
      </c>
      <c r="L105" s="372"/>
      <c r="M105" s="372"/>
      <c r="N105" s="372"/>
      <c r="O105" s="372"/>
      <c r="P105" s="372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81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63"/>
      <c r="AR105" s="46"/>
    </row>
    <row r="106" spans="1:44" s="3" customFormat="1" ht="16.5" customHeight="1" x14ac:dyDescent="0.2">
      <c r="A106" s="64" t="s">
        <v>65</v>
      </c>
      <c r="B106" s="46"/>
      <c r="C106" s="9"/>
      <c r="D106" s="9"/>
      <c r="E106" s="9"/>
      <c r="F106" s="372" t="s">
        <v>83</v>
      </c>
      <c r="G106" s="372"/>
      <c r="H106" s="372"/>
      <c r="I106" s="372"/>
      <c r="J106" s="372"/>
      <c r="K106" s="9"/>
      <c r="L106" s="372" t="s">
        <v>67</v>
      </c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68"/>
      <c r="AH106" s="368"/>
      <c r="AI106" s="368"/>
      <c r="AJ106" s="368"/>
      <c r="AK106" s="368"/>
      <c r="AL106" s="368"/>
      <c r="AM106" s="368"/>
      <c r="AN106" s="368"/>
      <c r="AO106" s="368"/>
      <c r="AP106" s="368"/>
      <c r="AQ106" s="63"/>
      <c r="AR106" s="46"/>
    </row>
    <row r="107" spans="1:44" s="3" customFormat="1" ht="25.5" customHeight="1" x14ac:dyDescent="0.2">
      <c r="A107" s="64" t="s">
        <v>65</v>
      </c>
      <c r="B107" s="46"/>
      <c r="C107" s="9"/>
      <c r="D107" s="9"/>
      <c r="E107" s="9"/>
      <c r="F107" s="372" t="s">
        <v>84</v>
      </c>
      <c r="G107" s="372"/>
      <c r="H107" s="372"/>
      <c r="I107" s="372"/>
      <c r="J107" s="372"/>
      <c r="K107" s="9"/>
      <c r="L107" s="372" t="s">
        <v>70</v>
      </c>
      <c r="M107" s="372"/>
      <c r="N107" s="372"/>
      <c r="O107" s="372"/>
      <c r="P107" s="372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68"/>
      <c r="AH107" s="368"/>
      <c r="AI107" s="368"/>
      <c r="AJ107" s="368"/>
      <c r="AK107" s="368"/>
      <c r="AL107" s="368"/>
      <c r="AM107" s="368"/>
      <c r="AN107" s="368"/>
      <c r="AO107" s="368"/>
      <c r="AP107" s="368"/>
      <c r="AQ107" s="63"/>
      <c r="AR107" s="46"/>
    </row>
    <row r="108" spans="1:44" s="3" customFormat="1" ht="16.5" customHeight="1" x14ac:dyDescent="0.2">
      <c r="A108" s="64" t="s">
        <v>65</v>
      </c>
      <c r="B108" s="46"/>
      <c r="C108" s="9"/>
      <c r="D108" s="9"/>
      <c r="E108" s="9"/>
      <c r="F108" s="372" t="s">
        <v>85</v>
      </c>
      <c r="G108" s="372"/>
      <c r="H108" s="372"/>
      <c r="I108" s="372"/>
      <c r="J108" s="372"/>
      <c r="K108" s="9"/>
      <c r="L108" s="372" t="s">
        <v>72</v>
      </c>
      <c r="M108" s="372"/>
      <c r="N108" s="372"/>
      <c r="O108" s="372"/>
      <c r="P108" s="372"/>
      <c r="Q108" s="372"/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68"/>
      <c r="AH108" s="368"/>
      <c r="AI108" s="368"/>
      <c r="AJ108" s="368"/>
      <c r="AK108" s="368"/>
      <c r="AL108" s="368"/>
      <c r="AM108" s="368"/>
      <c r="AN108" s="368"/>
      <c r="AO108" s="368"/>
      <c r="AP108" s="368"/>
      <c r="AQ108" s="63"/>
      <c r="AR108" s="46"/>
    </row>
    <row r="109" spans="1:44" s="3" customFormat="1" ht="16.5" customHeight="1" x14ac:dyDescent="0.2">
      <c r="B109" s="46"/>
      <c r="C109" s="9"/>
      <c r="D109" s="9"/>
      <c r="E109" s="372" t="s">
        <v>86</v>
      </c>
      <c r="F109" s="372"/>
      <c r="G109" s="372"/>
      <c r="H109" s="372"/>
      <c r="I109" s="372"/>
      <c r="J109" s="9"/>
      <c r="K109" s="372" t="s">
        <v>87</v>
      </c>
      <c r="L109" s="372"/>
      <c r="M109" s="372"/>
      <c r="N109" s="372"/>
      <c r="O109" s="372"/>
      <c r="P109" s="372"/>
      <c r="Q109" s="372"/>
      <c r="R109" s="372"/>
      <c r="S109" s="372"/>
      <c r="T109" s="372"/>
      <c r="U109" s="372"/>
      <c r="V109" s="372"/>
      <c r="W109" s="372"/>
      <c r="X109" s="372"/>
      <c r="Y109" s="372"/>
      <c r="Z109" s="372"/>
      <c r="AA109" s="372"/>
      <c r="AB109" s="372"/>
      <c r="AC109" s="372"/>
      <c r="AD109" s="372"/>
      <c r="AE109" s="372"/>
      <c r="AF109" s="372"/>
      <c r="AG109" s="381"/>
      <c r="AH109" s="368"/>
      <c r="AI109" s="368"/>
      <c r="AJ109" s="368"/>
      <c r="AK109" s="368"/>
      <c r="AL109" s="368"/>
      <c r="AM109" s="368"/>
      <c r="AN109" s="368"/>
      <c r="AO109" s="368"/>
      <c r="AP109" s="368"/>
      <c r="AQ109" s="63"/>
      <c r="AR109" s="46"/>
    </row>
    <row r="110" spans="1:44" s="3" customFormat="1" ht="16.5" customHeight="1" x14ac:dyDescent="0.2">
      <c r="A110" s="64" t="s">
        <v>65</v>
      </c>
      <c r="B110" s="46"/>
      <c r="C110" s="9"/>
      <c r="D110" s="9"/>
      <c r="E110" s="9"/>
      <c r="F110" s="372" t="s">
        <v>88</v>
      </c>
      <c r="G110" s="372"/>
      <c r="H110" s="372"/>
      <c r="I110" s="372"/>
      <c r="J110" s="372"/>
      <c r="K110" s="9"/>
      <c r="L110" s="372" t="s">
        <v>67</v>
      </c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68"/>
      <c r="AH110" s="368"/>
      <c r="AI110" s="368"/>
      <c r="AJ110" s="368"/>
      <c r="AK110" s="368"/>
      <c r="AL110" s="368"/>
      <c r="AM110" s="368"/>
      <c r="AN110" s="368"/>
      <c r="AO110" s="368"/>
      <c r="AP110" s="368"/>
      <c r="AQ110" s="63"/>
      <c r="AR110" s="46"/>
    </row>
    <row r="111" spans="1:44" s="3" customFormat="1" ht="25.5" customHeight="1" x14ac:dyDescent="0.2">
      <c r="A111" s="64" t="s">
        <v>65</v>
      </c>
      <c r="B111" s="46"/>
      <c r="C111" s="9"/>
      <c r="D111" s="9"/>
      <c r="E111" s="9"/>
      <c r="F111" s="372" t="s">
        <v>89</v>
      </c>
      <c r="G111" s="372"/>
      <c r="H111" s="372"/>
      <c r="I111" s="372"/>
      <c r="J111" s="372"/>
      <c r="K111" s="9"/>
      <c r="L111" s="372" t="s">
        <v>70</v>
      </c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2"/>
      <c r="AF111" s="372"/>
      <c r="AG111" s="368"/>
      <c r="AH111" s="368"/>
      <c r="AI111" s="368"/>
      <c r="AJ111" s="368"/>
      <c r="AK111" s="368"/>
      <c r="AL111" s="368"/>
      <c r="AM111" s="368"/>
      <c r="AN111" s="368"/>
      <c r="AO111" s="368"/>
      <c r="AP111" s="368"/>
      <c r="AQ111" s="63"/>
      <c r="AR111" s="46"/>
    </row>
    <row r="112" spans="1:44" s="3" customFormat="1" ht="16.5" customHeight="1" x14ac:dyDescent="0.2">
      <c r="A112" s="64" t="s">
        <v>65</v>
      </c>
      <c r="B112" s="46"/>
      <c r="C112" s="9"/>
      <c r="D112" s="9"/>
      <c r="E112" s="9"/>
      <c r="F112" s="372" t="s">
        <v>90</v>
      </c>
      <c r="G112" s="372"/>
      <c r="H112" s="372"/>
      <c r="I112" s="372"/>
      <c r="J112" s="372"/>
      <c r="K112" s="9"/>
      <c r="L112" s="372" t="s">
        <v>72</v>
      </c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  <c r="AB112" s="372"/>
      <c r="AC112" s="372"/>
      <c r="AD112" s="372"/>
      <c r="AE112" s="372"/>
      <c r="AF112" s="372"/>
      <c r="AG112" s="368"/>
      <c r="AH112" s="368"/>
      <c r="AI112" s="368"/>
      <c r="AJ112" s="368"/>
      <c r="AK112" s="368"/>
      <c r="AL112" s="368"/>
      <c r="AM112" s="368"/>
      <c r="AN112" s="368"/>
      <c r="AO112" s="368"/>
      <c r="AP112" s="368"/>
      <c r="AQ112" s="63"/>
      <c r="AR112" s="46"/>
    </row>
    <row r="113" spans="1:44" s="6" customFormat="1" ht="16.5" customHeight="1" x14ac:dyDescent="0.2">
      <c r="B113" s="59"/>
      <c r="C113" s="60"/>
      <c r="D113" s="373" t="s">
        <v>91</v>
      </c>
      <c r="E113" s="373"/>
      <c r="F113" s="373"/>
      <c r="G113" s="373"/>
      <c r="H113" s="373"/>
      <c r="I113" s="61"/>
      <c r="J113" s="373" t="s">
        <v>92</v>
      </c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4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62"/>
      <c r="AR113" s="59"/>
    </row>
    <row r="114" spans="1:44" s="3" customFormat="1" ht="16.5" customHeight="1" x14ac:dyDescent="0.2">
      <c r="A114" s="64" t="s">
        <v>65</v>
      </c>
      <c r="B114" s="46"/>
      <c r="C114" s="9"/>
      <c r="D114" s="9"/>
      <c r="E114" s="372" t="s">
        <v>93</v>
      </c>
      <c r="F114" s="372"/>
      <c r="G114" s="372"/>
      <c r="H114" s="372"/>
      <c r="I114" s="372"/>
      <c r="J114" s="9"/>
      <c r="K114" s="372" t="s">
        <v>94</v>
      </c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68"/>
      <c r="AH114" s="368"/>
      <c r="AI114" s="368"/>
      <c r="AJ114" s="368"/>
      <c r="AK114" s="368"/>
      <c r="AL114" s="368"/>
      <c r="AM114" s="368"/>
      <c r="AN114" s="368"/>
      <c r="AO114" s="368"/>
      <c r="AP114" s="368"/>
      <c r="AQ114" s="63"/>
      <c r="AR114" s="46"/>
    </row>
    <row r="115" spans="1:44" s="3" customFormat="1" ht="16.5" customHeight="1" x14ac:dyDescent="0.2">
      <c r="A115" s="64" t="s">
        <v>65</v>
      </c>
      <c r="B115" s="46"/>
      <c r="C115" s="9"/>
      <c r="D115" s="9"/>
      <c r="E115" s="372" t="s">
        <v>95</v>
      </c>
      <c r="F115" s="372"/>
      <c r="G115" s="372"/>
      <c r="H115" s="372"/>
      <c r="I115" s="372"/>
      <c r="J115" s="9"/>
      <c r="K115" s="372" t="s">
        <v>96</v>
      </c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68"/>
      <c r="AH115" s="368"/>
      <c r="AI115" s="368"/>
      <c r="AJ115" s="368"/>
      <c r="AK115" s="368"/>
      <c r="AL115" s="368"/>
      <c r="AM115" s="368"/>
      <c r="AN115" s="368"/>
      <c r="AO115" s="368"/>
      <c r="AP115" s="368"/>
      <c r="AQ115" s="63"/>
      <c r="AR115" s="46"/>
    </row>
    <row r="116" spans="1:44" s="6" customFormat="1" ht="16.5" customHeight="1" x14ac:dyDescent="0.2">
      <c r="B116" s="59"/>
      <c r="C116" s="60"/>
      <c r="D116" s="373" t="s">
        <v>97</v>
      </c>
      <c r="E116" s="373"/>
      <c r="F116" s="373"/>
      <c r="G116" s="373"/>
      <c r="H116" s="373"/>
      <c r="I116" s="61"/>
      <c r="J116" s="373" t="s">
        <v>98</v>
      </c>
      <c r="K116" s="373"/>
      <c r="L116" s="373"/>
      <c r="M116" s="373"/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4"/>
      <c r="AH116" s="369"/>
      <c r="AI116" s="369"/>
      <c r="AJ116" s="369"/>
      <c r="AK116" s="369"/>
      <c r="AL116" s="369"/>
      <c r="AM116" s="369"/>
      <c r="AN116" s="369"/>
      <c r="AO116" s="369"/>
      <c r="AP116" s="369"/>
      <c r="AQ116" s="62"/>
      <c r="AR116" s="59"/>
    </row>
    <row r="117" spans="1:44" s="3" customFormat="1" ht="16.5" customHeight="1" x14ac:dyDescent="0.2">
      <c r="A117" s="64" t="s">
        <v>65</v>
      </c>
      <c r="B117" s="46"/>
      <c r="C117" s="9"/>
      <c r="D117" s="9"/>
      <c r="E117" s="372" t="s">
        <v>99</v>
      </c>
      <c r="F117" s="372"/>
      <c r="G117" s="372"/>
      <c r="H117" s="372"/>
      <c r="I117" s="372"/>
      <c r="J117" s="9"/>
      <c r="K117" s="372" t="s">
        <v>100</v>
      </c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372"/>
      <c r="AF117" s="372"/>
      <c r="AG117" s="368"/>
      <c r="AH117" s="368"/>
      <c r="AI117" s="368"/>
      <c r="AJ117" s="368"/>
      <c r="AK117" s="368"/>
      <c r="AL117" s="368"/>
      <c r="AM117" s="368"/>
      <c r="AN117" s="368"/>
      <c r="AO117" s="368"/>
      <c r="AP117" s="368"/>
      <c r="AQ117" s="63"/>
      <c r="AR117" s="46"/>
    </row>
    <row r="118" spans="1:44" s="3" customFormat="1" ht="16.5" customHeight="1" x14ac:dyDescent="0.2">
      <c r="A118" s="64" t="s">
        <v>65</v>
      </c>
      <c r="B118" s="46"/>
      <c r="C118" s="9"/>
      <c r="D118" s="9"/>
      <c r="E118" s="372" t="s">
        <v>101</v>
      </c>
      <c r="F118" s="372"/>
      <c r="G118" s="372"/>
      <c r="H118" s="372"/>
      <c r="I118" s="372"/>
      <c r="J118" s="9"/>
      <c r="K118" s="372" t="s">
        <v>102</v>
      </c>
      <c r="L118" s="372"/>
      <c r="M118" s="372"/>
      <c r="N118" s="372"/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372"/>
      <c r="AF118" s="372"/>
      <c r="AG118" s="368"/>
      <c r="AH118" s="368"/>
      <c r="AI118" s="368"/>
      <c r="AJ118" s="368"/>
      <c r="AK118" s="368"/>
      <c r="AL118" s="368"/>
      <c r="AM118" s="368"/>
      <c r="AN118" s="368"/>
      <c r="AO118" s="368"/>
      <c r="AP118" s="368"/>
      <c r="AQ118" s="63"/>
      <c r="AR118" s="46"/>
    </row>
    <row r="119" spans="1:44" s="3" customFormat="1" ht="16.5" customHeight="1" x14ac:dyDescent="0.2">
      <c r="A119" s="64" t="s">
        <v>65</v>
      </c>
      <c r="B119" s="46"/>
      <c r="C119" s="9"/>
      <c r="D119" s="9"/>
      <c r="E119" s="372" t="s">
        <v>103</v>
      </c>
      <c r="F119" s="372"/>
      <c r="G119" s="372"/>
      <c r="H119" s="372"/>
      <c r="I119" s="372"/>
      <c r="J119" s="9"/>
      <c r="K119" s="372" t="s">
        <v>104</v>
      </c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372"/>
      <c r="AF119" s="372"/>
      <c r="AG119" s="368"/>
      <c r="AH119" s="368"/>
      <c r="AI119" s="368"/>
      <c r="AJ119" s="368"/>
      <c r="AK119" s="368"/>
      <c r="AL119" s="368"/>
      <c r="AM119" s="368"/>
      <c r="AN119" s="368"/>
      <c r="AO119" s="368"/>
      <c r="AP119" s="368"/>
      <c r="AQ119" s="63"/>
      <c r="AR119" s="46"/>
    </row>
    <row r="120" spans="1:44" x14ac:dyDescent="0.2">
      <c r="B120" s="19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R120" s="19"/>
    </row>
    <row r="121" spans="1:44" s="1" customFormat="1" ht="30" customHeight="1" x14ac:dyDescent="0.2">
      <c r="B121" s="30"/>
      <c r="C121" s="55" t="s">
        <v>105</v>
      </c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65"/>
      <c r="AR121" s="30"/>
    </row>
    <row r="122" spans="1:44" s="1" customFormat="1" ht="10.9" customHeight="1" x14ac:dyDescent="0.2">
      <c r="B122" s="30"/>
      <c r="AR122" s="30"/>
    </row>
    <row r="123" spans="1:44" s="1" customFormat="1" ht="30" customHeight="1" x14ac:dyDescent="0.2">
      <c r="B123" s="30"/>
      <c r="C123" s="66" t="s">
        <v>106</v>
      </c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371"/>
      <c r="AH123" s="371"/>
      <c r="AI123" s="371"/>
      <c r="AJ123" s="371"/>
      <c r="AK123" s="371"/>
      <c r="AL123" s="371"/>
      <c r="AM123" s="371"/>
      <c r="AN123" s="371"/>
      <c r="AO123" s="371"/>
      <c r="AP123" s="371"/>
      <c r="AQ123" s="67"/>
      <c r="AR123" s="30"/>
    </row>
    <row r="124" spans="1:44" s="1" customFormat="1" ht="6.95" customHeight="1" x14ac:dyDescent="0.2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30"/>
    </row>
  </sheetData>
  <mergeCells count="142">
    <mergeCell ref="AN112:AP112"/>
    <mergeCell ref="F102:J102"/>
    <mergeCell ref="F103:J103"/>
    <mergeCell ref="F104:J104"/>
    <mergeCell ref="E105:I105"/>
    <mergeCell ref="F106:J106"/>
    <mergeCell ref="F107:J107"/>
    <mergeCell ref="F108:J108"/>
    <mergeCell ref="E109:I109"/>
    <mergeCell ref="AG103:AM103"/>
    <mergeCell ref="AG104:AM104"/>
    <mergeCell ref="AG105:AM105"/>
    <mergeCell ref="AG106:AM106"/>
    <mergeCell ref="AG107:AM107"/>
    <mergeCell ref="AG108:AM108"/>
    <mergeCell ref="AG109:AM109"/>
    <mergeCell ref="AG110:AM110"/>
    <mergeCell ref="AG111:AM111"/>
    <mergeCell ref="AG112:AM112"/>
    <mergeCell ref="AN103:AP103"/>
    <mergeCell ref="AN104:AP104"/>
    <mergeCell ref="AN105:AP105"/>
    <mergeCell ref="AN106:AP106"/>
    <mergeCell ref="AN107:AP107"/>
    <mergeCell ref="AN108:AP108"/>
    <mergeCell ref="AN109:AP109"/>
    <mergeCell ref="AN110:AP110"/>
    <mergeCell ref="AN111:AP111"/>
    <mergeCell ref="L103:AF103"/>
    <mergeCell ref="L104:AF104"/>
    <mergeCell ref="K105:AF105"/>
    <mergeCell ref="L106:AF106"/>
    <mergeCell ref="L107:AF107"/>
    <mergeCell ref="AG96:AM96"/>
    <mergeCell ref="D95:H95"/>
    <mergeCell ref="E96:I96"/>
    <mergeCell ref="F97:J97"/>
    <mergeCell ref="F98:J98"/>
    <mergeCell ref="F99:J99"/>
    <mergeCell ref="F100:J100"/>
    <mergeCell ref="E101:I101"/>
    <mergeCell ref="AG99:AM99"/>
    <mergeCell ref="AG100:AM100"/>
    <mergeCell ref="AG101:AM101"/>
    <mergeCell ref="C92:G92"/>
    <mergeCell ref="I92:AF92"/>
    <mergeCell ref="J95:AF95"/>
    <mergeCell ref="K96:AF96"/>
    <mergeCell ref="L97:AF97"/>
    <mergeCell ref="L98:AF98"/>
    <mergeCell ref="L99:AF99"/>
    <mergeCell ref="L100:AF100"/>
    <mergeCell ref="K101:AF101"/>
    <mergeCell ref="F111:J111"/>
    <mergeCell ref="F110:J110"/>
    <mergeCell ref="F112:J112"/>
    <mergeCell ref="D113:H113"/>
    <mergeCell ref="E114:I114"/>
    <mergeCell ref="E115:I115"/>
    <mergeCell ref="D116:H116"/>
    <mergeCell ref="E117:I117"/>
    <mergeCell ref="AN97:AP97"/>
    <mergeCell ref="AG97:AM97"/>
    <mergeCell ref="AG98:AM98"/>
    <mergeCell ref="K109:AF109"/>
    <mergeCell ref="L108:AF108"/>
    <mergeCell ref="L110:AF110"/>
    <mergeCell ref="L111:AF111"/>
    <mergeCell ref="L112:AF112"/>
    <mergeCell ref="J113:AF113"/>
    <mergeCell ref="K114:AF114"/>
    <mergeCell ref="K115:AF115"/>
    <mergeCell ref="J116:AF116"/>
    <mergeCell ref="K117:AF117"/>
    <mergeCell ref="AG113:AM113"/>
    <mergeCell ref="AG114:AM114"/>
    <mergeCell ref="AG115:AM115"/>
    <mergeCell ref="AN115:AP115"/>
    <mergeCell ref="AN116:AP116"/>
    <mergeCell ref="AN117:AP117"/>
    <mergeCell ref="AN118:AP118"/>
    <mergeCell ref="AN119:AP119"/>
    <mergeCell ref="AN121:AP121"/>
    <mergeCell ref="AN123:AP123"/>
    <mergeCell ref="AG117:AM117"/>
    <mergeCell ref="E118:I118"/>
    <mergeCell ref="E119:I119"/>
    <mergeCell ref="AG119:AM119"/>
    <mergeCell ref="AG118:AM118"/>
    <mergeCell ref="AG121:AM121"/>
    <mergeCell ref="AG123:AM123"/>
    <mergeCell ref="K118:AF118"/>
    <mergeCell ref="K119:AF119"/>
    <mergeCell ref="AG116:AM116"/>
    <mergeCell ref="AK35:AO35"/>
    <mergeCell ref="AK36:AO36"/>
    <mergeCell ref="W37:AE37"/>
    <mergeCell ref="AK37:AO37"/>
    <mergeCell ref="W38:AE38"/>
    <mergeCell ref="AK38:AO38"/>
    <mergeCell ref="X40:AB40"/>
    <mergeCell ref="AK40:AO40"/>
    <mergeCell ref="AN114:AP114"/>
    <mergeCell ref="AN113:AP113"/>
    <mergeCell ref="AG102:AM102"/>
    <mergeCell ref="AG94:AM94"/>
    <mergeCell ref="AN94:AP94"/>
    <mergeCell ref="L102:AF102"/>
    <mergeCell ref="AN98:AP98"/>
    <mergeCell ref="AN101:AP101"/>
    <mergeCell ref="AN99:AP99"/>
    <mergeCell ref="AN100:AP100"/>
    <mergeCell ref="AN102:AP102"/>
    <mergeCell ref="AN92:AP92"/>
    <mergeCell ref="AG92:AM92"/>
    <mergeCell ref="AN95:AP95"/>
    <mergeCell ref="AG95:AM95"/>
    <mergeCell ref="AN96:AP96"/>
    <mergeCell ref="AM89:AP89"/>
    <mergeCell ref="L85:AO85"/>
    <mergeCell ref="AM87:AN87"/>
    <mergeCell ref="AM90:AP90"/>
    <mergeCell ref="K5:AO5"/>
    <mergeCell ref="K6:AO6"/>
    <mergeCell ref="E23:AN23"/>
    <mergeCell ref="AK26:AO26"/>
    <mergeCell ref="AK27:AO27"/>
    <mergeCell ref="AK28:AO28"/>
    <mergeCell ref="AK29:AO29"/>
    <mergeCell ref="AK31:AO31"/>
    <mergeCell ref="L33:P33"/>
    <mergeCell ref="L34:P34"/>
    <mergeCell ref="L35:P35"/>
    <mergeCell ref="L36:P36"/>
    <mergeCell ref="L37:P37"/>
    <mergeCell ref="L38:P38"/>
    <mergeCell ref="AK33:AO33"/>
    <mergeCell ref="W36:AE36"/>
    <mergeCell ref="W35:AE35"/>
    <mergeCell ref="W33:AE33"/>
    <mergeCell ref="W34:AE34"/>
    <mergeCell ref="AK34:AO34"/>
  </mergeCells>
  <hyperlinks>
    <hyperlink ref="A97" location="'01.01-01 - časť. 01)_x0009_Arch...'!C2" display="/"/>
    <hyperlink ref="A98" location="'01.01-02 - časť. 02)_x0009_Elek...'!C2" display="/"/>
    <hyperlink ref="A99" location="'01.01-03 - časť. 03)_x0009_Ústr...'!C2" display="/"/>
    <hyperlink ref="A100" location="'01.01-04 - časť. 04)_x0009_Odbe...'!C2" display="/"/>
    <hyperlink ref="A102" location="'01.02-01 - časť. 01)_x0009_Arch...'!C2" display="/"/>
    <hyperlink ref="A103" location="'01.02-02 - časť. 02)_x0009_Elek...'!C2" display="/"/>
    <hyperlink ref="A104" location="'01.02-03 - časť. 03)_x0009_Ústr...'!C2" display="/"/>
    <hyperlink ref="A106" location="'01.03-01 - časť. 01)_x0009_Arch...'!C2" display="/"/>
    <hyperlink ref="A107" location="'01.03-02 - časť. 02)_x0009_Elek...'!C2" display="/"/>
    <hyperlink ref="A108" location="'01.03-03 - časť. 03)_x0009_Ústr...'!C2" display="/"/>
    <hyperlink ref="A110" location="'01.04-01 - časť. 01)_x0009_Arch...'!C2" display="/"/>
    <hyperlink ref="A111" location="'01.04-02 - časť. 02)_x0009_Elek...'!C2" display="/"/>
    <hyperlink ref="A112" location="'01.04-03 - časť. 03)_x0009_Ústr...'!C2" display="/"/>
    <hyperlink ref="A114" location="'02.01 - SO-02.01 Architek...'!C2" display="/"/>
    <hyperlink ref="A115" location="'02.02 - SO-02.02 Elektroi...'!C2" display="/"/>
    <hyperlink ref="A117" location="'03.01 - SO-03.01 Architek...'!C2" display="/"/>
    <hyperlink ref="A118" location="'03.02 - SO-03.02 Zdravote...'!C2" display="/"/>
    <hyperlink ref="A119" location="'03.03 - SO-03.03 Elektroi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3"/>
  <sheetViews>
    <sheetView showGridLines="0" topLeftCell="B154" workbookViewId="0">
      <selection activeCell="F172" sqref="F17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  <col min="14" max="14" width="11" customWidth="1"/>
    <col min="15" max="15" width="15" customWidth="1"/>
    <col min="16" max="16" width="16.33203125" customWidth="1"/>
  </cols>
  <sheetData>
    <row r="1" spans="1:13" x14ac:dyDescent="0.2">
      <c r="A1" s="69"/>
    </row>
    <row r="2" spans="1:13" ht="36.950000000000003" customHeight="1" x14ac:dyDescent="0.2">
      <c r="M2" s="345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1273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1398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/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/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/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1273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01.03-02 - časť. 02)	Elektroinštalácie a bleskozvod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721</v>
      </c>
      <c r="E101" s="87"/>
      <c r="F101" s="87"/>
      <c r="G101" s="87"/>
      <c r="H101" s="87"/>
      <c r="I101" s="88"/>
      <c r="J101" s="88"/>
      <c r="K101" s="88"/>
      <c r="M101" s="85"/>
    </row>
    <row r="102" spans="2:13" s="8" customFormat="1" ht="24.95" customHeight="1" x14ac:dyDescent="0.2">
      <c r="B102" s="85"/>
      <c r="D102" s="86" t="s">
        <v>1399</v>
      </c>
      <c r="E102" s="87"/>
      <c r="F102" s="87"/>
      <c r="G102" s="87"/>
      <c r="H102" s="87"/>
      <c r="I102" s="88"/>
      <c r="J102" s="88"/>
      <c r="K102" s="88"/>
      <c r="M102" s="85"/>
    </row>
    <row r="103" spans="2:13" s="8" customFormat="1" ht="24.95" customHeight="1" x14ac:dyDescent="0.2">
      <c r="B103" s="85"/>
      <c r="D103" s="86" t="s">
        <v>1400</v>
      </c>
      <c r="E103" s="87"/>
      <c r="F103" s="87"/>
      <c r="G103" s="87"/>
      <c r="H103" s="87"/>
      <c r="I103" s="88"/>
      <c r="J103" s="88"/>
      <c r="K103" s="88"/>
      <c r="M103" s="85"/>
    </row>
    <row r="104" spans="2:13" s="8" customFormat="1" ht="24.95" customHeight="1" x14ac:dyDescent="0.2">
      <c r="B104" s="85"/>
      <c r="D104" s="86" t="s">
        <v>725</v>
      </c>
      <c r="E104" s="87"/>
      <c r="F104" s="87"/>
      <c r="G104" s="87"/>
      <c r="H104" s="87"/>
      <c r="I104" s="88"/>
      <c r="J104" s="88"/>
      <c r="K104" s="88"/>
      <c r="M104" s="85"/>
    </row>
    <row r="105" spans="2:13" s="1" customFormat="1" ht="21.75" customHeight="1" x14ac:dyDescent="0.2">
      <c r="B105" s="30"/>
      <c r="M105" s="30"/>
    </row>
    <row r="106" spans="2:13" s="1" customFormat="1" ht="6.95" customHeight="1" x14ac:dyDescent="0.2">
      <c r="B106" s="30"/>
      <c r="M106" s="30"/>
    </row>
    <row r="107" spans="2:13" s="1" customFormat="1" ht="29.25" customHeight="1" x14ac:dyDescent="0.2">
      <c r="B107" s="30"/>
      <c r="C107" s="84" t="s">
        <v>141</v>
      </c>
      <c r="K107" s="93"/>
      <c r="M107" s="30"/>
    </row>
    <row r="108" spans="2:13" s="1" customFormat="1" ht="18" customHeight="1" x14ac:dyDescent="0.2">
      <c r="B108" s="30"/>
      <c r="M108" s="30"/>
    </row>
    <row r="109" spans="2:13" s="1" customFormat="1" ht="29.25" customHeight="1" x14ac:dyDescent="0.2">
      <c r="B109" s="30"/>
      <c r="C109" s="66" t="s">
        <v>106</v>
      </c>
      <c r="D109" s="67"/>
      <c r="E109" s="67"/>
      <c r="F109" s="67"/>
      <c r="G109" s="67"/>
      <c r="H109" s="67"/>
      <c r="I109" s="67"/>
      <c r="J109" s="67"/>
      <c r="K109" s="68"/>
      <c r="L109" s="67"/>
      <c r="M109" s="30"/>
    </row>
    <row r="110" spans="2:13" s="1" customFormat="1" ht="6.95" customHeight="1" x14ac:dyDescent="0.2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30"/>
    </row>
    <row r="114" spans="2:13" s="1" customFormat="1" ht="6.95" customHeight="1" x14ac:dyDescent="0.2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30"/>
    </row>
    <row r="115" spans="2:13" s="1" customFormat="1" ht="24.95" customHeight="1" x14ac:dyDescent="0.2">
      <c r="B115" s="30"/>
      <c r="C115" s="20" t="s">
        <v>142</v>
      </c>
      <c r="M115" s="30"/>
    </row>
    <row r="116" spans="2:13" s="1" customFormat="1" ht="6.95" customHeight="1" x14ac:dyDescent="0.2">
      <c r="B116" s="30"/>
      <c r="M116" s="30"/>
    </row>
    <row r="117" spans="2:13" s="1" customFormat="1" ht="12" customHeight="1" x14ac:dyDescent="0.2">
      <c r="B117" s="30"/>
      <c r="C117" s="24" t="s">
        <v>7</v>
      </c>
      <c r="M117" s="30"/>
    </row>
    <row r="118" spans="2:13" s="1" customFormat="1" ht="16.5" customHeight="1" x14ac:dyDescent="0.2">
      <c r="B118" s="30"/>
      <c r="E118" s="382" t="str">
        <f>E7</f>
        <v>Rožňava ORPZ, rekonštrukcia a modernizácia objektu</v>
      </c>
      <c r="F118" s="383"/>
      <c r="G118" s="383"/>
      <c r="H118" s="383"/>
      <c r="M118" s="30"/>
    </row>
    <row r="119" spans="2:13" ht="12" customHeight="1" x14ac:dyDescent="0.2">
      <c r="B119" s="19"/>
      <c r="C119" s="24" t="s">
        <v>108</v>
      </c>
      <c r="M119" s="19"/>
    </row>
    <row r="120" spans="2:13" ht="16.5" customHeight="1" x14ac:dyDescent="0.2">
      <c r="B120" s="19"/>
      <c r="E120" s="382" t="s">
        <v>109</v>
      </c>
      <c r="F120" s="353"/>
      <c r="G120" s="353"/>
      <c r="H120" s="353"/>
      <c r="M120" s="19"/>
    </row>
    <row r="121" spans="2:13" ht="12" customHeight="1" x14ac:dyDescent="0.2">
      <c r="B121" s="19"/>
      <c r="C121" s="24" t="s">
        <v>110</v>
      </c>
      <c r="M121" s="19"/>
    </row>
    <row r="122" spans="2:13" s="1" customFormat="1" ht="16.5" customHeight="1" x14ac:dyDescent="0.2">
      <c r="B122" s="30"/>
      <c r="E122" s="384" t="s">
        <v>1273</v>
      </c>
      <c r="F122" s="385"/>
      <c r="G122" s="385"/>
      <c r="H122" s="385"/>
      <c r="M122" s="30"/>
    </row>
    <row r="123" spans="2:13" s="1" customFormat="1" ht="12" customHeight="1" x14ac:dyDescent="0.2">
      <c r="B123" s="30"/>
      <c r="C123" s="24" t="s">
        <v>112</v>
      </c>
      <c r="M123" s="30"/>
    </row>
    <row r="124" spans="2:13" s="1" customFormat="1" ht="16.5" customHeight="1" x14ac:dyDescent="0.2">
      <c r="B124" s="30"/>
      <c r="E124" s="349" t="str">
        <f>E13</f>
        <v>01.03-02 - časť. 02)	Elektroinštalácie a bleskozvod</v>
      </c>
      <c r="F124" s="385"/>
      <c r="G124" s="385"/>
      <c r="H124" s="385"/>
      <c r="M124" s="30"/>
    </row>
    <row r="125" spans="2:13" s="1" customFormat="1" ht="6.95" customHeight="1" x14ac:dyDescent="0.2">
      <c r="B125" s="30"/>
      <c r="M125" s="30"/>
    </row>
    <row r="126" spans="2:13" s="1" customFormat="1" ht="12" customHeight="1" x14ac:dyDescent="0.2">
      <c r="B126" s="30"/>
      <c r="C126" s="24" t="s">
        <v>11</v>
      </c>
      <c r="F126" s="22" t="str">
        <f>F16</f>
        <v>Rožňava ORPZ</v>
      </c>
      <c r="I126" s="24" t="s">
        <v>13</v>
      </c>
      <c r="J126" s="50">
        <f>IF(J16="","",J16)</f>
        <v>44104</v>
      </c>
      <c r="M126" s="30"/>
    </row>
    <row r="127" spans="2:13" s="1" customFormat="1" ht="6.95" customHeight="1" x14ac:dyDescent="0.2">
      <c r="B127" s="30"/>
      <c r="M127" s="30"/>
    </row>
    <row r="128" spans="2:13" s="1" customFormat="1" ht="15.2" customHeight="1" x14ac:dyDescent="0.2">
      <c r="B128" s="30"/>
      <c r="C128" s="24" t="s">
        <v>14</v>
      </c>
      <c r="F128" s="22" t="str">
        <f>E19</f>
        <v>Ministerstvo vnútra Slovenskej republiky</v>
      </c>
      <c r="I128" s="24" t="s">
        <v>21</v>
      </c>
      <c r="J128" s="25" t="str">
        <f>E25</f>
        <v>Aproving s.r.o.</v>
      </c>
      <c r="M128" s="30"/>
    </row>
    <row r="129" spans="2:13" s="1" customFormat="1" ht="15.2" customHeight="1" x14ac:dyDescent="0.2">
      <c r="B129" s="30"/>
      <c r="C129" s="24" t="s">
        <v>19</v>
      </c>
      <c r="F129" s="22" t="str">
        <f>IF(E22="","",E22)</f>
        <v xml:space="preserve"> </v>
      </c>
      <c r="I129" s="24" t="s">
        <v>25</v>
      </c>
      <c r="J129" s="25" t="str">
        <f>E28</f>
        <v xml:space="preserve"> </v>
      </c>
      <c r="M129" s="30"/>
    </row>
    <row r="130" spans="2:13" s="1" customFormat="1" ht="10.35" customHeight="1" x14ac:dyDescent="0.2">
      <c r="B130" s="30"/>
      <c r="M130" s="30"/>
    </row>
    <row r="131" spans="2:13" s="10" customFormat="1" ht="29.25" customHeight="1" x14ac:dyDescent="0.2">
      <c r="B131" s="94"/>
      <c r="C131" s="95" t="s">
        <v>143</v>
      </c>
      <c r="D131" s="96" t="s">
        <v>55</v>
      </c>
      <c r="E131" s="96" t="s">
        <v>51</v>
      </c>
      <c r="F131" s="96" t="s">
        <v>52</v>
      </c>
      <c r="G131" s="96" t="s">
        <v>144</v>
      </c>
      <c r="H131" s="96" t="s">
        <v>145</v>
      </c>
      <c r="I131" s="96" t="s">
        <v>146</v>
      </c>
      <c r="J131" s="96" t="s">
        <v>147</v>
      </c>
      <c r="K131" s="97" t="s">
        <v>120</v>
      </c>
      <c r="L131" s="98"/>
      <c r="M131" s="94"/>
    </row>
    <row r="132" spans="2:13" s="1" customFormat="1" ht="22.9" customHeight="1" x14ac:dyDescent="0.25">
      <c r="B132" s="30"/>
      <c r="C132" s="55" t="s">
        <v>114</v>
      </c>
      <c r="K132" s="142"/>
      <c r="M132" s="30"/>
    </row>
    <row r="133" spans="2:13" s="11" customFormat="1" ht="25.9" customHeight="1" x14ac:dyDescent="0.2">
      <c r="B133" s="101"/>
      <c r="D133" s="102" t="s">
        <v>57</v>
      </c>
      <c r="E133" s="103" t="s">
        <v>726</v>
      </c>
      <c r="F133" s="103" t="s">
        <v>727</v>
      </c>
      <c r="K133" s="143"/>
      <c r="M133" s="101"/>
    </row>
    <row r="134" spans="2:13" s="1" customFormat="1" ht="28.5" customHeight="1" x14ac:dyDescent="0.2">
      <c r="B134" s="108"/>
      <c r="C134" s="109" t="s">
        <v>174</v>
      </c>
      <c r="D134" s="109" t="s">
        <v>153</v>
      </c>
      <c r="E134" s="110" t="s">
        <v>1217</v>
      </c>
      <c r="F134" s="190" t="s">
        <v>2374</v>
      </c>
      <c r="G134" s="112" t="s">
        <v>353</v>
      </c>
      <c r="H134" s="193">
        <v>1</v>
      </c>
      <c r="I134" s="193"/>
      <c r="J134" s="193"/>
      <c r="K134" s="193"/>
      <c r="L134" s="111" t="s">
        <v>1</v>
      </c>
      <c r="M134" s="30"/>
    </row>
    <row r="135" spans="2:13" s="1" customFormat="1" ht="35.25" customHeight="1" x14ac:dyDescent="0.2">
      <c r="B135" s="108"/>
      <c r="C135" s="279" t="s">
        <v>178</v>
      </c>
      <c r="D135" s="279" t="s">
        <v>221</v>
      </c>
      <c r="E135" s="280" t="s">
        <v>729</v>
      </c>
      <c r="F135" s="280" t="s">
        <v>2224</v>
      </c>
      <c r="G135" s="282" t="s">
        <v>353</v>
      </c>
      <c r="H135" s="283">
        <v>1</v>
      </c>
      <c r="I135" s="283">
        <v>0</v>
      </c>
      <c r="J135" s="283">
        <v>0</v>
      </c>
      <c r="K135" s="283">
        <v>0</v>
      </c>
      <c r="L135" s="128" t="s">
        <v>1</v>
      </c>
      <c r="M135" s="130"/>
    </row>
    <row r="136" spans="2:13" s="1" customFormat="1" ht="16.5" customHeight="1" x14ac:dyDescent="0.2">
      <c r="B136" s="108"/>
      <c r="C136" s="109" t="s">
        <v>180</v>
      </c>
      <c r="D136" s="109" t="s">
        <v>153</v>
      </c>
      <c r="E136" s="110" t="s">
        <v>1220</v>
      </c>
      <c r="F136" s="190" t="s">
        <v>2375</v>
      </c>
      <c r="G136" s="112" t="s">
        <v>353</v>
      </c>
      <c r="H136" s="193">
        <v>1</v>
      </c>
      <c r="I136" s="193"/>
      <c r="J136" s="193"/>
      <c r="K136" s="193"/>
      <c r="L136" s="111" t="s">
        <v>1</v>
      </c>
      <c r="M136" s="30"/>
    </row>
    <row r="137" spans="2:13" s="1" customFormat="1" ht="31.5" customHeight="1" x14ac:dyDescent="0.2">
      <c r="B137" s="108"/>
      <c r="C137" s="279" t="s">
        <v>182</v>
      </c>
      <c r="D137" s="279" t="s">
        <v>221</v>
      </c>
      <c r="E137" s="280" t="s">
        <v>1401</v>
      </c>
      <c r="F137" s="280" t="s">
        <v>1402</v>
      </c>
      <c r="G137" s="282" t="s">
        <v>353</v>
      </c>
      <c r="H137" s="283">
        <v>1</v>
      </c>
      <c r="I137" s="283">
        <v>0</v>
      </c>
      <c r="J137" s="283">
        <v>0</v>
      </c>
      <c r="K137" s="283">
        <v>0</v>
      </c>
      <c r="L137" s="128" t="s">
        <v>1</v>
      </c>
      <c r="M137" s="130"/>
    </row>
    <row r="138" spans="2:13" s="1" customFormat="1" ht="30.75" customHeight="1" x14ac:dyDescent="0.2">
      <c r="B138" s="108"/>
      <c r="C138" s="279" t="s">
        <v>186</v>
      </c>
      <c r="D138" s="279" t="s">
        <v>221</v>
      </c>
      <c r="E138" s="280" t="s">
        <v>1224</v>
      </c>
      <c r="F138" s="280" t="s">
        <v>2230</v>
      </c>
      <c r="G138" s="282" t="s">
        <v>353</v>
      </c>
      <c r="H138" s="283">
        <v>1</v>
      </c>
      <c r="I138" s="283">
        <v>0</v>
      </c>
      <c r="J138" s="283">
        <v>0</v>
      </c>
      <c r="K138" s="283">
        <v>0</v>
      </c>
      <c r="L138" s="128" t="s">
        <v>1</v>
      </c>
      <c r="M138" s="130"/>
    </row>
    <row r="139" spans="2:13" s="1" customFormat="1" ht="30" customHeight="1" x14ac:dyDescent="0.2">
      <c r="B139" s="108"/>
      <c r="C139" s="279" t="s">
        <v>192</v>
      </c>
      <c r="D139" s="279" t="s">
        <v>221</v>
      </c>
      <c r="E139" s="280" t="s">
        <v>1226</v>
      </c>
      <c r="F139" s="280" t="s">
        <v>2231</v>
      </c>
      <c r="G139" s="282" t="s">
        <v>353</v>
      </c>
      <c r="H139" s="283">
        <v>1</v>
      </c>
      <c r="I139" s="283">
        <v>0</v>
      </c>
      <c r="J139" s="283">
        <v>0</v>
      </c>
      <c r="K139" s="283">
        <v>0</v>
      </c>
      <c r="L139" s="128" t="s">
        <v>1</v>
      </c>
      <c r="M139" s="130"/>
    </row>
    <row r="140" spans="2:13" s="1" customFormat="1" ht="23.25" customHeight="1" x14ac:dyDescent="0.2">
      <c r="B140" s="108"/>
      <c r="C140" s="279" t="s">
        <v>194</v>
      </c>
      <c r="D140" s="279" t="s">
        <v>221</v>
      </c>
      <c r="E140" s="280" t="s">
        <v>735</v>
      </c>
      <c r="F140" s="280" t="s">
        <v>2232</v>
      </c>
      <c r="G140" s="282" t="s">
        <v>353</v>
      </c>
      <c r="H140" s="283">
        <v>1</v>
      </c>
      <c r="I140" s="283">
        <v>0</v>
      </c>
      <c r="J140" s="283">
        <v>0</v>
      </c>
      <c r="K140" s="283">
        <v>0</v>
      </c>
      <c r="L140" s="128" t="s">
        <v>1</v>
      </c>
      <c r="M140" s="130"/>
    </row>
    <row r="141" spans="2:13" s="1" customFormat="1" ht="16.5" customHeight="1" x14ac:dyDescent="0.2">
      <c r="B141" s="108"/>
      <c r="C141" s="109" t="s">
        <v>61</v>
      </c>
      <c r="D141" s="109" t="s">
        <v>153</v>
      </c>
      <c r="E141" s="110" t="s">
        <v>1403</v>
      </c>
      <c r="F141" s="190" t="s">
        <v>2411</v>
      </c>
      <c r="G141" s="112" t="s">
        <v>353</v>
      </c>
      <c r="H141" s="193">
        <v>1</v>
      </c>
      <c r="I141" s="193"/>
      <c r="J141" s="193"/>
      <c r="K141" s="193"/>
      <c r="L141" s="111" t="s">
        <v>1</v>
      </c>
      <c r="M141" s="30"/>
    </row>
    <row r="142" spans="2:13" s="1" customFormat="1" ht="30.75" customHeight="1" x14ac:dyDescent="0.2">
      <c r="B142" s="108"/>
      <c r="C142" s="279" t="s">
        <v>64</v>
      </c>
      <c r="D142" s="279" t="s">
        <v>221</v>
      </c>
      <c r="E142" s="280" t="s">
        <v>1404</v>
      </c>
      <c r="F142" s="280" t="s">
        <v>2233</v>
      </c>
      <c r="G142" s="282" t="s">
        <v>353</v>
      </c>
      <c r="H142" s="283">
        <v>1</v>
      </c>
      <c r="I142" s="283">
        <v>0</v>
      </c>
      <c r="J142" s="283">
        <v>0</v>
      </c>
      <c r="K142" s="283">
        <v>0</v>
      </c>
      <c r="L142" s="128" t="s">
        <v>1</v>
      </c>
      <c r="M142" s="130"/>
    </row>
    <row r="143" spans="2:13" s="1" customFormat="1" ht="19.5" customHeight="1" x14ac:dyDescent="0.2">
      <c r="B143" s="108"/>
      <c r="C143" s="279" t="s">
        <v>68</v>
      </c>
      <c r="D143" s="279" t="s">
        <v>221</v>
      </c>
      <c r="E143" s="280" t="s">
        <v>1405</v>
      </c>
      <c r="F143" s="280" t="s">
        <v>2234</v>
      </c>
      <c r="G143" s="282" t="s">
        <v>353</v>
      </c>
      <c r="H143" s="283">
        <v>1</v>
      </c>
      <c r="I143" s="283">
        <v>0</v>
      </c>
      <c r="J143" s="283">
        <v>0</v>
      </c>
      <c r="K143" s="283">
        <v>0</v>
      </c>
      <c r="L143" s="128" t="s">
        <v>1</v>
      </c>
      <c r="M143" s="130"/>
    </row>
    <row r="144" spans="2:13" s="1" customFormat="1" ht="16.5" customHeight="1" x14ac:dyDescent="0.2">
      <c r="B144" s="108"/>
      <c r="C144" s="279" t="s">
        <v>158</v>
      </c>
      <c r="D144" s="279" t="s">
        <v>221</v>
      </c>
      <c r="E144" s="280" t="s">
        <v>1406</v>
      </c>
      <c r="F144" s="280" t="s">
        <v>2235</v>
      </c>
      <c r="G144" s="282" t="s">
        <v>353</v>
      </c>
      <c r="H144" s="283">
        <v>1</v>
      </c>
      <c r="I144" s="283">
        <v>0</v>
      </c>
      <c r="J144" s="283">
        <v>0</v>
      </c>
      <c r="K144" s="283">
        <v>0</v>
      </c>
      <c r="L144" s="128" t="s">
        <v>1</v>
      </c>
      <c r="M144" s="130"/>
    </row>
    <row r="145" spans="2:13" s="1" customFormat="1" ht="29.25" customHeight="1" x14ac:dyDescent="0.2">
      <c r="B145" s="108"/>
      <c r="C145" s="279" t="s">
        <v>169</v>
      </c>
      <c r="D145" s="279" t="s">
        <v>221</v>
      </c>
      <c r="E145" s="280" t="s">
        <v>1407</v>
      </c>
      <c r="F145" s="280" t="s">
        <v>2236</v>
      </c>
      <c r="G145" s="282" t="s">
        <v>353</v>
      </c>
      <c r="H145" s="283">
        <v>1</v>
      </c>
      <c r="I145" s="283">
        <v>0</v>
      </c>
      <c r="J145" s="283">
        <v>0</v>
      </c>
      <c r="K145" s="283">
        <v>0</v>
      </c>
      <c r="L145" s="128" t="s">
        <v>1</v>
      </c>
      <c r="M145" s="130"/>
    </row>
    <row r="146" spans="2:13" s="11" customFormat="1" ht="25.9" customHeight="1" x14ac:dyDescent="0.2">
      <c r="B146" s="101"/>
      <c r="D146" s="102" t="s">
        <v>57</v>
      </c>
      <c r="E146" s="103" t="s">
        <v>736</v>
      </c>
      <c r="F146" s="103" t="s">
        <v>746</v>
      </c>
      <c r="K146" s="143"/>
      <c r="M146" s="101"/>
    </row>
    <row r="147" spans="2:13" s="1" customFormat="1" ht="31.5" customHeight="1" x14ac:dyDescent="0.2">
      <c r="B147" s="108"/>
      <c r="C147" s="109" t="s">
        <v>236</v>
      </c>
      <c r="D147" s="109" t="s">
        <v>153</v>
      </c>
      <c r="E147" s="110" t="s">
        <v>738</v>
      </c>
      <c r="F147" s="178" t="s">
        <v>2272</v>
      </c>
      <c r="G147" s="112" t="s">
        <v>353</v>
      </c>
      <c r="H147" s="193">
        <v>2</v>
      </c>
      <c r="I147" s="139"/>
      <c r="J147" s="139"/>
      <c r="K147" s="139"/>
      <c r="L147" s="111" t="s">
        <v>1</v>
      </c>
      <c r="M147" s="30"/>
    </row>
    <row r="148" spans="2:13" s="1" customFormat="1" ht="31.5" customHeight="1" x14ac:dyDescent="0.2">
      <c r="B148" s="108"/>
      <c r="C148" s="109" t="s">
        <v>196</v>
      </c>
      <c r="D148" s="109" t="s">
        <v>153</v>
      </c>
      <c r="E148" s="110" t="s">
        <v>747</v>
      </c>
      <c r="F148" s="178" t="s">
        <v>2279</v>
      </c>
      <c r="G148" s="112" t="s">
        <v>353</v>
      </c>
      <c r="H148" s="193">
        <v>5</v>
      </c>
      <c r="I148" s="139"/>
      <c r="J148" s="139"/>
      <c r="K148" s="139"/>
      <c r="L148" s="111" t="s">
        <v>1</v>
      </c>
      <c r="M148" s="30"/>
    </row>
    <row r="149" spans="2:13" s="1" customFormat="1" ht="31.5" customHeight="1" x14ac:dyDescent="0.2">
      <c r="B149" s="108"/>
      <c r="C149" s="109" t="s">
        <v>199</v>
      </c>
      <c r="D149" s="109" t="s">
        <v>153</v>
      </c>
      <c r="E149" s="110" t="s">
        <v>749</v>
      </c>
      <c r="F149" s="178" t="s">
        <v>2376</v>
      </c>
      <c r="G149" s="112" t="s">
        <v>353</v>
      </c>
      <c r="H149" s="193">
        <v>19</v>
      </c>
      <c r="I149" s="139"/>
      <c r="J149" s="139"/>
      <c r="K149" s="139"/>
      <c r="L149" s="111" t="s">
        <v>1</v>
      </c>
      <c r="M149" s="30"/>
    </row>
    <row r="150" spans="2:13" s="1" customFormat="1" ht="31.5" customHeight="1" x14ac:dyDescent="0.2">
      <c r="B150" s="108"/>
      <c r="C150" s="109" t="s">
        <v>206</v>
      </c>
      <c r="D150" s="109" t="s">
        <v>153</v>
      </c>
      <c r="E150" s="110" t="s">
        <v>751</v>
      </c>
      <c r="F150" s="178" t="s">
        <v>2108</v>
      </c>
      <c r="G150" s="112" t="s">
        <v>353</v>
      </c>
      <c r="H150" s="193">
        <v>76</v>
      </c>
      <c r="I150" s="139"/>
      <c r="J150" s="139"/>
      <c r="K150" s="139"/>
      <c r="L150" s="111" t="s">
        <v>1</v>
      </c>
      <c r="M150" s="30"/>
    </row>
    <row r="151" spans="2:13" s="1" customFormat="1" ht="31.5" customHeight="1" x14ac:dyDescent="0.2">
      <c r="B151" s="108"/>
      <c r="C151" s="109" t="s">
        <v>211</v>
      </c>
      <c r="D151" s="109" t="s">
        <v>153</v>
      </c>
      <c r="E151" s="110" t="s">
        <v>752</v>
      </c>
      <c r="F151" s="178" t="s">
        <v>2109</v>
      </c>
      <c r="G151" s="112" t="s">
        <v>353</v>
      </c>
      <c r="H151" s="193">
        <v>24</v>
      </c>
      <c r="I151" s="139"/>
      <c r="J151" s="139"/>
      <c r="K151" s="139"/>
      <c r="L151" s="111" t="s">
        <v>1</v>
      </c>
      <c r="M151" s="30"/>
    </row>
    <row r="152" spans="2:13" s="1" customFormat="1" ht="31.5" customHeight="1" x14ac:dyDescent="0.2">
      <c r="B152" s="108"/>
      <c r="C152" s="109" t="s">
        <v>3</v>
      </c>
      <c r="D152" s="109" t="s">
        <v>153</v>
      </c>
      <c r="E152" s="110" t="s">
        <v>753</v>
      </c>
      <c r="F152" s="178" t="s">
        <v>2110</v>
      </c>
      <c r="G152" s="112" t="s">
        <v>353</v>
      </c>
      <c r="H152" s="193">
        <v>6</v>
      </c>
      <c r="I152" s="139"/>
      <c r="J152" s="139"/>
      <c r="K152" s="139"/>
      <c r="L152" s="111" t="s">
        <v>1</v>
      </c>
      <c r="M152" s="30"/>
    </row>
    <row r="153" spans="2:13" s="1" customFormat="1" ht="31.5" customHeight="1" x14ac:dyDescent="0.2">
      <c r="B153" s="108"/>
      <c r="C153" s="109" t="s">
        <v>201</v>
      </c>
      <c r="D153" s="109" t="s">
        <v>153</v>
      </c>
      <c r="E153" s="110" t="s">
        <v>1408</v>
      </c>
      <c r="F153" s="178" t="s">
        <v>2412</v>
      </c>
      <c r="G153" s="112" t="s">
        <v>353</v>
      </c>
      <c r="H153" s="193">
        <v>16</v>
      </c>
      <c r="I153" s="139"/>
      <c r="J153" s="139"/>
      <c r="K153" s="139"/>
      <c r="L153" s="111" t="s">
        <v>1</v>
      </c>
      <c r="M153" s="30"/>
    </row>
    <row r="154" spans="2:13" s="1" customFormat="1" ht="31.5" customHeight="1" x14ac:dyDescent="0.2">
      <c r="B154" s="108"/>
      <c r="C154" s="109" t="s">
        <v>203</v>
      </c>
      <c r="D154" s="109" t="s">
        <v>153</v>
      </c>
      <c r="E154" s="110" t="s">
        <v>1409</v>
      </c>
      <c r="F154" s="178" t="s">
        <v>2413</v>
      </c>
      <c r="G154" s="112" t="s">
        <v>353</v>
      </c>
      <c r="H154" s="193">
        <v>5</v>
      </c>
      <c r="I154" s="139"/>
      <c r="J154" s="139"/>
      <c r="K154" s="139"/>
      <c r="L154" s="111" t="s">
        <v>1</v>
      </c>
      <c r="M154" s="30"/>
    </row>
    <row r="155" spans="2:13" s="1" customFormat="1" ht="31.5" customHeight="1" x14ac:dyDescent="0.2">
      <c r="B155" s="108"/>
      <c r="C155" s="109" t="s">
        <v>208</v>
      </c>
      <c r="D155" s="109" t="s">
        <v>153</v>
      </c>
      <c r="E155" s="110" t="s">
        <v>1410</v>
      </c>
      <c r="F155" s="178" t="s">
        <v>2150</v>
      </c>
      <c r="G155" s="112" t="s">
        <v>353</v>
      </c>
      <c r="H155" s="193">
        <v>10</v>
      </c>
      <c r="I155" s="139"/>
      <c r="J155" s="139"/>
      <c r="K155" s="139"/>
      <c r="L155" s="111" t="s">
        <v>1</v>
      </c>
      <c r="M155" s="30"/>
    </row>
    <row r="156" spans="2:13" s="1" customFormat="1" ht="33.75" customHeight="1" x14ac:dyDescent="0.2">
      <c r="B156" s="108"/>
      <c r="C156" s="109" t="s">
        <v>215</v>
      </c>
      <c r="D156" s="109" t="s">
        <v>153</v>
      </c>
      <c r="E156" s="110" t="s">
        <v>1411</v>
      </c>
      <c r="F156" s="178" t="s">
        <v>2151</v>
      </c>
      <c r="G156" s="112" t="s">
        <v>353</v>
      </c>
      <c r="H156" s="193">
        <v>9</v>
      </c>
      <c r="I156" s="139"/>
      <c r="J156" s="139"/>
      <c r="K156" s="139"/>
      <c r="L156" s="111" t="s">
        <v>1</v>
      </c>
      <c r="M156" s="30"/>
    </row>
    <row r="157" spans="2:13" s="1" customFormat="1" ht="31.5" customHeight="1" x14ac:dyDescent="0.2">
      <c r="B157" s="108"/>
      <c r="C157" s="109" t="s">
        <v>217</v>
      </c>
      <c r="D157" s="109" t="s">
        <v>153</v>
      </c>
      <c r="E157" s="110" t="s">
        <v>1412</v>
      </c>
      <c r="F157" s="178" t="s">
        <v>2152</v>
      </c>
      <c r="G157" s="112" t="s">
        <v>353</v>
      </c>
      <c r="H157" s="193">
        <v>1</v>
      </c>
      <c r="I157" s="139"/>
      <c r="J157" s="139"/>
      <c r="K157" s="139"/>
      <c r="L157" s="111" t="s">
        <v>1</v>
      </c>
      <c r="M157" s="30"/>
    </row>
    <row r="158" spans="2:13" s="1" customFormat="1" ht="23.25" customHeight="1" x14ac:dyDescent="0.2">
      <c r="B158" s="108"/>
      <c r="C158" s="109" t="s">
        <v>220</v>
      </c>
      <c r="D158" s="109" t="s">
        <v>153</v>
      </c>
      <c r="E158" s="110" t="s">
        <v>1413</v>
      </c>
      <c r="F158" s="178" t="s">
        <v>2153</v>
      </c>
      <c r="G158" s="112" t="s">
        <v>353</v>
      </c>
      <c r="H158" s="193">
        <v>2</v>
      </c>
      <c r="I158" s="139"/>
      <c r="J158" s="139"/>
      <c r="K158" s="139"/>
      <c r="L158" s="111" t="s">
        <v>1</v>
      </c>
      <c r="M158" s="30"/>
    </row>
    <row r="159" spans="2:13" s="1" customFormat="1" ht="16.5" customHeight="1" x14ac:dyDescent="0.2">
      <c r="B159" s="108"/>
      <c r="C159" s="109" t="s">
        <v>225</v>
      </c>
      <c r="D159" s="109" t="s">
        <v>153</v>
      </c>
      <c r="E159" s="110" t="s">
        <v>1414</v>
      </c>
      <c r="F159" s="178" t="s">
        <v>2414</v>
      </c>
      <c r="G159" s="112" t="s">
        <v>238</v>
      </c>
      <c r="H159" s="193">
        <v>80</v>
      </c>
      <c r="I159" s="139"/>
      <c r="J159" s="139"/>
      <c r="K159" s="139"/>
      <c r="L159" s="111" t="s">
        <v>1</v>
      </c>
      <c r="M159" s="30"/>
    </row>
    <row r="160" spans="2:13" s="1" customFormat="1" ht="31.5" customHeight="1" x14ac:dyDescent="0.2">
      <c r="B160" s="108"/>
      <c r="C160" s="109" t="s">
        <v>227</v>
      </c>
      <c r="D160" s="109" t="s">
        <v>153</v>
      </c>
      <c r="E160" s="110" t="s">
        <v>1415</v>
      </c>
      <c r="F160" s="178" t="s">
        <v>2415</v>
      </c>
      <c r="G160" s="112" t="s">
        <v>353</v>
      </c>
      <c r="H160" s="193">
        <v>1</v>
      </c>
      <c r="I160" s="139"/>
      <c r="J160" s="139"/>
      <c r="K160" s="139"/>
      <c r="L160" s="111" t="s">
        <v>1</v>
      </c>
      <c r="M160" s="30"/>
    </row>
    <row r="161" spans="2:13" s="1" customFormat="1" ht="23.25" customHeight="1" x14ac:dyDescent="0.2">
      <c r="B161" s="108"/>
      <c r="C161" s="109" t="s">
        <v>234</v>
      </c>
      <c r="D161" s="109" t="s">
        <v>153</v>
      </c>
      <c r="E161" s="110" t="s">
        <v>1416</v>
      </c>
      <c r="F161" s="178" t="s">
        <v>2416</v>
      </c>
      <c r="G161" s="112" t="s">
        <v>238</v>
      </c>
      <c r="H161" s="193">
        <v>40</v>
      </c>
      <c r="I161" s="139"/>
      <c r="J161" s="139"/>
      <c r="K161" s="139"/>
      <c r="L161" s="111" t="s">
        <v>1</v>
      </c>
      <c r="M161" s="30"/>
    </row>
    <row r="162" spans="2:13" s="11" customFormat="1" ht="25.9" customHeight="1" x14ac:dyDescent="0.2">
      <c r="B162" s="101"/>
      <c r="D162" s="102" t="s">
        <v>57</v>
      </c>
      <c r="E162" s="103" t="s">
        <v>745</v>
      </c>
      <c r="F162" s="103" t="s">
        <v>760</v>
      </c>
      <c r="K162" s="143"/>
      <c r="M162" s="101"/>
    </row>
    <row r="163" spans="2:13" s="1" customFormat="1" ht="28.5" customHeight="1" x14ac:dyDescent="0.2">
      <c r="B163" s="108"/>
      <c r="C163" s="109" t="s">
        <v>246</v>
      </c>
      <c r="D163" s="109" t="s">
        <v>153</v>
      </c>
      <c r="E163" s="110" t="s">
        <v>762</v>
      </c>
      <c r="F163" s="178" t="s">
        <v>2286</v>
      </c>
      <c r="G163" s="112" t="s">
        <v>238</v>
      </c>
      <c r="H163" s="193">
        <v>20</v>
      </c>
      <c r="I163" s="139"/>
      <c r="J163" s="139"/>
      <c r="K163" s="139"/>
      <c r="L163" s="111" t="s">
        <v>1</v>
      </c>
      <c r="M163" s="30"/>
    </row>
    <row r="164" spans="2:13" s="1" customFormat="1" ht="16.5" customHeight="1" x14ac:dyDescent="0.2">
      <c r="B164" s="108"/>
      <c r="C164" s="109" t="s">
        <v>312</v>
      </c>
      <c r="D164" s="109" t="s">
        <v>153</v>
      </c>
      <c r="E164" s="110" t="s">
        <v>763</v>
      </c>
      <c r="F164" s="178" t="s">
        <v>2377</v>
      </c>
      <c r="G164" s="112" t="s">
        <v>353</v>
      </c>
      <c r="H164" s="193">
        <v>4</v>
      </c>
      <c r="I164" s="139"/>
      <c r="J164" s="139"/>
      <c r="K164" s="139"/>
      <c r="L164" s="111" t="s">
        <v>1</v>
      </c>
      <c r="M164" s="30"/>
    </row>
    <row r="165" spans="2:13" s="1" customFormat="1" ht="23.25" customHeight="1" x14ac:dyDescent="0.2">
      <c r="B165" s="108"/>
      <c r="C165" s="109" t="s">
        <v>314</v>
      </c>
      <c r="D165" s="109" t="s">
        <v>153</v>
      </c>
      <c r="E165" s="110" t="s">
        <v>764</v>
      </c>
      <c r="F165" s="178" t="s">
        <v>2378</v>
      </c>
      <c r="G165" s="112" t="s">
        <v>353</v>
      </c>
      <c r="H165" s="193">
        <v>4</v>
      </c>
      <c r="I165" s="139"/>
      <c r="J165" s="139"/>
      <c r="K165" s="139"/>
      <c r="L165" s="111" t="s">
        <v>1</v>
      </c>
      <c r="M165" s="30"/>
    </row>
    <row r="166" spans="2:13" s="1" customFormat="1" ht="16.5" customHeight="1" x14ac:dyDescent="0.2">
      <c r="B166" s="108"/>
      <c r="C166" s="109" t="s">
        <v>316</v>
      </c>
      <c r="D166" s="109" t="s">
        <v>153</v>
      </c>
      <c r="E166" s="110" t="s">
        <v>765</v>
      </c>
      <c r="F166" s="178" t="s">
        <v>1797</v>
      </c>
      <c r="G166" s="112" t="s">
        <v>353</v>
      </c>
      <c r="H166" s="193">
        <v>4</v>
      </c>
      <c r="I166" s="139"/>
      <c r="J166" s="139"/>
      <c r="K166" s="139"/>
      <c r="L166" s="111" t="s">
        <v>1</v>
      </c>
      <c r="M166" s="30"/>
    </row>
    <row r="167" spans="2:13" s="1" customFormat="1" ht="24.75" customHeight="1" x14ac:dyDescent="0.2">
      <c r="B167" s="108"/>
      <c r="C167" s="109" t="s">
        <v>318</v>
      </c>
      <c r="D167" s="109" t="s">
        <v>153</v>
      </c>
      <c r="E167" s="110" t="s">
        <v>1249</v>
      </c>
      <c r="F167" s="178" t="s">
        <v>2137</v>
      </c>
      <c r="G167" s="112" t="s">
        <v>353</v>
      </c>
      <c r="H167" s="193">
        <v>9</v>
      </c>
      <c r="I167" s="139"/>
      <c r="J167" s="139"/>
      <c r="K167" s="139"/>
      <c r="L167" s="111" t="s">
        <v>1</v>
      </c>
      <c r="M167" s="30"/>
    </row>
    <row r="168" spans="2:13" s="1" customFormat="1" ht="29.25" customHeight="1" x14ac:dyDescent="0.2">
      <c r="B168" s="108"/>
      <c r="C168" s="109" t="s">
        <v>321</v>
      </c>
      <c r="D168" s="109" t="s">
        <v>153</v>
      </c>
      <c r="E168" s="110" t="s">
        <v>1251</v>
      </c>
      <c r="F168" s="178" t="s">
        <v>2381</v>
      </c>
      <c r="G168" s="112" t="s">
        <v>353</v>
      </c>
      <c r="H168" s="193">
        <v>35</v>
      </c>
      <c r="I168" s="139"/>
      <c r="J168" s="139"/>
      <c r="K168" s="139"/>
      <c r="L168" s="111" t="s">
        <v>1</v>
      </c>
      <c r="M168" s="30"/>
    </row>
    <row r="169" spans="2:13" s="1" customFormat="1" ht="16.5" customHeight="1" x14ac:dyDescent="0.2">
      <c r="B169" s="108"/>
      <c r="C169" s="109" t="s">
        <v>243</v>
      </c>
      <c r="D169" s="109" t="s">
        <v>153</v>
      </c>
      <c r="E169" s="110" t="s">
        <v>1417</v>
      </c>
      <c r="F169" s="178" t="s">
        <v>2417</v>
      </c>
      <c r="G169" s="112" t="s">
        <v>238</v>
      </c>
      <c r="H169" s="193">
        <v>160</v>
      </c>
      <c r="I169" s="139"/>
      <c r="J169" s="139"/>
      <c r="K169" s="139"/>
      <c r="L169" s="111" t="s">
        <v>1</v>
      </c>
      <c r="M169" s="30"/>
    </row>
    <row r="170" spans="2:13" s="11" customFormat="1" ht="25.9" customHeight="1" x14ac:dyDescent="0.2">
      <c r="B170" s="101"/>
      <c r="D170" s="102" t="s">
        <v>57</v>
      </c>
      <c r="E170" s="103" t="s">
        <v>770</v>
      </c>
      <c r="F170" s="103" t="s">
        <v>709</v>
      </c>
      <c r="H170" s="144"/>
      <c r="K170" s="143"/>
      <c r="M170" s="101"/>
    </row>
    <row r="171" spans="2:13" s="1" customFormat="1" ht="21" customHeight="1" x14ac:dyDescent="0.2">
      <c r="B171" s="108"/>
      <c r="C171" s="109" t="s">
        <v>325</v>
      </c>
      <c r="D171" s="109" t="s">
        <v>153</v>
      </c>
      <c r="E171" s="110" t="s">
        <v>772</v>
      </c>
      <c r="F171" s="111" t="s">
        <v>2418</v>
      </c>
      <c r="G171" s="112" t="s">
        <v>712</v>
      </c>
      <c r="H171" s="193">
        <v>80</v>
      </c>
      <c r="I171" s="139"/>
      <c r="J171" s="139"/>
      <c r="K171" s="139"/>
      <c r="L171" s="111" t="s">
        <v>1</v>
      </c>
      <c r="M171" s="30"/>
    </row>
    <row r="172" spans="2:13" s="1" customFormat="1" ht="74.25" customHeight="1" x14ac:dyDescent="0.2">
      <c r="B172" s="108"/>
      <c r="C172" s="109" t="s">
        <v>323</v>
      </c>
      <c r="D172" s="109" t="s">
        <v>153</v>
      </c>
      <c r="E172" s="110" t="s">
        <v>1418</v>
      </c>
      <c r="F172" s="178" t="s">
        <v>2071</v>
      </c>
      <c r="G172" s="112" t="s">
        <v>712</v>
      </c>
      <c r="H172" s="193">
        <v>200</v>
      </c>
      <c r="I172" s="139"/>
      <c r="J172" s="139"/>
      <c r="K172" s="139"/>
      <c r="L172" s="111" t="s">
        <v>1</v>
      </c>
      <c r="M172" s="30"/>
    </row>
    <row r="173" spans="2:13" s="1" customFormat="1" ht="6.95" customHeight="1" x14ac:dyDescent="0.2"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30"/>
    </row>
  </sheetData>
  <autoFilter ref="C131:L172"/>
  <mergeCells count="14">
    <mergeCell ref="E7:H7"/>
    <mergeCell ref="E11:H11"/>
    <mergeCell ref="E9:H9"/>
    <mergeCell ref="E13:H13"/>
    <mergeCell ref="E22:H22"/>
    <mergeCell ref="E118:H118"/>
    <mergeCell ref="E122:H122"/>
    <mergeCell ref="E120:H120"/>
    <mergeCell ref="E124:H124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8"/>
  <sheetViews>
    <sheetView showGridLines="0" topLeftCell="A136" workbookViewId="0">
      <selection activeCell="F139" sqref="F139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  <col min="14" max="14" width="12.33203125" customWidth="1"/>
    <col min="15" max="15" width="15" customWidth="1"/>
    <col min="16" max="16" width="11" customWidth="1"/>
    <col min="17" max="17" width="15" customWidth="1"/>
    <col min="18" max="18" width="16.33203125" customWidth="1"/>
  </cols>
  <sheetData>
    <row r="1" spans="1:13" x14ac:dyDescent="0.2">
      <c r="A1" s="69"/>
    </row>
    <row r="2" spans="1:13" ht="36.950000000000003" customHeight="1" x14ac:dyDescent="0.2">
      <c r="M2" s="343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1273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1419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/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/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/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1273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01.03-03 - časť. 03)	Ústredné kúrenie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132</v>
      </c>
      <c r="E101" s="87"/>
      <c r="F101" s="87"/>
      <c r="G101" s="87"/>
      <c r="H101" s="87"/>
      <c r="I101" s="88"/>
      <c r="J101" s="88"/>
      <c r="K101" s="88"/>
      <c r="M101" s="85"/>
    </row>
    <row r="102" spans="2:13" s="9" customFormat="1" ht="19.899999999999999" customHeight="1" x14ac:dyDescent="0.2">
      <c r="B102" s="89"/>
      <c r="D102" s="90" t="s">
        <v>135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776</v>
      </c>
      <c r="E103" s="91"/>
      <c r="F103" s="91"/>
      <c r="G103" s="91"/>
      <c r="H103" s="91"/>
      <c r="I103" s="92"/>
      <c r="J103" s="92"/>
      <c r="K103" s="92"/>
      <c r="M103" s="89"/>
    </row>
    <row r="104" spans="2:13" s="9" customFormat="1" ht="19.899999999999999" customHeight="1" x14ac:dyDescent="0.2">
      <c r="B104" s="89"/>
      <c r="D104" s="90" t="s">
        <v>777</v>
      </c>
      <c r="E104" s="91"/>
      <c r="F104" s="91"/>
      <c r="G104" s="91"/>
      <c r="H104" s="91"/>
      <c r="I104" s="92"/>
      <c r="J104" s="92"/>
      <c r="K104" s="92"/>
      <c r="M104" s="89"/>
    </row>
    <row r="105" spans="2:13" s="9" customFormat="1" ht="19.899999999999999" customHeight="1" x14ac:dyDescent="0.2">
      <c r="B105" s="89"/>
      <c r="D105" s="90" t="s">
        <v>778</v>
      </c>
      <c r="E105" s="91"/>
      <c r="F105" s="91"/>
      <c r="G105" s="91"/>
      <c r="H105" s="91"/>
      <c r="I105" s="92"/>
      <c r="J105" s="92"/>
      <c r="K105" s="92"/>
      <c r="M105" s="89"/>
    </row>
    <row r="106" spans="2:13" s="9" customFormat="1" ht="19.899999999999999" customHeight="1" x14ac:dyDescent="0.2">
      <c r="B106" s="89"/>
      <c r="D106" s="90" t="s">
        <v>779</v>
      </c>
      <c r="E106" s="91"/>
      <c r="F106" s="91"/>
      <c r="G106" s="91"/>
      <c r="H106" s="91"/>
      <c r="I106" s="92"/>
      <c r="J106" s="92"/>
      <c r="K106" s="92"/>
      <c r="M106" s="89"/>
    </row>
    <row r="107" spans="2:13" s="8" customFormat="1" ht="24.95" customHeight="1" x14ac:dyDescent="0.2">
      <c r="B107" s="85"/>
      <c r="D107" s="86" t="s">
        <v>140</v>
      </c>
      <c r="E107" s="87"/>
      <c r="F107" s="87"/>
      <c r="G107" s="87"/>
      <c r="H107" s="87"/>
      <c r="I107" s="88"/>
      <c r="J107" s="88"/>
      <c r="K107" s="88"/>
      <c r="M107" s="85"/>
    </row>
    <row r="108" spans="2:13" s="1" customFormat="1" ht="21.75" customHeight="1" x14ac:dyDescent="0.2">
      <c r="B108" s="30"/>
      <c r="M108" s="30"/>
    </row>
    <row r="109" spans="2:13" s="1" customFormat="1" ht="6.95" customHeight="1" x14ac:dyDescent="0.2">
      <c r="B109" s="30"/>
      <c r="M109" s="30"/>
    </row>
    <row r="110" spans="2:13" s="1" customFormat="1" ht="29.25" customHeight="1" x14ac:dyDescent="0.2">
      <c r="B110" s="30"/>
      <c r="C110" s="84" t="s">
        <v>141</v>
      </c>
      <c r="K110" s="93"/>
      <c r="M110" s="30"/>
    </row>
    <row r="111" spans="2:13" s="1" customFormat="1" ht="18" customHeight="1" x14ac:dyDescent="0.2">
      <c r="B111" s="30"/>
      <c r="M111" s="30"/>
    </row>
    <row r="112" spans="2:13" s="1" customFormat="1" ht="29.25" customHeight="1" x14ac:dyDescent="0.2">
      <c r="B112" s="30"/>
      <c r="C112" s="66" t="s">
        <v>106</v>
      </c>
      <c r="D112" s="67"/>
      <c r="E112" s="67"/>
      <c r="F112" s="67"/>
      <c r="G112" s="67"/>
      <c r="H112" s="67"/>
      <c r="I112" s="67"/>
      <c r="J112" s="67"/>
      <c r="K112" s="68"/>
      <c r="L112" s="67"/>
      <c r="M112" s="30"/>
    </row>
    <row r="113" spans="2:13" s="1" customFormat="1" ht="6.95" customHeight="1" x14ac:dyDescent="0.2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30"/>
    </row>
    <row r="117" spans="2:13" s="1" customFormat="1" ht="6.95" customHeight="1" x14ac:dyDescent="0.2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30"/>
    </row>
    <row r="118" spans="2:13" s="1" customFormat="1" ht="24.95" customHeight="1" x14ac:dyDescent="0.2">
      <c r="B118" s="30"/>
      <c r="C118" s="20" t="s">
        <v>142</v>
      </c>
      <c r="M118" s="30"/>
    </row>
    <row r="119" spans="2:13" s="1" customFormat="1" ht="6.95" customHeight="1" x14ac:dyDescent="0.2">
      <c r="B119" s="30"/>
      <c r="M119" s="30"/>
    </row>
    <row r="120" spans="2:13" s="1" customFormat="1" ht="12" customHeight="1" x14ac:dyDescent="0.2">
      <c r="B120" s="30"/>
      <c r="C120" s="24" t="s">
        <v>7</v>
      </c>
      <c r="M120" s="30"/>
    </row>
    <row r="121" spans="2:13" s="1" customFormat="1" ht="16.5" customHeight="1" x14ac:dyDescent="0.2">
      <c r="B121" s="30"/>
      <c r="E121" s="382" t="str">
        <f>E7</f>
        <v>Rožňava ORPZ, rekonštrukcia a modernizácia objektu</v>
      </c>
      <c r="F121" s="383"/>
      <c r="G121" s="383"/>
      <c r="H121" s="383"/>
      <c r="M121" s="30"/>
    </row>
    <row r="122" spans="2:13" ht="12" customHeight="1" x14ac:dyDescent="0.2">
      <c r="B122" s="19"/>
      <c r="C122" s="24" t="s">
        <v>108</v>
      </c>
      <c r="M122" s="19"/>
    </row>
    <row r="123" spans="2:13" ht="16.5" customHeight="1" x14ac:dyDescent="0.2">
      <c r="B123" s="19"/>
      <c r="E123" s="382" t="s">
        <v>109</v>
      </c>
      <c r="F123" s="353"/>
      <c r="G123" s="353"/>
      <c r="H123" s="353"/>
      <c r="M123" s="19"/>
    </row>
    <row r="124" spans="2:13" ht="12" customHeight="1" x14ac:dyDescent="0.2">
      <c r="B124" s="19"/>
      <c r="C124" s="24" t="s">
        <v>110</v>
      </c>
      <c r="M124" s="19"/>
    </row>
    <row r="125" spans="2:13" s="1" customFormat="1" ht="16.5" customHeight="1" x14ac:dyDescent="0.2">
      <c r="B125" s="30"/>
      <c r="E125" s="384" t="s">
        <v>1273</v>
      </c>
      <c r="F125" s="385"/>
      <c r="G125" s="385"/>
      <c r="H125" s="385"/>
      <c r="M125" s="30"/>
    </row>
    <row r="126" spans="2:13" s="1" customFormat="1" ht="12" customHeight="1" x14ac:dyDescent="0.2">
      <c r="B126" s="30"/>
      <c r="C126" s="24" t="s">
        <v>112</v>
      </c>
      <c r="M126" s="30"/>
    </row>
    <row r="127" spans="2:13" s="1" customFormat="1" ht="16.5" customHeight="1" x14ac:dyDescent="0.2">
      <c r="B127" s="30"/>
      <c r="E127" s="349" t="str">
        <f>E13</f>
        <v>01.03-03 - časť. 03)	Ústredné kúrenie</v>
      </c>
      <c r="F127" s="385"/>
      <c r="G127" s="385"/>
      <c r="H127" s="385"/>
      <c r="M127" s="30"/>
    </row>
    <row r="128" spans="2:13" s="1" customFormat="1" ht="6.95" customHeight="1" x14ac:dyDescent="0.2">
      <c r="B128" s="30"/>
      <c r="M128" s="30"/>
    </row>
    <row r="129" spans="2:13" s="1" customFormat="1" ht="12" customHeight="1" x14ac:dyDescent="0.2">
      <c r="B129" s="30"/>
      <c r="C129" s="24" t="s">
        <v>11</v>
      </c>
      <c r="F129" s="22" t="str">
        <f>F16</f>
        <v>Rožňava ORPZ</v>
      </c>
      <c r="I129" s="24" t="s">
        <v>13</v>
      </c>
      <c r="J129" s="50">
        <f>IF(J16="","",J16)</f>
        <v>44104</v>
      </c>
      <c r="M129" s="30"/>
    </row>
    <row r="130" spans="2:13" s="1" customFormat="1" ht="6.95" customHeight="1" x14ac:dyDescent="0.2">
      <c r="B130" s="30"/>
      <c r="M130" s="30"/>
    </row>
    <row r="131" spans="2:13" s="1" customFormat="1" ht="15.2" customHeight="1" x14ac:dyDescent="0.2">
      <c r="B131" s="30"/>
      <c r="C131" s="24" t="s">
        <v>14</v>
      </c>
      <c r="F131" s="22" t="str">
        <f>E19</f>
        <v>Ministerstvo vnútra Slovenskej republiky</v>
      </c>
      <c r="I131" s="24" t="s">
        <v>21</v>
      </c>
      <c r="J131" s="25" t="str">
        <f>E25</f>
        <v>Aproving s.r.o.</v>
      </c>
      <c r="M131" s="30"/>
    </row>
    <row r="132" spans="2:13" s="1" customFormat="1" ht="15.2" customHeight="1" x14ac:dyDescent="0.2">
      <c r="B132" s="30"/>
      <c r="C132" s="24" t="s">
        <v>19</v>
      </c>
      <c r="F132" s="22" t="str">
        <f>IF(E22="","",E22)</f>
        <v xml:space="preserve"> </v>
      </c>
      <c r="I132" s="24" t="s">
        <v>25</v>
      </c>
      <c r="J132" s="25" t="str">
        <f>E28</f>
        <v xml:space="preserve"> </v>
      </c>
      <c r="M132" s="30"/>
    </row>
    <row r="133" spans="2:13" s="1" customFormat="1" ht="10.35" customHeight="1" x14ac:dyDescent="0.2">
      <c r="B133" s="30"/>
      <c r="M133" s="30"/>
    </row>
    <row r="134" spans="2:13" s="10" customFormat="1" ht="29.25" customHeight="1" x14ac:dyDescent="0.2">
      <c r="B134" s="94"/>
      <c r="C134" s="95" t="s">
        <v>143</v>
      </c>
      <c r="D134" s="96" t="s">
        <v>55</v>
      </c>
      <c r="E134" s="96" t="s">
        <v>51</v>
      </c>
      <c r="F134" s="96" t="s">
        <v>52</v>
      </c>
      <c r="G134" s="96" t="s">
        <v>144</v>
      </c>
      <c r="H134" s="96" t="s">
        <v>145</v>
      </c>
      <c r="I134" s="96" t="s">
        <v>146</v>
      </c>
      <c r="J134" s="96" t="s">
        <v>147</v>
      </c>
      <c r="K134" s="97" t="s">
        <v>120</v>
      </c>
      <c r="L134" s="98"/>
      <c r="M134" s="94"/>
    </row>
    <row r="135" spans="2:13" s="1" customFormat="1" ht="22.9" customHeight="1" x14ac:dyDescent="0.25">
      <c r="B135" s="30"/>
      <c r="C135" s="55" t="s">
        <v>114</v>
      </c>
      <c r="K135" s="142"/>
      <c r="M135" s="30"/>
    </row>
    <row r="136" spans="2:13" s="11" customFormat="1" ht="25.9" customHeight="1" x14ac:dyDescent="0.2">
      <c r="B136" s="101"/>
      <c r="D136" s="102" t="s">
        <v>57</v>
      </c>
      <c r="E136" s="103" t="s">
        <v>477</v>
      </c>
      <c r="F136" s="103" t="s">
        <v>478</v>
      </c>
      <c r="K136" s="143"/>
      <c r="M136" s="101"/>
    </row>
    <row r="137" spans="2:13" s="11" customFormat="1" ht="22.9" customHeight="1" x14ac:dyDescent="0.2">
      <c r="B137" s="101"/>
      <c r="D137" s="102" t="s">
        <v>57</v>
      </c>
      <c r="E137" s="106" t="s">
        <v>533</v>
      </c>
      <c r="F137" s="106" t="s">
        <v>534</v>
      </c>
      <c r="K137" s="141"/>
      <c r="M137" s="101"/>
    </row>
    <row r="138" spans="2:13" s="1" customFormat="1" ht="44.25" customHeight="1" x14ac:dyDescent="0.2">
      <c r="B138" s="108"/>
      <c r="C138" s="109" t="s">
        <v>61</v>
      </c>
      <c r="D138" s="109" t="s">
        <v>153</v>
      </c>
      <c r="E138" s="110" t="s">
        <v>780</v>
      </c>
      <c r="F138" s="178" t="s">
        <v>2498</v>
      </c>
      <c r="G138" s="112" t="s">
        <v>238</v>
      </c>
      <c r="H138" s="193">
        <v>314</v>
      </c>
      <c r="I138" s="139"/>
      <c r="J138" s="139"/>
      <c r="K138" s="139"/>
      <c r="L138" s="111" t="s">
        <v>1</v>
      </c>
      <c r="M138" s="30"/>
    </row>
    <row r="139" spans="2:13" s="1" customFormat="1" ht="28.5" customHeight="1" x14ac:dyDescent="0.2">
      <c r="B139" s="108"/>
      <c r="C139" s="279" t="s">
        <v>64</v>
      </c>
      <c r="D139" s="279" t="s">
        <v>221</v>
      </c>
      <c r="E139" s="280" t="s">
        <v>781</v>
      </c>
      <c r="F139" s="281" t="s">
        <v>2293</v>
      </c>
      <c r="G139" s="282" t="s">
        <v>238</v>
      </c>
      <c r="H139" s="283">
        <v>74</v>
      </c>
      <c r="I139" s="146"/>
      <c r="J139" s="147"/>
      <c r="K139" s="146"/>
      <c r="L139" s="128" t="s">
        <v>1</v>
      </c>
      <c r="M139" s="130"/>
    </row>
    <row r="140" spans="2:13" s="1" customFormat="1" ht="28.5" customHeight="1" x14ac:dyDescent="0.2">
      <c r="B140" s="108"/>
      <c r="C140" s="279" t="s">
        <v>68</v>
      </c>
      <c r="D140" s="279" t="s">
        <v>221</v>
      </c>
      <c r="E140" s="280" t="s">
        <v>782</v>
      </c>
      <c r="F140" s="281" t="s">
        <v>2294</v>
      </c>
      <c r="G140" s="282" t="s">
        <v>238</v>
      </c>
      <c r="H140" s="283">
        <v>50</v>
      </c>
      <c r="I140" s="146"/>
      <c r="J140" s="147"/>
      <c r="K140" s="146"/>
      <c r="L140" s="128" t="s">
        <v>1</v>
      </c>
      <c r="M140" s="130"/>
    </row>
    <row r="141" spans="2:13" s="1" customFormat="1" ht="28.5" customHeight="1" x14ac:dyDescent="0.2">
      <c r="B141" s="108"/>
      <c r="C141" s="279" t="s">
        <v>158</v>
      </c>
      <c r="D141" s="279" t="s">
        <v>221</v>
      </c>
      <c r="E141" s="280" t="s">
        <v>783</v>
      </c>
      <c r="F141" s="281" t="s">
        <v>2295</v>
      </c>
      <c r="G141" s="282" t="s">
        <v>238</v>
      </c>
      <c r="H141" s="283">
        <v>12</v>
      </c>
      <c r="I141" s="146"/>
      <c r="J141" s="147"/>
      <c r="K141" s="146"/>
      <c r="L141" s="128" t="s">
        <v>1</v>
      </c>
      <c r="M141" s="130"/>
    </row>
    <row r="142" spans="2:13" s="1" customFormat="1" ht="28.5" customHeight="1" x14ac:dyDescent="0.2">
      <c r="B142" s="108"/>
      <c r="C142" s="279" t="s">
        <v>169</v>
      </c>
      <c r="D142" s="279" t="s">
        <v>221</v>
      </c>
      <c r="E142" s="280" t="s">
        <v>784</v>
      </c>
      <c r="F142" s="281" t="s">
        <v>2296</v>
      </c>
      <c r="G142" s="282" t="s">
        <v>238</v>
      </c>
      <c r="H142" s="283">
        <v>136</v>
      </c>
      <c r="I142" s="146"/>
      <c r="J142" s="147"/>
      <c r="K142" s="146"/>
      <c r="L142" s="128" t="s">
        <v>1</v>
      </c>
      <c r="M142" s="130"/>
    </row>
    <row r="143" spans="2:13" s="1" customFormat="1" ht="28.5" customHeight="1" x14ac:dyDescent="0.2">
      <c r="B143" s="108"/>
      <c r="C143" s="279" t="s">
        <v>174</v>
      </c>
      <c r="D143" s="279" t="s">
        <v>221</v>
      </c>
      <c r="E143" s="280" t="s">
        <v>785</v>
      </c>
      <c r="F143" s="281" t="s">
        <v>2297</v>
      </c>
      <c r="G143" s="282" t="s">
        <v>238</v>
      </c>
      <c r="H143" s="283">
        <v>36</v>
      </c>
      <c r="I143" s="146"/>
      <c r="J143" s="147"/>
      <c r="K143" s="146"/>
      <c r="L143" s="128" t="s">
        <v>1</v>
      </c>
      <c r="M143" s="130"/>
    </row>
    <row r="144" spans="2:13" s="1" customFormat="1" ht="28.5" customHeight="1" x14ac:dyDescent="0.2">
      <c r="B144" s="108"/>
      <c r="C144" s="279" t="s">
        <v>178</v>
      </c>
      <c r="D144" s="279" t="s">
        <v>221</v>
      </c>
      <c r="E144" s="280" t="s">
        <v>787</v>
      </c>
      <c r="F144" s="281" t="s">
        <v>2299</v>
      </c>
      <c r="G144" s="282" t="s">
        <v>238</v>
      </c>
      <c r="H144" s="283">
        <v>4</v>
      </c>
      <c r="I144" s="146"/>
      <c r="J144" s="147"/>
      <c r="K144" s="146"/>
      <c r="L144" s="128" t="s">
        <v>1</v>
      </c>
      <c r="M144" s="130"/>
    </row>
    <row r="145" spans="2:15" s="1" customFormat="1" ht="28.5" customHeight="1" x14ac:dyDescent="0.2">
      <c r="B145" s="108"/>
      <c r="C145" s="279" t="s">
        <v>180</v>
      </c>
      <c r="D145" s="279" t="s">
        <v>221</v>
      </c>
      <c r="E145" s="280" t="s">
        <v>1420</v>
      </c>
      <c r="F145" s="281" t="s">
        <v>2419</v>
      </c>
      <c r="G145" s="282" t="s">
        <v>238</v>
      </c>
      <c r="H145" s="283">
        <v>2</v>
      </c>
      <c r="I145" s="146"/>
      <c r="J145" s="147"/>
      <c r="K145" s="146"/>
      <c r="L145" s="128" t="s">
        <v>1</v>
      </c>
      <c r="M145" s="130"/>
    </row>
    <row r="146" spans="2:15" s="1" customFormat="1" ht="30" customHeight="1" x14ac:dyDescent="0.2">
      <c r="B146" s="108"/>
      <c r="C146" s="109" t="s">
        <v>182</v>
      </c>
      <c r="D146" s="109" t="s">
        <v>153</v>
      </c>
      <c r="E146" s="110" t="s">
        <v>791</v>
      </c>
      <c r="F146" s="111" t="s">
        <v>792</v>
      </c>
      <c r="G146" s="112" t="s">
        <v>793</v>
      </c>
      <c r="H146" s="193"/>
      <c r="I146" s="139">
        <v>0</v>
      </c>
      <c r="J146" s="139">
        <v>1.3</v>
      </c>
      <c r="K146" s="139"/>
      <c r="L146" s="111" t="s">
        <v>1</v>
      </c>
      <c r="M146" s="30"/>
      <c r="O146" s="271"/>
    </row>
    <row r="147" spans="2:15" s="11" customFormat="1" ht="22.9" customHeight="1" x14ac:dyDescent="0.2">
      <c r="B147" s="101"/>
      <c r="D147" s="102" t="s">
        <v>57</v>
      </c>
      <c r="E147" s="106" t="s">
        <v>823</v>
      </c>
      <c r="F147" s="106" t="s">
        <v>824</v>
      </c>
      <c r="K147" s="141"/>
      <c r="M147" s="101"/>
    </row>
    <row r="148" spans="2:15" s="1" customFormat="1" ht="39.75" customHeight="1" x14ac:dyDescent="0.2">
      <c r="B148" s="108"/>
      <c r="C148" s="109" t="s">
        <v>186</v>
      </c>
      <c r="D148" s="109" t="s">
        <v>153</v>
      </c>
      <c r="E148" s="110" t="s">
        <v>1421</v>
      </c>
      <c r="F148" s="178" t="s">
        <v>1852</v>
      </c>
      <c r="G148" s="179" t="s">
        <v>353</v>
      </c>
      <c r="H148" s="182">
        <v>2</v>
      </c>
      <c r="I148" s="139"/>
      <c r="J148" s="139"/>
      <c r="K148" s="139"/>
      <c r="L148" s="111" t="s">
        <v>1</v>
      </c>
      <c r="M148" s="30"/>
    </row>
    <row r="149" spans="2:15" s="1" customFormat="1" ht="40.5" customHeight="1" x14ac:dyDescent="0.2">
      <c r="B149" s="108"/>
      <c r="C149" s="109" t="s">
        <v>192</v>
      </c>
      <c r="D149" s="109" t="s">
        <v>153</v>
      </c>
      <c r="E149" s="110" t="s">
        <v>827</v>
      </c>
      <c r="F149" s="178" t="s">
        <v>1802</v>
      </c>
      <c r="G149" s="179" t="s">
        <v>353</v>
      </c>
      <c r="H149" s="182">
        <v>2</v>
      </c>
      <c r="I149" s="139"/>
      <c r="J149" s="139"/>
      <c r="K149" s="193"/>
      <c r="L149" s="111" t="s">
        <v>1</v>
      </c>
      <c r="M149" s="30"/>
    </row>
    <row r="150" spans="2:15" s="1" customFormat="1" ht="45.75" customHeight="1" x14ac:dyDescent="0.2">
      <c r="B150" s="108"/>
      <c r="C150" s="109" t="s">
        <v>194</v>
      </c>
      <c r="D150" s="109" t="s">
        <v>153</v>
      </c>
      <c r="E150" s="110" t="s">
        <v>1422</v>
      </c>
      <c r="F150" s="178" t="s">
        <v>1853</v>
      </c>
      <c r="G150" s="179" t="s">
        <v>353</v>
      </c>
      <c r="H150" s="182">
        <v>2</v>
      </c>
      <c r="I150" s="139"/>
      <c r="J150" s="139"/>
      <c r="K150" s="193"/>
      <c r="L150" s="111" t="s">
        <v>1</v>
      </c>
      <c r="M150" s="30"/>
    </row>
    <row r="151" spans="2:15" s="1" customFormat="1" ht="42" customHeight="1" x14ac:dyDescent="0.2">
      <c r="B151" s="108"/>
      <c r="C151" s="109" t="s">
        <v>196</v>
      </c>
      <c r="D151" s="109" t="s">
        <v>153</v>
      </c>
      <c r="E151" s="110" t="s">
        <v>1423</v>
      </c>
      <c r="F151" s="178" t="s">
        <v>1854</v>
      </c>
      <c r="G151" s="179" t="s">
        <v>353</v>
      </c>
      <c r="H151" s="182">
        <v>6</v>
      </c>
      <c r="I151" s="139"/>
      <c r="J151" s="139"/>
      <c r="K151" s="193"/>
      <c r="L151" s="111" t="s">
        <v>1</v>
      </c>
      <c r="M151" s="30"/>
    </row>
    <row r="152" spans="2:15" s="1" customFormat="1" ht="36.75" customHeight="1" x14ac:dyDescent="0.2">
      <c r="B152" s="108"/>
      <c r="C152" s="279" t="s">
        <v>199</v>
      </c>
      <c r="D152" s="279" t="s">
        <v>221</v>
      </c>
      <c r="E152" s="280" t="s">
        <v>1424</v>
      </c>
      <c r="F152" s="298" t="s">
        <v>1929</v>
      </c>
      <c r="G152" s="299" t="s">
        <v>353</v>
      </c>
      <c r="H152" s="300">
        <v>1</v>
      </c>
      <c r="I152" s="146"/>
      <c r="J152" s="147"/>
      <c r="K152" s="146"/>
      <c r="L152" s="128" t="s">
        <v>1</v>
      </c>
      <c r="M152" s="130"/>
    </row>
    <row r="153" spans="2:15" s="1" customFormat="1" ht="27" customHeight="1" x14ac:dyDescent="0.2">
      <c r="B153" s="108"/>
      <c r="C153" s="109" t="s">
        <v>201</v>
      </c>
      <c r="D153" s="109" t="s">
        <v>153</v>
      </c>
      <c r="E153" s="110" t="s">
        <v>1425</v>
      </c>
      <c r="F153" s="178" t="s">
        <v>1855</v>
      </c>
      <c r="G153" s="179" t="s">
        <v>797</v>
      </c>
      <c r="H153" s="182">
        <v>1</v>
      </c>
      <c r="I153" s="139"/>
      <c r="J153" s="139"/>
      <c r="K153" s="139"/>
      <c r="L153" s="111" t="s">
        <v>1</v>
      </c>
      <c r="M153" s="30"/>
    </row>
    <row r="154" spans="2:15" s="1" customFormat="1" ht="30" customHeight="1" x14ac:dyDescent="0.2">
      <c r="B154" s="108"/>
      <c r="C154" s="279" t="s">
        <v>203</v>
      </c>
      <c r="D154" s="279" t="s">
        <v>221</v>
      </c>
      <c r="E154" s="280" t="s">
        <v>1426</v>
      </c>
      <c r="F154" s="298" t="s">
        <v>1930</v>
      </c>
      <c r="G154" s="299" t="s">
        <v>353</v>
      </c>
      <c r="H154" s="300">
        <v>1</v>
      </c>
      <c r="I154" s="146"/>
      <c r="J154" s="147"/>
      <c r="K154" s="146"/>
      <c r="L154" s="128" t="s">
        <v>1</v>
      </c>
      <c r="M154" s="130"/>
    </row>
    <row r="155" spans="2:15" s="1" customFormat="1" ht="18.75" customHeight="1" x14ac:dyDescent="0.2">
      <c r="B155" s="108"/>
      <c r="C155" s="109" t="s">
        <v>206</v>
      </c>
      <c r="D155" s="109" t="s">
        <v>153</v>
      </c>
      <c r="E155" s="110" t="s">
        <v>847</v>
      </c>
      <c r="F155" s="111" t="s">
        <v>848</v>
      </c>
      <c r="G155" s="112" t="s">
        <v>793</v>
      </c>
      <c r="H155" s="193"/>
      <c r="I155" s="139">
        <v>0</v>
      </c>
      <c r="J155" s="139">
        <v>1.1000000000000001</v>
      </c>
      <c r="K155" s="139"/>
      <c r="L155" s="111" t="s">
        <v>1</v>
      </c>
      <c r="M155" s="30"/>
      <c r="O155" s="271"/>
    </row>
    <row r="156" spans="2:15" s="11" customFormat="1" ht="22.9" customHeight="1" x14ac:dyDescent="0.2">
      <c r="B156" s="101"/>
      <c r="D156" s="102" t="s">
        <v>57</v>
      </c>
      <c r="E156" s="106" t="s">
        <v>849</v>
      </c>
      <c r="F156" s="106" t="s">
        <v>850</v>
      </c>
      <c r="K156" s="141"/>
      <c r="M156" s="101"/>
    </row>
    <row r="157" spans="2:15" s="1" customFormat="1" ht="51" customHeight="1" x14ac:dyDescent="0.2">
      <c r="B157" s="108"/>
      <c r="C157" s="109" t="s">
        <v>208</v>
      </c>
      <c r="D157" s="109" t="s">
        <v>153</v>
      </c>
      <c r="E157" s="110" t="s">
        <v>851</v>
      </c>
      <c r="F157" s="178" t="s">
        <v>2308</v>
      </c>
      <c r="G157" s="112" t="s">
        <v>238</v>
      </c>
      <c r="H157" s="193">
        <v>168</v>
      </c>
      <c r="I157" s="139"/>
      <c r="J157" s="139"/>
      <c r="K157" s="139"/>
      <c r="L157" s="111" t="s">
        <v>1</v>
      </c>
      <c r="M157" s="30"/>
    </row>
    <row r="158" spans="2:15" s="1" customFormat="1" ht="52.5" customHeight="1" x14ac:dyDescent="0.2">
      <c r="B158" s="108"/>
      <c r="C158" s="109" t="s">
        <v>211</v>
      </c>
      <c r="D158" s="109" t="s">
        <v>153</v>
      </c>
      <c r="E158" s="110" t="s">
        <v>852</v>
      </c>
      <c r="F158" s="178" t="s">
        <v>2309</v>
      </c>
      <c r="G158" s="112" t="s">
        <v>238</v>
      </c>
      <c r="H158" s="193">
        <v>112</v>
      </c>
      <c r="I158" s="139"/>
      <c r="J158" s="139"/>
      <c r="K158" s="139"/>
      <c r="L158" s="111" t="s">
        <v>1</v>
      </c>
      <c r="M158" s="30"/>
    </row>
    <row r="159" spans="2:15" s="1" customFormat="1" ht="45.75" customHeight="1" x14ac:dyDescent="0.2">
      <c r="B159" s="108"/>
      <c r="C159" s="109" t="s">
        <v>3</v>
      </c>
      <c r="D159" s="109" t="s">
        <v>153</v>
      </c>
      <c r="E159" s="110" t="s">
        <v>853</v>
      </c>
      <c r="F159" s="178" t="s">
        <v>2383</v>
      </c>
      <c r="G159" s="112" t="s">
        <v>238</v>
      </c>
      <c r="H159" s="193">
        <v>22</v>
      </c>
      <c r="I159" s="139"/>
      <c r="J159" s="139"/>
      <c r="K159" s="193"/>
      <c r="L159" s="111" t="s">
        <v>1</v>
      </c>
      <c r="M159" s="30"/>
    </row>
    <row r="160" spans="2:15" s="1" customFormat="1" ht="51" customHeight="1" x14ac:dyDescent="0.2">
      <c r="B160" s="108"/>
      <c r="C160" s="109" t="s">
        <v>215</v>
      </c>
      <c r="D160" s="109" t="s">
        <v>153</v>
      </c>
      <c r="E160" s="110" t="s">
        <v>854</v>
      </c>
      <c r="F160" s="178" t="s">
        <v>2384</v>
      </c>
      <c r="G160" s="112" t="s">
        <v>238</v>
      </c>
      <c r="H160" s="193">
        <v>150</v>
      </c>
      <c r="I160" s="139"/>
      <c r="J160" s="139"/>
      <c r="K160" s="193"/>
      <c r="L160" s="111" t="s">
        <v>1</v>
      </c>
      <c r="M160" s="30"/>
    </row>
    <row r="161" spans="2:15" s="1" customFormat="1" ht="52.5" customHeight="1" x14ac:dyDescent="0.2">
      <c r="B161" s="108"/>
      <c r="C161" s="109" t="s">
        <v>217</v>
      </c>
      <c r="D161" s="109" t="s">
        <v>153</v>
      </c>
      <c r="E161" s="110" t="s">
        <v>855</v>
      </c>
      <c r="F161" s="178" t="s">
        <v>2312</v>
      </c>
      <c r="G161" s="112" t="s">
        <v>238</v>
      </c>
      <c r="H161" s="193">
        <v>36</v>
      </c>
      <c r="I161" s="139"/>
      <c r="J161" s="139"/>
      <c r="K161" s="193"/>
      <c r="L161" s="111" t="s">
        <v>1</v>
      </c>
      <c r="M161" s="30"/>
    </row>
    <row r="162" spans="2:15" s="1" customFormat="1" ht="50.25" customHeight="1" x14ac:dyDescent="0.2">
      <c r="B162" s="108"/>
      <c r="C162" s="109" t="s">
        <v>220</v>
      </c>
      <c r="D162" s="109" t="s">
        <v>153</v>
      </c>
      <c r="E162" s="110" t="s">
        <v>857</v>
      </c>
      <c r="F162" s="178" t="s">
        <v>2314</v>
      </c>
      <c r="G162" s="112" t="s">
        <v>238</v>
      </c>
      <c r="H162" s="193">
        <v>4</v>
      </c>
      <c r="I162" s="139"/>
      <c r="J162" s="139"/>
      <c r="K162" s="193"/>
      <c r="L162" s="111" t="s">
        <v>1</v>
      </c>
      <c r="M162" s="30"/>
    </row>
    <row r="163" spans="2:15" s="1" customFormat="1" ht="30.75" customHeight="1" x14ac:dyDescent="0.2">
      <c r="B163" s="108"/>
      <c r="C163" s="109" t="s">
        <v>225</v>
      </c>
      <c r="D163" s="109" t="s">
        <v>153</v>
      </c>
      <c r="E163" s="110" t="s">
        <v>858</v>
      </c>
      <c r="F163" s="111" t="s">
        <v>859</v>
      </c>
      <c r="G163" s="112" t="s">
        <v>238</v>
      </c>
      <c r="H163" s="193">
        <v>400</v>
      </c>
      <c r="I163" s="139"/>
      <c r="J163" s="139"/>
      <c r="K163" s="193"/>
      <c r="L163" s="111" t="s">
        <v>1</v>
      </c>
      <c r="M163" s="30"/>
    </row>
    <row r="164" spans="2:15" s="1" customFormat="1" ht="28.5" customHeight="1" x14ac:dyDescent="0.2">
      <c r="B164" s="108"/>
      <c r="C164" s="109" t="s">
        <v>227</v>
      </c>
      <c r="D164" s="109" t="s">
        <v>153</v>
      </c>
      <c r="E164" s="110" t="s">
        <v>860</v>
      </c>
      <c r="F164" s="111" t="s">
        <v>861</v>
      </c>
      <c r="G164" s="112" t="s">
        <v>238</v>
      </c>
      <c r="H164" s="193">
        <v>99</v>
      </c>
      <c r="I164" s="139"/>
      <c r="J164" s="139"/>
      <c r="K164" s="193"/>
      <c r="L164" s="111" t="s">
        <v>1</v>
      </c>
      <c r="M164" s="30"/>
    </row>
    <row r="165" spans="2:15" s="1" customFormat="1" ht="50.25" customHeight="1" x14ac:dyDescent="0.2">
      <c r="B165" s="108"/>
      <c r="C165" s="109" t="s">
        <v>234</v>
      </c>
      <c r="D165" s="109" t="s">
        <v>153</v>
      </c>
      <c r="E165" s="110" t="s">
        <v>1427</v>
      </c>
      <c r="F165" s="170" t="s">
        <v>1970</v>
      </c>
      <c r="G165" s="112" t="s">
        <v>238</v>
      </c>
      <c r="H165" s="193">
        <v>1</v>
      </c>
      <c r="I165" s="139"/>
      <c r="J165" s="139"/>
      <c r="K165" s="139"/>
      <c r="L165" s="111" t="s">
        <v>1</v>
      </c>
      <c r="M165" s="30"/>
    </row>
    <row r="166" spans="2:15" s="1" customFormat="1" ht="39" customHeight="1" x14ac:dyDescent="0.2">
      <c r="B166" s="108"/>
      <c r="C166" s="109" t="s">
        <v>236</v>
      </c>
      <c r="D166" s="109" t="s">
        <v>153</v>
      </c>
      <c r="E166" s="110" t="s">
        <v>1262</v>
      </c>
      <c r="F166" s="170" t="s">
        <v>1961</v>
      </c>
      <c r="G166" s="112" t="s">
        <v>238</v>
      </c>
      <c r="H166" s="193">
        <v>1</v>
      </c>
      <c r="I166" s="139"/>
      <c r="J166" s="139"/>
      <c r="K166" s="139"/>
      <c r="L166" s="111" t="s">
        <v>1</v>
      </c>
      <c r="M166" s="30"/>
    </row>
    <row r="167" spans="2:15" s="1" customFormat="1" ht="45" customHeight="1" x14ac:dyDescent="0.2">
      <c r="B167" s="108"/>
      <c r="C167" s="109" t="s">
        <v>243</v>
      </c>
      <c r="D167" s="109" t="s">
        <v>153</v>
      </c>
      <c r="E167" s="110" t="s">
        <v>862</v>
      </c>
      <c r="F167" s="170" t="s">
        <v>1945</v>
      </c>
      <c r="G167" s="112" t="s">
        <v>238</v>
      </c>
      <c r="H167" s="193">
        <v>1</v>
      </c>
      <c r="I167" s="139"/>
      <c r="J167" s="139"/>
      <c r="K167" s="139"/>
      <c r="L167" s="111" t="s">
        <v>1</v>
      </c>
      <c r="M167" s="30"/>
    </row>
    <row r="168" spans="2:15" s="1" customFormat="1" ht="45.75" customHeight="1" x14ac:dyDescent="0.2">
      <c r="B168" s="108"/>
      <c r="C168" s="109" t="s">
        <v>246</v>
      </c>
      <c r="D168" s="109" t="s">
        <v>153</v>
      </c>
      <c r="E168" s="110" t="s">
        <v>1428</v>
      </c>
      <c r="F168" s="170" t="s">
        <v>1971</v>
      </c>
      <c r="G168" s="112" t="s">
        <v>238</v>
      </c>
      <c r="H168" s="193">
        <v>2</v>
      </c>
      <c r="I168" s="139"/>
      <c r="J168" s="139"/>
      <c r="K168" s="139"/>
      <c r="L168" s="111" t="s">
        <v>1</v>
      </c>
      <c r="M168" s="30"/>
    </row>
    <row r="169" spans="2:15" s="1" customFormat="1" ht="45" customHeight="1" x14ac:dyDescent="0.2">
      <c r="B169" s="108"/>
      <c r="C169" s="109" t="s">
        <v>312</v>
      </c>
      <c r="D169" s="109" t="s">
        <v>153</v>
      </c>
      <c r="E169" s="110" t="s">
        <v>866</v>
      </c>
      <c r="F169" s="170" t="s">
        <v>1947</v>
      </c>
      <c r="G169" s="112" t="s">
        <v>238</v>
      </c>
      <c r="H169" s="193">
        <v>2</v>
      </c>
      <c r="I169" s="139"/>
      <c r="J169" s="139"/>
      <c r="K169" s="139"/>
      <c r="L169" s="111" t="s">
        <v>1</v>
      </c>
      <c r="M169" s="30"/>
    </row>
    <row r="170" spans="2:15" s="1" customFormat="1" ht="18.75" customHeight="1" x14ac:dyDescent="0.2">
      <c r="B170" s="108"/>
      <c r="C170" s="109" t="s">
        <v>314</v>
      </c>
      <c r="D170" s="109" t="s">
        <v>153</v>
      </c>
      <c r="E170" s="110" t="s">
        <v>869</v>
      </c>
      <c r="F170" s="111" t="s">
        <v>870</v>
      </c>
      <c r="G170" s="112" t="s">
        <v>238</v>
      </c>
      <c r="H170" s="193">
        <v>495</v>
      </c>
      <c r="I170" s="139"/>
      <c r="J170" s="139"/>
      <c r="K170" s="139"/>
      <c r="L170" s="111" t="s">
        <v>1</v>
      </c>
      <c r="M170" s="30"/>
    </row>
    <row r="171" spans="2:15" s="1" customFormat="1" ht="27" customHeight="1" x14ac:dyDescent="0.2">
      <c r="B171" s="108"/>
      <c r="C171" s="109" t="s">
        <v>316</v>
      </c>
      <c r="D171" s="109" t="s">
        <v>153</v>
      </c>
      <c r="E171" s="110" t="s">
        <v>871</v>
      </c>
      <c r="F171" s="111" t="s">
        <v>872</v>
      </c>
      <c r="G171" s="112" t="s">
        <v>238</v>
      </c>
      <c r="H171" s="193">
        <v>4</v>
      </c>
      <c r="I171" s="139"/>
      <c r="J171" s="139"/>
      <c r="K171" s="139"/>
      <c r="L171" s="111" t="s">
        <v>1</v>
      </c>
      <c r="M171" s="30"/>
    </row>
    <row r="172" spans="2:15" s="1" customFormat="1" ht="29.25" customHeight="1" x14ac:dyDescent="0.2">
      <c r="B172" s="108"/>
      <c r="C172" s="109" t="s">
        <v>318</v>
      </c>
      <c r="D172" s="109" t="s">
        <v>153</v>
      </c>
      <c r="E172" s="110" t="s">
        <v>875</v>
      </c>
      <c r="F172" s="111" t="s">
        <v>876</v>
      </c>
      <c r="G172" s="112" t="s">
        <v>172</v>
      </c>
      <c r="H172" s="193">
        <v>1.7</v>
      </c>
      <c r="I172" s="139"/>
      <c r="J172" s="139"/>
      <c r="K172" s="139"/>
      <c r="L172" s="111" t="s">
        <v>1</v>
      </c>
      <c r="M172" s="30"/>
    </row>
    <row r="173" spans="2:15" s="1" customFormat="1" ht="27" customHeight="1" x14ac:dyDescent="0.2">
      <c r="B173" s="108"/>
      <c r="C173" s="109" t="s">
        <v>321</v>
      </c>
      <c r="D173" s="109" t="s">
        <v>153</v>
      </c>
      <c r="E173" s="110" t="s">
        <v>877</v>
      </c>
      <c r="F173" s="111" t="s">
        <v>878</v>
      </c>
      <c r="G173" s="112" t="s">
        <v>793</v>
      </c>
      <c r="H173" s="193"/>
      <c r="I173" s="139">
        <v>0</v>
      </c>
      <c r="J173" s="139">
        <v>1.4</v>
      </c>
      <c r="K173" s="139"/>
      <c r="L173" s="111" t="s">
        <v>1</v>
      </c>
      <c r="M173" s="30"/>
      <c r="O173" s="271"/>
    </row>
    <row r="174" spans="2:15" s="11" customFormat="1" ht="22.9" customHeight="1" x14ac:dyDescent="0.2">
      <c r="B174" s="101"/>
      <c r="D174" s="102" t="s">
        <v>57</v>
      </c>
      <c r="E174" s="106" t="s">
        <v>879</v>
      </c>
      <c r="F174" s="106" t="s">
        <v>880</v>
      </c>
      <c r="K174" s="141"/>
      <c r="M174" s="101"/>
    </row>
    <row r="175" spans="2:15" s="1" customFormat="1" ht="18.75" customHeight="1" x14ac:dyDescent="0.2">
      <c r="B175" s="108"/>
      <c r="C175" s="109" t="s">
        <v>323</v>
      </c>
      <c r="D175" s="109" t="s">
        <v>153</v>
      </c>
      <c r="E175" s="110" t="s">
        <v>889</v>
      </c>
      <c r="F175" s="111" t="s">
        <v>890</v>
      </c>
      <c r="G175" s="112" t="s">
        <v>353</v>
      </c>
      <c r="H175" s="193">
        <v>66</v>
      </c>
      <c r="I175" s="139"/>
      <c r="J175" s="139"/>
      <c r="K175" s="139"/>
      <c r="L175" s="111" t="s">
        <v>1</v>
      </c>
      <c r="M175" s="30"/>
    </row>
    <row r="176" spans="2:15" s="1" customFormat="1" ht="18" customHeight="1" x14ac:dyDescent="0.2">
      <c r="B176" s="108"/>
      <c r="C176" s="109" t="s">
        <v>325</v>
      </c>
      <c r="D176" s="109" t="s">
        <v>153</v>
      </c>
      <c r="E176" s="110" t="s">
        <v>894</v>
      </c>
      <c r="F176" s="178" t="s">
        <v>2446</v>
      </c>
      <c r="G176" s="112" t="s">
        <v>353</v>
      </c>
      <c r="H176" s="193">
        <v>66</v>
      </c>
      <c r="I176" s="139"/>
      <c r="J176" s="139"/>
      <c r="K176" s="139"/>
      <c r="L176" s="111" t="s">
        <v>1</v>
      </c>
      <c r="M176" s="30"/>
    </row>
    <row r="177" spans="2:13" s="1" customFormat="1" ht="37.5" customHeight="1" x14ac:dyDescent="0.2">
      <c r="B177" s="108"/>
      <c r="C177" s="279" t="s">
        <v>327</v>
      </c>
      <c r="D177" s="279" t="s">
        <v>221</v>
      </c>
      <c r="E177" s="280" t="s">
        <v>895</v>
      </c>
      <c r="F177" s="281" t="s">
        <v>2317</v>
      </c>
      <c r="G177" s="282" t="s">
        <v>353</v>
      </c>
      <c r="H177" s="283">
        <v>66</v>
      </c>
      <c r="I177" s="146"/>
      <c r="J177" s="147"/>
      <c r="K177" s="146"/>
      <c r="L177" s="128" t="s">
        <v>1</v>
      </c>
      <c r="M177" s="130"/>
    </row>
    <row r="178" spans="2:13" s="1" customFormat="1" ht="32.25" customHeight="1" x14ac:dyDescent="0.2">
      <c r="B178" s="108"/>
      <c r="C178" s="134" t="s">
        <v>331</v>
      </c>
      <c r="D178" s="134" t="s">
        <v>153</v>
      </c>
      <c r="E178" s="135" t="s">
        <v>896</v>
      </c>
      <c r="F178" s="178" t="s">
        <v>2448</v>
      </c>
      <c r="G178" s="179" t="s">
        <v>353</v>
      </c>
      <c r="H178" s="182">
        <v>67</v>
      </c>
      <c r="I178" s="139"/>
      <c r="J178" s="139"/>
      <c r="K178" s="139"/>
      <c r="L178" s="111" t="s">
        <v>1</v>
      </c>
      <c r="M178" s="30"/>
    </row>
    <row r="179" spans="2:13" s="1" customFormat="1" ht="29.25" customHeight="1" x14ac:dyDescent="0.2">
      <c r="B179" s="108"/>
      <c r="C179" s="296" t="s">
        <v>333</v>
      </c>
      <c r="D179" s="296" t="s">
        <v>221</v>
      </c>
      <c r="E179" s="297" t="s">
        <v>897</v>
      </c>
      <c r="F179" s="298" t="s">
        <v>2388</v>
      </c>
      <c r="G179" s="299" t="s">
        <v>353</v>
      </c>
      <c r="H179" s="300">
        <v>33</v>
      </c>
      <c r="I179" s="146"/>
      <c r="J179" s="147"/>
      <c r="K179" s="146"/>
      <c r="L179" s="128" t="s">
        <v>1</v>
      </c>
      <c r="M179" s="130"/>
    </row>
    <row r="180" spans="2:13" s="1" customFormat="1" ht="37.5" customHeight="1" x14ac:dyDescent="0.2">
      <c r="B180" s="108"/>
      <c r="C180" s="296" t="s">
        <v>335</v>
      </c>
      <c r="D180" s="296" t="s">
        <v>221</v>
      </c>
      <c r="E180" s="297" t="s">
        <v>898</v>
      </c>
      <c r="F180" s="298" t="s">
        <v>2389</v>
      </c>
      <c r="G180" s="299" t="s">
        <v>353</v>
      </c>
      <c r="H180" s="300">
        <v>28</v>
      </c>
      <c r="I180" s="146"/>
      <c r="J180" s="147"/>
      <c r="K180" s="146"/>
      <c r="L180" s="128" t="s">
        <v>1</v>
      </c>
      <c r="M180" s="130"/>
    </row>
    <row r="181" spans="2:13" s="1" customFormat="1" ht="40.5" customHeight="1" x14ac:dyDescent="0.2">
      <c r="B181" s="108"/>
      <c r="C181" s="296" t="s">
        <v>337</v>
      </c>
      <c r="D181" s="296" t="s">
        <v>221</v>
      </c>
      <c r="E181" s="297" t="s">
        <v>899</v>
      </c>
      <c r="F181" s="298" t="s">
        <v>2390</v>
      </c>
      <c r="G181" s="299" t="s">
        <v>353</v>
      </c>
      <c r="H181" s="300">
        <v>5</v>
      </c>
      <c r="I181" s="146"/>
      <c r="J181" s="147"/>
      <c r="K181" s="146"/>
      <c r="L181" s="128" t="s">
        <v>1</v>
      </c>
      <c r="M181" s="130"/>
    </row>
    <row r="182" spans="2:13" s="1" customFormat="1" ht="39" customHeight="1" x14ac:dyDescent="0.2">
      <c r="B182" s="108"/>
      <c r="C182" s="296" t="s">
        <v>339</v>
      </c>
      <c r="D182" s="296" t="s">
        <v>221</v>
      </c>
      <c r="E182" s="297" t="s">
        <v>1429</v>
      </c>
      <c r="F182" s="298" t="s">
        <v>2420</v>
      </c>
      <c r="G182" s="299" t="s">
        <v>353</v>
      </c>
      <c r="H182" s="300">
        <v>1</v>
      </c>
      <c r="I182" s="146"/>
      <c r="J182" s="147"/>
      <c r="K182" s="146"/>
      <c r="L182" s="128" t="s">
        <v>1</v>
      </c>
      <c r="M182" s="130"/>
    </row>
    <row r="183" spans="2:13" s="1" customFormat="1" ht="16.5" customHeight="1" x14ac:dyDescent="0.2">
      <c r="B183" s="108"/>
      <c r="C183" s="134" t="s">
        <v>341</v>
      </c>
      <c r="D183" s="134" t="s">
        <v>153</v>
      </c>
      <c r="E183" s="135" t="s">
        <v>909</v>
      </c>
      <c r="F183" s="178" t="s">
        <v>2451</v>
      </c>
      <c r="G183" s="179" t="s">
        <v>353</v>
      </c>
      <c r="H183" s="182">
        <v>2</v>
      </c>
      <c r="I183" s="139"/>
      <c r="J183" s="139"/>
      <c r="K183" s="139"/>
      <c r="L183" s="111" t="s">
        <v>1</v>
      </c>
      <c r="M183" s="30"/>
    </row>
    <row r="184" spans="2:13" s="1" customFormat="1" ht="26.25" customHeight="1" x14ac:dyDescent="0.2">
      <c r="B184" s="108"/>
      <c r="C184" s="296" t="s">
        <v>343</v>
      </c>
      <c r="D184" s="296" t="s">
        <v>221</v>
      </c>
      <c r="E184" s="297" t="s">
        <v>911</v>
      </c>
      <c r="F184" s="298" t="s">
        <v>2323</v>
      </c>
      <c r="G184" s="299" t="s">
        <v>353</v>
      </c>
      <c r="H184" s="300">
        <v>2</v>
      </c>
      <c r="I184" s="146"/>
      <c r="J184" s="147"/>
      <c r="K184" s="146"/>
      <c r="L184" s="128" t="s">
        <v>1</v>
      </c>
      <c r="M184" s="130"/>
    </row>
    <row r="185" spans="2:13" s="1" customFormat="1" ht="16.5" customHeight="1" x14ac:dyDescent="0.2">
      <c r="B185" s="108"/>
      <c r="C185" s="134" t="s">
        <v>345</v>
      </c>
      <c r="D185" s="134" t="s">
        <v>153</v>
      </c>
      <c r="E185" s="135" t="s">
        <v>912</v>
      </c>
      <c r="F185" s="178" t="s">
        <v>2452</v>
      </c>
      <c r="G185" s="179" t="s">
        <v>353</v>
      </c>
      <c r="H185" s="182">
        <v>3</v>
      </c>
      <c r="I185" s="139"/>
      <c r="J185" s="139"/>
      <c r="K185" s="139"/>
      <c r="L185" s="111" t="s">
        <v>1</v>
      </c>
      <c r="M185" s="30"/>
    </row>
    <row r="186" spans="2:13" s="1" customFormat="1" ht="27" customHeight="1" x14ac:dyDescent="0.2">
      <c r="B186" s="108"/>
      <c r="C186" s="296" t="s">
        <v>348</v>
      </c>
      <c r="D186" s="296" t="s">
        <v>221</v>
      </c>
      <c r="E186" s="297" t="s">
        <v>1265</v>
      </c>
      <c r="F186" s="298" t="s">
        <v>2421</v>
      </c>
      <c r="G186" s="299" t="s">
        <v>353</v>
      </c>
      <c r="H186" s="300">
        <v>2</v>
      </c>
      <c r="I186" s="146"/>
      <c r="J186" s="147"/>
      <c r="K186" s="146"/>
      <c r="L186" s="128" t="s">
        <v>1</v>
      </c>
      <c r="M186" s="130"/>
    </row>
    <row r="187" spans="2:13" s="1" customFormat="1" ht="36" customHeight="1" x14ac:dyDescent="0.2">
      <c r="B187" s="108"/>
      <c r="C187" s="296" t="s">
        <v>351</v>
      </c>
      <c r="D187" s="296" t="s">
        <v>221</v>
      </c>
      <c r="E187" s="297" t="s">
        <v>913</v>
      </c>
      <c r="F187" s="298" t="s">
        <v>2324</v>
      </c>
      <c r="G187" s="299" t="s">
        <v>353</v>
      </c>
      <c r="H187" s="300">
        <v>1</v>
      </c>
      <c r="I187" s="146"/>
      <c r="J187" s="147"/>
      <c r="K187" s="146"/>
      <c r="L187" s="128" t="s">
        <v>1</v>
      </c>
      <c r="M187" s="130"/>
    </row>
    <row r="188" spans="2:13" s="1" customFormat="1" ht="16.5" customHeight="1" x14ac:dyDescent="0.2">
      <c r="B188" s="108"/>
      <c r="C188" s="134" t="s">
        <v>354</v>
      </c>
      <c r="D188" s="134" t="s">
        <v>153</v>
      </c>
      <c r="E188" s="135" t="s">
        <v>916</v>
      </c>
      <c r="F188" s="178" t="s">
        <v>2496</v>
      </c>
      <c r="G188" s="179" t="s">
        <v>353</v>
      </c>
      <c r="H188" s="182">
        <v>7</v>
      </c>
      <c r="I188" s="139"/>
      <c r="J188" s="139"/>
      <c r="K188" s="139"/>
      <c r="L188" s="111" t="s">
        <v>1</v>
      </c>
      <c r="M188" s="30"/>
    </row>
    <row r="189" spans="2:13" s="1" customFormat="1" ht="27" customHeight="1" x14ac:dyDescent="0.2">
      <c r="B189" s="108"/>
      <c r="C189" s="296" t="s">
        <v>357</v>
      </c>
      <c r="D189" s="296" t="s">
        <v>221</v>
      </c>
      <c r="E189" s="297" t="s">
        <v>918</v>
      </c>
      <c r="F189" s="298" t="s">
        <v>2326</v>
      </c>
      <c r="G189" s="299" t="s">
        <v>353</v>
      </c>
      <c r="H189" s="300">
        <v>5</v>
      </c>
      <c r="I189" s="146"/>
      <c r="J189" s="147"/>
      <c r="K189" s="146"/>
      <c r="L189" s="128" t="s">
        <v>1</v>
      </c>
      <c r="M189" s="130"/>
    </row>
    <row r="190" spans="2:13" s="1" customFormat="1" ht="28.5" customHeight="1" x14ac:dyDescent="0.2">
      <c r="B190" s="108"/>
      <c r="C190" s="296" t="s">
        <v>360</v>
      </c>
      <c r="D190" s="296" t="s">
        <v>221</v>
      </c>
      <c r="E190" s="297" t="s">
        <v>917</v>
      </c>
      <c r="F190" s="298" t="s">
        <v>2325</v>
      </c>
      <c r="G190" s="299" t="s">
        <v>353</v>
      </c>
      <c r="H190" s="300">
        <v>2</v>
      </c>
      <c r="I190" s="146"/>
      <c r="J190" s="147"/>
      <c r="K190" s="146"/>
      <c r="L190" s="128" t="s">
        <v>1</v>
      </c>
      <c r="M190" s="130"/>
    </row>
    <row r="191" spans="2:13" s="1" customFormat="1" ht="16.5" customHeight="1" x14ac:dyDescent="0.2">
      <c r="B191" s="108"/>
      <c r="C191" s="134" t="s">
        <v>362</v>
      </c>
      <c r="D191" s="134" t="s">
        <v>153</v>
      </c>
      <c r="E191" s="135" t="s">
        <v>1430</v>
      </c>
      <c r="F191" s="178" t="s">
        <v>2495</v>
      </c>
      <c r="G191" s="179" t="s">
        <v>353</v>
      </c>
      <c r="H191" s="182">
        <v>1</v>
      </c>
      <c r="I191" s="139"/>
      <c r="J191" s="139"/>
      <c r="K191" s="139"/>
      <c r="L191" s="111" t="s">
        <v>1</v>
      </c>
      <c r="M191" s="30"/>
    </row>
    <row r="192" spans="2:13" s="1" customFormat="1" ht="30" customHeight="1" x14ac:dyDescent="0.2">
      <c r="B192" s="108"/>
      <c r="C192" s="296" t="s">
        <v>365</v>
      </c>
      <c r="D192" s="296" t="s">
        <v>221</v>
      </c>
      <c r="E192" s="297" t="s">
        <v>1431</v>
      </c>
      <c r="F192" s="298" t="s">
        <v>1931</v>
      </c>
      <c r="G192" s="299" t="s">
        <v>353</v>
      </c>
      <c r="H192" s="300">
        <v>1</v>
      </c>
      <c r="I192" s="146"/>
      <c r="J192" s="147"/>
      <c r="K192" s="146"/>
      <c r="L192" s="128" t="s">
        <v>1</v>
      </c>
      <c r="M192" s="130"/>
    </row>
    <row r="193" spans="2:15" s="1" customFormat="1" ht="16.5" customHeight="1" x14ac:dyDescent="0.2">
      <c r="B193" s="108"/>
      <c r="C193" s="134" t="s">
        <v>367</v>
      </c>
      <c r="D193" s="134" t="s">
        <v>153</v>
      </c>
      <c r="E193" s="135" t="s">
        <v>932</v>
      </c>
      <c r="F193" s="178" t="s">
        <v>1813</v>
      </c>
      <c r="G193" s="179" t="s">
        <v>353</v>
      </c>
      <c r="H193" s="182">
        <v>33</v>
      </c>
      <c r="I193" s="139"/>
      <c r="J193" s="139"/>
      <c r="K193" s="139"/>
      <c r="L193" s="111" t="s">
        <v>1</v>
      </c>
      <c r="M193" s="30"/>
    </row>
    <row r="194" spans="2:15" s="1" customFormat="1" ht="29.25" customHeight="1" x14ac:dyDescent="0.2">
      <c r="B194" s="108"/>
      <c r="C194" s="296" t="s">
        <v>371</v>
      </c>
      <c r="D194" s="296" t="s">
        <v>221</v>
      </c>
      <c r="E194" s="297" t="s">
        <v>933</v>
      </c>
      <c r="F194" s="298" t="s">
        <v>1887</v>
      </c>
      <c r="G194" s="299" t="s">
        <v>353</v>
      </c>
      <c r="H194" s="300">
        <v>33</v>
      </c>
      <c r="I194" s="146"/>
      <c r="J194" s="147"/>
      <c r="K194" s="146"/>
      <c r="L194" s="128" t="s">
        <v>1</v>
      </c>
      <c r="M194" s="130"/>
    </row>
    <row r="195" spans="2:15" s="1" customFormat="1" ht="16.5" customHeight="1" x14ac:dyDescent="0.2">
      <c r="B195" s="108"/>
      <c r="C195" s="109" t="s">
        <v>375</v>
      </c>
      <c r="D195" s="109" t="s">
        <v>153</v>
      </c>
      <c r="E195" s="110" t="s">
        <v>935</v>
      </c>
      <c r="F195" s="111" t="s">
        <v>936</v>
      </c>
      <c r="G195" s="112" t="s">
        <v>793</v>
      </c>
      <c r="H195" s="193"/>
      <c r="I195" s="139">
        <v>0</v>
      </c>
      <c r="J195" s="139">
        <v>0.25</v>
      </c>
      <c r="K195" s="139"/>
      <c r="L195" s="111" t="s">
        <v>1</v>
      </c>
      <c r="M195" s="30"/>
      <c r="O195" s="271"/>
    </row>
    <row r="196" spans="2:15" s="11" customFormat="1" ht="22.9" customHeight="1" x14ac:dyDescent="0.2">
      <c r="B196" s="101"/>
      <c r="D196" s="102" t="s">
        <v>57</v>
      </c>
      <c r="E196" s="106" t="s">
        <v>937</v>
      </c>
      <c r="F196" s="106" t="s">
        <v>938</v>
      </c>
      <c r="K196" s="141"/>
      <c r="M196" s="101"/>
    </row>
    <row r="197" spans="2:15" s="1" customFormat="1" ht="27.75" customHeight="1" x14ac:dyDescent="0.2">
      <c r="B197" s="108"/>
      <c r="C197" s="109" t="s">
        <v>383</v>
      </c>
      <c r="D197" s="109" t="s">
        <v>153</v>
      </c>
      <c r="E197" s="110" t="s">
        <v>939</v>
      </c>
      <c r="F197" s="111" t="s">
        <v>940</v>
      </c>
      <c r="G197" s="112" t="s">
        <v>353</v>
      </c>
      <c r="H197" s="182">
        <v>33</v>
      </c>
      <c r="I197" s="139"/>
      <c r="J197" s="139"/>
      <c r="K197" s="139"/>
      <c r="L197" s="111" t="s">
        <v>1</v>
      </c>
      <c r="M197" s="30"/>
    </row>
    <row r="198" spans="2:15" s="1" customFormat="1" ht="26.25" customHeight="1" x14ac:dyDescent="0.2">
      <c r="B198" s="108"/>
      <c r="C198" s="109" t="s">
        <v>416</v>
      </c>
      <c r="D198" s="109" t="s">
        <v>153</v>
      </c>
      <c r="E198" s="110" t="s">
        <v>941</v>
      </c>
      <c r="F198" s="111" t="s">
        <v>942</v>
      </c>
      <c r="G198" s="112" t="s">
        <v>353</v>
      </c>
      <c r="H198" s="193">
        <v>33</v>
      </c>
      <c r="I198" s="139"/>
      <c r="J198" s="139"/>
      <c r="K198" s="139"/>
      <c r="L198" s="111" t="s">
        <v>1</v>
      </c>
      <c r="M198" s="30"/>
    </row>
    <row r="199" spans="2:15" s="1" customFormat="1" ht="44.25" customHeight="1" x14ac:dyDescent="0.2">
      <c r="B199" s="108"/>
      <c r="C199" s="109" t="s">
        <v>418</v>
      </c>
      <c r="D199" s="109" t="s">
        <v>153</v>
      </c>
      <c r="E199" s="110" t="s">
        <v>943</v>
      </c>
      <c r="F199" s="178" t="s">
        <v>1812</v>
      </c>
      <c r="G199" s="112" t="s">
        <v>353</v>
      </c>
      <c r="H199" s="193">
        <v>33</v>
      </c>
      <c r="I199" s="139"/>
      <c r="J199" s="139"/>
      <c r="K199" s="139"/>
      <c r="L199" s="111" t="s">
        <v>1</v>
      </c>
      <c r="M199" s="30"/>
    </row>
    <row r="200" spans="2:15" s="1" customFormat="1" ht="42.75" customHeight="1" x14ac:dyDescent="0.2">
      <c r="B200" s="108"/>
      <c r="C200" s="109" t="s">
        <v>420</v>
      </c>
      <c r="D200" s="109" t="s">
        <v>153</v>
      </c>
      <c r="E200" s="110" t="s">
        <v>944</v>
      </c>
      <c r="F200" s="178" t="s">
        <v>2422</v>
      </c>
      <c r="G200" s="112" t="s">
        <v>797</v>
      </c>
      <c r="H200" s="193">
        <v>6</v>
      </c>
      <c r="I200" s="139"/>
      <c r="J200" s="139"/>
      <c r="K200" s="139"/>
      <c r="L200" s="111" t="s">
        <v>1</v>
      </c>
      <c r="M200" s="30"/>
    </row>
    <row r="201" spans="2:15" s="1" customFormat="1" ht="24.75" customHeight="1" x14ac:dyDescent="0.2">
      <c r="B201" s="108"/>
      <c r="C201" s="279" t="s">
        <v>423</v>
      </c>
      <c r="D201" s="279" t="s">
        <v>221</v>
      </c>
      <c r="E201" s="280" t="s">
        <v>946</v>
      </c>
      <c r="F201" s="281" t="s">
        <v>2330</v>
      </c>
      <c r="G201" s="282" t="s">
        <v>353</v>
      </c>
      <c r="H201" s="283">
        <v>1</v>
      </c>
      <c r="I201" s="146"/>
      <c r="J201" s="147"/>
      <c r="K201" s="146"/>
      <c r="L201" s="128" t="s">
        <v>1</v>
      </c>
      <c r="M201" s="130"/>
    </row>
    <row r="202" spans="2:15" s="1" customFormat="1" ht="26.25" customHeight="1" x14ac:dyDescent="0.2">
      <c r="B202" s="108"/>
      <c r="C202" s="279" t="s">
        <v>440</v>
      </c>
      <c r="D202" s="279" t="s">
        <v>221</v>
      </c>
      <c r="E202" s="280" t="s">
        <v>948</v>
      </c>
      <c r="F202" s="281" t="s">
        <v>2332</v>
      </c>
      <c r="G202" s="282" t="s">
        <v>353</v>
      </c>
      <c r="H202" s="283">
        <v>1</v>
      </c>
      <c r="I202" s="146"/>
      <c r="J202" s="147"/>
      <c r="K202" s="146"/>
      <c r="L202" s="128" t="s">
        <v>1</v>
      </c>
      <c r="M202" s="130"/>
    </row>
    <row r="203" spans="2:15" s="1" customFormat="1" ht="28.5" customHeight="1" x14ac:dyDescent="0.2">
      <c r="B203" s="108"/>
      <c r="C203" s="279" t="s">
        <v>448</v>
      </c>
      <c r="D203" s="279" t="s">
        <v>221</v>
      </c>
      <c r="E203" s="280" t="s">
        <v>950</v>
      </c>
      <c r="F203" s="281" t="s">
        <v>2334</v>
      </c>
      <c r="G203" s="282" t="s">
        <v>353</v>
      </c>
      <c r="H203" s="283">
        <v>1</v>
      </c>
      <c r="I203" s="146"/>
      <c r="J203" s="147"/>
      <c r="K203" s="146"/>
      <c r="L203" s="128" t="s">
        <v>1</v>
      </c>
      <c r="M203" s="130"/>
    </row>
    <row r="204" spans="2:15" s="1" customFormat="1" ht="26.25" customHeight="1" x14ac:dyDescent="0.2">
      <c r="B204" s="108"/>
      <c r="C204" s="279" t="s">
        <v>452</v>
      </c>
      <c r="D204" s="279" t="s">
        <v>221</v>
      </c>
      <c r="E204" s="280" t="s">
        <v>1432</v>
      </c>
      <c r="F204" s="281" t="s">
        <v>2423</v>
      </c>
      <c r="G204" s="282" t="s">
        <v>353</v>
      </c>
      <c r="H204" s="283">
        <v>1</v>
      </c>
      <c r="I204" s="146"/>
      <c r="J204" s="147"/>
      <c r="K204" s="146"/>
      <c r="L204" s="128" t="s">
        <v>1</v>
      </c>
      <c r="M204" s="130"/>
    </row>
    <row r="205" spans="2:15" s="1" customFormat="1" ht="26.25" customHeight="1" x14ac:dyDescent="0.2">
      <c r="B205" s="108"/>
      <c r="C205" s="279" t="s">
        <v>455</v>
      </c>
      <c r="D205" s="279" t="s">
        <v>221</v>
      </c>
      <c r="E205" s="280" t="s">
        <v>1433</v>
      </c>
      <c r="F205" s="281" t="s">
        <v>2424</v>
      </c>
      <c r="G205" s="282" t="s">
        <v>353</v>
      </c>
      <c r="H205" s="283">
        <v>1</v>
      </c>
      <c r="I205" s="146"/>
      <c r="J205" s="147"/>
      <c r="K205" s="146"/>
      <c r="L205" s="128" t="s">
        <v>1</v>
      </c>
      <c r="M205" s="130"/>
    </row>
    <row r="206" spans="2:15" s="1" customFormat="1" ht="24.75" customHeight="1" x14ac:dyDescent="0.2">
      <c r="B206" s="108"/>
      <c r="C206" s="279" t="s">
        <v>458</v>
      </c>
      <c r="D206" s="279" t="s">
        <v>221</v>
      </c>
      <c r="E206" s="280" t="s">
        <v>1434</v>
      </c>
      <c r="F206" s="281" t="s">
        <v>2425</v>
      </c>
      <c r="G206" s="282" t="s">
        <v>353</v>
      </c>
      <c r="H206" s="283">
        <v>1</v>
      </c>
      <c r="I206" s="146"/>
      <c r="J206" s="147"/>
      <c r="K206" s="146"/>
      <c r="L206" s="128" t="s">
        <v>1</v>
      </c>
      <c r="M206" s="130"/>
    </row>
    <row r="207" spans="2:15" s="1" customFormat="1" ht="45.75" customHeight="1" x14ac:dyDescent="0.2">
      <c r="B207" s="108"/>
      <c r="C207" s="134" t="s">
        <v>461</v>
      </c>
      <c r="D207" s="134" t="s">
        <v>153</v>
      </c>
      <c r="E207" s="135" t="s">
        <v>953</v>
      </c>
      <c r="F207" s="178" t="s">
        <v>2393</v>
      </c>
      <c r="G207" s="179" t="s">
        <v>797</v>
      </c>
      <c r="H207" s="182">
        <v>16</v>
      </c>
      <c r="I207" s="139"/>
      <c r="J207" s="139"/>
      <c r="K207" s="139"/>
      <c r="L207" s="111" t="s">
        <v>1</v>
      </c>
      <c r="M207" s="30"/>
    </row>
    <row r="208" spans="2:15" s="1" customFormat="1" ht="24.75" customHeight="1" x14ac:dyDescent="0.2">
      <c r="B208" s="108"/>
      <c r="C208" s="296" t="s">
        <v>464</v>
      </c>
      <c r="D208" s="296" t="s">
        <v>221</v>
      </c>
      <c r="E208" s="297" t="s">
        <v>1267</v>
      </c>
      <c r="F208" s="298" t="s">
        <v>2394</v>
      </c>
      <c r="G208" s="299" t="s">
        <v>353</v>
      </c>
      <c r="H208" s="300">
        <v>1</v>
      </c>
      <c r="I208" s="146"/>
      <c r="J208" s="147"/>
      <c r="K208" s="146"/>
      <c r="L208" s="128" t="s">
        <v>1</v>
      </c>
      <c r="M208" s="130"/>
    </row>
    <row r="209" spans="2:15" s="1" customFormat="1" ht="27.75" customHeight="1" x14ac:dyDescent="0.2">
      <c r="B209" s="108"/>
      <c r="C209" s="296" t="s">
        <v>466</v>
      </c>
      <c r="D209" s="296" t="s">
        <v>221</v>
      </c>
      <c r="E209" s="297" t="s">
        <v>956</v>
      </c>
      <c r="F209" s="298" t="s">
        <v>2339</v>
      </c>
      <c r="G209" s="299" t="s">
        <v>353</v>
      </c>
      <c r="H209" s="300">
        <v>2</v>
      </c>
      <c r="I209" s="146"/>
      <c r="J209" s="147"/>
      <c r="K209" s="146"/>
      <c r="L209" s="128" t="s">
        <v>1</v>
      </c>
      <c r="M209" s="130"/>
    </row>
    <row r="210" spans="2:15" s="1" customFormat="1" ht="27" customHeight="1" x14ac:dyDescent="0.2">
      <c r="B210" s="108"/>
      <c r="C210" s="296" t="s">
        <v>470</v>
      </c>
      <c r="D210" s="296" t="s">
        <v>221</v>
      </c>
      <c r="E210" s="297" t="s">
        <v>960</v>
      </c>
      <c r="F210" s="298" t="s">
        <v>2343</v>
      </c>
      <c r="G210" s="299" t="s">
        <v>353</v>
      </c>
      <c r="H210" s="300">
        <v>1</v>
      </c>
      <c r="I210" s="146"/>
      <c r="J210" s="147"/>
      <c r="K210" s="146"/>
      <c r="L210" s="128" t="s">
        <v>1</v>
      </c>
      <c r="M210" s="130"/>
    </row>
    <row r="211" spans="2:15" s="1" customFormat="1" ht="27" customHeight="1" x14ac:dyDescent="0.2">
      <c r="B211" s="108"/>
      <c r="C211" s="296" t="s">
        <v>474</v>
      </c>
      <c r="D211" s="296" t="s">
        <v>221</v>
      </c>
      <c r="E211" s="297" t="s">
        <v>963</v>
      </c>
      <c r="F211" s="298" t="s">
        <v>2346</v>
      </c>
      <c r="G211" s="299" t="s">
        <v>353</v>
      </c>
      <c r="H211" s="300">
        <v>2</v>
      </c>
      <c r="I211" s="146"/>
      <c r="J211" s="147"/>
      <c r="K211" s="146"/>
      <c r="L211" s="128" t="s">
        <v>1</v>
      </c>
      <c r="M211" s="130"/>
    </row>
    <row r="212" spans="2:15" s="1" customFormat="1" ht="26.25" customHeight="1" x14ac:dyDescent="0.2">
      <c r="B212" s="108"/>
      <c r="C212" s="296" t="s">
        <v>481</v>
      </c>
      <c r="D212" s="296" t="s">
        <v>221</v>
      </c>
      <c r="E212" s="297" t="s">
        <v>965</v>
      </c>
      <c r="F212" s="298" t="s">
        <v>2348</v>
      </c>
      <c r="G212" s="299" t="s">
        <v>353</v>
      </c>
      <c r="H212" s="300">
        <v>1</v>
      </c>
      <c r="I212" s="146"/>
      <c r="J212" s="147"/>
      <c r="K212" s="146"/>
      <c r="L212" s="128" t="s">
        <v>1</v>
      </c>
      <c r="M212" s="130"/>
    </row>
    <row r="213" spans="2:15" s="1" customFormat="1" ht="26.25" customHeight="1" x14ac:dyDescent="0.2">
      <c r="B213" s="108"/>
      <c r="C213" s="296" t="s">
        <v>483</v>
      </c>
      <c r="D213" s="296" t="s">
        <v>221</v>
      </c>
      <c r="E213" s="297" t="s">
        <v>969</v>
      </c>
      <c r="F213" s="298" t="s">
        <v>2352</v>
      </c>
      <c r="G213" s="299" t="s">
        <v>353</v>
      </c>
      <c r="H213" s="300">
        <v>1</v>
      </c>
      <c r="I213" s="146"/>
      <c r="J213" s="147"/>
      <c r="K213" s="146"/>
      <c r="L213" s="128" t="s">
        <v>1</v>
      </c>
      <c r="M213" s="130"/>
    </row>
    <row r="214" spans="2:15" s="1" customFormat="1" ht="26.25" customHeight="1" x14ac:dyDescent="0.2">
      <c r="B214" s="108"/>
      <c r="C214" s="296" t="s">
        <v>487</v>
      </c>
      <c r="D214" s="296" t="s">
        <v>221</v>
      </c>
      <c r="E214" s="297" t="s">
        <v>970</v>
      </c>
      <c r="F214" s="298" t="s">
        <v>2353</v>
      </c>
      <c r="G214" s="299" t="s">
        <v>353</v>
      </c>
      <c r="H214" s="300">
        <v>2</v>
      </c>
      <c r="I214" s="146"/>
      <c r="J214" s="147"/>
      <c r="K214" s="146"/>
      <c r="L214" s="128" t="s">
        <v>1</v>
      </c>
      <c r="M214" s="130"/>
    </row>
    <row r="215" spans="2:15" s="1" customFormat="1" ht="26.25" customHeight="1" x14ac:dyDescent="0.2">
      <c r="B215" s="108"/>
      <c r="C215" s="296" t="s">
        <v>489</v>
      </c>
      <c r="D215" s="296" t="s">
        <v>221</v>
      </c>
      <c r="E215" s="297" t="s">
        <v>1435</v>
      </c>
      <c r="F215" s="298" t="s">
        <v>2426</v>
      </c>
      <c r="G215" s="299" t="s">
        <v>353</v>
      </c>
      <c r="H215" s="300">
        <v>1</v>
      </c>
      <c r="I215" s="146"/>
      <c r="J215" s="147"/>
      <c r="K215" s="146"/>
      <c r="L215" s="128" t="s">
        <v>1</v>
      </c>
      <c r="M215" s="130"/>
    </row>
    <row r="216" spans="2:15" s="1" customFormat="1" ht="23.25" customHeight="1" x14ac:dyDescent="0.2">
      <c r="B216" s="108"/>
      <c r="C216" s="296" t="s">
        <v>494</v>
      </c>
      <c r="D216" s="296" t="s">
        <v>221</v>
      </c>
      <c r="E216" s="297" t="s">
        <v>1436</v>
      </c>
      <c r="F216" s="298" t="s">
        <v>2427</v>
      </c>
      <c r="G216" s="299" t="s">
        <v>353</v>
      </c>
      <c r="H216" s="300">
        <v>1</v>
      </c>
      <c r="I216" s="146"/>
      <c r="J216" s="147"/>
      <c r="K216" s="146"/>
      <c r="L216" s="128" t="s">
        <v>1</v>
      </c>
      <c r="M216" s="130"/>
    </row>
    <row r="217" spans="2:15" s="1" customFormat="1" ht="42" customHeight="1" x14ac:dyDescent="0.2">
      <c r="B217" s="108"/>
      <c r="C217" s="109" t="s">
        <v>502</v>
      </c>
      <c r="D217" s="109" t="s">
        <v>153</v>
      </c>
      <c r="E217" s="110" t="s">
        <v>1437</v>
      </c>
      <c r="F217" s="178" t="s">
        <v>2428</v>
      </c>
      <c r="G217" s="112" t="s">
        <v>797</v>
      </c>
      <c r="H217" s="193">
        <v>5</v>
      </c>
      <c r="I217" s="139"/>
      <c r="J217" s="139"/>
      <c r="K217" s="139"/>
      <c r="L217" s="111" t="s">
        <v>1</v>
      </c>
      <c r="M217" s="30"/>
    </row>
    <row r="218" spans="2:15" s="12" customFormat="1" x14ac:dyDescent="0.2">
      <c r="B218" s="117"/>
      <c r="C218" s="253"/>
      <c r="D218" s="291" t="s">
        <v>159</v>
      </c>
      <c r="E218" s="292" t="s">
        <v>1</v>
      </c>
      <c r="F218" s="293" t="s">
        <v>1438</v>
      </c>
      <c r="G218" s="253"/>
      <c r="H218" s="294">
        <v>5</v>
      </c>
      <c r="I218" s="140"/>
      <c r="J218" s="140"/>
      <c r="K218" s="140"/>
      <c r="M218" s="117"/>
    </row>
    <row r="219" spans="2:15" s="1" customFormat="1" ht="19.5" customHeight="1" x14ac:dyDescent="0.2">
      <c r="B219" s="108"/>
      <c r="C219" s="109" t="s">
        <v>505</v>
      </c>
      <c r="D219" s="109" t="s">
        <v>153</v>
      </c>
      <c r="E219" s="110" t="s">
        <v>1439</v>
      </c>
      <c r="F219" s="111" t="s">
        <v>1440</v>
      </c>
      <c r="G219" s="112" t="s">
        <v>797</v>
      </c>
      <c r="H219" s="193">
        <v>1</v>
      </c>
      <c r="I219" s="139"/>
      <c r="J219" s="139"/>
      <c r="K219" s="139"/>
      <c r="L219" s="111" t="s">
        <v>1</v>
      </c>
      <c r="M219" s="30"/>
    </row>
    <row r="220" spans="2:15" s="1" customFormat="1" ht="16.5" customHeight="1" x14ac:dyDescent="0.2">
      <c r="B220" s="108"/>
      <c r="C220" s="279" t="s">
        <v>507</v>
      </c>
      <c r="D220" s="279" t="s">
        <v>221</v>
      </c>
      <c r="E220" s="280" t="s">
        <v>1441</v>
      </c>
      <c r="F220" s="281" t="s">
        <v>2429</v>
      </c>
      <c r="G220" s="282" t="s">
        <v>353</v>
      </c>
      <c r="H220" s="283">
        <v>1</v>
      </c>
      <c r="I220" s="146"/>
      <c r="J220" s="147"/>
      <c r="K220" s="146"/>
      <c r="L220" s="128" t="s">
        <v>1</v>
      </c>
      <c r="M220" s="130"/>
    </row>
    <row r="221" spans="2:15" s="1" customFormat="1" ht="32.25" customHeight="1" x14ac:dyDescent="0.2">
      <c r="B221" s="108"/>
      <c r="C221" s="109" t="s">
        <v>509</v>
      </c>
      <c r="D221" s="109" t="s">
        <v>153</v>
      </c>
      <c r="E221" s="110" t="s">
        <v>984</v>
      </c>
      <c r="F221" s="111" t="s">
        <v>985</v>
      </c>
      <c r="G221" s="112" t="s">
        <v>172</v>
      </c>
      <c r="H221" s="193">
        <v>0.33</v>
      </c>
      <c r="I221" s="139"/>
      <c r="J221" s="139"/>
      <c r="K221" s="139"/>
      <c r="L221" s="111" t="s">
        <v>1</v>
      </c>
      <c r="M221" s="30"/>
    </row>
    <row r="222" spans="2:15" s="1" customFormat="1" ht="30" customHeight="1" x14ac:dyDescent="0.2">
      <c r="B222" s="108"/>
      <c r="C222" s="109" t="s">
        <v>512</v>
      </c>
      <c r="D222" s="109" t="s">
        <v>153</v>
      </c>
      <c r="E222" s="110" t="s">
        <v>987</v>
      </c>
      <c r="F222" s="170" t="s">
        <v>1886</v>
      </c>
      <c r="G222" s="112" t="s">
        <v>793</v>
      </c>
      <c r="H222" s="193"/>
      <c r="I222" s="139">
        <v>0</v>
      </c>
      <c r="J222" s="139">
        <v>1.6</v>
      </c>
      <c r="K222" s="139"/>
      <c r="L222" s="111" t="s">
        <v>1</v>
      </c>
      <c r="M222" s="30"/>
      <c r="O222" s="271"/>
    </row>
    <row r="223" spans="2:15" s="11" customFormat="1" ht="25.9" customHeight="1" x14ac:dyDescent="0.2">
      <c r="B223" s="101"/>
      <c r="D223" s="102" t="s">
        <v>57</v>
      </c>
      <c r="E223" s="103" t="s">
        <v>708</v>
      </c>
      <c r="F223" s="103" t="s">
        <v>709</v>
      </c>
      <c r="H223" s="144"/>
      <c r="K223" s="143"/>
      <c r="M223" s="101"/>
    </row>
    <row r="224" spans="2:15" s="1" customFormat="1" ht="44.25" customHeight="1" x14ac:dyDescent="0.2">
      <c r="B224" s="108"/>
      <c r="C224" s="109" t="s">
        <v>514</v>
      </c>
      <c r="D224" s="109" t="s">
        <v>153</v>
      </c>
      <c r="E224" s="110" t="s">
        <v>711</v>
      </c>
      <c r="F224" s="178" t="s">
        <v>1997</v>
      </c>
      <c r="G224" s="112" t="s">
        <v>712</v>
      </c>
      <c r="H224" s="182">
        <v>24</v>
      </c>
      <c r="I224" s="139"/>
      <c r="J224" s="139"/>
      <c r="K224" s="139"/>
      <c r="L224" s="111" t="s">
        <v>1</v>
      </c>
      <c r="M224" s="30"/>
    </row>
    <row r="225" spans="2:13" s="1" customFormat="1" ht="31.5" customHeight="1" x14ac:dyDescent="0.2">
      <c r="B225" s="108"/>
      <c r="C225" s="109" t="s">
        <v>516</v>
      </c>
      <c r="D225" s="109" t="s">
        <v>153</v>
      </c>
      <c r="E225" s="110" t="s">
        <v>996</v>
      </c>
      <c r="F225" s="178" t="s">
        <v>1875</v>
      </c>
      <c r="G225" s="112" t="s">
        <v>797</v>
      </c>
      <c r="H225" s="193">
        <v>1</v>
      </c>
      <c r="I225" s="139"/>
      <c r="J225" s="139"/>
      <c r="K225" s="139"/>
      <c r="L225" s="111" t="s">
        <v>1</v>
      </c>
      <c r="M225" s="30"/>
    </row>
    <row r="226" spans="2:13" s="1" customFormat="1" ht="16.5" customHeight="1" x14ac:dyDescent="0.2">
      <c r="B226" s="108"/>
      <c r="C226" s="109" t="s">
        <v>518</v>
      </c>
      <c r="D226" s="109" t="s">
        <v>153</v>
      </c>
      <c r="E226" s="110" t="s">
        <v>1004</v>
      </c>
      <c r="F226" s="178" t="s">
        <v>1005</v>
      </c>
      <c r="G226" s="112" t="s">
        <v>712</v>
      </c>
      <c r="H226" s="193">
        <v>72</v>
      </c>
      <c r="I226" s="139"/>
      <c r="J226" s="139"/>
      <c r="K226" s="139"/>
      <c r="L226" s="111" t="s">
        <v>1</v>
      </c>
      <c r="M226" s="30"/>
    </row>
    <row r="227" spans="2:13" s="1" customFormat="1" ht="57" customHeight="1" x14ac:dyDescent="0.2">
      <c r="B227" s="108"/>
      <c r="C227" s="109" t="s">
        <v>520</v>
      </c>
      <c r="D227" s="109" t="s">
        <v>153</v>
      </c>
      <c r="E227" s="110" t="s">
        <v>716</v>
      </c>
      <c r="F227" s="178" t="s">
        <v>1873</v>
      </c>
      <c r="G227" s="112" t="s">
        <v>712</v>
      </c>
      <c r="H227" s="193">
        <v>24</v>
      </c>
      <c r="I227" s="139"/>
      <c r="J227" s="139"/>
      <c r="K227" s="139"/>
      <c r="L227" s="111" t="s">
        <v>1</v>
      </c>
      <c r="M227" s="30"/>
    </row>
    <row r="228" spans="2:13" s="1" customFormat="1" ht="6.95" customHeight="1" x14ac:dyDescent="0.2"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30"/>
    </row>
  </sheetData>
  <autoFilter ref="C134:L227"/>
  <mergeCells count="14">
    <mergeCell ref="E7:H7"/>
    <mergeCell ref="E11:H11"/>
    <mergeCell ref="E9:H9"/>
    <mergeCell ref="E13:H13"/>
    <mergeCell ref="E22:H22"/>
    <mergeCell ref="E121:H121"/>
    <mergeCell ref="E125:H125"/>
    <mergeCell ref="E123:H123"/>
    <mergeCell ref="E127:H127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7"/>
  <sheetViews>
    <sheetView showGridLines="0" topLeftCell="A352" workbookViewId="0">
      <selection activeCell="F382" sqref="F38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  <col min="14" max="14" width="11" customWidth="1"/>
    <col min="15" max="15" width="15" customWidth="1"/>
    <col min="16" max="16" width="16.33203125" customWidth="1"/>
    <col min="28" max="28" width="18.83203125" customWidth="1"/>
    <col min="29" max="29" width="9.83203125" customWidth="1"/>
    <col min="30" max="30" width="19.33203125" customWidth="1"/>
  </cols>
  <sheetData>
    <row r="1" spans="1:13" x14ac:dyDescent="0.2">
      <c r="A1" s="69"/>
    </row>
    <row r="2" spans="1:13" ht="36.950000000000003" customHeight="1" x14ac:dyDescent="0.2">
      <c r="M2" s="346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1442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1443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/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/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/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1442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01.04-01 - časť. 01)	Architektúra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123</v>
      </c>
      <c r="E101" s="87"/>
      <c r="F101" s="87"/>
      <c r="G101" s="87"/>
      <c r="H101" s="87"/>
      <c r="I101" s="88"/>
      <c r="J101" s="88"/>
      <c r="K101" s="88"/>
      <c r="M101" s="85"/>
    </row>
    <row r="102" spans="2:13" s="9" customFormat="1" ht="19.899999999999999" customHeight="1" x14ac:dyDescent="0.2">
      <c r="B102" s="89"/>
      <c r="D102" s="90" t="s">
        <v>124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126</v>
      </c>
      <c r="E103" s="91"/>
      <c r="F103" s="91"/>
      <c r="G103" s="91"/>
      <c r="H103" s="91"/>
      <c r="I103" s="92"/>
      <c r="J103" s="92"/>
      <c r="K103" s="92"/>
      <c r="M103" s="89"/>
    </row>
    <row r="104" spans="2:13" s="9" customFormat="1" ht="19.899999999999999" customHeight="1" x14ac:dyDescent="0.2">
      <c r="B104" s="89"/>
      <c r="D104" s="90" t="s">
        <v>127</v>
      </c>
      <c r="E104" s="91"/>
      <c r="F104" s="91"/>
      <c r="G104" s="91"/>
      <c r="H104" s="91"/>
      <c r="I104" s="92"/>
      <c r="J104" s="92"/>
      <c r="K104" s="92"/>
      <c r="M104" s="89"/>
    </row>
    <row r="105" spans="2:13" s="9" customFormat="1" ht="19.899999999999999" customHeight="1" x14ac:dyDescent="0.2">
      <c r="B105" s="89"/>
      <c r="D105" s="90" t="s">
        <v>128</v>
      </c>
      <c r="E105" s="91"/>
      <c r="F105" s="91"/>
      <c r="G105" s="91"/>
      <c r="H105" s="91"/>
      <c r="I105" s="92"/>
      <c r="J105" s="92"/>
      <c r="K105" s="92"/>
      <c r="M105" s="89"/>
    </row>
    <row r="106" spans="2:13" s="9" customFormat="1" ht="19.899999999999999" customHeight="1" x14ac:dyDescent="0.2">
      <c r="B106" s="89"/>
      <c r="D106" s="90" t="s">
        <v>130</v>
      </c>
      <c r="E106" s="91"/>
      <c r="F106" s="91"/>
      <c r="G106" s="91"/>
      <c r="H106" s="91"/>
      <c r="I106" s="92"/>
      <c r="J106" s="92"/>
      <c r="K106" s="92"/>
      <c r="M106" s="89"/>
    </row>
    <row r="107" spans="2:13" s="9" customFormat="1" ht="19.899999999999999" customHeight="1" x14ac:dyDescent="0.2">
      <c r="B107" s="89"/>
      <c r="D107" s="90" t="s">
        <v>131</v>
      </c>
      <c r="E107" s="91"/>
      <c r="F107" s="91"/>
      <c r="G107" s="91"/>
      <c r="H107" s="91"/>
      <c r="I107" s="92"/>
      <c r="J107" s="92"/>
      <c r="K107" s="92"/>
      <c r="M107" s="89"/>
    </row>
    <row r="108" spans="2:13" s="8" customFormat="1" ht="24.95" customHeight="1" x14ac:dyDescent="0.2">
      <c r="B108" s="85"/>
      <c r="D108" s="86" t="s">
        <v>132</v>
      </c>
      <c r="E108" s="87"/>
      <c r="F108" s="87"/>
      <c r="G108" s="87"/>
      <c r="H108" s="87"/>
      <c r="I108" s="88"/>
      <c r="J108" s="88"/>
      <c r="K108" s="88"/>
      <c r="M108" s="85"/>
    </row>
    <row r="109" spans="2:13" s="9" customFormat="1" ht="19.899999999999999" customHeight="1" x14ac:dyDescent="0.2">
      <c r="B109" s="89"/>
      <c r="D109" s="90" t="s">
        <v>134</v>
      </c>
      <c r="E109" s="91"/>
      <c r="F109" s="91"/>
      <c r="G109" s="91"/>
      <c r="H109" s="91"/>
      <c r="I109" s="92"/>
      <c r="J109" s="92"/>
      <c r="K109" s="92"/>
      <c r="M109" s="89"/>
    </row>
    <row r="110" spans="2:13" s="9" customFormat="1" ht="19.899999999999999" customHeight="1" x14ac:dyDescent="0.2">
      <c r="B110" s="89"/>
      <c r="D110" s="90" t="s">
        <v>135</v>
      </c>
      <c r="E110" s="91"/>
      <c r="F110" s="91"/>
      <c r="G110" s="91"/>
      <c r="H110" s="91"/>
      <c r="I110" s="92"/>
      <c r="J110" s="92"/>
      <c r="K110" s="92"/>
      <c r="M110" s="89"/>
    </row>
    <row r="111" spans="2:13" s="9" customFormat="1" ht="19.899999999999999" customHeight="1" x14ac:dyDescent="0.2">
      <c r="B111" s="89"/>
      <c r="D111" s="90" t="s">
        <v>136</v>
      </c>
      <c r="E111" s="91"/>
      <c r="F111" s="91"/>
      <c r="G111" s="91"/>
      <c r="H111" s="91"/>
      <c r="I111" s="92"/>
      <c r="J111" s="92"/>
      <c r="K111" s="92"/>
      <c r="M111" s="89"/>
    </row>
    <row r="112" spans="2:13" s="9" customFormat="1" ht="19.899999999999999" customHeight="1" x14ac:dyDescent="0.2">
      <c r="B112" s="89"/>
      <c r="D112" s="90" t="s">
        <v>137</v>
      </c>
      <c r="E112" s="91"/>
      <c r="F112" s="91"/>
      <c r="G112" s="91"/>
      <c r="H112" s="91"/>
      <c r="I112" s="92"/>
      <c r="J112" s="92"/>
      <c r="K112" s="92"/>
      <c r="M112" s="89"/>
    </row>
    <row r="113" spans="2:13" s="9" customFormat="1" ht="19.899999999999999" customHeight="1" x14ac:dyDescent="0.2">
      <c r="B113" s="89"/>
      <c r="D113" s="90" t="s">
        <v>138</v>
      </c>
      <c r="E113" s="91"/>
      <c r="F113" s="91"/>
      <c r="G113" s="91"/>
      <c r="H113" s="91"/>
      <c r="I113" s="92"/>
      <c r="J113" s="92"/>
      <c r="K113" s="92"/>
      <c r="M113" s="89"/>
    </row>
    <row r="114" spans="2:13" s="9" customFormat="1" ht="19.899999999999999" customHeight="1" x14ac:dyDescent="0.2">
      <c r="B114" s="89"/>
      <c r="D114" s="90" t="s">
        <v>139</v>
      </c>
      <c r="E114" s="91"/>
      <c r="F114" s="91"/>
      <c r="G114" s="91"/>
      <c r="H114" s="91"/>
      <c r="I114" s="92"/>
      <c r="J114" s="92"/>
      <c r="K114" s="92"/>
      <c r="M114" s="89"/>
    </row>
    <row r="115" spans="2:13" s="8" customFormat="1" ht="24.95" customHeight="1" x14ac:dyDescent="0.2">
      <c r="B115" s="85"/>
      <c r="D115" s="86" t="s">
        <v>140</v>
      </c>
      <c r="E115" s="87"/>
      <c r="F115" s="87"/>
      <c r="G115" s="87"/>
      <c r="H115" s="87"/>
      <c r="I115" s="88"/>
      <c r="J115" s="88"/>
      <c r="K115" s="88"/>
      <c r="M115" s="85"/>
    </row>
    <row r="116" spans="2:13" s="1" customFormat="1" ht="21.75" customHeight="1" x14ac:dyDescent="0.2">
      <c r="B116" s="30"/>
      <c r="M116" s="30"/>
    </row>
    <row r="117" spans="2:13" s="1" customFormat="1" ht="6.95" customHeight="1" x14ac:dyDescent="0.2">
      <c r="B117" s="30"/>
      <c r="M117" s="30"/>
    </row>
    <row r="118" spans="2:13" s="1" customFormat="1" ht="29.25" customHeight="1" x14ac:dyDescent="0.2">
      <c r="B118" s="30"/>
      <c r="C118" s="84" t="s">
        <v>141</v>
      </c>
      <c r="K118" s="93"/>
      <c r="M118" s="30"/>
    </row>
    <row r="119" spans="2:13" s="1" customFormat="1" ht="18" customHeight="1" x14ac:dyDescent="0.2">
      <c r="B119" s="30"/>
      <c r="M119" s="30"/>
    </row>
    <row r="120" spans="2:13" s="1" customFormat="1" ht="29.25" customHeight="1" x14ac:dyDescent="0.2">
      <c r="B120" s="30"/>
      <c r="C120" s="66" t="s">
        <v>106</v>
      </c>
      <c r="D120" s="67"/>
      <c r="E120" s="67"/>
      <c r="F120" s="67"/>
      <c r="G120" s="67"/>
      <c r="H120" s="67"/>
      <c r="I120" s="67"/>
      <c r="J120" s="67"/>
      <c r="K120" s="68"/>
      <c r="L120" s="67"/>
      <c r="M120" s="30"/>
    </row>
    <row r="121" spans="2:13" s="1" customFormat="1" ht="6.95" customHeight="1" x14ac:dyDescent="0.2"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30"/>
    </row>
    <row r="125" spans="2:13" s="1" customFormat="1" ht="6.95" customHeight="1" x14ac:dyDescent="0.2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30"/>
    </row>
    <row r="126" spans="2:13" s="1" customFormat="1" ht="24.95" customHeight="1" x14ac:dyDescent="0.2">
      <c r="B126" s="30"/>
      <c r="C126" s="20" t="s">
        <v>142</v>
      </c>
      <c r="M126" s="30"/>
    </row>
    <row r="127" spans="2:13" s="1" customFormat="1" ht="6.95" customHeight="1" x14ac:dyDescent="0.2">
      <c r="B127" s="30"/>
      <c r="M127" s="30"/>
    </row>
    <row r="128" spans="2:13" s="1" customFormat="1" ht="12" customHeight="1" x14ac:dyDescent="0.2">
      <c r="B128" s="30"/>
      <c r="C128" s="24" t="s">
        <v>7</v>
      </c>
      <c r="M128" s="30"/>
    </row>
    <row r="129" spans="2:28" s="1" customFormat="1" ht="16.5" customHeight="1" x14ac:dyDescent="0.2">
      <c r="B129" s="30"/>
      <c r="E129" s="382" t="str">
        <f>E7</f>
        <v>Rožňava ORPZ, rekonštrukcia a modernizácia objektu</v>
      </c>
      <c r="F129" s="383"/>
      <c r="G129" s="383"/>
      <c r="H129" s="383"/>
      <c r="M129" s="30"/>
    </row>
    <row r="130" spans="2:28" ht="12" customHeight="1" x14ac:dyDescent="0.2">
      <c r="B130" s="19"/>
      <c r="C130" s="24" t="s">
        <v>108</v>
      </c>
      <c r="M130" s="19"/>
    </row>
    <row r="131" spans="2:28" ht="16.5" customHeight="1" x14ac:dyDescent="0.2">
      <c r="B131" s="19"/>
      <c r="E131" s="382" t="s">
        <v>109</v>
      </c>
      <c r="F131" s="353"/>
      <c r="G131" s="353"/>
      <c r="H131" s="353"/>
      <c r="M131" s="19"/>
    </row>
    <row r="132" spans="2:28" ht="12" customHeight="1" x14ac:dyDescent="0.2">
      <c r="B132" s="19"/>
      <c r="C132" s="24" t="s">
        <v>110</v>
      </c>
      <c r="M132" s="19"/>
    </row>
    <row r="133" spans="2:28" s="1" customFormat="1" ht="16.5" customHeight="1" x14ac:dyDescent="0.2">
      <c r="B133" s="30"/>
      <c r="E133" s="384" t="s">
        <v>1442</v>
      </c>
      <c r="F133" s="385"/>
      <c r="G133" s="385"/>
      <c r="H133" s="385"/>
      <c r="M133" s="30"/>
    </row>
    <row r="134" spans="2:28" s="1" customFormat="1" ht="12" customHeight="1" x14ac:dyDescent="0.2">
      <c r="B134" s="30"/>
      <c r="C134" s="24" t="s">
        <v>112</v>
      </c>
      <c r="M134" s="30"/>
    </row>
    <row r="135" spans="2:28" s="1" customFormat="1" ht="16.5" customHeight="1" x14ac:dyDescent="0.2">
      <c r="B135" s="30"/>
      <c r="E135" s="349" t="str">
        <f>E13</f>
        <v>01.04-01 - časť. 01)	Architektúra</v>
      </c>
      <c r="F135" s="385"/>
      <c r="G135" s="385"/>
      <c r="H135" s="385"/>
      <c r="M135" s="30"/>
    </row>
    <row r="136" spans="2:28" s="1" customFormat="1" ht="6.95" customHeight="1" x14ac:dyDescent="0.2">
      <c r="B136" s="30"/>
      <c r="M136" s="30"/>
    </row>
    <row r="137" spans="2:28" s="1" customFormat="1" ht="12" customHeight="1" x14ac:dyDescent="0.2">
      <c r="B137" s="30"/>
      <c r="C137" s="24" t="s">
        <v>11</v>
      </c>
      <c r="F137" s="22" t="str">
        <f>F16</f>
        <v>Rožňava ORPZ</v>
      </c>
      <c r="I137" s="24" t="s">
        <v>13</v>
      </c>
      <c r="J137" s="50">
        <f>IF(J16="","",J16)</f>
        <v>44104</v>
      </c>
      <c r="M137" s="30"/>
    </row>
    <row r="138" spans="2:28" s="1" customFormat="1" ht="6.95" customHeight="1" x14ac:dyDescent="0.2">
      <c r="B138" s="30"/>
      <c r="M138" s="30"/>
    </row>
    <row r="139" spans="2:28" s="1" customFormat="1" ht="15.2" customHeight="1" x14ac:dyDescent="0.2">
      <c r="B139" s="30"/>
      <c r="C139" s="24" t="s">
        <v>14</v>
      </c>
      <c r="F139" s="22" t="str">
        <f>E19</f>
        <v>Ministerstvo vnútra Slovenskej republiky</v>
      </c>
      <c r="I139" s="24" t="s">
        <v>21</v>
      </c>
      <c r="J139" s="25" t="str">
        <f>E25</f>
        <v>Aproving s.r.o.</v>
      </c>
      <c r="M139" s="30"/>
    </row>
    <row r="140" spans="2:28" s="1" customFormat="1" ht="15.2" customHeight="1" x14ac:dyDescent="0.2">
      <c r="B140" s="30"/>
      <c r="C140" s="24" t="s">
        <v>19</v>
      </c>
      <c r="F140" s="22" t="str">
        <f>IF(E22="","",E22)</f>
        <v xml:space="preserve"> </v>
      </c>
      <c r="I140" s="24" t="s">
        <v>25</v>
      </c>
      <c r="J140" s="25" t="str">
        <f>E28</f>
        <v xml:space="preserve"> </v>
      </c>
      <c r="M140" s="30"/>
    </row>
    <row r="141" spans="2:28" s="1" customFormat="1" ht="10.35" customHeight="1" x14ac:dyDescent="0.2">
      <c r="B141" s="30"/>
      <c r="M141" s="30"/>
    </row>
    <row r="142" spans="2:28" s="10" customFormat="1" ht="29.25" customHeight="1" x14ac:dyDescent="0.2">
      <c r="B142" s="94"/>
      <c r="C142" s="95" t="s">
        <v>143</v>
      </c>
      <c r="D142" s="96" t="s">
        <v>55</v>
      </c>
      <c r="E142" s="96" t="s">
        <v>51</v>
      </c>
      <c r="F142" s="96" t="s">
        <v>52</v>
      </c>
      <c r="G142" s="96" t="s">
        <v>144</v>
      </c>
      <c r="H142" s="96" t="s">
        <v>145</v>
      </c>
      <c r="I142" s="96" t="s">
        <v>146</v>
      </c>
      <c r="J142" s="96" t="s">
        <v>147</v>
      </c>
      <c r="K142" s="97" t="s">
        <v>120</v>
      </c>
      <c r="L142" s="98"/>
      <c r="M142" s="94"/>
    </row>
    <row r="143" spans="2:28" s="1" customFormat="1" ht="22.9" customHeight="1" x14ac:dyDescent="0.25">
      <c r="B143" s="30"/>
      <c r="C143" s="55" t="s">
        <v>114</v>
      </c>
      <c r="K143" s="142"/>
      <c r="M143" s="30"/>
      <c r="AB143" s="100" t="e">
        <f>AB144+AB326+AB430</f>
        <v>#REF!</v>
      </c>
    </row>
    <row r="144" spans="2:28" s="11" customFormat="1" ht="25.9" customHeight="1" x14ac:dyDescent="0.2">
      <c r="B144" s="101"/>
      <c r="D144" s="102" t="s">
        <v>57</v>
      </c>
      <c r="E144" s="103" t="s">
        <v>149</v>
      </c>
      <c r="F144" s="103" t="s">
        <v>150</v>
      </c>
      <c r="K144" s="143"/>
      <c r="M144" s="101"/>
      <c r="AB144" s="105" t="e">
        <f>AB145+AB151+AB156+AB161+AB266+AB324</f>
        <v>#REF!</v>
      </c>
    </row>
    <row r="145" spans="2:30" s="11" customFormat="1" ht="22.9" customHeight="1" x14ac:dyDescent="0.2">
      <c r="B145" s="101"/>
      <c r="D145" s="102" t="s">
        <v>57</v>
      </c>
      <c r="E145" s="106" t="s">
        <v>61</v>
      </c>
      <c r="F145" s="106" t="s">
        <v>152</v>
      </c>
      <c r="K145" s="141"/>
      <c r="M145" s="101"/>
      <c r="AB145" s="105" t="e">
        <f>SUM(AB146:AB150)</f>
        <v>#REF!</v>
      </c>
    </row>
    <row r="146" spans="2:30" s="1" customFormat="1" ht="26.25" customHeight="1" x14ac:dyDescent="0.2">
      <c r="B146" s="108"/>
      <c r="C146" s="109" t="s">
        <v>61</v>
      </c>
      <c r="D146" s="109" t="s">
        <v>153</v>
      </c>
      <c r="E146" s="110" t="s">
        <v>154</v>
      </c>
      <c r="F146" s="111" t="s">
        <v>155</v>
      </c>
      <c r="G146" s="112" t="s">
        <v>156</v>
      </c>
      <c r="H146" s="193">
        <v>3.11</v>
      </c>
      <c r="I146" s="139"/>
      <c r="J146" s="139"/>
      <c r="K146" s="139"/>
      <c r="L146" s="111"/>
      <c r="M146" s="30"/>
      <c r="AB146" s="116" t="e">
        <f>ROUND(#REF!*H146,3)</f>
        <v>#REF!</v>
      </c>
      <c r="AC146" s="16" t="s">
        <v>158</v>
      </c>
      <c r="AD146" s="114" t="s">
        <v>1444</v>
      </c>
    </row>
    <row r="147" spans="2:30" s="12" customFormat="1" x14ac:dyDescent="0.2">
      <c r="B147" s="117"/>
      <c r="D147" s="118" t="s">
        <v>159</v>
      </c>
      <c r="E147" s="119" t="s">
        <v>1</v>
      </c>
      <c r="F147" s="120" t="s">
        <v>1445</v>
      </c>
      <c r="H147" s="214">
        <v>3.11</v>
      </c>
      <c r="I147" s="140"/>
      <c r="J147" s="140"/>
      <c r="K147" s="140"/>
      <c r="M147" s="117"/>
    </row>
    <row r="148" spans="2:30" s="1" customFormat="1" ht="20.25" customHeight="1" x14ac:dyDescent="0.2">
      <c r="B148" s="108"/>
      <c r="C148" s="109" t="s">
        <v>64</v>
      </c>
      <c r="D148" s="109" t="s">
        <v>153</v>
      </c>
      <c r="E148" s="110" t="s">
        <v>166</v>
      </c>
      <c r="F148" s="111" t="s">
        <v>167</v>
      </c>
      <c r="G148" s="112" t="s">
        <v>156</v>
      </c>
      <c r="H148" s="193">
        <v>3.11</v>
      </c>
      <c r="I148" s="139"/>
      <c r="J148" s="139"/>
      <c r="K148" s="139"/>
      <c r="L148" s="111"/>
      <c r="M148" s="30"/>
      <c r="AB148" s="116" t="e">
        <f>ROUND(#REF!*H148,3)</f>
        <v>#REF!</v>
      </c>
      <c r="AC148" s="16" t="s">
        <v>158</v>
      </c>
      <c r="AD148" s="114" t="s">
        <v>1446</v>
      </c>
    </row>
    <row r="149" spans="2:30" s="1" customFormat="1" ht="26.25" customHeight="1" x14ac:dyDescent="0.2">
      <c r="B149" s="108"/>
      <c r="C149" s="109" t="s">
        <v>68</v>
      </c>
      <c r="D149" s="109" t="s">
        <v>153</v>
      </c>
      <c r="E149" s="110" t="s">
        <v>170</v>
      </c>
      <c r="F149" s="111" t="s">
        <v>171</v>
      </c>
      <c r="G149" s="112" t="s">
        <v>172</v>
      </c>
      <c r="H149" s="113">
        <v>5.59</v>
      </c>
      <c r="I149" s="139"/>
      <c r="J149" s="139"/>
      <c r="K149" s="139"/>
      <c r="L149" s="111"/>
      <c r="M149" s="30"/>
      <c r="AB149" s="116" t="e">
        <f>ROUND(#REF!*H149,3)</f>
        <v>#REF!</v>
      </c>
      <c r="AC149" s="16" t="s">
        <v>158</v>
      </c>
      <c r="AD149" s="114" t="s">
        <v>1447</v>
      </c>
    </row>
    <row r="150" spans="2:30" s="12" customFormat="1" x14ac:dyDescent="0.2">
      <c r="B150" s="117"/>
      <c r="D150" s="118" t="s">
        <v>159</v>
      </c>
      <c r="E150" s="119" t="s">
        <v>1</v>
      </c>
      <c r="F150" s="120" t="s">
        <v>1448</v>
      </c>
      <c r="H150" s="121">
        <v>5.59</v>
      </c>
      <c r="M150" s="117"/>
    </row>
    <row r="151" spans="2:30" s="11" customFormat="1" ht="22.9" customHeight="1" x14ac:dyDescent="0.2">
      <c r="B151" s="101"/>
      <c r="D151" s="102" t="s">
        <v>57</v>
      </c>
      <c r="E151" s="106" t="s">
        <v>68</v>
      </c>
      <c r="F151" s="106" t="s">
        <v>185</v>
      </c>
      <c r="K151" s="141"/>
      <c r="M151" s="101"/>
      <c r="AB151" s="105" t="e">
        <f>SUM(AB152:AB155)</f>
        <v>#REF!</v>
      </c>
    </row>
    <row r="152" spans="2:30" s="1" customFormat="1" ht="31.5" customHeight="1" x14ac:dyDescent="0.2">
      <c r="B152" s="108"/>
      <c r="C152" s="109" t="s">
        <v>158</v>
      </c>
      <c r="D152" s="109" t="s">
        <v>153</v>
      </c>
      <c r="E152" s="110" t="s">
        <v>187</v>
      </c>
      <c r="F152" s="178" t="s">
        <v>2430</v>
      </c>
      <c r="G152" s="112" t="s">
        <v>156</v>
      </c>
      <c r="H152" s="193">
        <v>2.5499999999999998</v>
      </c>
      <c r="I152" s="139"/>
      <c r="J152" s="139"/>
      <c r="K152" s="139"/>
      <c r="L152" s="111"/>
      <c r="M152" s="30"/>
      <c r="AB152" s="116" t="e">
        <f>ROUND(#REF!*H152,3)</f>
        <v>#REF!</v>
      </c>
      <c r="AC152" s="16" t="s">
        <v>158</v>
      </c>
      <c r="AD152" s="114" t="s">
        <v>1449</v>
      </c>
    </row>
    <row r="153" spans="2:30" s="12" customFormat="1" x14ac:dyDescent="0.2">
      <c r="B153" s="117"/>
      <c r="D153" s="118" t="s">
        <v>159</v>
      </c>
      <c r="E153" s="119" t="s">
        <v>1</v>
      </c>
      <c r="F153" s="120" t="s">
        <v>1450</v>
      </c>
      <c r="H153" s="214">
        <v>2.27</v>
      </c>
      <c r="M153" s="117"/>
    </row>
    <row r="154" spans="2:30" s="12" customFormat="1" x14ac:dyDescent="0.2">
      <c r="B154" s="117"/>
      <c r="D154" s="118" t="s">
        <v>159</v>
      </c>
      <c r="E154" s="119" t="s">
        <v>1</v>
      </c>
      <c r="F154" s="120" t="s">
        <v>1451</v>
      </c>
      <c r="H154" s="214">
        <v>0.28000000000000003</v>
      </c>
      <c r="M154" s="117"/>
    </row>
    <row r="155" spans="2:30" s="13" customFormat="1" x14ac:dyDescent="0.2">
      <c r="B155" s="122"/>
      <c r="D155" s="118" t="s">
        <v>159</v>
      </c>
      <c r="E155" s="123" t="s">
        <v>1</v>
      </c>
      <c r="F155" s="124" t="s">
        <v>191</v>
      </c>
      <c r="H155" s="189">
        <v>2.5499999999999998</v>
      </c>
      <c r="I155" s="125"/>
      <c r="M155" s="122"/>
    </row>
    <row r="156" spans="2:30" s="11" customFormat="1" ht="22.9" customHeight="1" x14ac:dyDescent="0.2">
      <c r="B156" s="101"/>
      <c r="D156" s="102" t="s">
        <v>57</v>
      </c>
      <c r="E156" s="106" t="s">
        <v>158</v>
      </c>
      <c r="F156" s="106" t="s">
        <v>198</v>
      </c>
      <c r="K156" s="141"/>
      <c r="M156" s="101"/>
      <c r="AB156" s="105" t="e">
        <f>SUM(AB157:AB160)</f>
        <v>#REF!</v>
      </c>
    </row>
    <row r="157" spans="2:30" s="1" customFormat="1" ht="39" customHeight="1" x14ac:dyDescent="0.2">
      <c r="B157" s="108"/>
      <c r="C157" s="109" t="s">
        <v>169</v>
      </c>
      <c r="D157" s="109" t="s">
        <v>153</v>
      </c>
      <c r="E157" s="110" t="s">
        <v>218</v>
      </c>
      <c r="F157" s="190" t="s">
        <v>2084</v>
      </c>
      <c r="G157" s="112" t="s">
        <v>184</v>
      </c>
      <c r="H157" s="193">
        <v>31.08</v>
      </c>
      <c r="I157" s="139"/>
      <c r="J157" s="139"/>
      <c r="K157" s="139"/>
      <c r="L157" s="111"/>
      <c r="M157" s="30"/>
      <c r="AB157" s="116" t="e">
        <f>ROUND(#REF!*H157,3)</f>
        <v>#REF!</v>
      </c>
      <c r="AC157" s="16" t="s">
        <v>158</v>
      </c>
      <c r="AD157" s="114" t="s">
        <v>1452</v>
      </c>
    </row>
    <row r="158" spans="2:30" s="12" customFormat="1" x14ac:dyDescent="0.2">
      <c r="B158" s="117"/>
      <c r="C158" s="253"/>
      <c r="D158" s="291" t="s">
        <v>159</v>
      </c>
      <c r="E158" s="292" t="s">
        <v>1</v>
      </c>
      <c r="F158" s="293" t="s">
        <v>1453</v>
      </c>
      <c r="G158" s="253"/>
      <c r="H158" s="294">
        <v>31.08</v>
      </c>
      <c r="I158" s="140"/>
      <c r="J158" s="140"/>
      <c r="K158" s="140"/>
      <c r="M158" s="117"/>
    </row>
    <row r="159" spans="2:30" s="1" customFormat="1" ht="27" customHeight="1" x14ac:dyDescent="0.2">
      <c r="B159" s="108"/>
      <c r="C159" s="279" t="s">
        <v>174</v>
      </c>
      <c r="D159" s="279" t="s">
        <v>221</v>
      </c>
      <c r="E159" s="280" t="s">
        <v>222</v>
      </c>
      <c r="F159" s="281" t="s">
        <v>2431</v>
      </c>
      <c r="G159" s="282" t="s">
        <v>184</v>
      </c>
      <c r="H159" s="283">
        <v>35.74</v>
      </c>
      <c r="I159" s="146"/>
      <c r="J159" s="147"/>
      <c r="K159" s="146"/>
      <c r="L159" s="128"/>
      <c r="M159" s="130"/>
      <c r="AB159" s="116" t="e">
        <f>ROUND(#REF!*H159,3)</f>
        <v>#REF!</v>
      </c>
      <c r="AC159" s="16" t="s">
        <v>158</v>
      </c>
      <c r="AD159" s="114" t="s">
        <v>1454</v>
      </c>
    </row>
    <row r="160" spans="2:30" s="12" customFormat="1" x14ac:dyDescent="0.2">
      <c r="B160" s="117"/>
      <c r="D160" s="118" t="s">
        <v>159</v>
      </c>
      <c r="F160" s="120" t="s">
        <v>2202</v>
      </c>
      <c r="H160" s="214">
        <v>35.74</v>
      </c>
      <c r="M160" s="117"/>
    </row>
    <row r="161" spans="2:30" s="11" customFormat="1" ht="22.9" customHeight="1" x14ac:dyDescent="0.2">
      <c r="B161" s="101"/>
      <c r="D161" s="102" t="s">
        <v>57</v>
      </c>
      <c r="E161" s="106" t="s">
        <v>174</v>
      </c>
      <c r="F161" s="106" t="s">
        <v>224</v>
      </c>
      <c r="J161" s="144"/>
      <c r="K161" s="141"/>
      <c r="M161" s="101"/>
      <c r="AB161" s="105" t="e">
        <f>SUM(AB162:AB265)</f>
        <v>#REF!</v>
      </c>
    </row>
    <row r="162" spans="2:30" s="1" customFormat="1" ht="36" customHeight="1" x14ac:dyDescent="0.2">
      <c r="B162" s="108"/>
      <c r="C162" s="134" t="s">
        <v>178</v>
      </c>
      <c r="D162" s="134" t="s">
        <v>153</v>
      </c>
      <c r="E162" s="135" t="s">
        <v>226</v>
      </c>
      <c r="F162" s="178" t="s">
        <v>1936</v>
      </c>
      <c r="G162" s="179" t="s">
        <v>184</v>
      </c>
      <c r="H162" s="182">
        <v>506.03</v>
      </c>
      <c r="I162" s="182"/>
      <c r="J162" s="182"/>
      <c r="K162" s="182"/>
      <c r="L162" s="111"/>
      <c r="M162" s="30"/>
      <c r="AB162" s="116" t="e">
        <f>ROUND(#REF!*H162,3)</f>
        <v>#REF!</v>
      </c>
      <c r="AC162" s="16" t="s">
        <v>158</v>
      </c>
      <c r="AD162" s="114" t="s">
        <v>1455</v>
      </c>
    </row>
    <row r="163" spans="2:30" s="154" customFormat="1" ht="31.5" customHeight="1" x14ac:dyDescent="0.2">
      <c r="B163" s="108"/>
      <c r="C163" s="134">
        <v>85</v>
      </c>
      <c r="D163" s="134" t="s">
        <v>153</v>
      </c>
      <c r="E163" s="338">
        <v>622451082</v>
      </c>
      <c r="F163" s="178" t="s">
        <v>1937</v>
      </c>
      <c r="G163" s="179" t="s">
        <v>184</v>
      </c>
      <c r="H163" s="339">
        <v>56</v>
      </c>
      <c r="I163" s="337"/>
      <c r="J163" s="182"/>
      <c r="K163" s="182"/>
      <c r="L163" s="111"/>
      <c r="M163" s="30"/>
      <c r="AB163" s="116" t="e">
        <f>#REF!+#REF!</f>
        <v>#REF!</v>
      </c>
      <c r="AC163" s="16"/>
      <c r="AD163" s="114"/>
    </row>
    <row r="164" spans="2:30" s="1" customFormat="1" ht="35.25" customHeight="1" x14ac:dyDescent="0.2">
      <c r="B164" s="108"/>
      <c r="C164" s="134" t="s">
        <v>180</v>
      </c>
      <c r="D164" s="134" t="s">
        <v>153</v>
      </c>
      <c r="E164" s="135" t="s">
        <v>228</v>
      </c>
      <c r="F164" s="178" t="s">
        <v>2244</v>
      </c>
      <c r="G164" s="179" t="s">
        <v>184</v>
      </c>
      <c r="H164" s="182">
        <v>68.48</v>
      </c>
      <c r="I164" s="182"/>
      <c r="J164" s="182"/>
      <c r="K164" s="182"/>
      <c r="L164" s="111"/>
      <c r="M164" s="30"/>
      <c r="AB164" s="116" t="e">
        <f>ROUND(#REF!*H164,3)</f>
        <v>#REF!</v>
      </c>
      <c r="AC164" s="16" t="s">
        <v>158</v>
      </c>
      <c r="AD164" s="114" t="s">
        <v>1456</v>
      </c>
    </row>
    <row r="165" spans="2:30" s="12" customFormat="1" x14ac:dyDescent="0.2">
      <c r="B165" s="117"/>
      <c r="C165" s="301"/>
      <c r="D165" s="302" t="s">
        <v>159</v>
      </c>
      <c r="E165" s="303" t="s">
        <v>1</v>
      </c>
      <c r="F165" s="304" t="s">
        <v>1457</v>
      </c>
      <c r="G165" s="301"/>
      <c r="H165" s="305">
        <v>7.56</v>
      </c>
      <c r="M165" s="117"/>
    </row>
    <row r="166" spans="2:30" s="12" customFormat="1" x14ac:dyDescent="0.2">
      <c r="B166" s="117"/>
      <c r="D166" s="118" t="s">
        <v>159</v>
      </c>
      <c r="E166" s="119" t="s">
        <v>1</v>
      </c>
      <c r="F166" s="120" t="s">
        <v>1458</v>
      </c>
      <c r="H166" s="214">
        <v>0.92</v>
      </c>
      <c r="M166" s="117"/>
    </row>
    <row r="167" spans="2:30" s="12" customFormat="1" x14ac:dyDescent="0.2">
      <c r="B167" s="117"/>
      <c r="D167" s="166" t="s">
        <v>1944</v>
      </c>
      <c r="E167" s="119"/>
      <c r="F167" s="153" t="s">
        <v>1978</v>
      </c>
      <c r="H167" s="214">
        <v>60</v>
      </c>
      <c r="M167" s="117"/>
    </row>
    <row r="168" spans="2:30" s="13" customFormat="1" x14ac:dyDescent="0.2">
      <c r="B168" s="122"/>
      <c r="D168" s="118" t="s">
        <v>159</v>
      </c>
      <c r="E168" s="123" t="s">
        <v>1</v>
      </c>
      <c r="F168" s="124" t="s">
        <v>191</v>
      </c>
      <c r="H168" s="189">
        <v>68.48</v>
      </c>
      <c r="M168" s="122"/>
    </row>
    <row r="169" spans="2:30" s="13" customFormat="1" x14ac:dyDescent="0.2">
      <c r="B169" s="122"/>
      <c r="D169" s="118"/>
      <c r="E169" s="123"/>
      <c r="F169" s="124"/>
      <c r="H169" s="125"/>
      <c r="M169" s="122"/>
    </row>
    <row r="170" spans="2:30" s="1" customFormat="1" ht="41.25" customHeight="1" x14ac:dyDescent="0.2">
      <c r="B170" s="108"/>
      <c r="C170" s="109" t="s">
        <v>182</v>
      </c>
      <c r="D170" s="109" t="s">
        <v>153</v>
      </c>
      <c r="E170" s="110" t="s">
        <v>1459</v>
      </c>
      <c r="F170" s="178" t="s">
        <v>2432</v>
      </c>
      <c r="G170" s="179" t="s">
        <v>184</v>
      </c>
      <c r="H170" s="138">
        <v>68.48</v>
      </c>
      <c r="I170" s="139"/>
      <c r="J170" s="139"/>
      <c r="K170" s="139"/>
      <c r="L170" s="111"/>
      <c r="M170" s="30"/>
      <c r="AB170" s="116" t="e">
        <f>ROUND(#REF!*H170,3)</f>
        <v>#REF!</v>
      </c>
      <c r="AC170" s="16" t="s">
        <v>158</v>
      </c>
      <c r="AD170" s="114" t="s">
        <v>1460</v>
      </c>
    </row>
    <row r="171" spans="2:30" s="1" customFormat="1" ht="21.75" customHeight="1" x14ac:dyDescent="0.2">
      <c r="B171" s="108"/>
      <c r="C171" s="109" t="s">
        <v>186</v>
      </c>
      <c r="D171" s="109" t="s">
        <v>153</v>
      </c>
      <c r="E171" s="110" t="s">
        <v>244</v>
      </c>
      <c r="F171" s="178" t="s">
        <v>245</v>
      </c>
      <c r="G171" s="179" t="s">
        <v>184</v>
      </c>
      <c r="H171" s="138">
        <v>68.48</v>
      </c>
      <c r="I171" s="139"/>
      <c r="J171" s="139"/>
      <c r="K171" s="139"/>
      <c r="L171" s="111"/>
      <c r="M171" s="30"/>
      <c r="AB171" s="116" t="e">
        <f>ROUND(#REF!*H171,3)</f>
        <v>#REF!</v>
      </c>
      <c r="AC171" s="16" t="s">
        <v>158</v>
      </c>
      <c r="AD171" s="114" t="s">
        <v>1461</v>
      </c>
    </row>
    <row r="172" spans="2:30" s="1" customFormat="1" ht="39.75" customHeight="1" x14ac:dyDescent="0.2">
      <c r="B172" s="108"/>
      <c r="C172" s="109" t="s">
        <v>192</v>
      </c>
      <c r="D172" s="109" t="s">
        <v>153</v>
      </c>
      <c r="E172" s="110" t="s">
        <v>247</v>
      </c>
      <c r="F172" s="178" t="s">
        <v>2433</v>
      </c>
      <c r="G172" s="112" t="s">
        <v>184</v>
      </c>
      <c r="H172" s="193">
        <v>506.03</v>
      </c>
      <c r="I172" s="139"/>
      <c r="J172" s="139"/>
      <c r="K172" s="139"/>
      <c r="L172" s="111"/>
      <c r="M172" s="30"/>
      <c r="AB172" s="116" t="e">
        <f>ROUND(#REF!*H172,3)</f>
        <v>#REF!</v>
      </c>
      <c r="AC172" s="16" t="s">
        <v>158</v>
      </c>
      <c r="AD172" s="114" t="s">
        <v>1462</v>
      </c>
    </row>
    <row r="173" spans="2:30" s="14" customFormat="1" x14ac:dyDescent="0.2">
      <c r="B173" s="131"/>
      <c r="D173" s="118" t="s">
        <v>159</v>
      </c>
      <c r="E173" s="132" t="s">
        <v>1</v>
      </c>
      <c r="F173" s="133" t="s">
        <v>239</v>
      </c>
      <c r="H173" s="132" t="s">
        <v>1</v>
      </c>
      <c r="M173" s="131"/>
    </row>
    <row r="174" spans="2:30" s="12" customFormat="1" x14ac:dyDescent="0.2">
      <c r="B174" s="117"/>
      <c r="D174" s="118" t="s">
        <v>159</v>
      </c>
      <c r="E174" s="119" t="s">
        <v>1</v>
      </c>
      <c r="F174" s="120" t="s">
        <v>1463</v>
      </c>
      <c r="H174" s="214">
        <v>0.95</v>
      </c>
      <c r="M174" s="117"/>
    </row>
    <row r="175" spans="2:30" s="12" customFormat="1" x14ac:dyDescent="0.2">
      <c r="B175" s="117"/>
      <c r="D175" s="118" t="s">
        <v>159</v>
      </c>
      <c r="E175" s="119" t="s">
        <v>1</v>
      </c>
      <c r="F175" s="120" t="s">
        <v>1464</v>
      </c>
      <c r="H175" s="214">
        <v>1.6</v>
      </c>
      <c r="M175" s="117"/>
    </row>
    <row r="176" spans="2:30" s="12" customFormat="1" x14ac:dyDescent="0.2">
      <c r="B176" s="117"/>
      <c r="D176" s="118" t="s">
        <v>159</v>
      </c>
      <c r="E176" s="119" t="s">
        <v>1</v>
      </c>
      <c r="F176" s="120" t="s">
        <v>240</v>
      </c>
      <c r="H176" s="214">
        <v>5.88</v>
      </c>
      <c r="M176" s="117"/>
    </row>
    <row r="177" spans="2:13" s="12" customFormat="1" x14ac:dyDescent="0.2">
      <c r="B177" s="117"/>
      <c r="D177" s="118" t="s">
        <v>159</v>
      </c>
      <c r="E177" s="119" t="s">
        <v>1</v>
      </c>
      <c r="F177" s="120" t="s">
        <v>1465</v>
      </c>
      <c r="H177" s="214">
        <v>17.28</v>
      </c>
      <c r="M177" s="117"/>
    </row>
    <row r="178" spans="2:13" s="12" customFormat="1" x14ac:dyDescent="0.2">
      <c r="B178" s="117"/>
      <c r="D178" s="118" t="s">
        <v>159</v>
      </c>
      <c r="E178" s="119" t="s">
        <v>1</v>
      </c>
      <c r="F178" s="120" t="s">
        <v>1466</v>
      </c>
      <c r="H178" s="214">
        <v>2.4</v>
      </c>
      <c r="M178" s="117"/>
    </row>
    <row r="179" spans="2:13" s="12" customFormat="1" x14ac:dyDescent="0.2">
      <c r="B179" s="117"/>
      <c r="D179" s="118" t="s">
        <v>159</v>
      </c>
      <c r="E179" s="119" t="s">
        <v>1</v>
      </c>
      <c r="F179" s="120" t="s">
        <v>1467</v>
      </c>
      <c r="H179" s="214">
        <v>1.28</v>
      </c>
      <c r="M179" s="117"/>
    </row>
    <row r="180" spans="2:13" s="14" customFormat="1" x14ac:dyDescent="0.2">
      <c r="B180" s="131"/>
      <c r="D180" s="118" t="s">
        <v>159</v>
      </c>
      <c r="E180" s="132" t="s">
        <v>1</v>
      </c>
      <c r="F180" s="133" t="s">
        <v>267</v>
      </c>
      <c r="H180" s="209" t="s">
        <v>1</v>
      </c>
      <c r="M180" s="131"/>
    </row>
    <row r="181" spans="2:13" s="12" customFormat="1" x14ac:dyDescent="0.2">
      <c r="B181" s="117"/>
      <c r="D181" s="118" t="s">
        <v>159</v>
      </c>
      <c r="E181" s="119" t="s">
        <v>1</v>
      </c>
      <c r="F181" s="120" t="s">
        <v>1468</v>
      </c>
      <c r="H181" s="214">
        <v>1.41</v>
      </c>
      <c r="M181" s="117"/>
    </row>
    <row r="182" spans="2:13" s="14" customFormat="1" x14ac:dyDescent="0.2">
      <c r="B182" s="131"/>
      <c r="D182" s="118" t="s">
        <v>159</v>
      </c>
      <c r="E182" s="132" t="s">
        <v>1</v>
      </c>
      <c r="F182" s="133" t="s">
        <v>1469</v>
      </c>
      <c r="H182" s="209" t="s">
        <v>1</v>
      </c>
      <c r="M182" s="131"/>
    </row>
    <row r="183" spans="2:13" s="12" customFormat="1" x14ac:dyDescent="0.2">
      <c r="B183" s="117"/>
      <c r="D183" s="118" t="s">
        <v>159</v>
      </c>
      <c r="E183" s="119" t="s">
        <v>1</v>
      </c>
      <c r="F183" s="120" t="s">
        <v>1470</v>
      </c>
      <c r="H183" s="214">
        <v>36.229999999999997</v>
      </c>
      <c r="M183" s="117"/>
    </row>
    <row r="184" spans="2:13" s="12" customFormat="1" x14ac:dyDescent="0.2">
      <c r="B184" s="117"/>
      <c r="D184" s="118" t="s">
        <v>159</v>
      </c>
      <c r="E184" s="119" t="s">
        <v>1</v>
      </c>
      <c r="F184" s="120" t="s">
        <v>1471</v>
      </c>
      <c r="H184" s="214">
        <v>6.74</v>
      </c>
      <c r="M184" s="117"/>
    </row>
    <row r="185" spans="2:13" s="14" customFormat="1" x14ac:dyDescent="0.2">
      <c r="B185" s="131"/>
      <c r="D185" s="118" t="s">
        <v>159</v>
      </c>
      <c r="E185" s="132" t="s">
        <v>1</v>
      </c>
      <c r="F185" s="133" t="s">
        <v>286</v>
      </c>
      <c r="H185" s="209" t="s">
        <v>1</v>
      </c>
      <c r="M185" s="131"/>
    </row>
    <row r="186" spans="2:13" s="12" customFormat="1" x14ac:dyDescent="0.2">
      <c r="B186" s="117"/>
      <c r="D186" s="118" t="s">
        <v>159</v>
      </c>
      <c r="E186" s="119" t="s">
        <v>1</v>
      </c>
      <c r="F186" s="120" t="s">
        <v>1472</v>
      </c>
      <c r="H186" s="214">
        <v>325</v>
      </c>
      <c r="M186" s="117"/>
    </row>
    <row r="187" spans="2:13" s="12" customFormat="1" x14ac:dyDescent="0.2">
      <c r="B187" s="117"/>
      <c r="D187" s="118" t="s">
        <v>159</v>
      </c>
      <c r="E187" s="119" t="s">
        <v>1</v>
      </c>
      <c r="F187" s="120" t="s">
        <v>1473</v>
      </c>
      <c r="H187" s="214">
        <v>174</v>
      </c>
      <c r="M187" s="117"/>
    </row>
    <row r="188" spans="2:13" s="12" customFormat="1" x14ac:dyDescent="0.2">
      <c r="B188" s="117"/>
      <c r="D188" s="118" t="s">
        <v>159</v>
      </c>
      <c r="E188" s="119" t="s">
        <v>1</v>
      </c>
      <c r="F188" s="120" t="s">
        <v>1474</v>
      </c>
      <c r="H188" s="214">
        <v>-2.75</v>
      </c>
      <c r="M188" s="117"/>
    </row>
    <row r="189" spans="2:13" s="12" customFormat="1" x14ac:dyDescent="0.2">
      <c r="B189" s="117"/>
      <c r="D189" s="118" t="s">
        <v>159</v>
      </c>
      <c r="E189" s="119" t="s">
        <v>1</v>
      </c>
      <c r="F189" s="120" t="s">
        <v>1475</v>
      </c>
      <c r="H189" s="214">
        <v>-3.51</v>
      </c>
      <c r="M189" s="117"/>
    </row>
    <row r="190" spans="2:13" s="12" customFormat="1" x14ac:dyDescent="0.2">
      <c r="B190" s="117"/>
      <c r="D190" s="118" t="s">
        <v>159</v>
      </c>
      <c r="E190" s="119" t="s">
        <v>1</v>
      </c>
      <c r="F190" s="120" t="s">
        <v>292</v>
      </c>
      <c r="H190" s="214">
        <v>-15.12</v>
      </c>
      <c r="M190" s="117"/>
    </row>
    <row r="191" spans="2:13" s="12" customFormat="1" x14ac:dyDescent="0.2">
      <c r="B191" s="117"/>
      <c r="D191" s="118" t="s">
        <v>159</v>
      </c>
      <c r="E191" s="119" t="s">
        <v>1</v>
      </c>
      <c r="F191" s="120" t="s">
        <v>1476</v>
      </c>
      <c r="H191" s="214">
        <v>-57.6</v>
      </c>
      <c r="M191" s="117"/>
    </row>
    <row r="192" spans="2:13" s="12" customFormat="1" x14ac:dyDescent="0.2">
      <c r="B192" s="117"/>
      <c r="D192" s="118" t="s">
        <v>159</v>
      </c>
      <c r="E192" s="119" t="s">
        <v>1</v>
      </c>
      <c r="F192" s="120" t="s">
        <v>1477</v>
      </c>
      <c r="H192" s="214">
        <v>-9</v>
      </c>
      <c r="M192" s="117"/>
    </row>
    <row r="193" spans="2:30" s="12" customFormat="1" x14ac:dyDescent="0.2">
      <c r="B193" s="117"/>
      <c r="D193" s="118" t="s">
        <v>159</v>
      </c>
      <c r="E193" s="119" t="s">
        <v>1</v>
      </c>
      <c r="F193" s="120" t="s">
        <v>1478</v>
      </c>
      <c r="H193" s="214">
        <v>-4.72</v>
      </c>
      <c r="M193" s="117"/>
    </row>
    <row r="194" spans="2:30" s="12" customFormat="1" x14ac:dyDescent="0.2">
      <c r="B194" s="117"/>
      <c r="D194" s="118" t="s">
        <v>159</v>
      </c>
      <c r="E194" s="119" t="s">
        <v>1</v>
      </c>
      <c r="F194" s="120" t="s">
        <v>1479</v>
      </c>
      <c r="H194" s="214">
        <v>-3.59</v>
      </c>
      <c r="M194" s="117"/>
    </row>
    <row r="195" spans="2:30" s="14" customFormat="1" x14ac:dyDescent="0.2">
      <c r="B195" s="131"/>
      <c r="D195" s="118" t="s">
        <v>159</v>
      </c>
      <c r="E195" s="132" t="s">
        <v>1</v>
      </c>
      <c r="F195" s="133" t="s">
        <v>306</v>
      </c>
      <c r="H195" s="209" t="s">
        <v>1</v>
      </c>
      <c r="M195" s="131"/>
    </row>
    <row r="196" spans="2:30" s="12" customFormat="1" x14ac:dyDescent="0.2">
      <c r="B196" s="117"/>
      <c r="D196" s="118" t="s">
        <v>159</v>
      </c>
      <c r="E196" s="119" t="s">
        <v>1</v>
      </c>
      <c r="F196" s="120" t="s">
        <v>1480</v>
      </c>
      <c r="H196" s="214">
        <v>21.6</v>
      </c>
      <c r="M196" s="117"/>
    </row>
    <row r="197" spans="2:30" s="12" customFormat="1" x14ac:dyDescent="0.2">
      <c r="B197" s="117"/>
      <c r="D197" s="118" t="s">
        <v>159</v>
      </c>
      <c r="E197" s="119" t="s">
        <v>1</v>
      </c>
      <c r="F197" s="120" t="s">
        <v>1481</v>
      </c>
      <c r="H197" s="214">
        <v>9</v>
      </c>
      <c r="M197" s="117"/>
    </row>
    <row r="198" spans="2:30" s="12" customFormat="1" x14ac:dyDescent="0.2">
      <c r="B198" s="117"/>
      <c r="D198" s="118" t="s">
        <v>159</v>
      </c>
      <c r="E198" s="119" t="s">
        <v>1</v>
      </c>
      <c r="F198" s="120" t="s">
        <v>1482</v>
      </c>
      <c r="H198" s="214">
        <v>-1.05</v>
      </c>
      <c r="M198" s="117"/>
    </row>
    <row r="199" spans="2:30" s="13" customFormat="1" x14ac:dyDescent="0.2">
      <c r="B199" s="122"/>
      <c r="D199" s="118" t="s">
        <v>159</v>
      </c>
      <c r="E199" s="123" t="s">
        <v>1</v>
      </c>
      <c r="F199" s="124" t="s">
        <v>191</v>
      </c>
      <c r="H199" s="189">
        <v>506.03</v>
      </c>
      <c r="I199" s="125"/>
      <c r="M199" s="122"/>
    </row>
    <row r="200" spans="2:30" s="1" customFormat="1" ht="49.5" customHeight="1" x14ac:dyDescent="0.2">
      <c r="B200" s="108"/>
      <c r="C200" s="109" t="s">
        <v>194</v>
      </c>
      <c r="D200" s="109" t="s">
        <v>153</v>
      </c>
      <c r="E200" s="110" t="s">
        <v>313</v>
      </c>
      <c r="F200" s="178" t="s">
        <v>2434</v>
      </c>
      <c r="G200" s="112" t="s">
        <v>184</v>
      </c>
      <c r="H200" s="113">
        <v>476.47800000000001</v>
      </c>
      <c r="I200" s="139"/>
      <c r="J200" s="139"/>
      <c r="K200" s="139"/>
      <c r="L200" s="111"/>
      <c r="M200" s="30"/>
      <c r="AB200" s="116" t="e">
        <f>ROUND(#REF!*H200,3)</f>
        <v>#REF!</v>
      </c>
      <c r="AC200" s="16" t="s">
        <v>158</v>
      </c>
      <c r="AD200" s="114" t="s">
        <v>1483</v>
      </c>
    </row>
    <row r="201" spans="2:30" s="14" customFormat="1" x14ac:dyDescent="0.2">
      <c r="B201" s="131"/>
      <c r="D201" s="118" t="s">
        <v>159</v>
      </c>
      <c r="E201" s="132" t="s">
        <v>1</v>
      </c>
      <c r="F201" s="133" t="s">
        <v>239</v>
      </c>
      <c r="H201" s="132" t="s">
        <v>1</v>
      </c>
      <c r="M201" s="131"/>
    </row>
    <row r="202" spans="2:30" s="12" customFormat="1" x14ac:dyDescent="0.2">
      <c r="B202" s="117"/>
      <c r="D202" s="118" t="s">
        <v>159</v>
      </c>
      <c r="E202" s="119" t="s">
        <v>1</v>
      </c>
      <c r="F202" s="120" t="s">
        <v>1463</v>
      </c>
      <c r="H202" s="214">
        <v>0.95</v>
      </c>
      <c r="M202" s="117"/>
    </row>
    <row r="203" spans="2:30" s="12" customFormat="1" x14ac:dyDescent="0.2">
      <c r="B203" s="117"/>
      <c r="D203" s="118" t="s">
        <v>159</v>
      </c>
      <c r="E203" s="119" t="s">
        <v>1</v>
      </c>
      <c r="F203" s="120" t="s">
        <v>1464</v>
      </c>
      <c r="H203" s="214">
        <v>1.6</v>
      </c>
      <c r="M203" s="117"/>
    </row>
    <row r="204" spans="2:30" s="12" customFormat="1" x14ac:dyDescent="0.2">
      <c r="B204" s="117"/>
      <c r="D204" s="118" t="s">
        <v>159</v>
      </c>
      <c r="E204" s="119" t="s">
        <v>1</v>
      </c>
      <c r="F204" s="120" t="s">
        <v>240</v>
      </c>
      <c r="H204" s="214">
        <v>5.88</v>
      </c>
      <c r="M204" s="117"/>
    </row>
    <row r="205" spans="2:30" s="12" customFormat="1" x14ac:dyDescent="0.2">
      <c r="B205" s="117"/>
      <c r="D205" s="118" t="s">
        <v>159</v>
      </c>
      <c r="E205" s="119" t="s">
        <v>1</v>
      </c>
      <c r="F205" s="120" t="s">
        <v>1465</v>
      </c>
      <c r="H205" s="214">
        <v>17.28</v>
      </c>
      <c r="M205" s="117"/>
    </row>
    <row r="206" spans="2:30" s="12" customFormat="1" x14ac:dyDescent="0.2">
      <c r="B206" s="117"/>
      <c r="D206" s="118" t="s">
        <v>159</v>
      </c>
      <c r="E206" s="119" t="s">
        <v>1</v>
      </c>
      <c r="F206" s="120" t="s">
        <v>1466</v>
      </c>
      <c r="H206" s="214">
        <v>2.4</v>
      </c>
      <c r="M206" s="117"/>
    </row>
    <row r="207" spans="2:30" s="12" customFormat="1" x14ac:dyDescent="0.2">
      <c r="B207" s="117"/>
      <c r="D207" s="118" t="s">
        <v>159</v>
      </c>
      <c r="E207" s="119" t="s">
        <v>1</v>
      </c>
      <c r="F207" s="120" t="s">
        <v>1467</v>
      </c>
      <c r="H207" s="214">
        <v>1.28</v>
      </c>
      <c r="M207" s="117"/>
    </row>
    <row r="208" spans="2:30" s="14" customFormat="1" x14ac:dyDescent="0.2">
      <c r="B208" s="131"/>
      <c r="D208" s="118" t="s">
        <v>159</v>
      </c>
      <c r="E208" s="132" t="s">
        <v>1</v>
      </c>
      <c r="F208" s="133" t="s">
        <v>267</v>
      </c>
      <c r="H208" s="209" t="s">
        <v>1</v>
      </c>
      <c r="M208" s="131"/>
    </row>
    <row r="209" spans="2:30" s="12" customFormat="1" x14ac:dyDescent="0.2">
      <c r="B209" s="117"/>
      <c r="D209" s="118" t="s">
        <v>159</v>
      </c>
      <c r="E209" s="119" t="s">
        <v>1</v>
      </c>
      <c r="F209" s="120" t="s">
        <v>1468</v>
      </c>
      <c r="H209" s="214">
        <v>1.41</v>
      </c>
      <c r="M209" s="117"/>
    </row>
    <row r="210" spans="2:30" s="14" customFormat="1" x14ac:dyDescent="0.2">
      <c r="B210" s="131"/>
      <c r="D210" s="118" t="s">
        <v>159</v>
      </c>
      <c r="E210" s="132" t="s">
        <v>1</v>
      </c>
      <c r="F210" s="133" t="s">
        <v>1469</v>
      </c>
      <c r="H210" s="209" t="s">
        <v>1</v>
      </c>
      <c r="M210" s="131"/>
    </row>
    <row r="211" spans="2:30" s="12" customFormat="1" x14ac:dyDescent="0.2">
      <c r="B211" s="117"/>
      <c r="D211" s="118" t="s">
        <v>159</v>
      </c>
      <c r="E211" s="119" t="s">
        <v>1</v>
      </c>
      <c r="F211" s="120" t="s">
        <v>1470</v>
      </c>
      <c r="H211" s="214">
        <v>36.229999999999997</v>
      </c>
      <c r="M211" s="117"/>
    </row>
    <row r="212" spans="2:30" s="12" customFormat="1" x14ac:dyDescent="0.2">
      <c r="B212" s="117"/>
      <c r="D212" s="118" t="s">
        <v>159</v>
      </c>
      <c r="E212" s="119" t="s">
        <v>1</v>
      </c>
      <c r="F212" s="120" t="s">
        <v>1471</v>
      </c>
      <c r="H212" s="214">
        <v>6.74</v>
      </c>
      <c r="M212" s="117"/>
    </row>
    <row r="213" spans="2:30" s="14" customFormat="1" x14ac:dyDescent="0.2">
      <c r="B213" s="131"/>
      <c r="D213" s="118" t="s">
        <v>159</v>
      </c>
      <c r="E213" s="132" t="s">
        <v>1</v>
      </c>
      <c r="F213" s="133" t="s">
        <v>286</v>
      </c>
      <c r="H213" s="209" t="s">
        <v>1</v>
      </c>
      <c r="M213" s="131"/>
    </row>
    <row r="214" spans="2:30" s="12" customFormat="1" x14ac:dyDescent="0.2">
      <c r="B214" s="117"/>
      <c r="D214" s="118" t="s">
        <v>159</v>
      </c>
      <c r="E214" s="119" t="s">
        <v>1</v>
      </c>
      <c r="F214" s="120" t="s">
        <v>1472</v>
      </c>
      <c r="H214" s="214">
        <v>325</v>
      </c>
      <c r="M214" s="117"/>
    </row>
    <row r="215" spans="2:30" s="12" customFormat="1" x14ac:dyDescent="0.2">
      <c r="B215" s="117"/>
      <c r="D215" s="118" t="s">
        <v>159</v>
      </c>
      <c r="E215" s="119" t="s">
        <v>1</v>
      </c>
      <c r="F215" s="120" t="s">
        <v>1473</v>
      </c>
      <c r="H215" s="214">
        <v>174</v>
      </c>
      <c r="M215" s="117"/>
    </row>
    <row r="216" spans="2:30" s="12" customFormat="1" x14ac:dyDescent="0.2">
      <c r="B216" s="117"/>
      <c r="D216" s="118" t="s">
        <v>159</v>
      </c>
      <c r="E216" s="119" t="s">
        <v>1</v>
      </c>
      <c r="F216" s="120" t="s">
        <v>1474</v>
      </c>
      <c r="H216" s="214">
        <v>-2.75</v>
      </c>
      <c r="M216" s="117"/>
    </row>
    <row r="217" spans="2:30" s="12" customFormat="1" x14ac:dyDescent="0.2">
      <c r="B217" s="117"/>
      <c r="D217" s="118" t="s">
        <v>159</v>
      </c>
      <c r="E217" s="119" t="s">
        <v>1</v>
      </c>
      <c r="F217" s="120" t="s">
        <v>1475</v>
      </c>
      <c r="H217" s="214">
        <v>-3.51</v>
      </c>
      <c r="M217" s="117"/>
    </row>
    <row r="218" spans="2:30" s="12" customFormat="1" x14ac:dyDescent="0.2">
      <c r="B218" s="117"/>
      <c r="D218" s="118" t="s">
        <v>159</v>
      </c>
      <c r="E218" s="119" t="s">
        <v>1</v>
      </c>
      <c r="F218" s="120" t="s">
        <v>292</v>
      </c>
      <c r="H218" s="214">
        <v>-15.12</v>
      </c>
      <c r="M218" s="117"/>
    </row>
    <row r="219" spans="2:30" s="12" customFormat="1" x14ac:dyDescent="0.2">
      <c r="B219" s="117"/>
      <c r="D219" s="118" t="s">
        <v>159</v>
      </c>
      <c r="E219" s="119" t="s">
        <v>1</v>
      </c>
      <c r="F219" s="120" t="s">
        <v>1476</v>
      </c>
      <c r="H219" s="214">
        <v>-57.6</v>
      </c>
      <c r="M219" s="117"/>
    </row>
    <row r="220" spans="2:30" s="12" customFormat="1" x14ac:dyDescent="0.2">
      <c r="B220" s="117"/>
      <c r="D220" s="118" t="s">
        <v>159</v>
      </c>
      <c r="E220" s="119" t="s">
        <v>1</v>
      </c>
      <c r="F220" s="120" t="s">
        <v>1477</v>
      </c>
      <c r="H220" s="214">
        <v>-9</v>
      </c>
      <c r="M220" s="117"/>
    </row>
    <row r="221" spans="2:30" s="12" customFormat="1" x14ac:dyDescent="0.2">
      <c r="B221" s="117"/>
      <c r="D221" s="118" t="s">
        <v>159</v>
      </c>
      <c r="E221" s="119" t="s">
        <v>1</v>
      </c>
      <c r="F221" s="120" t="s">
        <v>1478</v>
      </c>
      <c r="H221" s="214">
        <v>-4.72</v>
      </c>
      <c r="M221" s="117"/>
    </row>
    <row r="222" spans="2:30" s="12" customFormat="1" x14ac:dyDescent="0.2">
      <c r="B222" s="117"/>
      <c r="D222" s="118" t="s">
        <v>159</v>
      </c>
      <c r="E222" s="119" t="s">
        <v>1</v>
      </c>
      <c r="F222" s="120" t="s">
        <v>1479</v>
      </c>
      <c r="H222" s="214">
        <v>-3.59</v>
      </c>
      <c r="M222" s="117"/>
    </row>
    <row r="223" spans="2:30" s="13" customFormat="1" x14ac:dyDescent="0.2">
      <c r="B223" s="122"/>
      <c r="D223" s="118" t="s">
        <v>159</v>
      </c>
      <c r="E223" s="123" t="s">
        <v>1</v>
      </c>
      <c r="F223" s="124" t="s">
        <v>191</v>
      </c>
      <c r="H223" s="189">
        <v>476.48</v>
      </c>
      <c r="I223" s="189"/>
      <c r="M223" s="122"/>
    </row>
    <row r="224" spans="2:30" s="1" customFormat="1" ht="48" customHeight="1" x14ac:dyDescent="0.2">
      <c r="B224" s="108"/>
      <c r="C224" s="109" t="s">
        <v>196</v>
      </c>
      <c r="D224" s="109" t="s">
        <v>153</v>
      </c>
      <c r="E224" s="110" t="s">
        <v>315</v>
      </c>
      <c r="F224" s="178" t="s">
        <v>2401</v>
      </c>
      <c r="G224" s="112" t="s">
        <v>184</v>
      </c>
      <c r="H224" s="193">
        <v>29.55</v>
      </c>
      <c r="I224" s="139"/>
      <c r="J224" s="139"/>
      <c r="K224" s="139"/>
      <c r="L224" s="111"/>
      <c r="M224" s="30"/>
      <c r="AB224" s="116" t="e">
        <f>ROUND(#REF!*H224,3)</f>
        <v>#REF!</v>
      </c>
      <c r="AC224" s="16" t="s">
        <v>158</v>
      </c>
      <c r="AD224" s="114" t="s">
        <v>1484</v>
      </c>
    </row>
    <row r="225" spans="2:30" s="14" customFormat="1" x14ac:dyDescent="0.2">
      <c r="B225" s="131"/>
      <c r="D225" s="118" t="s">
        <v>159</v>
      </c>
      <c r="E225" s="132" t="s">
        <v>1</v>
      </c>
      <c r="F225" s="133" t="s">
        <v>306</v>
      </c>
      <c r="H225" s="209" t="s">
        <v>1</v>
      </c>
      <c r="M225" s="131"/>
    </row>
    <row r="226" spans="2:30" s="12" customFormat="1" x14ac:dyDescent="0.2">
      <c r="B226" s="117"/>
      <c r="D226" s="118" t="s">
        <v>159</v>
      </c>
      <c r="E226" s="119" t="s">
        <v>1</v>
      </c>
      <c r="F226" s="120" t="s">
        <v>1480</v>
      </c>
      <c r="H226" s="214">
        <v>21.6</v>
      </c>
      <c r="M226" s="117"/>
    </row>
    <row r="227" spans="2:30" s="12" customFormat="1" x14ac:dyDescent="0.2">
      <c r="B227" s="117"/>
      <c r="D227" s="118" t="s">
        <v>159</v>
      </c>
      <c r="E227" s="119" t="s">
        <v>1</v>
      </c>
      <c r="F227" s="120" t="s">
        <v>1481</v>
      </c>
      <c r="H227" s="214">
        <v>9</v>
      </c>
      <c r="M227" s="117"/>
    </row>
    <row r="228" spans="2:30" s="12" customFormat="1" x14ac:dyDescent="0.2">
      <c r="B228" s="117"/>
      <c r="D228" s="118" t="s">
        <v>159</v>
      </c>
      <c r="E228" s="119" t="s">
        <v>1</v>
      </c>
      <c r="F228" s="120" t="s">
        <v>1482</v>
      </c>
      <c r="H228" s="214">
        <v>-1.05</v>
      </c>
      <c r="M228" s="117"/>
    </row>
    <row r="229" spans="2:30" s="13" customFormat="1" x14ac:dyDescent="0.2">
      <c r="B229" s="122"/>
      <c r="D229" s="118" t="s">
        <v>159</v>
      </c>
      <c r="E229" s="123" t="s">
        <v>1</v>
      </c>
      <c r="F229" s="124" t="s">
        <v>191</v>
      </c>
      <c r="H229" s="189">
        <v>29.55</v>
      </c>
      <c r="M229" s="122"/>
    </row>
    <row r="230" spans="2:30" s="1" customFormat="1" ht="60" customHeight="1" x14ac:dyDescent="0.2">
      <c r="B230" s="108"/>
      <c r="C230" s="109" t="s">
        <v>199</v>
      </c>
      <c r="D230" s="109" t="s">
        <v>153</v>
      </c>
      <c r="E230" s="110" t="s">
        <v>317</v>
      </c>
      <c r="F230" s="178" t="s">
        <v>2249</v>
      </c>
      <c r="G230" s="179" t="s">
        <v>184</v>
      </c>
      <c r="H230" s="182">
        <v>41.79</v>
      </c>
      <c r="I230" s="139"/>
      <c r="J230" s="139"/>
      <c r="K230" s="139"/>
      <c r="L230" s="111"/>
      <c r="M230" s="30"/>
      <c r="AB230" s="116" t="e">
        <f>ROUND(#REF!*H230,3)</f>
        <v>#REF!</v>
      </c>
      <c r="AC230" s="16" t="s">
        <v>158</v>
      </c>
      <c r="AD230" s="114" t="s">
        <v>1485</v>
      </c>
    </row>
    <row r="231" spans="2:30" s="254" customFormat="1" ht="19.5" customHeight="1" x14ac:dyDescent="0.2">
      <c r="B231" s="108"/>
      <c r="C231" s="236"/>
      <c r="D231" s="237" t="s">
        <v>159</v>
      </c>
      <c r="E231" s="255" t="s">
        <v>1</v>
      </c>
      <c r="F231" s="256">
        <v>29.55</v>
      </c>
      <c r="G231" s="257"/>
      <c r="H231" s="258">
        <v>29.55</v>
      </c>
      <c r="I231" s="241"/>
      <c r="J231" s="241"/>
      <c r="K231" s="241"/>
      <c r="L231" s="235"/>
      <c r="M231" s="30"/>
      <c r="AB231" s="116"/>
      <c r="AC231" s="16"/>
      <c r="AD231" s="114"/>
    </row>
    <row r="232" spans="2:30" s="254" customFormat="1" ht="18.75" customHeight="1" x14ac:dyDescent="0.2">
      <c r="B232" s="108"/>
      <c r="C232" s="244"/>
      <c r="D232" s="259" t="s">
        <v>159</v>
      </c>
      <c r="E232" s="260" t="s">
        <v>1</v>
      </c>
      <c r="F232" s="321" t="s">
        <v>2080</v>
      </c>
      <c r="G232" s="263"/>
      <c r="H232" s="340">
        <v>9.18</v>
      </c>
      <c r="I232" s="246"/>
      <c r="J232" s="246"/>
      <c r="K232" s="246"/>
      <c r="L232" s="235"/>
      <c r="M232" s="30"/>
      <c r="AB232" s="116"/>
      <c r="AC232" s="16"/>
      <c r="AD232" s="114"/>
    </row>
    <row r="233" spans="2:30" s="254" customFormat="1" ht="23.25" customHeight="1" x14ac:dyDescent="0.2">
      <c r="B233" s="108"/>
      <c r="C233" s="242"/>
      <c r="D233" s="261" t="s">
        <v>159</v>
      </c>
      <c r="E233" s="262" t="s">
        <v>1</v>
      </c>
      <c r="F233" s="288" t="s">
        <v>191</v>
      </c>
      <c r="G233" s="248"/>
      <c r="H233" s="289">
        <v>41.79</v>
      </c>
      <c r="I233" s="243"/>
      <c r="J233" s="243"/>
      <c r="K233" s="243"/>
      <c r="L233" s="235"/>
      <c r="M233" s="30"/>
      <c r="AB233" s="116"/>
      <c r="AC233" s="16"/>
      <c r="AD233" s="114"/>
    </row>
    <row r="234" spans="2:30" s="1" customFormat="1" ht="42" customHeight="1" x14ac:dyDescent="0.2">
      <c r="B234" s="108"/>
      <c r="C234" s="109" t="s">
        <v>201</v>
      </c>
      <c r="D234" s="109" t="s">
        <v>153</v>
      </c>
      <c r="E234" s="110" t="s">
        <v>319</v>
      </c>
      <c r="F234" s="178" t="s">
        <v>2402</v>
      </c>
      <c r="G234" s="179" t="s">
        <v>184</v>
      </c>
      <c r="H234" s="182">
        <v>30.8</v>
      </c>
      <c r="I234" s="152"/>
      <c r="J234" s="152"/>
      <c r="K234" s="152"/>
      <c r="L234" s="111"/>
      <c r="M234" s="30"/>
      <c r="AB234" s="116" t="e">
        <f>ROUND(#REF!*H234,3)</f>
        <v>#REF!</v>
      </c>
      <c r="AC234" s="16" t="s">
        <v>158</v>
      </c>
      <c r="AD234" s="114" t="s">
        <v>1486</v>
      </c>
    </row>
    <row r="235" spans="2:30" s="14" customFormat="1" x14ac:dyDescent="0.2">
      <c r="B235" s="131"/>
      <c r="D235" s="118" t="s">
        <v>159</v>
      </c>
      <c r="E235" s="132" t="s">
        <v>1</v>
      </c>
      <c r="F235" s="133" t="s">
        <v>239</v>
      </c>
      <c r="H235" s="209" t="s">
        <v>1</v>
      </c>
      <c r="M235" s="131"/>
    </row>
    <row r="236" spans="2:30" s="12" customFormat="1" x14ac:dyDescent="0.2">
      <c r="B236" s="117"/>
      <c r="D236" s="118" t="s">
        <v>159</v>
      </c>
      <c r="E236" s="119" t="s">
        <v>1</v>
      </c>
      <c r="F236" s="120" t="s">
        <v>1463</v>
      </c>
      <c r="H236" s="214">
        <v>0.95</v>
      </c>
      <c r="M236" s="117"/>
    </row>
    <row r="237" spans="2:30" s="12" customFormat="1" x14ac:dyDescent="0.2">
      <c r="B237" s="117"/>
      <c r="D237" s="118" t="s">
        <v>159</v>
      </c>
      <c r="E237" s="119" t="s">
        <v>1</v>
      </c>
      <c r="F237" s="120" t="s">
        <v>1464</v>
      </c>
      <c r="H237" s="214">
        <v>1.6</v>
      </c>
      <c r="M237" s="117"/>
    </row>
    <row r="238" spans="2:30" s="12" customFormat="1" x14ac:dyDescent="0.2">
      <c r="B238" s="117"/>
      <c r="D238" s="118" t="s">
        <v>159</v>
      </c>
      <c r="E238" s="119" t="s">
        <v>1</v>
      </c>
      <c r="F238" s="120" t="s">
        <v>240</v>
      </c>
      <c r="H238" s="214">
        <v>5.88</v>
      </c>
      <c r="M238" s="117"/>
    </row>
    <row r="239" spans="2:30" s="12" customFormat="1" x14ac:dyDescent="0.2">
      <c r="B239" s="117"/>
      <c r="D239" s="118" t="s">
        <v>159</v>
      </c>
      <c r="E239" s="119" t="s">
        <v>1</v>
      </c>
      <c r="F239" s="120" t="s">
        <v>1465</v>
      </c>
      <c r="H239" s="214">
        <v>17.28</v>
      </c>
      <c r="M239" s="117"/>
    </row>
    <row r="240" spans="2:30" s="12" customFormat="1" x14ac:dyDescent="0.2">
      <c r="B240" s="117"/>
      <c r="D240" s="118" t="s">
        <v>159</v>
      </c>
      <c r="E240" s="119" t="s">
        <v>1</v>
      </c>
      <c r="F240" s="120" t="s">
        <v>1466</v>
      </c>
      <c r="H240" s="214">
        <v>2.4</v>
      </c>
      <c r="M240" s="117"/>
    </row>
    <row r="241" spans="2:30" s="12" customFormat="1" x14ac:dyDescent="0.2">
      <c r="B241" s="117"/>
      <c r="D241" s="118" t="s">
        <v>159</v>
      </c>
      <c r="E241" s="119" t="s">
        <v>1</v>
      </c>
      <c r="F241" s="120" t="s">
        <v>1467</v>
      </c>
      <c r="H241" s="214">
        <v>1.28</v>
      </c>
      <c r="M241" s="117"/>
    </row>
    <row r="242" spans="2:30" s="14" customFormat="1" x14ac:dyDescent="0.2">
      <c r="B242" s="131"/>
      <c r="D242" s="118" t="s">
        <v>159</v>
      </c>
      <c r="E242" s="132" t="s">
        <v>1</v>
      </c>
      <c r="F242" s="133" t="s">
        <v>267</v>
      </c>
      <c r="H242" s="209" t="s">
        <v>1</v>
      </c>
      <c r="M242" s="131"/>
    </row>
    <row r="243" spans="2:30" s="12" customFormat="1" x14ac:dyDescent="0.2">
      <c r="B243" s="117"/>
      <c r="D243" s="118" t="s">
        <v>159</v>
      </c>
      <c r="E243" s="119" t="s">
        <v>1</v>
      </c>
      <c r="F243" s="120" t="s">
        <v>1468</v>
      </c>
      <c r="H243" s="214">
        <v>1.41</v>
      </c>
      <c r="M243" s="117"/>
    </row>
    <row r="244" spans="2:30" s="13" customFormat="1" x14ac:dyDescent="0.2">
      <c r="B244" s="122"/>
      <c r="D244" s="118" t="s">
        <v>159</v>
      </c>
      <c r="E244" s="123" t="s">
        <v>1</v>
      </c>
      <c r="F244" s="124" t="s">
        <v>191</v>
      </c>
      <c r="H244" s="189">
        <v>30.8</v>
      </c>
      <c r="I244" s="125"/>
      <c r="M244" s="122"/>
    </row>
    <row r="245" spans="2:30" s="1" customFormat="1" ht="49.5" customHeight="1" x14ac:dyDescent="0.2">
      <c r="B245" s="108"/>
      <c r="C245" s="109" t="s">
        <v>203</v>
      </c>
      <c r="D245" s="109" t="s">
        <v>153</v>
      </c>
      <c r="E245" s="110" t="s">
        <v>324</v>
      </c>
      <c r="F245" s="178" t="s">
        <v>2435</v>
      </c>
      <c r="G245" s="112" t="s">
        <v>184</v>
      </c>
      <c r="H245" s="193">
        <v>402.71</v>
      </c>
      <c r="I245" s="152"/>
      <c r="J245" s="152"/>
      <c r="K245" s="152"/>
      <c r="L245" s="111"/>
      <c r="M245" s="30"/>
      <c r="AB245" s="116" t="e">
        <f>ROUND(#REF!*H245,3)</f>
        <v>#REF!</v>
      </c>
      <c r="AC245" s="16" t="s">
        <v>158</v>
      </c>
      <c r="AD245" s="114" t="s">
        <v>1487</v>
      </c>
    </row>
    <row r="246" spans="2:30" s="14" customFormat="1" x14ac:dyDescent="0.2">
      <c r="B246" s="131"/>
      <c r="D246" s="118" t="s">
        <v>159</v>
      </c>
      <c r="E246" s="132" t="s">
        <v>1</v>
      </c>
      <c r="F246" s="133" t="s">
        <v>286</v>
      </c>
      <c r="H246" s="209" t="s">
        <v>1</v>
      </c>
      <c r="M246" s="131"/>
    </row>
    <row r="247" spans="2:30" s="12" customFormat="1" x14ac:dyDescent="0.2">
      <c r="B247" s="117"/>
      <c r="D247" s="118" t="s">
        <v>159</v>
      </c>
      <c r="E247" s="119" t="s">
        <v>1</v>
      </c>
      <c r="F247" s="120" t="s">
        <v>1472</v>
      </c>
      <c r="H247" s="214">
        <v>325</v>
      </c>
      <c r="M247" s="117"/>
    </row>
    <row r="248" spans="2:30" s="12" customFormat="1" x14ac:dyDescent="0.2">
      <c r="B248" s="117"/>
      <c r="D248" s="118" t="s">
        <v>159</v>
      </c>
      <c r="E248" s="119" t="s">
        <v>1</v>
      </c>
      <c r="F248" s="120" t="s">
        <v>1473</v>
      </c>
      <c r="H248" s="214">
        <v>174</v>
      </c>
      <c r="M248" s="117"/>
    </row>
    <row r="249" spans="2:30" s="12" customFormat="1" x14ac:dyDescent="0.2">
      <c r="B249" s="117"/>
      <c r="D249" s="118" t="s">
        <v>159</v>
      </c>
      <c r="E249" s="119" t="s">
        <v>1</v>
      </c>
      <c r="F249" s="120" t="s">
        <v>1474</v>
      </c>
      <c r="H249" s="214">
        <v>-2.75</v>
      </c>
      <c r="M249" s="117"/>
    </row>
    <row r="250" spans="2:30" s="12" customFormat="1" x14ac:dyDescent="0.2">
      <c r="B250" s="117"/>
      <c r="D250" s="118" t="s">
        <v>159</v>
      </c>
      <c r="E250" s="119" t="s">
        <v>1</v>
      </c>
      <c r="F250" s="120" t="s">
        <v>1475</v>
      </c>
      <c r="H250" s="214">
        <v>-3.51</v>
      </c>
      <c r="M250" s="117"/>
    </row>
    <row r="251" spans="2:30" s="12" customFormat="1" x14ac:dyDescent="0.2">
      <c r="B251" s="117"/>
      <c r="D251" s="118" t="s">
        <v>159</v>
      </c>
      <c r="E251" s="119" t="s">
        <v>1</v>
      </c>
      <c r="F251" s="120" t="s">
        <v>292</v>
      </c>
      <c r="H251" s="214">
        <v>-15.12</v>
      </c>
      <c r="M251" s="117"/>
    </row>
    <row r="252" spans="2:30" s="12" customFormat="1" x14ac:dyDescent="0.2">
      <c r="B252" s="117"/>
      <c r="D252" s="118" t="s">
        <v>159</v>
      </c>
      <c r="E252" s="119" t="s">
        <v>1</v>
      </c>
      <c r="F252" s="120" t="s">
        <v>1476</v>
      </c>
      <c r="H252" s="214">
        <v>-57.6</v>
      </c>
      <c r="M252" s="117"/>
    </row>
    <row r="253" spans="2:30" s="12" customFormat="1" x14ac:dyDescent="0.2">
      <c r="B253" s="117"/>
      <c r="D253" s="118" t="s">
        <v>159</v>
      </c>
      <c r="E253" s="119" t="s">
        <v>1</v>
      </c>
      <c r="F253" s="120" t="s">
        <v>1477</v>
      </c>
      <c r="H253" s="214">
        <v>-9</v>
      </c>
      <c r="M253" s="117"/>
    </row>
    <row r="254" spans="2:30" s="12" customFormat="1" x14ac:dyDescent="0.2">
      <c r="B254" s="117"/>
      <c r="D254" s="118" t="s">
        <v>159</v>
      </c>
      <c r="E254" s="119" t="s">
        <v>1</v>
      </c>
      <c r="F254" s="120" t="s">
        <v>1478</v>
      </c>
      <c r="H254" s="214">
        <v>-4.72</v>
      </c>
      <c r="M254" s="117"/>
    </row>
    <row r="255" spans="2:30" s="12" customFormat="1" x14ac:dyDescent="0.2">
      <c r="B255" s="117"/>
      <c r="D255" s="118" t="s">
        <v>159</v>
      </c>
      <c r="E255" s="119" t="s">
        <v>1</v>
      </c>
      <c r="F255" s="120" t="s">
        <v>1479</v>
      </c>
      <c r="H255" s="214">
        <v>-3.59</v>
      </c>
      <c r="M255" s="117"/>
    </row>
    <row r="256" spans="2:30" s="13" customFormat="1" x14ac:dyDescent="0.2">
      <c r="B256" s="122"/>
      <c r="D256" s="118" t="s">
        <v>159</v>
      </c>
      <c r="E256" s="123" t="s">
        <v>1</v>
      </c>
      <c r="F256" s="124" t="s">
        <v>191</v>
      </c>
      <c r="H256" s="189">
        <v>402.71</v>
      </c>
      <c r="I256" s="125"/>
      <c r="M256" s="122"/>
    </row>
    <row r="257" spans="2:30" s="1" customFormat="1" ht="40.5" customHeight="1" x14ac:dyDescent="0.2">
      <c r="B257" s="108"/>
      <c r="C257" s="109" t="s">
        <v>206</v>
      </c>
      <c r="D257" s="109" t="s">
        <v>153</v>
      </c>
      <c r="E257" s="110" t="s">
        <v>326</v>
      </c>
      <c r="F257" s="178" t="s">
        <v>2436</v>
      </c>
      <c r="G257" s="112" t="s">
        <v>184</v>
      </c>
      <c r="H257" s="193">
        <v>44.38</v>
      </c>
      <c r="I257" s="152"/>
      <c r="J257" s="152"/>
      <c r="K257" s="152"/>
      <c r="L257" s="111"/>
      <c r="M257" s="30"/>
      <c r="AB257" s="116" t="e">
        <f>ROUND(#REF!*H257,3)</f>
        <v>#REF!</v>
      </c>
      <c r="AC257" s="16" t="s">
        <v>158</v>
      </c>
      <c r="AD257" s="114" t="s">
        <v>1488</v>
      </c>
    </row>
    <row r="258" spans="2:30" s="14" customFormat="1" x14ac:dyDescent="0.2">
      <c r="B258" s="131"/>
      <c r="D258" s="118" t="s">
        <v>159</v>
      </c>
      <c r="E258" s="132" t="s">
        <v>1</v>
      </c>
      <c r="F258" s="133" t="s">
        <v>267</v>
      </c>
      <c r="H258" s="132" t="s">
        <v>1</v>
      </c>
      <c r="M258" s="131"/>
    </row>
    <row r="259" spans="2:30" s="12" customFormat="1" x14ac:dyDescent="0.2">
      <c r="B259" s="117"/>
      <c r="D259" s="118" t="s">
        <v>159</v>
      </c>
      <c r="E259" s="119" t="s">
        <v>1</v>
      </c>
      <c r="F259" s="120" t="s">
        <v>1468</v>
      </c>
      <c r="H259" s="214">
        <v>1.41</v>
      </c>
      <c r="M259" s="117"/>
    </row>
    <row r="260" spans="2:30" s="14" customFormat="1" x14ac:dyDescent="0.2">
      <c r="B260" s="131"/>
      <c r="D260" s="118" t="s">
        <v>159</v>
      </c>
      <c r="E260" s="132" t="s">
        <v>1</v>
      </c>
      <c r="F260" s="133" t="s">
        <v>1469</v>
      </c>
      <c r="H260" s="132" t="s">
        <v>1</v>
      </c>
      <c r="M260" s="131"/>
    </row>
    <row r="261" spans="2:30" s="12" customFormat="1" x14ac:dyDescent="0.2">
      <c r="B261" s="117"/>
      <c r="D261" s="118" t="s">
        <v>159</v>
      </c>
      <c r="E261" s="119" t="s">
        <v>1</v>
      </c>
      <c r="F261" s="120" t="s">
        <v>1470</v>
      </c>
      <c r="H261" s="214">
        <v>36.229999999999997</v>
      </c>
      <c r="M261" s="117"/>
    </row>
    <row r="262" spans="2:30" s="12" customFormat="1" x14ac:dyDescent="0.2">
      <c r="B262" s="117"/>
      <c r="D262" s="118" t="s">
        <v>159</v>
      </c>
      <c r="E262" s="119" t="s">
        <v>1</v>
      </c>
      <c r="F262" s="120" t="s">
        <v>1471</v>
      </c>
      <c r="H262" s="214">
        <v>6.74</v>
      </c>
      <c r="M262" s="117"/>
    </row>
    <row r="263" spans="2:30" s="13" customFormat="1" x14ac:dyDescent="0.2">
      <c r="B263" s="122"/>
      <c r="D263" s="118" t="s">
        <v>159</v>
      </c>
      <c r="E263" s="123" t="s">
        <v>1</v>
      </c>
      <c r="F263" s="124" t="s">
        <v>191</v>
      </c>
      <c r="H263" s="189">
        <v>44.38</v>
      </c>
      <c r="I263" s="189"/>
      <c r="M263" s="122"/>
    </row>
    <row r="264" spans="2:30" s="1" customFormat="1" ht="29.25" customHeight="1" x14ac:dyDescent="0.2">
      <c r="B264" s="108"/>
      <c r="C264" s="109" t="s">
        <v>208</v>
      </c>
      <c r="D264" s="109" t="s">
        <v>153</v>
      </c>
      <c r="E264" s="110" t="s">
        <v>328</v>
      </c>
      <c r="F264" s="190" t="s">
        <v>2154</v>
      </c>
      <c r="G264" s="112" t="s">
        <v>156</v>
      </c>
      <c r="H264" s="193">
        <v>3.11</v>
      </c>
      <c r="I264" s="139"/>
      <c r="J264" s="139"/>
      <c r="K264" s="139"/>
      <c r="L264" s="111"/>
      <c r="M264" s="30"/>
      <c r="AB264" s="116" t="e">
        <f>ROUND(#REF!*H264,3)</f>
        <v>#REF!</v>
      </c>
      <c r="AC264" s="16" t="s">
        <v>158</v>
      </c>
      <c r="AD264" s="114" t="s">
        <v>1489</v>
      </c>
    </row>
    <row r="265" spans="2:30" s="12" customFormat="1" x14ac:dyDescent="0.2">
      <c r="B265" s="117"/>
      <c r="D265" s="118" t="s">
        <v>159</v>
      </c>
      <c r="E265" s="119" t="s">
        <v>1</v>
      </c>
      <c r="F265" s="120" t="s">
        <v>1445</v>
      </c>
      <c r="H265" s="214">
        <v>3.11</v>
      </c>
      <c r="M265" s="117"/>
    </row>
    <row r="266" spans="2:30" s="11" customFormat="1" ht="22.9" customHeight="1" x14ac:dyDescent="0.2">
      <c r="B266" s="101"/>
      <c r="D266" s="102" t="s">
        <v>57</v>
      </c>
      <c r="E266" s="106" t="s">
        <v>182</v>
      </c>
      <c r="F266" s="106" t="s">
        <v>347</v>
      </c>
      <c r="K266" s="141"/>
      <c r="M266" s="101"/>
      <c r="AB266" s="105" t="e">
        <f>SUM(AB267:AB323)</f>
        <v>#REF!</v>
      </c>
    </row>
    <row r="267" spans="2:30" s="1" customFormat="1" ht="29.25" customHeight="1" x14ac:dyDescent="0.2">
      <c r="B267" s="108"/>
      <c r="C267" s="109" t="s">
        <v>211</v>
      </c>
      <c r="D267" s="109" t="s">
        <v>153</v>
      </c>
      <c r="E267" s="110" t="s">
        <v>349</v>
      </c>
      <c r="F267" s="190" t="s">
        <v>2124</v>
      </c>
      <c r="G267" s="112" t="s">
        <v>238</v>
      </c>
      <c r="H267" s="193">
        <v>51.8</v>
      </c>
      <c r="I267" s="139"/>
      <c r="J267" s="139"/>
      <c r="K267" s="139"/>
      <c r="L267" s="111"/>
      <c r="M267" s="30"/>
      <c r="AB267" s="116" t="e">
        <f>ROUND(#REF!*H267,3)</f>
        <v>#REF!</v>
      </c>
      <c r="AC267" s="16" t="s">
        <v>158</v>
      </c>
      <c r="AD267" s="114" t="s">
        <v>1490</v>
      </c>
    </row>
    <row r="268" spans="2:30" s="12" customFormat="1" x14ac:dyDescent="0.2">
      <c r="B268" s="117"/>
      <c r="D268" s="118" t="s">
        <v>159</v>
      </c>
      <c r="E268" s="119" t="s">
        <v>1</v>
      </c>
      <c r="F268" s="120" t="s">
        <v>1491</v>
      </c>
      <c r="H268" s="214">
        <v>51.8</v>
      </c>
      <c r="I268" s="140"/>
      <c r="J268" s="140"/>
      <c r="K268" s="140"/>
      <c r="M268" s="117"/>
    </row>
    <row r="269" spans="2:30" s="1" customFormat="1" ht="27.75" customHeight="1" x14ac:dyDescent="0.2">
      <c r="B269" s="108"/>
      <c r="C269" s="279" t="s">
        <v>3</v>
      </c>
      <c r="D269" s="279" t="s">
        <v>221</v>
      </c>
      <c r="E269" s="280" t="s">
        <v>352</v>
      </c>
      <c r="F269" s="281" t="s">
        <v>2259</v>
      </c>
      <c r="G269" s="282" t="s">
        <v>353</v>
      </c>
      <c r="H269" s="283">
        <v>104</v>
      </c>
      <c r="I269" s="146"/>
      <c r="J269" s="147"/>
      <c r="K269" s="146"/>
      <c r="L269" s="128"/>
      <c r="M269" s="130"/>
      <c r="AB269" s="116" t="e">
        <f>ROUND(#REF!*H269,3)</f>
        <v>#REF!</v>
      </c>
      <c r="AC269" s="16" t="s">
        <v>158</v>
      </c>
      <c r="AD269" s="114" t="s">
        <v>1492</v>
      </c>
    </row>
    <row r="270" spans="2:30" s="12" customFormat="1" x14ac:dyDescent="0.2">
      <c r="B270" s="117"/>
      <c r="D270" s="118" t="s">
        <v>159</v>
      </c>
      <c r="F270" s="120" t="s">
        <v>2203</v>
      </c>
      <c r="H270" s="214">
        <v>104</v>
      </c>
      <c r="I270" s="140"/>
      <c r="J270" s="140"/>
      <c r="K270" s="140"/>
      <c r="M270" s="117"/>
    </row>
    <row r="271" spans="2:30" s="1" customFormat="1" ht="40.5" customHeight="1" x14ac:dyDescent="0.2">
      <c r="B271" s="108"/>
      <c r="C271" s="109" t="s">
        <v>215</v>
      </c>
      <c r="D271" s="109" t="s">
        <v>153</v>
      </c>
      <c r="E271" s="110" t="s">
        <v>355</v>
      </c>
      <c r="F271" s="178" t="s">
        <v>1829</v>
      </c>
      <c r="G271" s="112" t="s">
        <v>156</v>
      </c>
      <c r="H271" s="193">
        <v>3.89</v>
      </c>
      <c r="I271" s="139"/>
      <c r="J271" s="139"/>
      <c r="K271" s="139"/>
      <c r="L271" s="111"/>
      <c r="M271" s="30"/>
      <c r="AB271" s="116" t="e">
        <f>ROUND(#REF!*H271,3)</f>
        <v>#REF!</v>
      </c>
      <c r="AC271" s="16" t="s">
        <v>158</v>
      </c>
      <c r="AD271" s="114" t="s">
        <v>1493</v>
      </c>
    </row>
    <row r="272" spans="2:30" s="12" customFormat="1" x14ac:dyDescent="0.2">
      <c r="B272" s="117"/>
      <c r="D272" s="118" t="s">
        <v>159</v>
      </c>
      <c r="E272" s="119" t="s">
        <v>1</v>
      </c>
      <c r="F272" s="120" t="s">
        <v>1494</v>
      </c>
      <c r="H272" s="214">
        <v>3.89</v>
      </c>
      <c r="I272" s="140"/>
      <c r="J272" s="140"/>
      <c r="K272" s="140"/>
      <c r="M272" s="117"/>
    </row>
    <row r="273" spans="2:30" s="1" customFormat="1" ht="30.75" customHeight="1" x14ac:dyDescent="0.2">
      <c r="B273" s="108"/>
      <c r="C273" s="109" t="s">
        <v>217</v>
      </c>
      <c r="D273" s="109" t="s">
        <v>153</v>
      </c>
      <c r="E273" s="110" t="s">
        <v>358</v>
      </c>
      <c r="F273" s="111" t="s">
        <v>359</v>
      </c>
      <c r="G273" s="112" t="s">
        <v>184</v>
      </c>
      <c r="H273" s="193">
        <v>31.08</v>
      </c>
      <c r="I273" s="139"/>
      <c r="J273" s="139"/>
      <c r="K273" s="139"/>
      <c r="L273" s="111"/>
      <c r="M273" s="30"/>
      <c r="AB273" s="116" t="e">
        <f>ROUND(#REF!*H273,3)</f>
        <v>#REF!</v>
      </c>
      <c r="AC273" s="16" t="s">
        <v>158</v>
      </c>
      <c r="AD273" s="114" t="s">
        <v>1495</v>
      </c>
    </row>
    <row r="274" spans="2:30" s="12" customFormat="1" x14ac:dyDescent="0.2">
      <c r="B274" s="117"/>
      <c r="D274" s="118" t="s">
        <v>159</v>
      </c>
      <c r="E274" s="119" t="s">
        <v>1</v>
      </c>
      <c r="F274" s="120" t="s">
        <v>1453</v>
      </c>
      <c r="H274" s="214">
        <v>31.08</v>
      </c>
      <c r="I274" s="140"/>
      <c r="J274" s="140"/>
      <c r="K274" s="140"/>
      <c r="M274" s="117"/>
    </row>
    <row r="275" spans="2:30" s="1" customFormat="1" ht="43.5" customHeight="1" x14ac:dyDescent="0.2">
      <c r="B275" s="108"/>
      <c r="C275" s="109" t="s">
        <v>220</v>
      </c>
      <c r="D275" s="109" t="s">
        <v>153</v>
      </c>
      <c r="E275" s="110" t="s">
        <v>361</v>
      </c>
      <c r="F275" s="170" t="s">
        <v>1878</v>
      </c>
      <c r="G275" s="112" t="s">
        <v>184</v>
      </c>
      <c r="H275" s="193">
        <v>600</v>
      </c>
      <c r="I275" s="139"/>
      <c r="J275" s="139"/>
      <c r="K275" s="139"/>
      <c r="L275" s="111"/>
      <c r="M275" s="30"/>
      <c r="AB275" s="116" t="e">
        <f>ROUND(#REF!*H275,3)</f>
        <v>#REF!</v>
      </c>
      <c r="AC275" s="16" t="s">
        <v>158</v>
      </c>
      <c r="AD275" s="114" t="s">
        <v>1496</v>
      </c>
    </row>
    <row r="276" spans="2:30" s="1" customFormat="1" ht="32.25" customHeight="1" x14ac:dyDescent="0.2">
      <c r="B276" s="108"/>
      <c r="C276" s="109" t="s">
        <v>225</v>
      </c>
      <c r="D276" s="109" t="s">
        <v>153</v>
      </c>
      <c r="E276" s="110" t="s">
        <v>363</v>
      </c>
      <c r="F276" s="111" t="s">
        <v>364</v>
      </c>
      <c r="G276" s="112" t="s">
        <v>184</v>
      </c>
      <c r="H276" s="193">
        <v>3600</v>
      </c>
      <c r="I276" s="139"/>
      <c r="J276" s="139"/>
      <c r="K276" s="139"/>
      <c r="L276" s="111"/>
      <c r="M276" s="30"/>
      <c r="AB276" s="116" t="e">
        <f>ROUND(#REF!*H276,3)</f>
        <v>#REF!</v>
      </c>
      <c r="AC276" s="16" t="s">
        <v>158</v>
      </c>
      <c r="AD276" s="114" t="s">
        <v>1497</v>
      </c>
    </row>
    <row r="277" spans="2:30" s="12" customFormat="1" x14ac:dyDescent="0.2">
      <c r="B277" s="117"/>
      <c r="D277" s="118" t="s">
        <v>159</v>
      </c>
      <c r="F277" s="120" t="s">
        <v>2204</v>
      </c>
      <c r="H277" s="214">
        <v>3600</v>
      </c>
      <c r="I277" s="140"/>
      <c r="J277" s="140"/>
      <c r="K277" s="140"/>
      <c r="M277" s="117"/>
    </row>
    <row r="278" spans="2:30" s="1" customFormat="1" ht="40.5" customHeight="1" x14ac:dyDescent="0.2">
      <c r="B278" s="108"/>
      <c r="C278" s="109" t="s">
        <v>227</v>
      </c>
      <c r="D278" s="109" t="s">
        <v>153</v>
      </c>
      <c r="E278" s="110" t="s">
        <v>366</v>
      </c>
      <c r="F278" s="170" t="s">
        <v>1877</v>
      </c>
      <c r="G278" s="112" t="s">
        <v>184</v>
      </c>
      <c r="H278" s="193">
        <v>600</v>
      </c>
      <c r="I278" s="139"/>
      <c r="J278" s="139"/>
      <c r="K278" s="139"/>
      <c r="L278" s="111"/>
      <c r="M278" s="30"/>
      <c r="AB278" s="116" t="e">
        <f>ROUND(#REF!*H278,3)</f>
        <v>#REF!</v>
      </c>
      <c r="AC278" s="16" t="s">
        <v>158</v>
      </c>
      <c r="AD278" s="114" t="s">
        <v>1498</v>
      </c>
    </row>
    <row r="279" spans="2:30" s="1" customFormat="1" ht="21" customHeight="1" x14ac:dyDescent="0.2">
      <c r="B279" s="108"/>
      <c r="C279" s="109" t="s">
        <v>234</v>
      </c>
      <c r="D279" s="109" t="s">
        <v>153</v>
      </c>
      <c r="E279" s="110" t="s">
        <v>372</v>
      </c>
      <c r="F279" s="111" t="s">
        <v>373</v>
      </c>
      <c r="G279" s="112" t="s">
        <v>184</v>
      </c>
      <c r="H279" s="193">
        <v>382.23</v>
      </c>
      <c r="I279" s="139"/>
      <c r="J279" s="139"/>
      <c r="K279" s="139"/>
      <c r="L279" s="111"/>
      <c r="M279" s="30"/>
      <c r="AB279" s="116" t="e">
        <f>ROUND(#REF!*H279,3)</f>
        <v>#REF!</v>
      </c>
      <c r="AC279" s="16" t="s">
        <v>158</v>
      </c>
      <c r="AD279" s="114" t="s">
        <v>1499</v>
      </c>
    </row>
    <row r="280" spans="2:30" s="12" customFormat="1" x14ac:dyDescent="0.2">
      <c r="B280" s="117"/>
      <c r="D280" s="118" t="s">
        <v>159</v>
      </c>
      <c r="E280" s="119" t="s">
        <v>1</v>
      </c>
      <c r="F280" s="120" t="s">
        <v>1500</v>
      </c>
      <c r="H280" s="214">
        <v>382.23</v>
      </c>
      <c r="I280" s="140"/>
      <c r="J280" s="140"/>
      <c r="K280" s="140"/>
      <c r="M280" s="117"/>
    </row>
    <row r="281" spans="2:30" s="1" customFormat="1" ht="24" customHeight="1" x14ac:dyDescent="0.2">
      <c r="B281" s="108"/>
      <c r="C281" s="109" t="s">
        <v>236</v>
      </c>
      <c r="D281" s="109" t="s">
        <v>153</v>
      </c>
      <c r="E281" s="110" t="s">
        <v>376</v>
      </c>
      <c r="F281" s="111" t="s">
        <v>377</v>
      </c>
      <c r="G281" s="112" t="s">
        <v>184</v>
      </c>
      <c r="H281" s="193">
        <v>174</v>
      </c>
      <c r="I281" s="139"/>
      <c r="J281" s="139"/>
      <c r="K281" s="139"/>
      <c r="L281" s="111"/>
      <c r="M281" s="30"/>
      <c r="AB281" s="116" t="e">
        <f>ROUND(#REF!*H281,3)</f>
        <v>#REF!</v>
      </c>
      <c r="AC281" s="16" t="s">
        <v>158</v>
      </c>
      <c r="AD281" s="114" t="s">
        <v>1501</v>
      </c>
    </row>
    <row r="282" spans="2:30" s="12" customFormat="1" x14ac:dyDescent="0.2">
      <c r="B282" s="117"/>
      <c r="D282" s="118" t="s">
        <v>159</v>
      </c>
      <c r="E282" s="119" t="s">
        <v>1</v>
      </c>
      <c r="F282" s="120" t="s">
        <v>1502</v>
      </c>
      <c r="H282" s="214">
        <v>174</v>
      </c>
      <c r="I282" s="140"/>
      <c r="J282" s="140"/>
      <c r="K282" s="140"/>
      <c r="M282" s="117"/>
    </row>
    <row r="283" spans="2:30" s="1" customFormat="1" ht="49.5" customHeight="1" x14ac:dyDescent="0.2">
      <c r="B283" s="108"/>
      <c r="C283" s="109" t="s">
        <v>243</v>
      </c>
      <c r="D283" s="109" t="s">
        <v>153</v>
      </c>
      <c r="E283" s="110" t="s">
        <v>384</v>
      </c>
      <c r="F283" s="178" t="s">
        <v>2437</v>
      </c>
      <c r="G283" s="112" t="s">
        <v>238</v>
      </c>
      <c r="H283" s="193">
        <v>237.44</v>
      </c>
      <c r="I283" s="139"/>
      <c r="J283" s="139"/>
      <c r="K283" s="139"/>
      <c r="L283" s="111"/>
      <c r="M283" s="30"/>
      <c r="AB283" s="116" t="e">
        <f>ROUND(#REF!*H283,3)</f>
        <v>#REF!</v>
      </c>
      <c r="AC283" s="16" t="s">
        <v>158</v>
      </c>
      <c r="AD283" s="114" t="s">
        <v>1503</v>
      </c>
    </row>
    <row r="284" spans="2:30" s="14" customFormat="1" x14ac:dyDescent="0.2">
      <c r="B284" s="131"/>
      <c r="D284" s="118" t="s">
        <v>159</v>
      </c>
      <c r="E284" s="132" t="s">
        <v>1</v>
      </c>
      <c r="F284" s="133" t="s">
        <v>239</v>
      </c>
      <c r="H284" s="132" t="s">
        <v>1</v>
      </c>
      <c r="M284" s="131"/>
    </row>
    <row r="285" spans="2:30" s="12" customFormat="1" x14ac:dyDescent="0.2">
      <c r="B285" s="117"/>
      <c r="D285" s="118" t="s">
        <v>159</v>
      </c>
      <c r="E285" s="119" t="s">
        <v>1</v>
      </c>
      <c r="F285" s="120" t="s">
        <v>1504</v>
      </c>
      <c r="H285" s="214">
        <v>4.74</v>
      </c>
      <c r="M285" s="117"/>
    </row>
    <row r="286" spans="2:30" s="12" customFormat="1" x14ac:dyDescent="0.2">
      <c r="B286" s="117"/>
      <c r="D286" s="118" t="s">
        <v>159</v>
      </c>
      <c r="E286" s="119" t="s">
        <v>1</v>
      </c>
      <c r="F286" s="120" t="s">
        <v>1505</v>
      </c>
      <c r="H286" s="214">
        <v>8</v>
      </c>
      <c r="M286" s="117"/>
    </row>
    <row r="287" spans="2:30" s="12" customFormat="1" x14ac:dyDescent="0.2">
      <c r="B287" s="117"/>
      <c r="D287" s="118" t="s">
        <v>159</v>
      </c>
      <c r="E287" s="119" t="s">
        <v>1</v>
      </c>
      <c r="F287" s="120" t="s">
        <v>388</v>
      </c>
      <c r="H287" s="214">
        <v>29.4</v>
      </c>
      <c r="M287" s="117"/>
    </row>
    <row r="288" spans="2:30" s="12" customFormat="1" x14ac:dyDescent="0.2">
      <c r="B288" s="117"/>
      <c r="D288" s="118" t="s">
        <v>159</v>
      </c>
      <c r="E288" s="119" t="s">
        <v>1</v>
      </c>
      <c r="F288" s="120" t="s">
        <v>1506</v>
      </c>
      <c r="H288" s="214">
        <v>86.4</v>
      </c>
      <c r="M288" s="117"/>
    </row>
    <row r="289" spans="2:30" s="12" customFormat="1" x14ac:dyDescent="0.2">
      <c r="B289" s="117"/>
      <c r="D289" s="118" t="s">
        <v>159</v>
      </c>
      <c r="E289" s="119" t="s">
        <v>1</v>
      </c>
      <c r="F289" s="120" t="s">
        <v>1507</v>
      </c>
      <c r="H289" s="214">
        <v>12</v>
      </c>
      <c r="M289" s="117"/>
    </row>
    <row r="290" spans="2:30" s="12" customFormat="1" x14ac:dyDescent="0.2">
      <c r="B290" s="117"/>
      <c r="D290" s="118" t="s">
        <v>159</v>
      </c>
      <c r="E290" s="119" t="s">
        <v>1</v>
      </c>
      <c r="F290" s="120" t="s">
        <v>1508</v>
      </c>
      <c r="H290" s="214">
        <v>6.4</v>
      </c>
      <c r="M290" s="117"/>
    </row>
    <row r="291" spans="2:30" s="14" customFormat="1" x14ac:dyDescent="0.2">
      <c r="B291" s="131"/>
      <c r="D291" s="118" t="s">
        <v>159</v>
      </c>
      <c r="E291" s="132" t="s">
        <v>1</v>
      </c>
      <c r="F291" s="133" t="s">
        <v>267</v>
      </c>
      <c r="H291" s="209" t="s">
        <v>1</v>
      </c>
      <c r="M291" s="131"/>
    </row>
    <row r="292" spans="2:30" s="12" customFormat="1" x14ac:dyDescent="0.2">
      <c r="B292" s="117"/>
      <c r="D292" s="118" t="s">
        <v>159</v>
      </c>
      <c r="E292" s="119" t="s">
        <v>1</v>
      </c>
      <c r="F292" s="120" t="s">
        <v>1509</v>
      </c>
      <c r="H292" s="214">
        <v>7.05</v>
      </c>
      <c r="M292" s="117"/>
    </row>
    <row r="293" spans="2:30" s="14" customFormat="1" x14ac:dyDescent="0.2">
      <c r="B293" s="131"/>
      <c r="D293" s="118" t="s">
        <v>159</v>
      </c>
      <c r="E293" s="132" t="s">
        <v>1</v>
      </c>
      <c r="F293" s="133" t="s">
        <v>1469</v>
      </c>
      <c r="H293" s="209" t="s">
        <v>1</v>
      </c>
      <c r="M293" s="131"/>
    </row>
    <row r="294" spans="2:30" s="12" customFormat="1" x14ac:dyDescent="0.2">
      <c r="B294" s="117"/>
      <c r="D294" s="118" t="s">
        <v>159</v>
      </c>
      <c r="E294" s="119" t="s">
        <v>1</v>
      </c>
      <c r="F294" s="120" t="s">
        <v>1510</v>
      </c>
      <c r="H294" s="214">
        <v>16.850000000000001</v>
      </c>
      <c r="M294" s="117"/>
    </row>
    <row r="295" spans="2:30" s="12" customFormat="1" x14ac:dyDescent="0.2">
      <c r="B295" s="117"/>
      <c r="D295" s="118" t="s">
        <v>159</v>
      </c>
      <c r="E295" s="119" t="s">
        <v>1</v>
      </c>
      <c r="F295" s="120" t="s">
        <v>1511</v>
      </c>
      <c r="H295" s="214">
        <v>6.3</v>
      </c>
      <c r="M295" s="117"/>
    </row>
    <row r="296" spans="2:30" s="14" customFormat="1" x14ac:dyDescent="0.2">
      <c r="B296" s="131"/>
      <c r="D296" s="118" t="s">
        <v>159</v>
      </c>
      <c r="E296" s="132" t="s">
        <v>1</v>
      </c>
      <c r="F296" s="133" t="s">
        <v>286</v>
      </c>
      <c r="H296" s="209" t="s">
        <v>1</v>
      </c>
      <c r="M296" s="131"/>
    </row>
    <row r="297" spans="2:30" s="12" customFormat="1" x14ac:dyDescent="0.2">
      <c r="B297" s="117"/>
      <c r="D297" s="118" t="s">
        <v>159</v>
      </c>
      <c r="E297" s="119" t="s">
        <v>1</v>
      </c>
      <c r="F297" s="120" t="s">
        <v>1512</v>
      </c>
      <c r="H297" s="214">
        <v>57.9</v>
      </c>
      <c r="M297" s="117"/>
    </row>
    <row r="298" spans="2:30" s="14" customFormat="1" x14ac:dyDescent="0.2">
      <c r="B298" s="131"/>
      <c r="D298" s="118" t="s">
        <v>159</v>
      </c>
      <c r="E298" s="132" t="s">
        <v>1</v>
      </c>
      <c r="F298" s="133" t="s">
        <v>306</v>
      </c>
      <c r="H298" s="209" t="s">
        <v>1</v>
      </c>
      <c r="M298" s="131"/>
    </row>
    <row r="299" spans="2:30" s="12" customFormat="1" x14ac:dyDescent="0.2">
      <c r="B299" s="117"/>
      <c r="D299" s="118" t="s">
        <v>159</v>
      </c>
      <c r="E299" s="119" t="s">
        <v>1</v>
      </c>
      <c r="F299" s="120" t="s">
        <v>1513</v>
      </c>
      <c r="H299" s="214">
        <v>2.4</v>
      </c>
      <c r="M299" s="117"/>
    </row>
    <row r="300" spans="2:30" s="13" customFormat="1" x14ac:dyDescent="0.2">
      <c r="B300" s="122"/>
      <c r="D300" s="118" t="s">
        <v>159</v>
      </c>
      <c r="E300" s="123" t="s">
        <v>1</v>
      </c>
      <c r="F300" s="124" t="s">
        <v>191</v>
      </c>
      <c r="H300" s="189">
        <v>237.44</v>
      </c>
      <c r="I300" s="189"/>
      <c r="M300" s="122"/>
    </row>
    <row r="301" spans="2:30" s="1" customFormat="1" ht="43.5" customHeight="1" x14ac:dyDescent="0.2">
      <c r="B301" s="108"/>
      <c r="C301" s="109" t="s">
        <v>246</v>
      </c>
      <c r="D301" s="109" t="s">
        <v>153</v>
      </c>
      <c r="E301" s="110" t="s">
        <v>417</v>
      </c>
      <c r="F301" s="190" t="s">
        <v>2438</v>
      </c>
      <c r="G301" s="112" t="s">
        <v>238</v>
      </c>
      <c r="H301" s="193">
        <v>52.6</v>
      </c>
      <c r="I301" s="139"/>
      <c r="J301" s="139"/>
      <c r="K301" s="139"/>
      <c r="L301" s="111"/>
      <c r="M301" s="30"/>
      <c r="AB301" s="116" t="e">
        <f>ROUND(#REF!*H301,3)</f>
        <v>#REF!</v>
      </c>
      <c r="AC301" s="16" t="s">
        <v>158</v>
      </c>
      <c r="AD301" s="114" t="s">
        <v>1514</v>
      </c>
    </row>
    <row r="302" spans="2:30" s="12" customFormat="1" x14ac:dyDescent="0.2">
      <c r="B302" s="117"/>
      <c r="D302" s="118" t="s">
        <v>159</v>
      </c>
      <c r="E302" s="119" t="s">
        <v>1</v>
      </c>
      <c r="F302" s="120" t="s">
        <v>1515</v>
      </c>
      <c r="H302" s="214">
        <v>52.6</v>
      </c>
      <c r="I302" s="140"/>
      <c r="J302" s="140"/>
      <c r="K302" s="140"/>
      <c r="M302" s="117"/>
    </row>
    <row r="303" spans="2:30" s="1" customFormat="1" ht="36" customHeight="1" x14ac:dyDescent="0.2">
      <c r="B303" s="108"/>
      <c r="C303" s="109" t="s">
        <v>312</v>
      </c>
      <c r="D303" s="109" t="s">
        <v>153</v>
      </c>
      <c r="E303" s="163" t="s">
        <v>1969</v>
      </c>
      <c r="F303" s="190" t="s">
        <v>2439</v>
      </c>
      <c r="G303" s="269" t="s">
        <v>238</v>
      </c>
      <c r="H303" s="224">
        <v>69.5</v>
      </c>
      <c r="I303" s="224"/>
      <c r="J303" s="224"/>
      <c r="K303" s="139"/>
      <c r="L303" s="111"/>
      <c r="M303" s="30"/>
      <c r="AB303" s="116" t="e">
        <f>ROUND(#REF!*H303,3)</f>
        <v>#REF!</v>
      </c>
      <c r="AC303" s="16" t="s">
        <v>158</v>
      </c>
      <c r="AD303" s="114" t="s">
        <v>1516</v>
      </c>
    </row>
    <row r="304" spans="2:30" s="12" customFormat="1" x14ac:dyDescent="0.2">
      <c r="B304" s="117"/>
      <c r="D304" s="118" t="s">
        <v>159</v>
      </c>
      <c r="E304" s="119" t="s">
        <v>1</v>
      </c>
      <c r="F304" s="120" t="s">
        <v>1517</v>
      </c>
      <c r="H304" s="214">
        <v>69.5</v>
      </c>
      <c r="I304" s="140"/>
      <c r="J304" s="140"/>
      <c r="K304" s="140"/>
      <c r="M304" s="117"/>
    </row>
    <row r="305" spans="2:30" s="1" customFormat="1" ht="30" customHeight="1" x14ac:dyDescent="0.2">
      <c r="B305" s="108"/>
      <c r="C305" s="109" t="s">
        <v>314</v>
      </c>
      <c r="D305" s="109" t="s">
        <v>153</v>
      </c>
      <c r="E305" s="110" t="s">
        <v>424</v>
      </c>
      <c r="F305" s="111" t="s">
        <v>425</v>
      </c>
      <c r="G305" s="112" t="s">
        <v>184</v>
      </c>
      <c r="H305" s="193">
        <v>100.26</v>
      </c>
      <c r="I305" s="139"/>
      <c r="J305" s="139"/>
      <c r="K305" s="139"/>
      <c r="L305" s="111"/>
      <c r="M305" s="30"/>
      <c r="AB305" s="116" t="e">
        <f>ROUND(#REF!*H305,3)</f>
        <v>#REF!</v>
      </c>
      <c r="AC305" s="16" t="s">
        <v>158</v>
      </c>
      <c r="AD305" s="114" t="s">
        <v>1518</v>
      </c>
    </row>
    <row r="306" spans="2:30" s="12" customFormat="1" x14ac:dyDescent="0.2">
      <c r="B306" s="117"/>
      <c r="D306" s="118" t="s">
        <v>159</v>
      </c>
      <c r="E306" s="119" t="s">
        <v>1</v>
      </c>
      <c r="F306" s="120" t="s">
        <v>1519</v>
      </c>
      <c r="H306" s="214">
        <v>2.75</v>
      </c>
      <c r="M306" s="117"/>
    </row>
    <row r="307" spans="2:30" s="12" customFormat="1" x14ac:dyDescent="0.2">
      <c r="B307" s="117"/>
      <c r="D307" s="118" t="s">
        <v>159</v>
      </c>
      <c r="E307" s="119" t="s">
        <v>1</v>
      </c>
      <c r="F307" s="120" t="s">
        <v>426</v>
      </c>
      <c r="H307" s="214">
        <v>15.12</v>
      </c>
      <c r="M307" s="117"/>
    </row>
    <row r="308" spans="2:30" s="12" customFormat="1" x14ac:dyDescent="0.2">
      <c r="B308" s="117"/>
      <c r="D308" s="118" t="s">
        <v>159</v>
      </c>
      <c r="E308" s="119" t="s">
        <v>1</v>
      </c>
      <c r="F308" s="120" t="s">
        <v>1520</v>
      </c>
      <c r="H308" s="214">
        <v>57.6</v>
      </c>
      <c r="M308" s="117"/>
    </row>
    <row r="309" spans="2:30" s="12" customFormat="1" x14ac:dyDescent="0.2">
      <c r="B309" s="117"/>
      <c r="D309" s="118" t="s">
        <v>159</v>
      </c>
      <c r="E309" s="119" t="s">
        <v>1</v>
      </c>
      <c r="F309" s="120" t="s">
        <v>1521</v>
      </c>
      <c r="H309" s="214">
        <v>9</v>
      </c>
      <c r="M309" s="117"/>
    </row>
    <row r="310" spans="2:30" s="12" customFormat="1" x14ac:dyDescent="0.2">
      <c r="B310" s="117"/>
      <c r="D310" s="118" t="s">
        <v>159</v>
      </c>
      <c r="E310" s="119" t="s">
        <v>1</v>
      </c>
      <c r="F310" s="120" t="s">
        <v>1522</v>
      </c>
      <c r="H310" s="214">
        <v>4.72</v>
      </c>
      <c r="M310" s="117"/>
    </row>
    <row r="311" spans="2:30" s="12" customFormat="1" x14ac:dyDescent="0.2">
      <c r="B311" s="117"/>
      <c r="D311" s="118" t="s">
        <v>159</v>
      </c>
      <c r="E311" s="119" t="s">
        <v>1</v>
      </c>
      <c r="F311" s="120" t="s">
        <v>1523</v>
      </c>
      <c r="H311" s="214">
        <v>11.07</v>
      </c>
      <c r="M311" s="117"/>
    </row>
    <row r="312" spans="2:30" s="13" customFormat="1" x14ac:dyDescent="0.2">
      <c r="B312" s="122"/>
      <c r="D312" s="118" t="s">
        <v>159</v>
      </c>
      <c r="E312" s="123" t="s">
        <v>1</v>
      </c>
      <c r="F312" s="124" t="s">
        <v>191</v>
      </c>
      <c r="H312" s="189">
        <v>100.26</v>
      </c>
      <c r="I312" s="189"/>
      <c r="M312" s="122"/>
    </row>
    <row r="313" spans="2:30" s="1" customFormat="1" ht="16.5" customHeight="1" x14ac:dyDescent="0.2">
      <c r="B313" s="108"/>
      <c r="C313" s="109" t="s">
        <v>316</v>
      </c>
      <c r="D313" s="109" t="s">
        <v>153</v>
      </c>
      <c r="E313" s="110" t="s">
        <v>441</v>
      </c>
      <c r="F313" s="111" t="s">
        <v>442</v>
      </c>
      <c r="G313" s="112" t="s">
        <v>184</v>
      </c>
      <c r="H313" s="113">
        <v>4.6399999999999997</v>
      </c>
      <c r="I313" s="139"/>
      <c r="J313" s="139"/>
      <c r="K313" s="139"/>
      <c r="L313" s="111"/>
      <c r="M313" s="30"/>
      <c r="AB313" s="116" t="e">
        <f>ROUND(#REF!*H313,3)</f>
        <v>#REF!</v>
      </c>
      <c r="AC313" s="16" t="s">
        <v>158</v>
      </c>
      <c r="AD313" s="114" t="s">
        <v>1524</v>
      </c>
    </row>
    <row r="314" spans="2:30" s="12" customFormat="1" x14ac:dyDescent="0.2">
      <c r="B314" s="117"/>
      <c r="D314" s="118" t="s">
        <v>159</v>
      </c>
      <c r="E314" s="119" t="s">
        <v>1</v>
      </c>
      <c r="F314" s="120" t="s">
        <v>1525</v>
      </c>
      <c r="H314" s="121">
        <v>4.6399999999999997</v>
      </c>
      <c r="I314" s="140"/>
      <c r="J314" s="140"/>
      <c r="K314" s="140"/>
      <c r="M314" s="117"/>
    </row>
    <row r="315" spans="2:30" s="1" customFormat="1" ht="24" customHeight="1" x14ac:dyDescent="0.2">
      <c r="B315" s="108"/>
      <c r="C315" s="109" t="s">
        <v>318</v>
      </c>
      <c r="D315" s="109" t="s">
        <v>153</v>
      </c>
      <c r="E315" s="110" t="s">
        <v>449</v>
      </c>
      <c r="F315" s="111" t="s">
        <v>450</v>
      </c>
      <c r="G315" s="112" t="s">
        <v>184</v>
      </c>
      <c r="H315" s="193">
        <v>36.82</v>
      </c>
      <c r="I315" s="139"/>
      <c r="J315" s="139"/>
      <c r="K315" s="139"/>
      <c r="L315" s="111"/>
      <c r="M315" s="30"/>
      <c r="AB315" s="116" t="e">
        <f>ROUND(#REF!*H315,3)</f>
        <v>#REF!</v>
      </c>
      <c r="AC315" s="16" t="s">
        <v>158</v>
      </c>
      <c r="AD315" s="114" t="s">
        <v>1526</v>
      </c>
    </row>
    <row r="316" spans="2:30" s="12" customFormat="1" x14ac:dyDescent="0.2">
      <c r="B316" s="117"/>
      <c r="D316" s="118" t="s">
        <v>159</v>
      </c>
      <c r="E316" s="119" t="s">
        <v>1</v>
      </c>
      <c r="F316" s="120" t="s">
        <v>1527</v>
      </c>
      <c r="H316" s="214">
        <v>36.82</v>
      </c>
      <c r="I316" s="140"/>
      <c r="J316" s="140"/>
      <c r="K316" s="140"/>
      <c r="M316" s="117"/>
    </row>
    <row r="317" spans="2:30" s="1" customFormat="1" ht="27" customHeight="1" x14ac:dyDescent="0.2">
      <c r="B317" s="108"/>
      <c r="C317" s="109" t="s">
        <v>321</v>
      </c>
      <c r="D317" s="109" t="s">
        <v>153</v>
      </c>
      <c r="E317" s="110" t="s">
        <v>453</v>
      </c>
      <c r="F317" s="111" t="s">
        <v>454</v>
      </c>
      <c r="G317" s="112" t="s">
        <v>172</v>
      </c>
      <c r="H317" s="182">
        <v>20.58</v>
      </c>
      <c r="I317" s="139"/>
      <c r="J317" s="139"/>
      <c r="K317" s="139"/>
      <c r="L317" s="111"/>
      <c r="M317" s="30"/>
      <c r="AB317" s="116" t="e">
        <f>ROUND(#REF!*H317,3)</f>
        <v>#REF!</v>
      </c>
      <c r="AC317" s="16" t="s">
        <v>158</v>
      </c>
      <c r="AD317" s="114" t="s">
        <v>1528</v>
      </c>
    </row>
    <row r="318" spans="2:30" s="1" customFormat="1" ht="18.75" customHeight="1" x14ac:dyDescent="0.2">
      <c r="B318" s="108"/>
      <c r="C318" s="109" t="s">
        <v>323</v>
      </c>
      <c r="D318" s="109" t="s">
        <v>153</v>
      </c>
      <c r="E318" s="110" t="s">
        <v>456</v>
      </c>
      <c r="F318" s="111" t="s">
        <v>457</v>
      </c>
      <c r="G318" s="112" t="s">
        <v>172</v>
      </c>
      <c r="H318" s="182">
        <v>10.29</v>
      </c>
      <c r="I318" s="139"/>
      <c r="J318" s="139"/>
      <c r="K318" s="139"/>
      <c r="L318" s="111"/>
      <c r="M318" s="30"/>
      <c r="AB318" s="116" t="e">
        <f>ROUND(#REF!*H318,3)</f>
        <v>#REF!</v>
      </c>
      <c r="AC318" s="16" t="s">
        <v>158</v>
      </c>
      <c r="AD318" s="114" t="s">
        <v>1529</v>
      </c>
    </row>
    <row r="319" spans="2:30" s="1" customFormat="1" ht="27" customHeight="1" x14ac:dyDescent="0.2">
      <c r="B319" s="108"/>
      <c r="C319" s="109" t="s">
        <v>325</v>
      </c>
      <c r="D319" s="109" t="s">
        <v>153</v>
      </c>
      <c r="E319" s="110" t="s">
        <v>459</v>
      </c>
      <c r="F319" s="111" t="s">
        <v>460</v>
      </c>
      <c r="G319" s="112" t="s">
        <v>172</v>
      </c>
      <c r="H319" s="182">
        <v>308.7</v>
      </c>
      <c r="I319" s="139"/>
      <c r="J319" s="139"/>
      <c r="K319" s="139"/>
      <c r="L319" s="111"/>
      <c r="M319" s="30"/>
      <c r="AB319" s="116" t="e">
        <f>ROUND(#REF!*H319,3)</f>
        <v>#REF!</v>
      </c>
      <c r="AC319" s="16" t="s">
        <v>158</v>
      </c>
      <c r="AD319" s="114" t="s">
        <v>1530</v>
      </c>
    </row>
    <row r="320" spans="2:30" s="12" customFormat="1" x14ac:dyDescent="0.2">
      <c r="B320" s="117"/>
      <c r="D320" s="118" t="s">
        <v>159</v>
      </c>
      <c r="F320" s="120" t="s">
        <v>2205</v>
      </c>
      <c r="H320" s="230">
        <v>308.7</v>
      </c>
      <c r="I320" s="140"/>
      <c r="J320" s="140"/>
      <c r="K320" s="140"/>
      <c r="M320" s="117"/>
    </row>
    <row r="321" spans="2:30" s="1" customFormat="1" ht="29.25" customHeight="1" x14ac:dyDescent="0.2">
      <c r="B321" s="108"/>
      <c r="C321" s="109" t="s">
        <v>327</v>
      </c>
      <c r="D321" s="109" t="s">
        <v>153</v>
      </c>
      <c r="E321" s="110" t="s">
        <v>462</v>
      </c>
      <c r="F321" s="111" t="s">
        <v>463</v>
      </c>
      <c r="G321" s="112" t="s">
        <v>172</v>
      </c>
      <c r="H321" s="182">
        <v>20.58</v>
      </c>
      <c r="I321" s="139"/>
      <c r="J321" s="139"/>
      <c r="K321" s="139"/>
      <c r="L321" s="111"/>
      <c r="M321" s="30"/>
      <c r="AB321" s="116" t="e">
        <f>ROUND(#REF!*H321,3)</f>
        <v>#REF!</v>
      </c>
      <c r="AC321" s="16" t="s">
        <v>158</v>
      </c>
      <c r="AD321" s="114" t="s">
        <v>1531</v>
      </c>
    </row>
    <row r="322" spans="2:30" s="1" customFormat="1" ht="27.75" customHeight="1" x14ac:dyDescent="0.2">
      <c r="B322" s="108"/>
      <c r="C322" s="109" t="s">
        <v>331</v>
      </c>
      <c r="D322" s="109" t="s">
        <v>153</v>
      </c>
      <c r="E322" s="110" t="s">
        <v>465</v>
      </c>
      <c r="F322" s="151" t="s">
        <v>1791</v>
      </c>
      <c r="G322" s="112" t="s">
        <v>172</v>
      </c>
      <c r="H322" s="182">
        <v>10.29</v>
      </c>
      <c r="I322" s="139"/>
      <c r="J322" s="139"/>
      <c r="K322" s="139"/>
      <c r="L322" s="111"/>
      <c r="M322" s="30"/>
      <c r="AB322" s="116" t="e">
        <f>ROUND(#REF!*H322,3)</f>
        <v>#REF!</v>
      </c>
      <c r="AC322" s="16" t="s">
        <v>158</v>
      </c>
      <c r="AD322" s="114" t="s">
        <v>1532</v>
      </c>
    </row>
    <row r="323" spans="2:30" s="1" customFormat="1" ht="18" customHeight="1" x14ac:dyDescent="0.2">
      <c r="B323" s="108"/>
      <c r="C323" s="109" t="s">
        <v>333</v>
      </c>
      <c r="D323" s="109" t="s">
        <v>153</v>
      </c>
      <c r="E323" s="110" t="s">
        <v>467</v>
      </c>
      <c r="F323" s="111" t="s">
        <v>468</v>
      </c>
      <c r="G323" s="112" t="s">
        <v>469</v>
      </c>
      <c r="H323" s="193">
        <v>6</v>
      </c>
      <c r="I323" s="139"/>
      <c r="J323" s="139"/>
      <c r="K323" s="139"/>
      <c r="L323" s="111"/>
      <c r="M323" s="30"/>
      <c r="AB323" s="116" t="e">
        <f>ROUND(#REF!*H323,3)</f>
        <v>#REF!</v>
      </c>
      <c r="AC323" s="16" t="s">
        <v>158</v>
      </c>
      <c r="AD323" s="114" t="s">
        <v>1533</v>
      </c>
    </row>
    <row r="324" spans="2:30" s="11" customFormat="1" ht="22.9" customHeight="1" x14ac:dyDescent="0.2">
      <c r="B324" s="101"/>
      <c r="D324" s="102" t="s">
        <v>57</v>
      </c>
      <c r="E324" s="106" t="s">
        <v>472</v>
      </c>
      <c r="F324" s="106" t="s">
        <v>473</v>
      </c>
      <c r="K324" s="141"/>
      <c r="M324" s="101"/>
      <c r="AB324" s="105" t="e">
        <f>AB325</f>
        <v>#REF!</v>
      </c>
    </row>
    <row r="325" spans="2:30" s="1" customFormat="1" ht="27" customHeight="1" x14ac:dyDescent="0.2">
      <c r="B325" s="108"/>
      <c r="C325" s="109" t="s">
        <v>335</v>
      </c>
      <c r="D325" s="109" t="s">
        <v>153</v>
      </c>
      <c r="E325" s="110" t="s">
        <v>475</v>
      </c>
      <c r="F325" s="111" t="s">
        <v>476</v>
      </c>
      <c r="G325" s="112" t="s">
        <v>172</v>
      </c>
      <c r="H325" s="193">
        <v>181.04</v>
      </c>
      <c r="I325" s="139"/>
      <c r="J325" s="139"/>
      <c r="K325" s="139"/>
      <c r="L325" s="111"/>
      <c r="M325" s="30"/>
      <c r="AB325" s="116" t="e">
        <f>ROUND(#REF!*H325,3)</f>
        <v>#REF!</v>
      </c>
      <c r="AC325" s="16" t="s">
        <v>158</v>
      </c>
      <c r="AD325" s="114" t="s">
        <v>1534</v>
      </c>
    </row>
    <row r="326" spans="2:30" s="11" customFormat="1" ht="25.9" customHeight="1" x14ac:dyDescent="0.2">
      <c r="B326" s="101"/>
      <c r="D326" s="102" t="s">
        <v>57</v>
      </c>
      <c r="E326" s="103" t="s">
        <v>477</v>
      </c>
      <c r="F326" s="103" t="s">
        <v>478</v>
      </c>
      <c r="K326" s="143"/>
      <c r="M326" s="101"/>
      <c r="AB326" s="105" t="e">
        <f>AB327+AB357+AB373+AB386+AB412+AB415</f>
        <v>#REF!</v>
      </c>
    </row>
    <row r="327" spans="2:30" s="11" customFormat="1" ht="22.9" customHeight="1" x14ac:dyDescent="0.2">
      <c r="B327" s="101"/>
      <c r="D327" s="102" t="s">
        <v>57</v>
      </c>
      <c r="E327" s="106" t="s">
        <v>492</v>
      </c>
      <c r="F327" s="106" t="s">
        <v>493</v>
      </c>
      <c r="K327" s="141"/>
      <c r="M327" s="101"/>
      <c r="AB327" s="105" t="e">
        <f>SUM(AB328:AB356)</f>
        <v>#REF!</v>
      </c>
    </row>
    <row r="328" spans="2:30" s="1" customFormat="1" ht="86.25" customHeight="1" x14ac:dyDescent="0.2">
      <c r="B328" s="108"/>
      <c r="C328" s="109" t="s">
        <v>337</v>
      </c>
      <c r="D328" s="109" t="s">
        <v>153</v>
      </c>
      <c r="E328" s="110" t="s">
        <v>495</v>
      </c>
      <c r="F328" s="178" t="s">
        <v>2016</v>
      </c>
      <c r="G328" s="112" t="s">
        <v>184</v>
      </c>
      <c r="H328" s="193">
        <v>204.6</v>
      </c>
      <c r="I328" s="139"/>
      <c r="J328" s="139"/>
      <c r="K328" s="139"/>
      <c r="L328" s="111"/>
      <c r="M328" s="30"/>
      <c r="AB328" s="116" t="e">
        <f>ROUND(#REF!*H328,3)</f>
        <v>#REF!</v>
      </c>
      <c r="AC328" s="16" t="s">
        <v>203</v>
      </c>
      <c r="AD328" s="114" t="s">
        <v>1535</v>
      </c>
    </row>
    <row r="329" spans="2:30" s="12" customFormat="1" ht="25.5" customHeight="1" x14ac:dyDescent="0.2">
      <c r="B329" s="117"/>
      <c r="D329" s="118" t="s">
        <v>159</v>
      </c>
      <c r="E329" s="119" t="s">
        <v>1</v>
      </c>
      <c r="F329" s="120" t="s">
        <v>1536</v>
      </c>
      <c r="H329" s="214">
        <v>134.5</v>
      </c>
      <c r="M329" s="117"/>
    </row>
    <row r="330" spans="2:30" s="12" customFormat="1" x14ac:dyDescent="0.2">
      <c r="B330" s="117"/>
      <c r="D330" s="118" t="s">
        <v>159</v>
      </c>
      <c r="E330" s="119" t="s">
        <v>1</v>
      </c>
      <c r="F330" s="120" t="s">
        <v>1537</v>
      </c>
      <c r="H330" s="214">
        <v>24.35</v>
      </c>
      <c r="M330" s="117"/>
    </row>
    <row r="331" spans="2:30" s="12" customFormat="1" x14ac:dyDescent="0.2">
      <c r="B331" s="117"/>
      <c r="D331" s="118" t="s">
        <v>159</v>
      </c>
      <c r="E331" s="119" t="s">
        <v>1</v>
      </c>
      <c r="F331" s="120" t="s">
        <v>1538</v>
      </c>
      <c r="H331" s="214">
        <v>28.5</v>
      </c>
      <c r="M331" s="117"/>
    </row>
    <row r="332" spans="2:30" s="12" customFormat="1" x14ac:dyDescent="0.2">
      <c r="B332" s="117"/>
      <c r="D332" s="118" t="s">
        <v>159</v>
      </c>
      <c r="E332" s="119" t="s">
        <v>1</v>
      </c>
      <c r="F332" s="120" t="s">
        <v>1539</v>
      </c>
      <c r="H332" s="214">
        <v>17.25</v>
      </c>
      <c r="M332" s="117"/>
    </row>
    <row r="333" spans="2:30" s="13" customFormat="1" x14ac:dyDescent="0.2">
      <c r="B333" s="122"/>
      <c r="D333" s="118" t="s">
        <v>159</v>
      </c>
      <c r="E333" s="123" t="s">
        <v>1</v>
      </c>
      <c r="F333" s="124" t="s">
        <v>191</v>
      </c>
      <c r="H333" s="189">
        <v>204.6</v>
      </c>
      <c r="I333" s="189"/>
      <c r="M333" s="122"/>
    </row>
    <row r="334" spans="2:30" s="1" customFormat="1" ht="19.5" customHeight="1" x14ac:dyDescent="0.2">
      <c r="B334" s="108"/>
      <c r="C334" s="296" t="s">
        <v>339</v>
      </c>
      <c r="D334" s="296" t="s">
        <v>221</v>
      </c>
      <c r="E334" s="297" t="s">
        <v>503</v>
      </c>
      <c r="F334" s="298" t="s">
        <v>2373</v>
      </c>
      <c r="G334" s="299" t="s">
        <v>353</v>
      </c>
      <c r="H334" s="300">
        <v>816</v>
      </c>
      <c r="I334" s="146"/>
      <c r="J334" s="147"/>
      <c r="K334" s="146"/>
      <c r="L334" s="128"/>
      <c r="M334" s="130"/>
      <c r="AB334" s="116" t="e">
        <f>ROUND(#REF!*H334,3)</f>
        <v>#REF!</v>
      </c>
      <c r="AC334" s="16" t="s">
        <v>203</v>
      </c>
      <c r="AD334" s="114" t="s">
        <v>1540</v>
      </c>
    </row>
    <row r="335" spans="2:30" s="12" customFormat="1" x14ac:dyDescent="0.2">
      <c r="B335" s="117"/>
      <c r="C335" s="301"/>
      <c r="D335" s="302" t="s">
        <v>159</v>
      </c>
      <c r="E335" s="303" t="s">
        <v>1</v>
      </c>
      <c r="F335" s="304" t="s">
        <v>1541</v>
      </c>
      <c r="G335" s="301"/>
      <c r="H335" s="305">
        <v>816</v>
      </c>
      <c r="I335" s="140"/>
      <c r="J335" s="140"/>
      <c r="K335" s="140"/>
      <c r="M335" s="117"/>
    </row>
    <row r="336" spans="2:30" s="1" customFormat="1" ht="29.25" customHeight="1" x14ac:dyDescent="0.2">
      <c r="B336" s="108"/>
      <c r="C336" s="296" t="s">
        <v>341</v>
      </c>
      <c r="D336" s="296" t="s">
        <v>221</v>
      </c>
      <c r="E336" s="297" t="s">
        <v>506</v>
      </c>
      <c r="F336" s="298" t="s">
        <v>1879</v>
      </c>
      <c r="G336" s="299" t="s">
        <v>184</v>
      </c>
      <c r="H336" s="300">
        <v>235.29</v>
      </c>
      <c r="I336" s="146"/>
      <c r="J336" s="147"/>
      <c r="K336" s="146"/>
      <c r="L336" s="128"/>
      <c r="M336" s="130"/>
      <c r="AB336" s="116" t="e">
        <f>ROUND(#REF!*H336,3)</f>
        <v>#REF!</v>
      </c>
      <c r="AC336" s="16" t="s">
        <v>203</v>
      </c>
      <c r="AD336" s="114" t="s">
        <v>1542</v>
      </c>
    </row>
    <row r="337" spans="2:30" s="12" customFormat="1" x14ac:dyDescent="0.2">
      <c r="B337" s="117"/>
      <c r="C337" s="301"/>
      <c r="D337" s="302" t="s">
        <v>159</v>
      </c>
      <c r="E337" s="303" t="s">
        <v>1</v>
      </c>
      <c r="F337" s="304" t="s">
        <v>1543</v>
      </c>
      <c r="G337" s="301"/>
      <c r="H337" s="305">
        <v>235.29</v>
      </c>
      <c r="I337" s="140"/>
      <c r="J337" s="140"/>
      <c r="K337" s="140"/>
      <c r="M337" s="117"/>
    </row>
    <row r="338" spans="2:30" s="1" customFormat="1" ht="31.5" customHeight="1" x14ac:dyDescent="0.2">
      <c r="B338" s="108"/>
      <c r="C338" s="296" t="s">
        <v>343</v>
      </c>
      <c r="D338" s="296" t="s">
        <v>221</v>
      </c>
      <c r="E338" s="297" t="s">
        <v>508</v>
      </c>
      <c r="F338" s="298" t="s">
        <v>1881</v>
      </c>
      <c r="G338" s="299" t="s">
        <v>184</v>
      </c>
      <c r="H338" s="300">
        <v>235.29</v>
      </c>
      <c r="I338" s="146"/>
      <c r="J338" s="147"/>
      <c r="K338" s="146"/>
      <c r="L338" s="128"/>
      <c r="M338" s="130"/>
      <c r="AB338" s="116" t="e">
        <f>ROUND(#REF!*H338,3)</f>
        <v>#REF!</v>
      </c>
      <c r="AC338" s="16" t="s">
        <v>203</v>
      </c>
      <c r="AD338" s="114" t="s">
        <v>1544</v>
      </c>
    </row>
    <row r="339" spans="2:30" s="1" customFormat="1" ht="33.75" customHeight="1" x14ac:dyDescent="0.2">
      <c r="B339" s="108"/>
      <c r="C339" s="134" t="s">
        <v>345</v>
      </c>
      <c r="D339" s="134" t="s">
        <v>153</v>
      </c>
      <c r="E339" s="135" t="s">
        <v>510</v>
      </c>
      <c r="F339" s="178" t="s">
        <v>1831</v>
      </c>
      <c r="G339" s="179" t="s">
        <v>353</v>
      </c>
      <c r="H339" s="182">
        <v>10</v>
      </c>
      <c r="I339" s="139"/>
      <c r="J339" s="139"/>
      <c r="K339" s="139"/>
      <c r="L339" s="111"/>
      <c r="M339" s="30"/>
      <c r="AB339" s="116" t="e">
        <f>ROUND(#REF!*H339,3)</f>
        <v>#REF!</v>
      </c>
      <c r="AC339" s="16" t="s">
        <v>203</v>
      </c>
      <c r="AD339" s="114" t="s">
        <v>1545</v>
      </c>
    </row>
    <row r="340" spans="2:30" s="12" customFormat="1" x14ac:dyDescent="0.2">
      <c r="B340" s="117"/>
      <c r="C340" s="301"/>
      <c r="D340" s="302" t="s">
        <v>159</v>
      </c>
      <c r="E340" s="303" t="s">
        <v>1</v>
      </c>
      <c r="F340" s="304" t="s">
        <v>1546</v>
      </c>
      <c r="G340" s="301"/>
      <c r="H340" s="305">
        <v>10</v>
      </c>
      <c r="I340" s="140"/>
      <c r="J340" s="140"/>
      <c r="K340" s="140"/>
      <c r="M340" s="117"/>
    </row>
    <row r="341" spans="2:30" s="1" customFormat="1" ht="24.75" customHeight="1" x14ac:dyDescent="0.2">
      <c r="B341" s="108"/>
      <c r="C341" s="296" t="s">
        <v>348</v>
      </c>
      <c r="D341" s="296" t="s">
        <v>221</v>
      </c>
      <c r="E341" s="297" t="s">
        <v>503</v>
      </c>
      <c r="F341" s="298" t="s">
        <v>2373</v>
      </c>
      <c r="G341" s="299" t="s">
        <v>353</v>
      </c>
      <c r="H341" s="300">
        <v>40</v>
      </c>
      <c r="I341" s="146"/>
      <c r="J341" s="147"/>
      <c r="K341" s="146"/>
      <c r="L341" s="128"/>
      <c r="M341" s="130"/>
      <c r="AB341" s="116" t="e">
        <f>ROUND(#REF!*H341,3)</f>
        <v>#REF!</v>
      </c>
      <c r="AC341" s="16" t="s">
        <v>203</v>
      </c>
      <c r="AD341" s="114" t="s">
        <v>1547</v>
      </c>
    </row>
    <row r="342" spans="2:30" s="12" customFormat="1" x14ac:dyDescent="0.2">
      <c r="B342" s="117"/>
      <c r="C342" s="301"/>
      <c r="D342" s="302" t="s">
        <v>159</v>
      </c>
      <c r="E342" s="303" t="s">
        <v>1</v>
      </c>
      <c r="F342" s="304" t="s">
        <v>1548</v>
      </c>
      <c r="G342" s="301"/>
      <c r="H342" s="305">
        <v>40</v>
      </c>
      <c r="I342" s="140"/>
      <c r="J342" s="140"/>
      <c r="K342" s="140"/>
      <c r="M342" s="117"/>
    </row>
    <row r="343" spans="2:30" s="1" customFormat="1" ht="39.75" customHeight="1" x14ac:dyDescent="0.2">
      <c r="B343" s="108"/>
      <c r="C343" s="296" t="s">
        <v>351</v>
      </c>
      <c r="D343" s="296" t="s">
        <v>221</v>
      </c>
      <c r="E343" s="297" t="s">
        <v>515</v>
      </c>
      <c r="F343" s="298" t="s">
        <v>2266</v>
      </c>
      <c r="G343" s="299" t="s">
        <v>184</v>
      </c>
      <c r="H343" s="300">
        <v>2.5</v>
      </c>
      <c r="I343" s="146"/>
      <c r="J343" s="147"/>
      <c r="K343" s="146"/>
      <c r="L343" s="128"/>
      <c r="M343" s="130"/>
      <c r="AB343" s="116" t="e">
        <f>ROUND(#REF!*H343,3)</f>
        <v>#REF!</v>
      </c>
      <c r="AC343" s="16" t="s">
        <v>203</v>
      </c>
      <c r="AD343" s="114" t="s">
        <v>1549</v>
      </c>
    </row>
    <row r="344" spans="2:30" s="12" customFormat="1" x14ac:dyDescent="0.2">
      <c r="B344" s="117"/>
      <c r="C344" s="301"/>
      <c r="D344" s="302" t="s">
        <v>159</v>
      </c>
      <c r="E344" s="303" t="s">
        <v>1</v>
      </c>
      <c r="F344" s="304" t="s">
        <v>186</v>
      </c>
      <c r="G344" s="301"/>
      <c r="H344" s="305">
        <v>10</v>
      </c>
      <c r="M344" s="117"/>
    </row>
    <row r="345" spans="2:30" s="12" customFormat="1" x14ac:dyDescent="0.2">
      <c r="B345" s="117"/>
      <c r="C345" s="301"/>
      <c r="D345" s="302" t="s">
        <v>159</v>
      </c>
      <c r="E345" s="301"/>
      <c r="F345" s="304" t="s">
        <v>2206</v>
      </c>
      <c r="G345" s="301"/>
      <c r="H345" s="305">
        <v>2.5</v>
      </c>
      <c r="M345" s="117"/>
    </row>
    <row r="346" spans="2:30" s="1" customFormat="1" ht="24" customHeight="1" x14ac:dyDescent="0.2">
      <c r="B346" s="108"/>
      <c r="C346" s="296" t="s">
        <v>354</v>
      </c>
      <c r="D346" s="296" t="s">
        <v>221</v>
      </c>
      <c r="E346" s="297" t="s">
        <v>517</v>
      </c>
      <c r="F346" s="298" t="s">
        <v>2267</v>
      </c>
      <c r="G346" s="299" t="s">
        <v>353</v>
      </c>
      <c r="H346" s="300">
        <v>10</v>
      </c>
      <c r="I346" s="146"/>
      <c r="J346" s="147"/>
      <c r="K346" s="146"/>
      <c r="L346" s="128"/>
      <c r="M346" s="130"/>
      <c r="AB346" s="116" t="e">
        <f>ROUND(#REF!*H346,3)</f>
        <v>#REF!</v>
      </c>
      <c r="AC346" s="16" t="s">
        <v>203</v>
      </c>
      <c r="AD346" s="114" t="s">
        <v>1550</v>
      </c>
    </row>
    <row r="347" spans="2:30" s="1" customFormat="1" ht="30" customHeight="1" x14ac:dyDescent="0.2">
      <c r="B347" s="108"/>
      <c r="C347" s="134" t="s">
        <v>357</v>
      </c>
      <c r="D347" s="134" t="s">
        <v>153</v>
      </c>
      <c r="E347" s="135" t="s">
        <v>519</v>
      </c>
      <c r="F347" s="178" t="s">
        <v>1832</v>
      </c>
      <c r="G347" s="179" t="s">
        <v>353</v>
      </c>
      <c r="H347" s="182">
        <v>2</v>
      </c>
      <c r="I347" s="139"/>
      <c r="J347" s="139"/>
      <c r="K347" s="139"/>
      <c r="L347" s="111"/>
      <c r="M347" s="30"/>
      <c r="AB347" s="116" t="e">
        <f>ROUND(#REF!*H347,3)</f>
        <v>#REF!</v>
      </c>
      <c r="AC347" s="16" t="s">
        <v>203</v>
      </c>
      <c r="AD347" s="114" t="s">
        <v>1551</v>
      </c>
    </row>
    <row r="348" spans="2:30" s="1" customFormat="1" ht="48" customHeight="1" x14ac:dyDescent="0.2">
      <c r="B348" s="108"/>
      <c r="C348" s="296" t="s">
        <v>360</v>
      </c>
      <c r="D348" s="296" t="s">
        <v>221</v>
      </c>
      <c r="E348" s="297" t="s">
        <v>521</v>
      </c>
      <c r="F348" s="298" t="s">
        <v>2440</v>
      </c>
      <c r="G348" s="299" t="s">
        <v>353</v>
      </c>
      <c r="H348" s="300">
        <v>2</v>
      </c>
      <c r="I348" s="146"/>
      <c r="J348" s="147"/>
      <c r="K348" s="146"/>
      <c r="L348" s="128"/>
      <c r="M348" s="130"/>
      <c r="AB348" s="116" t="e">
        <f>ROUND(#REF!*H348,3)</f>
        <v>#REF!</v>
      </c>
      <c r="AC348" s="16" t="s">
        <v>203</v>
      </c>
      <c r="AD348" s="114" t="s">
        <v>1552</v>
      </c>
    </row>
    <row r="349" spans="2:30" s="1" customFormat="1" ht="30" customHeight="1" x14ac:dyDescent="0.2">
      <c r="B349" s="108"/>
      <c r="C349" s="296" t="s">
        <v>362</v>
      </c>
      <c r="D349" s="296" t="s">
        <v>221</v>
      </c>
      <c r="E349" s="297" t="s">
        <v>523</v>
      </c>
      <c r="F349" s="298" t="s">
        <v>2269</v>
      </c>
      <c r="G349" s="299" t="s">
        <v>353</v>
      </c>
      <c r="H349" s="300">
        <v>10</v>
      </c>
      <c r="I349" s="146"/>
      <c r="J349" s="147"/>
      <c r="K349" s="146"/>
      <c r="L349" s="128"/>
      <c r="M349" s="130"/>
      <c r="AB349" s="116" t="e">
        <f>ROUND(#REF!*H349,3)</f>
        <v>#REF!</v>
      </c>
      <c r="AC349" s="16" t="s">
        <v>203</v>
      </c>
      <c r="AD349" s="114" t="s">
        <v>1553</v>
      </c>
    </row>
    <row r="350" spans="2:30" s="1" customFormat="1" ht="33" customHeight="1" x14ac:dyDescent="0.2">
      <c r="B350" s="108"/>
      <c r="C350" s="134" t="s">
        <v>365</v>
      </c>
      <c r="D350" s="134" t="s">
        <v>153</v>
      </c>
      <c r="E350" s="135" t="s">
        <v>525</v>
      </c>
      <c r="F350" s="178" t="s">
        <v>1833</v>
      </c>
      <c r="G350" s="179" t="s">
        <v>353</v>
      </c>
      <c r="H350" s="182">
        <v>15</v>
      </c>
      <c r="I350" s="139"/>
      <c r="J350" s="139"/>
      <c r="K350" s="139"/>
      <c r="L350" s="111"/>
      <c r="M350" s="30"/>
      <c r="AB350" s="116" t="e">
        <f>ROUND(#REF!*H350,3)</f>
        <v>#REF!</v>
      </c>
      <c r="AC350" s="16" t="s">
        <v>203</v>
      </c>
      <c r="AD350" s="114" t="s">
        <v>1554</v>
      </c>
    </row>
    <row r="351" spans="2:30" s="1" customFormat="1" ht="34.5" customHeight="1" x14ac:dyDescent="0.2">
      <c r="B351" s="108"/>
      <c r="C351" s="296" t="s">
        <v>367</v>
      </c>
      <c r="D351" s="296" t="s">
        <v>221</v>
      </c>
      <c r="E351" s="297" t="s">
        <v>506</v>
      </c>
      <c r="F351" s="298" t="s">
        <v>1879</v>
      </c>
      <c r="G351" s="299" t="s">
        <v>184</v>
      </c>
      <c r="H351" s="300">
        <v>7</v>
      </c>
      <c r="I351" s="146"/>
      <c r="J351" s="147"/>
      <c r="K351" s="146"/>
      <c r="L351" s="128"/>
      <c r="M351" s="130"/>
      <c r="AB351" s="116" t="e">
        <f>ROUND(#REF!*H351,3)</f>
        <v>#REF!</v>
      </c>
      <c r="AC351" s="16" t="s">
        <v>203</v>
      </c>
      <c r="AD351" s="114" t="s">
        <v>1555</v>
      </c>
    </row>
    <row r="352" spans="2:30" s="12" customFormat="1" ht="22.5" x14ac:dyDescent="0.2">
      <c r="B352" s="117"/>
      <c r="C352" s="301"/>
      <c r="D352" s="302" t="s">
        <v>159</v>
      </c>
      <c r="E352" s="301"/>
      <c r="F352" s="304" t="s">
        <v>2207</v>
      </c>
      <c r="G352" s="301"/>
      <c r="H352" s="305">
        <v>7</v>
      </c>
      <c r="I352" s="140"/>
      <c r="J352" s="140"/>
      <c r="K352" s="140"/>
      <c r="M352" s="117"/>
    </row>
    <row r="353" spans="2:30" s="1" customFormat="1" ht="24" customHeight="1" x14ac:dyDescent="0.2">
      <c r="B353" s="108"/>
      <c r="C353" s="134" t="s">
        <v>371</v>
      </c>
      <c r="D353" s="134" t="s">
        <v>153</v>
      </c>
      <c r="E353" s="135" t="s">
        <v>528</v>
      </c>
      <c r="F353" s="178" t="s">
        <v>1834</v>
      </c>
      <c r="G353" s="179" t="s">
        <v>353</v>
      </c>
      <c r="H353" s="182">
        <v>20</v>
      </c>
      <c r="I353" s="139"/>
      <c r="J353" s="139"/>
      <c r="K353" s="139"/>
      <c r="L353" s="111"/>
      <c r="M353" s="30"/>
      <c r="AB353" s="116" t="e">
        <f>ROUND(#REF!*H353,3)</f>
        <v>#REF!</v>
      </c>
      <c r="AC353" s="16" t="s">
        <v>203</v>
      </c>
      <c r="AD353" s="114" t="s">
        <v>1556</v>
      </c>
    </row>
    <row r="354" spans="2:30" s="1" customFormat="1" ht="35.25" customHeight="1" x14ac:dyDescent="0.2">
      <c r="B354" s="108"/>
      <c r="C354" s="296" t="s">
        <v>375</v>
      </c>
      <c r="D354" s="296" t="s">
        <v>221</v>
      </c>
      <c r="E354" s="297" t="s">
        <v>506</v>
      </c>
      <c r="F354" s="298" t="s">
        <v>1879</v>
      </c>
      <c r="G354" s="299" t="s">
        <v>184</v>
      </c>
      <c r="H354" s="300">
        <v>10</v>
      </c>
      <c r="I354" s="146"/>
      <c r="J354" s="147"/>
      <c r="K354" s="146"/>
      <c r="L354" s="128"/>
      <c r="M354" s="130"/>
      <c r="AB354" s="116" t="e">
        <f>ROUND(#REF!*H354,3)</f>
        <v>#REF!</v>
      </c>
      <c r="AC354" s="16" t="s">
        <v>203</v>
      </c>
      <c r="AD354" s="114" t="s">
        <v>1557</v>
      </c>
    </row>
    <row r="355" spans="2:30" s="12" customFormat="1" ht="18.75" customHeight="1" x14ac:dyDescent="0.2">
      <c r="B355" s="117"/>
      <c r="C355" s="301"/>
      <c r="D355" s="302" t="s">
        <v>159</v>
      </c>
      <c r="E355" s="301"/>
      <c r="F355" s="304" t="s">
        <v>2185</v>
      </c>
      <c r="G355" s="301"/>
      <c r="H355" s="305">
        <v>10</v>
      </c>
      <c r="I355" s="140"/>
      <c r="J355" s="140"/>
      <c r="K355" s="140"/>
      <c r="M355" s="117"/>
    </row>
    <row r="356" spans="2:30" s="1" customFormat="1" ht="30" customHeight="1" x14ac:dyDescent="0.2">
      <c r="B356" s="108"/>
      <c r="C356" s="134" t="s">
        <v>383</v>
      </c>
      <c r="D356" s="134" t="s">
        <v>153</v>
      </c>
      <c r="E356" s="135" t="s">
        <v>531</v>
      </c>
      <c r="F356" s="178" t="s">
        <v>532</v>
      </c>
      <c r="G356" s="179" t="s">
        <v>172</v>
      </c>
      <c r="H356" s="182">
        <v>0.76</v>
      </c>
      <c r="I356" s="139"/>
      <c r="J356" s="139"/>
      <c r="K356" s="139"/>
      <c r="L356" s="111"/>
      <c r="M356" s="30"/>
      <c r="AB356" s="116" t="e">
        <f>ROUND(#REF!*H356,3)</f>
        <v>#REF!</v>
      </c>
      <c r="AC356" s="16" t="s">
        <v>203</v>
      </c>
      <c r="AD356" s="114" t="s">
        <v>1558</v>
      </c>
    </row>
    <row r="357" spans="2:30" s="11" customFormat="1" ht="22.9" customHeight="1" x14ac:dyDescent="0.2">
      <c r="B357" s="101"/>
      <c r="D357" s="102" t="s">
        <v>57</v>
      </c>
      <c r="E357" s="106" t="s">
        <v>533</v>
      </c>
      <c r="F357" s="106" t="s">
        <v>534</v>
      </c>
      <c r="K357" s="141"/>
      <c r="M357" s="101"/>
      <c r="AB357" s="105" t="e">
        <f>SUM(AB358:AB372)</f>
        <v>#REF!</v>
      </c>
    </row>
    <row r="358" spans="2:30" s="1" customFormat="1" ht="44.25" customHeight="1" x14ac:dyDescent="0.2">
      <c r="B358" s="108"/>
      <c r="C358" s="109" t="s">
        <v>416</v>
      </c>
      <c r="D358" s="109" t="s">
        <v>153</v>
      </c>
      <c r="E358" s="110" t="s">
        <v>536</v>
      </c>
      <c r="F358" s="178" t="s">
        <v>1958</v>
      </c>
      <c r="G358" s="112" t="s">
        <v>184</v>
      </c>
      <c r="H358" s="193">
        <v>204.6</v>
      </c>
      <c r="I358" s="139"/>
      <c r="J358" s="139"/>
      <c r="K358" s="139"/>
      <c r="L358" s="111"/>
      <c r="M358" s="30"/>
      <c r="AB358" s="116" t="e">
        <f>ROUND(#REF!*H358,3)</f>
        <v>#REF!</v>
      </c>
      <c r="AC358" s="16" t="s">
        <v>203</v>
      </c>
      <c r="AD358" s="114" t="s">
        <v>1559</v>
      </c>
    </row>
    <row r="359" spans="2:30" s="12" customFormat="1" x14ac:dyDescent="0.2">
      <c r="B359" s="117"/>
      <c r="D359" s="118" t="s">
        <v>159</v>
      </c>
      <c r="E359" s="119" t="s">
        <v>1</v>
      </c>
      <c r="F359" s="120" t="s">
        <v>1536</v>
      </c>
      <c r="H359" s="214">
        <v>134.5</v>
      </c>
      <c r="I359" s="140"/>
      <c r="J359" s="140"/>
      <c r="K359" s="140"/>
      <c r="M359" s="117"/>
    </row>
    <row r="360" spans="2:30" s="12" customFormat="1" x14ac:dyDescent="0.2">
      <c r="B360" s="117"/>
      <c r="D360" s="118" t="s">
        <v>159</v>
      </c>
      <c r="E360" s="119" t="s">
        <v>1</v>
      </c>
      <c r="F360" s="120" t="s">
        <v>1537</v>
      </c>
      <c r="H360" s="214">
        <v>24.35</v>
      </c>
      <c r="I360" s="140"/>
      <c r="J360" s="140"/>
      <c r="K360" s="140"/>
      <c r="M360" s="117"/>
    </row>
    <row r="361" spans="2:30" s="12" customFormat="1" x14ac:dyDescent="0.2">
      <c r="B361" s="117"/>
      <c r="D361" s="118" t="s">
        <v>159</v>
      </c>
      <c r="E361" s="119" t="s">
        <v>1</v>
      </c>
      <c r="F361" s="120" t="s">
        <v>1538</v>
      </c>
      <c r="H361" s="214">
        <v>28.5</v>
      </c>
      <c r="I361" s="140"/>
      <c r="J361" s="140"/>
      <c r="K361" s="140"/>
      <c r="M361" s="117"/>
    </row>
    <row r="362" spans="2:30" s="12" customFormat="1" x14ac:dyDescent="0.2">
      <c r="B362" s="117"/>
      <c r="D362" s="118" t="s">
        <v>159</v>
      </c>
      <c r="E362" s="119" t="s">
        <v>1</v>
      </c>
      <c r="F362" s="120" t="s">
        <v>1539</v>
      </c>
      <c r="H362" s="214">
        <v>17.25</v>
      </c>
      <c r="I362" s="140"/>
      <c r="J362" s="140"/>
      <c r="K362" s="140"/>
      <c r="M362" s="117"/>
    </row>
    <row r="363" spans="2:30" s="13" customFormat="1" x14ac:dyDescent="0.2">
      <c r="B363" s="122"/>
      <c r="D363" s="118" t="s">
        <v>159</v>
      </c>
      <c r="E363" s="123" t="s">
        <v>1</v>
      </c>
      <c r="F363" s="124" t="s">
        <v>191</v>
      </c>
      <c r="H363" s="189">
        <v>204.6</v>
      </c>
      <c r="I363" s="145"/>
      <c r="J363" s="145"/>
      <c r="K363" s="145"/>
      <c r="M363" s="122"/>
    </row>
    <row r="364" spans="2:30" s="1" customFormat="1" ht="30.75" customHeight="1" x14ac:dyDescent="0.2">
      <c r="B364" s="108"/>
      <c r="C364" s="296" t="s">
        <v>418</v>
      </c>
      <c r="D364" s="296" t="s">
        <v>221</v>
      </c>
      <c r="E364" s="297" t="s">
        <v>538</v>
      </c>
      <c r="F364" s="298" t="s">
        <v>1891</v>
      </c>
      <c r="G364" s="299" t="s">
        <v>184</v>
      </c>
      <c r="H364" s="300">
        <v>43.57</v>
      </c>
      <c r="I364" s="146"/>
      <c r="J364" s="147"/>
      <c r="K364" s="146"/>
      <c r="L364" s="128"/>
      <c r="M364" s="130"/>
      <c r="AB364" s="116" t="e">
        <f>ROUND(#REF!*H364,3)</f>
        <v>#REF!</v>
      </c>
      <c r="AC364" s="16" t="s">
        <v>203</v>
      </c>
      <c r="AD364" s="114" t="s">
        <v>1560</v>
      </c>
    </row>
    <row r="365" spans="2:30" s="12" customFormat="1" x14ac:dyDescent="0.2">
      <c r="B365" s="117"/>
      <c r="D365" s="118" t="s">
        <v>159</v>
      </c>
      <c r="E365" s="119" t="s">
        <v>1</v>
      </c>
      <c r="F365" s="120" t="s">
        <v>1561</v>
      </c>
      <c r="H365" s="214">
        <v>18.11</v>
      </c>
      <c r="I365" s="140"/>
      <c r="J365" s="140"/>
      <c r="K365" s="140"/>
      <c r="M365" s="117"/>
    </row>
    <row r="366" spans="2:30" s="12" customFormat="1" x14ac:dyDescent="0.2">
      <c r="B366" s="117"/>
      <c r="D366" s="118" t="s">
        <v>159</v>
      </c>
      <c r="E366" s="119" t="s">
        <v>1</v>
      </c>
      <c r="F366" s="120" t="s">
        <v>1562</v>
      </c>
      <c r="H366" s="214">
        <v>25.46</v>
      </c>
      <c r="I366" s="140"/>
      <c r="J366" s="140"/>
      <c r="K366" s="140"/>
      <c r="M366" s="117"/>
    </row>
    <row r="367" spans="2:30" s="13" customFormat="1" x14ac:dyDescent="0.2">
      <c r="B367" s="122"/>
      <c r="D367" s="118" t="s">
        <v>159</v>
      </c>
      <c r="E367" s="123" t="s">
        <v>1</v>
      </c>
      <c r="F367" s="124" t="s">
        <v>191</v>
      </c>
      <c r="H367" s="189">
        <v>43.57</v>
      </c>
      <c r="I367" s="145"/>
      <c r="J367" s="145"/>
      <c r="K367" s="145"/>
      <c r="M367" s="122"/>
    </row>
    <row r="368" spans="2:30" s="1" customFormat="1" ht="30" customHeight="1" x14ac:dyDescent="0.2">
      <c r="B368" s="108"/>
      <c r="C368" s="296" t="s">
        <v>420</v>
      </c>
      <c r="D368" s="296" t="s">
        <v>221</v>
      </c>
      <c r="E368" s="297" t="s">
        <v>546</v>
      </c>
      <c r="F368" s="298" t="s">
        <v>1892</v>
      </c>
      <c r="G368" s="299" t="s">
        <v>184</v>
      </c>
      <c r="H368" s="300">
        <v>171.16</v>
      </c>
      <c r="I368" s="146"/>
      <c r="J368" s="147"/>
      <c r="K368" s="146"/>
      <c r="L368" s="128"/>
      <c r="M368" s="130"/>
      <c r="AB368" s="116" t="e">
        <f>ROUND(#REF!*H368,3)</f>
        <v>#REF!</v>
      </c>
      <c r="AC368" s="16" t="s">
        <v>203</v>
      </c>
      <c r="AD368" s="114" t="s">
        <v>1563</v>
      </c>
    </row>
    <row r="369" spans="2:30" s="12" customFormat="1" x14ac:dyDescent="0.2">
      <c r="B369" s="117"/>
      <c r="D369" s="118" t="s">
        <v>159</v>
      </c>
      <c r="E369" s="119" t="s">
        <v>1</v>
      </c>
      <c r="F369" s="120" t="s">
        <v>1564</v>
      </c>
      <c r="H369" s="214">
        <v>29.93</v>
      </c>
      <c r="I369" s="140"/>
      <c r="J369" s="140"/>
      <c r="K369" s="140"/>
      <c r="M369" s="117"/>
    </row>
    <row r="370" spans="2:30" s="12" customFormat="1" x14ac:dyDescent="0.2">
      <c r="B370" s="117"/>
      <c r="D370" s="118" t="s">
        <v>159</v>
      </c>
      <c r="E370" s="119" t="s">
        <v>1</v>
      </c>
      <c r="F370" s="120" t="s">
        <v>1565</v>
      </c>
      <c r="H370" s="214">
        <v>141.22999999999999</v>
      </c>
      <c r="I370" s="140"/>
      <c r="J370" s="140"/>
      <c r="K370" s="140"/>
      <c r="M370" s="117"/>
    </row>
    <row r="371" spans="2:30" s="13" customFormat="1" x14ac:dyDescent="0.2">
      <c r="B371" s="122"/>
      <c r="D371" s="118" t="s">
        <v>159</v>
      </c>
      <c r="E371" s="123" t="s">
        <v>1</v>
      </c>
      <c r="F371" s="124" t="s">
        <v>191</v>
      </c>
      <c r="H371" s="189">
        <v>171.16</v>
      </c>
      <c r="I371" s="145"/>
      <c r="J371" s="145"/>
      <c r="K371" s="145"/>
      <c r="M371" s="122"/>
    </row>
    <row r="372" spans="2:30" s="1" customFormat="1" ht="27" customHeight="1" x14ac:dyDescent="0.2">
      <c r="B372" s="108"/>
      <c r="C372" s="109" t="s">
        <v>423</v>
      </c>
      <c r="D372" s="109" t="s">
        <v>153</v>
      </c>
      <c r="E372" s="110" t="s">
        <v>553</v>
      </c>
      <c r="F372" s="111" t="s">
        <v>554</v>
      </c>
      <c r="G372" s="112" t="s">
        <v>172</v>
      </c>
      <c r="H372" s="113">
        <v>0.62</v>
      </c>
      <c r="I372" s="139"/>
      <c r="J372" s="139"/>
      <c r="K372" s="139"/>
      <c r="L372" s="111"/>
      <c r="M372" s="30"/>
      <c r="AB372" s="116" t="e">
        <f>ROUND(#REF!*H372,3)</f>
        <v>#REF!</v>
      </c>
      <c r="AC372" s="16" t="s">
        <v>203</v>
      </c>
      <c r="AD372" s="114" t="s">
        <v>1566</v>
      </c>
    </row>
    <row r="373" spans="2:30" s="11" customFormat="1" ht="22.9" customHeight="1" x14ac:dyDescent="0.2">
      <c r="B373" s="101"/>
      <c r="D373" s="102" t="s">
        <v>57</v>
      </c>
      <c r="E373" s="106" t="s">
        <v>555</v>
      </c>
      <c r="F373" s="106" t="s">
        <v>556</v>
      </c>
      <c r="K373" s="141"/>
      <c r="M373" s="101"/>
      <c r="AB373" s="105" t="e">
        <f>SUM(AB374:AB385)</f>
        <v>#REF!</v>
      </c>
    </row>
    <row r="374" spans="2:30" s="1" customFormat="1" ht="18" customHeight="1" x14ac:dyDescent="0.2">
      <c r="B374" s="108"/>
      <c r="C374" s="109" t="s">
        <v>440</v>
      </c>
      <c r="D374" s="109" t="s">
        <v>153</v>
      </c>
      <c r="E374" s="110" t="s">
        <v>579</v>
      </c>
      <c r="F374" s="111" t="s">
        <v>580</v>
      </c>
      <c r="G374" s="112" t="s">
        <v>238</v>
      </c>
      <c r="H374" s="193">
        <v>71.599999999999994</v>
      </c>
      <c r="I374" s="139"/>
      <c r="J374" s="139"/>
      <c r="K374" s="139"/>
      <c r="L374" s="111"/>
      <c r="M374" s="30"/>
      <c r="AB374" s="116" t="e">
        <f>ROUND(#REF!*H374,3)</f>
        <v>#REF!</v>
      </c>
      <c r="AC374" s="16" t="s">
        <v>203</v>
      </c>
      <c r="AD374" s="114" t="s">
        <v>1567</v>
      </c>
    </row>
    <row r="375" spans="2:30" s="12" customFormat="1" x14ac:dyDescent="0.2">
      <c r="B375" s="117"/>
      <c r="D375" s="118" t="s">
        <v>159</v>
      </c>
      <c r="E375" s="119" t="s">
        <v>1</v>
      </c>
      <c r="F375" s="120" t="s">
        <v>1568</v>
      </c>
      <c r="H375" s="214">
        <v>2.7</v>
      </c>
      <c r="M375" s="117"/>
    </row>
    <row r="376" spans="2:30" s="12" customFormat="1" x14ac:dyDescent="0.2">
      <c r="B376" s="117"/>
      <c r="D376" s="118" t="s">
        <v>159</v>
      </c>
      <c r="E376" s="119" t="s">
        <v>1</v>
      </c>
      <c r="F376" s="120" t="s">
        <v>1569</v>
      </c>
      <c r="H376" s="214">
        <v>5.4</v>
      </c>
      <c r="M376" s="117"/>
    </row>
    <row r="377" spans="2:30" s="12" customFormat="1" x14ac:dyDescent="0.2">
      <c r="B377" s="117"/>
      <c r="D377" s="118" t="s">
        <v>159</v>
      </c>
      <c r="E377" s="119" t="s">
        <v>1</v>
      </c>
      <c r="F377" s="120" t="s">
        <v>581</v>
      </c>
      <c r="H377" s="214">
        <v>16.8</v>
      </c>
      <c r="M377" s="117"/>
    </row>
    <row r="378" spans="2:30" s="12" customFormat="1" x14ac:dyDescent="0.2">
      <c r="B378" s="117"/>
      <c r="D378" s="118" t="s">
        <v>159</v>
      </c>
      <c r="E378" s="119" t="s">
        <v>1</v>
      </c>
      <c r="F378" s="120" t="s">
        <v>1570</v>
      </c>
      <c r="H378" s="214">
        <v>38.4</v>
      </c>
      <c r="M378" s="117"/>
    </row>
    <row r="379" spans="2:30" s="12" customFormat="1" x14ac:dyDescent="0.2">
      <c r="B379" s="117"/>
      <c r="D379" s="118" t="s">
        <v>159</v>
      </c>
      <c r="E379" s="119" t="s">
        <v>1</v>
      </c>
      <c r="F379" s="120" t="s">
        <v>1571</v>
      </c>
      <c r="H379" s="214">
        <v>6</v>
      </c>
      <c r="M379" s="117"/>
    </row>
    <row r="380" spans="2:30" s="12" customFormat="1" x14ac:dyDescent="0.2">
      <c r="B380" s="117"/>
      <c r="D380" s="118" t="s">
        <v>159</v>
      </c>
      <c r="E380" s="119" t="s">
        <v>1</v>
      </c>
      <c r="F380" s="120" t="s">
        <v>1173</v>
      </c>
      <c r="H380" s="214">
        <v>2.2999999999999998</v>
      </c>
      <c r="M380" s="117"/>
    </row>
    <row r="381" spans="2:30" s="13" customFormat="1" x14ac:dyDescent="0.2">
      <c r="B381" s="122"/>
      <c r="D381" s="118" t="s">
        <v>159</v>
      </c>
      <c r="E381" s="123" t="s">
        <v>1</v>
      </c>
      <c r="F381" s="124" t="s">
        <v>191</v>
      </c>
      <c r="H381" s="189">
        <v>71.599999999999994</v>
      </c>
      <c r="M381" s="122"/>
    </row>
    <row r="382" spans="2:30" s="1" customFormat="1" ht="27" customHeight="1" x14ac:dyDescent="0.2">
      <c r="B382" s="108"/>
      <c r="C382" s="109" t="s">
        <v>448</v>
      </c>
      <c r="D382" s="109" t="s">
        <v>153</v>
      </c>
      <c r="E382" s="110" t="s">
        <v>601</v>
      </c>
      <c r="F382" s="111" t="s">
        <v>602</v>
      </c>
      <c r="G382" s="112" t="s">
        <v>238</v>
      </c>
      <c r="H382" s="193">
        <v>51.5</v>
      </c>
      <c r="I382" s="139"/>
      <c r="J382" s="139"/>
      <c r="K382" s="139"/>
      <c r="L382" s="111"/>
      <c r="M382" s="30"/>
      <c r="AB382" s="116" t="e">
        <f>ROUND(#REF!*H382,3)</f>
        <v>#REF!</v>
      </c>
      <c r="AC382" s="16" t="s">
        <v>203</v>
      </c>
      <c r="AD382" s="114" t="s">
        <v>1572</v>
      </c>
    </row>
    <row r="383" spans="2:30" s="1" customFormat="1" ht="30" customHeight="1" x14ac:dyDescent="0.2">
      <c r="B383" s="108"/>
      <c r="C383" s="109" t="s">
        <v>452</v>
      </c>
      <c r="D383" s="109" t="s">
        <v>153</v>
      </c>
      <c r="E383" s="110" t="s">
        <v>605</v>
      </c>
      <c r="F383" s="190" t="s">
        <v>2101</v>
      </c>
      <c r="G383" s="112" t="s">
        <v>238</v>
      </c>
      <c r="H383" s="193">
        <v>51</v>
      </c>
      <c r="I383" s="139"/>
      <c r="J383" s="139"/>
      <c r="K383" s="139"/>
      <c r="L383" s="111"/>
      <c r="M383" s="30"/>
      <c r="AB383" s="116" t="e">
        <f>ROUND(#REF!*H383,3)</f>
        <v>#REF!</v>
      </c>
      <c r="AC383" s="16" t="s">
        <v>203</v>
      </c>
      <c r="AD383" s="114" t="s">
        <v>1573</v>
      </c>
    </row>
    <row r="384" spans="2:30" s="1" customFormat="1" ht="32.25" customHeight="1" x14ac:dyDescent="0.2">
      <c r="B384" s="108"/>
      <c r="C384" s="109" t="s">
        <v>455</v>
      </c>
      <c r="D384" s="109" t="s">
        <v>153</v>
      </c>
      <c r="E384" s="110" t="s">
        <v>608</v>
      </c>
      <c r="F384" s="190" t="s">
        <v>2102</v>
      </c>
      <c r="G384" s="112" t="s">
        <v>238</v>
      </c>
      <c r="H384" s="193">
        <v>19.899999999999999</v>
      </c>
      <c r="I384" s="139"/>
      <c r="J384" s="139"/>
      <c r="K384" s="139"/>
      <c r="L384" s="111"/>
      <c r="M384" s="30"/>
      <c r="AB384" s="116" t="e">
        <f>ROUND(#REF!*H384,3)</f>
        <v>#REF!</v>
      </c>
      <c r="AC384" s="16" t="s">
        <v>203</v>
      </c>
      <c r="AD384" s="114" t="s">
        <v>1574</v>
      </c>
    </row>
    <row r="385" spans="2:30" s="1" customFormat="1" ht="28.5" customHeight="1" x14ac:dyDescent="0.2">
      <c r="B385" s="108"/>
      <c r="C385" s="109" t="s">
        <v>458</v>
      </c>
      <c r="D385" s="109" t="s">
        <v>153</v>
      </c>
      <c r="E385" s="110" t="s">
        <v>616</v>
      </c>
      <c r="F385" s="111" t="s">
        <v>617</v>
      </c>
      <c r="G385" s="112" t="s">
        <v>172</v>
      </c>
      <c r="H385" s="193">
        <v>0.23</v>
      </c>
      <c r="I385" s="139"/>
      <c r="J385" s="139"/>
      <c r="K385" s="139"/>
      <c r="L385" s="111"/>
      <c r="M385" s="30"/>
      <c r="AB385" s="116" t="e">
        <f>ROUND(#REF!*H385,3)</f>
        <v>#REF!</v>
      </c>
      <c r="AC385" s="16" t="s">
        <v>203</v>
      </c>
      <c r="AD385" s="114" t="s">
        <v>1575</v>
      </c>
    </row>
    <row r="386" spans="2:30" s="11" customFormat="1" ht="22.9" customHeight="1" x14ac:dyDescent="0.2">
      <c r="B386" s="101"/>
      <c r="D386" s="102" t="s">
        <v>57</v>
      </c>
      <c r="E386" s="106" t="s">
        <v>618</v>
      </c>
      <c r="F386" s="106" t="s">
        <v>619</v>
      </c>
      <c r="K386" s="141"/>
      <c r="M386" s="101"/>
      <c r="AB386" s="105" t="e">
        <f>SUM(AB387:AB411)</f>
        <v>#REF!</v>
      </c>
    </row>
    <row r="387" spans="2:30" s="1" customFormat="1" ht="94.5" customHeight="1" x14ac:dyDescent="0.2">
      <c r="B387" s="108"/>
      <c r="C387" s="109" t="s">
        <v>461</v>
      </c>
      <c r="D387" s="109" t="s">
        <v>153</v>
      </c>
      <c r="E387" s="110" t="s">
        <v>1182</v>
      </c>
      <c r="F387" s="178" t="s">
        <v>2074</v>
      </c>
      <c r="G387" s="112" t="s">
        <v>184</v>
      </c>
      <c r="H387" s="224">
        <v>1</v>
      </c>
      <c r="I387" s="139"/>
      <c r="J387" s="139"/>
      <c r="K387" s="139"/>
      <c r="L387" s="111"/>
      <c r="M387" s="30"/>
      <c r="AB387" s="116" t="e">
        <f>ROUND(#REF!*H387,3)</f>
        <v>#REF!</v>
      </c>
      <c r="AC387" s="16" t="s">
        <v>203</v>
      </c>
      <c r="AD387" s="114" t="s">
        <v>1576</v>
      </c>
    </row>
    <row r="388" spans="2:30" s="1" customFormat="1" ht="85.5" customHeight="1" x14ac:dyDescent="0.2">
      <c r="B388" s="108"/>
      <c r="C388" s="109" t="s">
        <v>464</v>
      </c>
      <c r="D388" s="109" t="s">
        <v>153</v>
      </c>
      <c r="E388" s="110" t="s">
        <v>630</v>
      </c>
      <c r="F388" s="178" t="s">
        <v>2195</v>
      </c>
      <c r="G388" s="112" t="s">
        <v>184</v>
      </c>
      <c r="H388" s="193">
        <v>92.7</v>
      </c>
      <c r="I388" s="139"/>
      <c r="J388" s="139"/>
      <c r="K388" s="139"/>
      <c r="L388" s="111"/>
      <c r="M388" s="30"/>
      <c r="AB388" s="116" t="e">
        <f>ROUND(#REF!*H388,3)</f>
        <v>#REF!</v>
      </c>
      <c r="AC388" s="16" t="s">
        <v>203</v>
      </c>
      <c r="AD388" s="114" t="s">
        <v>1577</v>
      </c>
    </row>
    <row r="389" spans="2:30" s="12" customFormat="1" x14ac:dyDescent="0.2">
      <c r="B389" s="117"/>
      <c r="D389" s="118" t="s">
        <v>159</v>
      </c>
      <c r="E389" s="119" t="s">
        <v>1</v>
      </c>
      <c r="F389" s="120" t="s">
        <v>1519</v>
      </c>
      <c r="H389" s="214">
        <v>2.75</v>
      </c>
      <c r="M389" s="117"/>
    </row>
    <row r="390" spans="2:30" s="12" customFormat="1" x14ac:dyDescent="0.2">
      <c r="B390" s="117"/>
      <c r="D390" s="118" t="s">
        <v>159</v>
      </c>
      <c r="E390" s="119" t="s">
        <v>1</v>
      </c>
      <c r="F390" s="120" t="s">
        <v>1578</v>
      </c>
      <c r="H390" s="214">
        <v>3.51</v>
      </c>
      <c r="M390" s="117"/>
    </row>
    <row r="391" spans="2:30" s="12" customFormat="1" x14ac:dyDescent="0.2">
      <c r="B391" s="117"/>
      <c r="D391" s="118" t="s">
        <v>159</v>
      </c>
      <c r="E391" s="119" t="s">
        <v>1</v>
      </c>
      <c r="F391" s="120" t="s">
        <v>426</v>
      </c>
      <c r="H391" s="214">
        <v>15.12</v>
      </c>
      <c r="M391" s="117"/>
    </row>
    <row r="392" spans="2:30" s="12" customFormat="1" x14ac:dyDescent="0.2">
      <c r="B392" s="117"/>
      <c r="D392" s="118" t="s">
        <v>159</v>
      </c>
      <c r="E392" s="119" t="s">
        <v>1</v>
      </c>
      <c r="F392" s="120" t="s">
        <v>1520</v>
      </c>
      <c r="H392" s="214">
        <v>57.6</v>
      </c>
      <c r="M392" s="117"/>
    </row>
    <row r="393" spans="2:30" s="12" customFormat="1" x14ac:dyDescent="0.2">
      <c r="B393" s="117"/>
      <c r="D393" s="118" t="s">
        <v>159</v>
      </c>
      <c r="E393" s="119" t="s">
        <v>1</v>
      </c>
      <c r="F393" s="120" t="s">
        <v>1521</v>
      </c>
      <c r="H393" s="214">
        <v>9</v>
      </c>
      <c r="M393" s="117"/>
    </row>
    <row r="394" spans="2:30" s="12" customFormat="1" x14ac:dyDescent="0.2">
      <c r="B394" s="117"/>
      <c r="D394" s="118" t="s">
        <v>159</v>
      </c>
      <c r="E394" s="119" t="s">
        <v>1</v>
      </c>
      <c r="F394" s="120" t="s">
        <v>1522</v>
      </c>
      <c r="H394" s="214">
        <v>4.72</v>
      </c>
      <c r="M394" s="117"/>
    </row>
    <row r="395" spans="2:30" s="13" customFormat="1" x14ac:dyDescent="0.2">
      <c r="B395" s="122"/>
      <c r="D395" s="118" t="s">
        <v>159</v>
      </c>
      <c r="E395" s="123" t="s">
        <v>1</v>
      </c>
      <c r="F395" s="124" t="s">
        <v>191</v>
      </c>
      <c r="H395" s="189">
        <v>92.7</v>
      </c>
      <c r="I395" s="125"/>
      <c r="M395" s="122"/>
    </row>
    <row r="396" spans="2:30" s="1" customFormat="1" ht="54.75" customHeight="1" x14ac:dyDescent="0.2">
      <c r="B396" s="108"/>
      <c r="C396" s="279" t="s">
        <v>466</v>
      </c>
      <c r="D396" s="279" t="s">
        <v>221</v>
      </c>
      <c r="E396" s="280" t="s">
        <v>632</v>
      </c>
      <c r="F396" s="298" t="s">
        <v>2214</v>
      </c>
      <c r="G396" s="282" t="s">
        <v>353</v>
      </c>
      <c r="H396" s="300">
        <v>1</v>
      </c>
      <c r="I396" s="146"/>
      <c r="J396" s="147"/>
      <c r="K396" s="146"/>
      <c r="L396" s="128"/>
      <c r="M396" s="130"/>
      <c r="AB396" s="116" t="e">
        <f>ROUND(#REF!*H396,3)</f>
        <v>#REF!</v>
      </c>
      <c r="AC396" s="16" t="s">
        <v>203</v>
      </c>
      <c r="AD396" s="114" t="s">
        <v>1579</v>
      </c>
    </row>
    <row r="397" spans="2:30" s="1" customFormat="1" ht="55.5" customHeight="1" x14ac:dyDescent="0.2">
      <c r="B397" s="108"/>
      <c r="C397" s="279" t="s">
        <v>470</v>
      </c>
      <c r="D397" s="279" t="s">
        <v>221</v>
      </c>
      <c r="E397" s="280" t="s">
        <v>637</v>
      </c>
      <c r="F397" s="298" t="s">
        <v>2215</v>
      </c>
      <c r="G397" s="282" t="s">
        <v>353</v>
      </c>
      <c r="H397" s="283">
        <v>2</v>
      </c>
      <c r="I397" s="146"/>
      <c r="J397" s="147"/>
      <c r="K397" s="146"/>
      <c r="L397" s="128"/>
      <c r="M397" s="130"/>
      <c r="AB397" s="116" t="e">
        <f>ROUND(#REF!*H397,3)</f>
        <v>#REF!</v>
      </c>
      <c r="AC397" s="16" t="s">
        <v>203</v>
      </c>
      <c r="AD397" s="114" t="s">
        <v>1580</v>
      </c>
    </row>
    <row r="398" spans="2:30" s="1" customFormat="1" ht="54" customHeight="1" x14ac:dyDescent="0.2">
      <c r="B398" s="108"/>
      <c r="C398" s="279" t="s">
        <v>474</v>
      </c>
      <c r="D398" s="279" t="s">
        <v>221</v>
      </c>
      <c r="E398" s="280" t="s">
        <v>642</v>
      </c>
      <c r="F398" s="298" t="s">
        <v>2216</v>
      </c>
      <c r="G398" s="282" t="s">
        <v>353</v>
      </c>
      <c r="H398" s="283">
        <v>7</v>
      </c>
      <c r="I398" s="146"/>
      <c r="J398" s="147"/>
      <c r="K398" s="146"/>
      <c r="L398" s="128"/>
      <c r="M398" s="130"/>
      <c r="AB398" s="116" t="e">
        <f>ROUND(#REF!*H398,3)</f>
        <v>#REF!</v>
      </c>
      <c r="AC398" s="16" t="s">
        <v>203</v>
      </c>
      <c r="AD398" s="114" t="s">
        <v>1581</v>
      </c>
    </row>
    <row r="399" spans="2:30" s="1" customFormat="1" ht="61.5" customHeight="1" x14ac:dyDescent="0.2">
      <c r="B399" s="108"/>
      <c r="C399" s="279" t="s">
        <v>481</v>
      </c>
      <c r="D399" s="279" t="s">
        <v>221</v>
      </c>
      <c r="E399" s="280" t="s">
        <v>644</v>
      </c>
      <c r="F399" s="298" t="s">
        <v>2217</v>
      </c>
      <c r="G399" s="282" t="s">
        <v>353</v>
      </c>
      <c r="H399" s="283">
        <v>16</v>
      </c>
      <c r="I399" s="146"/>
      <c r="J399" s="147"/>
      <c r="K399" s="146"/>
      <c r="L399" s="128"/>
      <c r="M399" s="130"/>
      <c r="AB399" s="116" t="e">
        <f>ROUND(#REF!*H399,3)</f>
        <v>#REF!</v>
      </c>
      <c r="AC399" s="16" t="s">
        <v>203</v>
      </c>
      <c r="AD399" s="114" t="s">
        <v>1582</v>
      </c>
    </row>
    <row r="400" spans="2:30" s="1" customFormat="1" ht="42" customHeight="1" x14ac:dyDescent="0.2">
      <c r="B400" s="108"/>
      <c r="C400" s="279" t="s">
        <v>483</v>
      </c>
      <c r="D400" s="279" t="s">
        <v>221</v>
      </c>
      <c r="E400" s="280" t="s">
        <v>646</v>
      </c>
      <c r="F400" s="281" t="s">
        <v>1932</v>
      </c>
      <c r="G400" s="282" t="s">
        <v>353</v>
      </c>
      <c r="H400" s="283">
        <v>2</v>
      </c>
      <c r="I400" s="146"/>
      <c r="J400" s="147"/>
      <c r="K400" s="146"/>
      <c r="L400" s="128"/>
      <c r="M400" s="130"/>
      <c r="AB400" s="116" t="e">
        <f>ROUND(#REF!*H400,3)</f>
        <v>#REF!</v>
      </c>
      <c r="AC400" s="16" t="s">
        <v>203</v>
      </c>
      <c r="AD400" s="114" t="s">
        <v>1583</v>
      </c>
    </row>
    <row r="401" spans="2:30" s="1" customFormat="1" ht="54.75" customHeight="1" x14ac:dyDescent="0.2">
      <c r="B401" s="108"/>
      <c r="C401" s="279" t="s">
        <v>487</v>
      </c>
      <c r="D401" s="279" t="s">
        <v>221</v>
      </c>
      <c r="E401" s="280" t="s">
        <v>653</v>
      </c>
      <c r="F401" s="298" t="s">
        <v>2218</v>
      </c>
      <c r="G401" s="282" t="s">
        <v>353</v>
      </c>
      <c r="H401" s="283">
        <v>1</v>
      </c>
      <c r="I401" s="283"/>
      <c r="J401" s="290"/>
      <c r="K401" s="283"/>
      <c r="L401" s="128"/>
      <c r="M401" s="130"/>
      <c r="AB401" s="116" t="e">
        <f>ROUND(#REF!*H401,3)</f>
        <v>#REF!</v>
      </c>
      <c r="AC401" s="16" t="s">
        <v>203</v>
      </c>
      <c r="AD401" s="114" t="s">
        <v>1584</v>
      </c>
    </row>
    <row r="402" spans="2:30" s="1" customFormat="1" ht="57" customHeight="1" x14ac:dyDescent="0.2">
      <c r="B402" s="108"/>
      <c r="C402" s="109" t="s">
        <v>489</v>
      </c>
      <c r="D402" s="109" t="s">
        <v>153</v>
      </c>
      <c r="E402" s="110" t="s">
        <v>670</v>
      </c>
      <c r="F402" s="178" t="s">
        <v>2174</v>
      </c>
      <c r="G402" s="112" t="s">
        <v>353</v>
      </c>
      <c r="H402" s="193">
        <v>1</v>
      </c>
      <c r="I402" s="139"/>
      <c r="J402" s="139"/>
      <c r="K402" s="139"/>
      <c r="L402" s="111"/>
      <c r="M402" s="30"/>
      <c r="AB402" s="116" t="e">
        <f>ROUND(#REF!*H402,3)</f>
        <v>#REF!</v>
      </c>
      <c r="AC402" s="16" t="s">
        <v>203</v>
      </c>
      <c r="AD402" s="114" t="s">
        <v>1585</v>
      </c>
    </row>
    <row r="403" spans="2:30" s="1" customFormat="1" ht="57.75" customHeight="1" x14ac:dyDescent="0.2">
      <c r="B403" s="108"/>
      <c r="C403" s="279" t="s">
        <v>494</v>
      </c>
      <c r="D403" s="279" t="s">
        <v>221</v>
      </c>
      <c r="E403" s="280" t="s">
        <v>672</v>
      </c>
      <c r="F403" s="298" t="s">
        <v>2219</v>
      </c>
      <c r="G403" s="282" t="s">
        <v>353</v>
      </c>
      <c r="H403" s="341">
        <v>1</v>
      </c>
      <c r="I403" s="146"/>
      <c r="J403" s="147"/>
      <c r="K403" s="146"/>
      <c r="L403" s="128"/>
      <c r="M403" s="130"/>
      <c r="AB403" s="116" t="e">
        <f>ROUND(#REF!*H403,3)</f>
        <v>#REF!</v>
      </c>
      <c r="AC403" s="16" t="s">
        <v>203</v>
      </c>
      <c r="AD403" s="114" t="s">
        <v>1586</v>
      </c>
    </row>
    <row r="404" spans="2:30" s="1" customFormat="1" ht="42.75" customHeight="1" x14ac:dyDescent="0.2">
      <c r="B404" s="108"/>
      <c r="C404" s="109" t="s">
        <v>502</v>
      </c>
      <c r="D404" s="109" t="s">
        <v>153</v>
      </c>
      <c r="E404" s="110" t="s">
        <v>682</v>
      </c>
      <c r="F404" s="170" t="s">
        <v>1890</v>
      </c>
      <c r="G404" s="112" t="s">
        <v>184</v>
      </c>
      <c r="H404" s="113">
        <v>23.37</v>
      </c>
      <c r="I404" s="139"/>
      <c r="J404" s="139"/>
      <c r="K404" s="139"/>
      <c r="L404" s="111"/>
      <c r="M404" s="30"/>
      <c r="AB404" s="116" t="e">
        <f>ROUND(#REF!*H404,3)</f>
        <v>#REF!</v>
      </c>
      <c r="AC404" s="16" t="s">
        <v>203</v>
      </c>
      <c r="AD404" s="114" t="s">
        <v>1587</v>
      </c>
    </row>
    <row r="405" spans="2:30" s="12" customFormat="1" x14ac:dyDescent="0.2">
      <c r="B405" s="117"/>
      <c r="D405" s="118" t="s">
        <v>159</v>
      </c>
      <c r="E405" s="119" t="s">
        <v>1</v>
      </c>
      <c r="F405" s="120" t="s">
        <v>1588</v>
      </c>
      <c r="H405" s="121">
        <v>5.3</v>
      </c>
      <c r="M405" s="117"/>
    </row>
    <row r="406" spans="2:30" s="12" customFormat="1" x14ac:dyDescent="0.2">
      <c r="B406" s="117"/>
      <c r="D406" s="118" t="s">
        <v>159</v>
      </c>
      <c r="E406" s="119" t="s">
        <v>1</v>
      </c>
      <c r="F406" s="120" t="s">
        <v>1589</v>
      </c>
      <c r="H406" s="121">
        <v>3.18</v>
      </c>
      <c r="M406" s="117"/>
    </row>
    <row r="407" spans="2:30" s="12" customFormat="1" x14ac:dyDescent="0.2">
      <c r="B407" s="117"/>
      <c r="D407" s="118" t="s">
        <v>159</v>
      </c>
      <c r="E407" s="119" t="s">
        <v>1</v>
      </c>
      <c r="F407" s="120" t="s">
        <v>1590</v>
      </c>
      <c r="H407" s="121">
        <v>9.99</v>
      </c>
      <c r="M407" s="117"/>
    </row>
    <row r="408" spans="2:30" s="12" customFormat="1" x14ac:dyDescent="0.2">
      <c r="B408" s="117"/>
      <c r="D408" s="118" t="s">
        <v>159</v>
      </c>
      <c r="E408" s="119" t="s">
        <v>1</v>
      </c>
      <c r="F408" s="120" t="s">
        <v>1591</v>
      </c>
      <c r="H408" s="121">
        <v>4.9000000000000004</v>
      </c>
      <c r="M408" s="117"/>
    </row>
    <row r="409" spans="2:30" s="13" customFormat="1" x14ac:dyDescent="0.2">
      <c r="B409" s="122"/>
      <c r="D409" s="118" t="s">
        <v>159</v>
      </c>
      <c r="E409" s="123" t="s">
        <v>1</v>
      </c>
      <c r="F409" s="124" t="s">
        <v>191</v>
      </c>
      <c r="H409" s="125">
        <v>23.37</v>
      </c>
      <c r="I409" s="125"/>
      <c r="M409" s="122"/>
    </row>
    <row r="410" spans="2:30" s="1" customFormat="1" ht="20.25" customHeight="1" x14ac:dyDescent="0.2">
      <c r="B410" s="108"/>
      <c r="C410" s="109" t="s">
        <v>505</v>
      </c>
      <c r="D410" s="109" t="s">
        <v>153</v>
      </c>
      <c r="E410" s="110" t="s">
        <v>692</v>
      </c>
      <c r="F410" s="170" t="s">
        <v>1787</v>
      </c>
      <c r="G410" s="112" t="s">
        <v>184</v>
      </c>
      <c r="H410" s="113">
        <v>23.367999999999999</v>
      </c>
      <c r="I410" s="139"/>
      <c r="J410" s="139"/>
      <c r="K410" s="139"/>
      <c r="L410" s="111"/>
      <c r="M410" s="30"/>
      <c r="AB410" s="116" t="e">
        <f>ROUND(#REF!*H410,3)</f>
        <v>#REF!</v>
      </c>
      <c r="AC410" s="16" t="s">
        <v>203</v>
      </c>
      <c r="AD410" s="114" t="s">
        <v>1592</v>
      </c>
    </row>
    <row r="411" spans="2:30" s="1" customFormat="1" ht="27.75" customHeight="1" x14ac:dyDescent="0.2">
      <c r="B411" s="108"/>
      <c r="C411" s="109" t="s">
        <v>507</v>
      </c>
      <c r="D411" s="109" t="s">
        <v>153</v>
      </c>
      <c r="E411" s="110" t="s">
        <v>694</v>
      </c>
      <c r="F411" s="111" t="s">
        <v>695</v>
      </c>
      <c r="G411" s="112" t="s">
        <v>172</v>
      </c>
      <c r="H411" s="113">
        <v>0.371</v>
      </c>
      <c r="I411" s="139"/>
      <c r="J411" s="139"/>
      <c r="K411" s="139"/>
      <c r="L411" s="111"/>
      <c r="M411" s="30"/>
      <c r="AB411" s="116" t="e">
        <f>ROUND(#REF!*H411,3)</f>
        <v>#REF!</v>
      </c>
      <c r="AC411" s="16" t="s">
        <v>203</v>
      </c>
      <c r="AD411" s="114" t="s">
        <v>1593</v>
      </c>
    </row>
    <row r="412" spans="2:30" s="11" customFormat="1" ht="22.9" customHeight="1" x14ac:dyDescent="0.2">
      <c r="B412" s="101"/>
      <c r="D412" s="102" t="s">
        <v>57</v>
      </c>
      <c r="E412" s="106" t="s">
        <v>696</v>
      </c>
      <c r="F412" s="106" t="s">
        <v>697</v>
      </c>
      <c r="K412" s="141"/>
      <c r="M412" s="101"/>
      <c r="AB412" s="105" t="e">
        <f>SUM(AB413:AB414)</f>
        <v>#REF!</v>
      </c>
    </row>
    <row r="413" spans="2:30" s="1" customFormat="1" ht="54.75" customHeight="1" x14ac:dyDescent="0.2">
      <c r="B413" s="108"/>
      <c r="C413" s="109" t="s">
        <v>509</v>
      </c>
      <c r="D413" s="109" t="s">
        <v>153</v>
      </c>
      <c r="E413" s="110" t="s">
        <v>699</v>
      </c>
      <c r="F413" s="178" t="s">
        <v>2208</v>
      </c>
      <c r="G413" s="112" t="s">
        <v>184</v>
      </c>
      <c r="H413" s="193">
        <v>35</v>
      </c>
      <c r="I413" s="139"/>
      <c r="J413" s="139"/>
      <c r="K413" s="139"/>
      <c r="L413" s="111"/>
      <c r="M413" s="30"/>
      <c r="AB413" s="116" t="e">
        <f>ROUND(#REF!*H413,3)</f>
        <v>#REF!</v>
      </c>
      <c r="AC413" s="16" t="s">
        <v>203</v>
      </c>
      <c r="AD413" s="114" t="s">
        <v>1594</v>
      </c>
    </row>
    <row r="414" spans="2:30" s="1" customFormat="1" ht="54" customHeight="1" x14ac:dyDescent="0.2">
      <c r="B414" s="108"/>
      <c r="C414" s="109" t="s">
        <v>512</v>
      </c>
      <c r="D414" s="109" t="s">
        <v>153</v>
      </c>
      <c r="E414" s="110" t="s">
        <v>701</v>
      </c>
      <c r="F414" s="178" t="s">
        <v>2209</v>
      </c>
      <c r="G414" s="112" t="s">
        <v>184</v>
      </c>
      <c r="H414" s="193">
        <v>35</v>
      </c>
      <c r="I414" s="139"/>
      <c r="J414" s="139"/>
      <c r="K414" s="139"/>
      <c r="L414" s="111"/>
      <c r="M414" s="30"/>
      <c r="AB414" s="116" t="e">
        <f>ROUND(#REF!*H414,3)</f>
        <v>#REF!</v>
      </c>
      <c r="AC414" s="16" t="s">
        <v>203</v>
      </c>
      <c r="AD414" s="114" t="s">
        <v>1595</v>
      </c>
    </row>
    <row r="415" spans="2:30" s="11" customFormat="1" ht="22.9" customHeight="1" x14ac:dyDescent="0.2">
      <c r="B415" s="101"/>
      <c r="D415" s="102" t="s">
        <v>57</v>
      </c>
      <c r="E415" s="106" t="s">
        <v>702</v>
      </c>
      <c r="F415" s="106" t="s">
        <v>703</v>
      </c>
      <c r="K415" s="141"/>
      <c r="M415" s="101"/>
      <c r="AB415" s="105" t="e">
        <f>SUM(AB416:AB429)</f>
        <v>#REF!</v>
      </c>
    </row>
    <row r="416" spans="2:30" s="1" customFormat="1" ht="18.75" customHeight="1" x14ac:dyDescent="0.2">
      <c r="B416" s="108"/>
      <c r="C416" s="109" t="s">
        <v>514</v>
      </c>
      <c r="D416" s="109" t="s">
        <v>153</v>
      </c>
      <c r="E416" s="110" t="s">
        <v>705</v>
      </c>
      <c r="F416" s="111" t="s">
        <v>1848</v>
      </c>
      <c r="G416" s="112" t="s">
        <v>184</v>
      </c>
      <c r="H416" s="182">
        <v>50.8</v>
      </c>
      <c r="I416" s="139"/>
      <c r="J416" s="139"/>
      <c r="K416" s="139"/>
      <c r="L416" s="111"/>
      <c r="M416" s="30"/>
      <c r="AB416" s="116" t="e">
        <f>ROUND(#REF!*H416,3)</f>
        <v>#REF!</v>
      </c>
      <c r="AC416" s="16" t="s">
        <v>203</v>
      </c>
      <c r="AD416" s="114" t="s">
        <v>1596</v>
      </c>
    </row>
    <row r="417" spans="2:30" s="14" customFormat="1" x14ac:dyDescent="0.2">
      <c r="B417" s="131"/>
      <c r="D417" s="118" t="s">
        <v>159</v>
      </c>
      <c r="E417" s="132" t="s">
        <v>1</v>
      </c>
      <c r="F417" s="133" t="s">
        <v>239</v>
      </c>
      <c r="H417" s="209" t="s">
        <v>1</v>
      </c>
      <c r="M417" s="131"/>
    </row>
    <row r="418" spans="2:30" s="12" customFormat="1" x14ac:dyDescent="0.2">
      <c r="B418" s="117"/>
      <c r="D418" s="118" t="s">
        <v>159</v>
      </c>
      <c r="E418" s="119" t="s">
        <v>1</v>
      </c>
      <c r="F418" s="120" t="s">
        <v>1463</v>
      </c>
      <c r="H418" s="214">
        <v>0.95</v>
      </c>
      <c r="M418" s="117"/>
    </row>
    <row r="419" spans="2:30" s="12" customFormat="1" x14ac:dyDescent="0.2">
      <c r="B419" s="117"/>
      <c r="D419" s="118" t="s">
        <v>159</v>
      </c>
      <c r="E419" s="119" t="s">
        <v>1</v>
      </c>
      <c r="F419" s="120" t="s">
        <v>1464</v>
      </c>
      <c r="H419" s="214">
        <v>1.6</v>
      </c>
      <c r="M419" s="117"/>
    </row>
    <row r="420" spans="2:30" s="12" customFormat="1" x14ac:dyDescent="0.2">
      <c r="B420" s="117"/>
      <c r="D420" s="118" t="s">
        <v>159</v>
      </c>
      <c r="E420" s="119" t="s">
        <v>1</v>
      </c>
      <c r="F420" s="120" t="s">
        <v>240</v>
      </c>
      <c r="H420" s="214">
        <v>5.88</v>
      </c>
      <c r="M420" s="117"/>
    </row>
    <row r="421" spans="2:30" s="12" customFormat="1" x14ac:dyDescent="0.2">
      <c r="B421" s="117"/>
      <c r="D421" s="118" t="s">
        <v>159</v>
      </c>
      <c r="E421" s="119" t="s">
        <v>1</v>
      </c>
      <c r="F421" s="120" t="s">
        <v>1465</v>
      </c>
      <c r="H421" s="214">
        <v>17.28</v>
      </c>
      <c r="M421" s="117"/>
    </row>
    <row r="422" spans="2:30" s="12" customFormat="1" x14ac:dyDescent="0.2">
      <c r="B422" s="117"/>
      <c r="D422" s="118" t="s">
        <v>159</v>
      </c>
      <c r="E422" s="119" t="s">
        <v>1</v>
      </c>
      <c r="F422" s="120" t="s">
        <v>1466</v>
      </c>
      <c r="H422" s="214">
        <v>2.4</v>
      </c>
      <c r="M422" s="117"/>
    </row>
    <row r="423" spans="2:30" s="12" customFormat="1" x14ac:dyDescent="0.2">
      <c r="B423" s="117"/>
      <c r="D423" s="118" t="s">
        <v>159</v>
      </c>
      <c r="E423" s="119" t="s">
        <v>1</v>
      </c>
      <c r="F423" s="120" t="s">
        <v>1467</v>
      </c>
      <c r="H423" s="214">
        <v>1.28</v>
      </c>
      <c r="M423" s="117"/>
    </row>
    <row r="424" spans="2:30" s="14" customFormat="1" x14ac:dyDescent="0.2">
      <c r="B424" s="131"/>
      <c r="D424" s="118" t="s">
        <v>159</v>
      </c>
      <c r="E424" s="132" t="s">
        <v>1</v>
      </c>
      <c r="F424" s="133" t="s">
        <v>267</v>
      </c>
      <c r="H424" s="209" t="s">
        <v>1</v>
      </c>
      <c r="M424" s="131"/>
    </row>
    <row r="425" spans="2:30" s="12" customFormat="1" x14ac:dyDescent="0.2">
      <c r="B425" s="117"/>
      <c r="D425" s="118" t="s">
        <v>159</v>
      </c>
      <c r="E425" s="119" t="s">
        <v>1</v>
      </c>
      <c r="F425" s="120" t="s">
        <v>1468</v>
      </c>
      <c r="H425" s="214">
        <v>1.41</v>
      </c>
      <c r="M425" s="117"/>
    </row>
    <row r="426" spans="2:30" s="12" customFormat="1" x14ac:dyDescent="0.2">
      <c r="B426" s="117"/>
      <c r="D426" s="118" t="s">
        <v>159</v>
      </c>
      <c r="E426" s="119"/>
      <c r="F426" s="168" t="s">
        <v>1973</v>
      </c>
      <c r="H426" s="214"/>
      <c r="M426" s="117"/>
    </row>
    <row r="427" spans="2:30" s="12" customFormat="1" ht="13.5" customHeight="1" x14ac:dyDescent="0.2">
      <c r="B427" s="117"/>
      <c r="D427" s="118" t="s">
        <v>159</v>
      </c>
      <c r="E427" s="119"/>
      <c r="F427" s="120">
        <v>20</v>
      </c>
      <c r="H427" s="214">
        <v>20</v>
      </c>
      <c r="M427" s="117"/>
    </row>
    <row r="428" spans="2:30" s="13" customFormat="1" x14ac:dyDescent="0.2">
      <c r="B428" s="122"/>
      <c r="D428" s="118" t="s">
        <v>159</v>
      </c>
      <c r="E428" s="123" t="s">
        <v>1</v>
      </c>
      <c r="F428" s="124" t="s">
        <v>191</v>
      </c>
      <c r="H428" s="189">
        <v>50.798000000000002</v>
      </c>
      <c r="I428" s="189"/>
      <c r="M428" s="122"/>
    </row>
    <row r="429" spans="2:30" s="1" customFormat="1" ht="57" customHeight="1" x14ac:dyDescent="0.2">
      <c r="B429" s="108"/>
      <c r="C429" s="109" t="s">
        <v>516</v>
      </c>
      <c r="D429" s="109" t="s">
        <v>153</v>
      </c>
      <c r="E429" s="110" t="s">
        <v>707</v>
      </c>
      <c r="F429" s="178" t="s">
        <v>1836</v>
      </c>
      <c r="G429" s="179" t="s">
        <v>184</v>
      </c>
      <c r="H429" s="138">
        <v>50.8</v>
      </c>
      <c r="I429" s="139"/>
      <c r="J429" s="139"/>
      <c r="K429" s="139"/>
      <c r="L429" s="111"/>
      <c r="M429" s="30"/>
      <c r="AB429" s="116" t="e">
        <f>ROUND(#REF!*H429,3)</f>
        <v>#REF!</v>
      </c>
      <c r="AC429" s="16" t="s">
        <v>203</v>
      </c>
      <c r="AD429" s="114" t="s">
        <v>1597</v>
      </c>
    </row>
    <row r="430" spans="2:30" s="11" customFormat="1" ht="25.9" customHeight="1" x14ac:dyDescent="0.2">
      <c r="B430" s="101"/>
      <c r="D430" s="102" t="s">
        <v>57</v>
      </c>
      <c r="E430" s="103" t="s">
        <v>708</v>
      </c>
      <c r="F430" s="103" t="s">
        <v>709</v>
      </c>
      <c r="K430" s="143"/>
      <c r="M430" s="101"/>
      <c r="AB430" s="105" t="e">
        <f>SUM(AB431:AB436)</f>
        <v>#REF!</v>
      </c>
    </row>
    <row r="431" spans="2:30" s="1" customFormat="1" ht="59.25" customHeight="1" x14ac:dyDescent="0.2">
      <c r="B431" s="108"/>
      <c r="C431" s="109" t="s">
        <v>518</v>
      </c>
      <c r="D431" s="109" t="s">
        <v>153</v>
      </c>
      <c r="E431" s="110" t="s">
        <v>711</v>
      </c>
      <c r="F431" s="170" t="s">
        <v>1960</v>
      </c>
      <c r="G431" s="112" t="s">
        <v>712</v>
      </c>
      <c r="H431" s="193">
        <v>40</v>
      </c>
      <c r="I431" s="139"/>
      <c r="J431" s="139"/>
      <c r="K431" s="139"/>
      <c r="L431" s="111"/>
      <c r="M431" s="30"/>
      <c r="AB431" s="116" t="e">
        <f>ROUND(#REF!*H431,3)</f>
        <v>#REF!</v>
      </c>
      <c r="AC431" s="16" t="s">
        <v>713</v>
      </c>
      <c r="AD431" s="114" t="s">
        <v>1598</v>
      </c>
    </row>
    <row r="432" spans="2:30" s="12" customFormat="1" x14ac:dyDescent="0.2">
      <c r="B432" s="117"/>
      <c r="D432" s="118" t="s">
        <v>159</v>
      </c>
      <c r="E432" s="119" t="s">
        <v>1</v>
      </c>
      <c r="F432" s="120" t="s">
        <v>1599</v>
      </c>
      <c r="H432" s="214">
        <v>40</v>
      </c>
      <c r="I432" s="140"/>
      <c r="J432" s="140"/>
      <c r="K432" s="140"/>
      <c r="M432" s="117"/>
    </row>
    <row r="433" spans="2:30" s="13" customFormat="1" x14ac:dyDescent="0.2">
      <c r="B433" s="122"/>
      <c r="D433" s="118" t="s">
        <v>159</v>
      </c>
      <c r="E433" s="123" t="s">
        <v>1</v>
      </c>
      <c r="F433" s="124" t="s">
        <v>191</v>
      </c>
      <c r="H433" s="189">
        <v>40</v>
      </c>
      <c r="I433" s="145"/>
      <c r="J433" s="145"/>
      <c r="K433" s="145"/>
      <c r="M433" s="122"/>
    </row>
    <row r="434" spans="2:30" s="1" customFormat="1" ht="106.5" customHeight="1" x14ac:dyDescent="0.2">
      <c r="B434" s="108"/>
      <c r="C434" s="109" t="s">
        <v>520</v>
      </c>
      <c r="D434" s="109" t="s">
        <v>153</v>
      </c>
      <c r="E434" s="110" t="s">
        <v>716</v>
      </c>
      <c r="F434" s="178" t="s">
        <v>2075</v>
      </c>
      <c r="G434" s="112" t="s">
        <v>712</v>
      </c>
      <c r="H434" s="193">
        <v>96</v>
      </c>
      <c r="I434" s="139"/>
      <c r="J434" s="139"/>
      <c r="K434" s="139"/>
      <c r="L434" s="111"/>
      <c r="M434" s="30"/>
      <c r="AB434" s="116" t="e">
        <f>ROUND(#REF!*H434,3)</f>
        <v>#REF!</v>
      </c>
      <c r="AC434" s="16" t="s">
        <v>713</v>
      </c>
      <c r="AD434" s="114" t="s">
        <v>1600</v>
      </c>
    </row>
    <row r="435" spans="2:30" s="12" customFormat="1" x14ac:dyDescent="0.2">
      <c r="B435" s="117"/>
      <c r="D435" s="118" t="s">
        <v>159</v>
      </c>
      <c r="E435" s="119" t="s">
        <v>1</v>
      </c>
      <c r="F435" s="120" t="s">
        <v>1601</v>
      </c>
      <c r="H435" s="214">
        <v>96</v>
      </c>
      <c r="M435" s="117"/>
    </row>
    <row r="436" spans="2:30" s="13" customFormat="1" x14ac:dyDescent="0.2">
      <c r="B436" s="122"/>
      <c r="D436" s="118" t="s">
        <v>159</v>
      </c>
      <c r="E436" s="123" t="s">
        <v>1</v>
      </c>
      <c r="F436" s="124" t="s">
        <v>191</v>
      </c>
      <c r="H436" s="189">
        <v>96</v>
      </c>
      <c r="M436" s="122"/>
    </row>
    <row r="437" spans="2:30" s="1" customFormat="1" ht="6.95" customHeight="1" x14ac:dyDescent="0.2">
      <c r="B437" s="42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30"/>
    </row>
  </sheetData>
  <autoFilter ref="C142:L436"/>
  <mergeCells count="14">
    <mergeCell ref="E7:H7"/>
    <mergeCell ref="E11:H11"/>
    <mergeCell ref="E9:H9"/>
    <mergeCell ref="E13:H13"/>
    <mergeCell ref="E22:H22"/>
    <mergeCell ref="E129:H129"/>
    <mergeCell ref="E133:H133"/>
    <mergeCell ref="E131:H131"/>
    <mergeCell ref="E135:H135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showGridLines="0" topLeftCell="A148" zoomScaleNormal="100" workbookViewId="0">
      <selection activeCell="F164" sqref="F164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  <col min="14" max="14" width="15" customWidth="1"/>
    <col min="15" max="15" width="16.33203125" customWidth="1"/>
    <col min="16" max="21" width="9.33203125" customWidth="1"/>
  </cols>
  <sheetData>
    <row r="1" spans="1:13" x14ac:dyDescent="0.2">
      <c r="A1" s="69"/>
    </row>
    <row r="2" spans="1:13" ht="36.950000000000003" customHeight="1" x14ac:dyDescent="0.2">
      <c r="M2" s="343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1442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1602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/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/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/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1442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01.04-02 - časť. 02)	Elektroinštalácie a bleskozvod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721</v>
      </c>
      <c r="E101" s="87"/>
      <c r="F101" s="87"/>
      <c r="G101" s="87"/>
      <c r="H101" s="87"/>
      <c r="I101" s="88"/>
      <c r="J101" s="88"/>
      <c r="K101" s="88"/>
      <c r="M101" s="85"/>
    </row>
    <row r="102" spans="2:13" s="8" customFormat="1" ht="24.95" customHeight="1" x14ac:dyDescent="0.2">
      <c r="B102" s="85"/>
      <c r="D102" s="86" t="s">
        <v>722</v>
      </c>
      <c r="E102" s="87"/>
      <c r="F102" s="87"/>
      <c r="G102" s="87"/>
      <c r="H102" s="87"/>
      <c r="I102" s="88"/>
      <c r="J102" s="88"/>
      <c r="K102" s="88"/>
      <c r="M102" s="85"/>
    </row>
    <row r="103" spans="2:13" s="8" customFormat="1" ht="24.95" customHeight="1" x14ac:dyDescent="0.2">
      <c r="B103" s="85"/>
      <c r="D103" s="86" t="s">
        <v>723</v>
      </c>
      <c r="E103" s="87"/>
      <c r="F103" s="87"/>
      <c r="G103" s="87"/>
      <c r="H103" s="87"/>
      <c r="I103" s="88"/>
      <c r="J103" s="88"/>
      <c r="K103" s="88"/>
      <c r="M103" s="85"/>
    </row>
    <row r="104" spans="2:13" s="8" customFormat="1" ht="24.95" customHeight="1" x14ac:dyDescent="0.2">
      <c r="B104" s="85"/>
      <c r="D104" s="86" t="s">
        <v>724</v>
      </c>
      <c r="E104" s="87"/>
      <c r="F104" s="87"/>
      <c r="G104" s="87"/>
      <c r="H104" s="87"/>
      <c r="I104" s="88"/>
      <c r="J104" s="88"/>
      <c r="K104" s="88"/>
      <c r="M104" s="85"/>
    </row>
    <row r="105" spans="2:13" s="8" customFormat="1" ht="24.95" customHeight="1" x14ac:dyDescent="0.2">
      <c r="B105" s="85"/>
      <c r="D105" s="86" t="s">
        <v>725</v>
      </c>
      <c r="E105" s="87"/>
      <c r="F105" s="87"/>
      <c r="G105" s="87"/>
      <c r="H105" s="87"/>
      <c r="I105" s="88"/>
      <c r="J105" s="88"/>
      <c r="K105" s="88"/>
      <c r="M105" s="85"/>
    </row>
    <row r="106" spans="2:13" s="1" customFormat="1" ht="21.75" customHeight="1" x14ac:dyDescent="0.2">
      <c r="B106" s="30"/>
      <c r="M106" s="30"/>
    </row>
    <row r="107" spans="2:13" s="1" customFormat="1" ht="6.95" customHeight="1" x14ac:dyDescent="0.2">
      <c r="B107" s="30"/>
      <c r="M107" s="30"/>
    </row>
    <row r="108" spans="2:13" s="1" customFormat="1" ht="29.25" customHeight="1" x14ac:dyDescent="0.2">
      <c r="B108" s="30"/>
      <c r="C108" s="84" t="s">
        <v>141</v>
      </c>
      <c r="K108" s="93"/>
      <c r="M108" s="30"/>
    </row>
    <row r="109" spans="2:13" s="1" customFormat="1" ht="18" customHeight="1" x14ac:dyDescent="0.2">
      <c r="B109" s="30"/>
      <c r="M109" s="30"/>
    </row>
    <row r="110" spans="2:13" s="1" customFormat="1" ht="29.25" customHeight="1" x14ac:dyDescent="0.2">
      <c r="B110" s="30"/>
      <c r="C110" s="66" t="s">
        <v>106</v>
      </c>
      <c r="D110" s="67"/>
      <c r="E110" s="67"/>
      <c r="F110" s="67"/>
      <c r="G110" s="67"/>
      <c r="H110" s="67"/>
      <c r="I110" s="67"/>
      <c r="J110" s="67"/>
      <c r="K110" s="68"/>
      <c r="L110" s="67"/>
      <c r="M110" s="30"/>
    </row>
    <row r="111" spans="2:13" s="1" customFormat="1" ht="6.95" customHeight="1" x14ac:dyDescent="0.2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0"/>
    </row>
    <row r="115" spans="2:13" s="1" customFormat="1" ht="6.95" customHeight="1" x14ac:dyDescent="0.2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30"/>
    </row>
    <row r="116" spans="2:13" s="1" customFormat="1" ht="24.95" customHeight="1" x14ac:dyDescent="0.2">
      <c r="B116" s="30"/>
      <c r="C116" s="20" t="s">
        <v>142</v>
      </c>
      <c r="M116" s="30"/>
    </row>
    <row r="117" spans="2:13" s="1" customFormat="1" ht="6.95" customHeight="1" x14ac:dyDescent="0.2">
      <c r="B117" s="30"/>
      <c r="M117" s="30"/>
    </row>
    <row r="118" spans="2:13" s="1" customFormat="1" ht="12" customHeight="1" x14ac:dyDescent="0.2">
      <c r="B118" s="30"/>
      <c r="C118" s="24" t="s">
        <v>7</v>
      </c>
      <c r="M118" s="30"/>
    </row>
    <row r="119" spans="2:13" s="1" customFormat="1" ht="16.5" customHeight="1" x14ac:dyDescent="0.2">
      <c r="B119" s="30"/>
      <c r="E119" s="382" t="str">
        <f>E7</f>
        <v>Rožňava ORPZ, rekonštrukcia a modernizácia objektu</v>
      </c>
      <c r="F119" s="383"/>
      <c r="G119" s="383"/>
      <c r="H119" s="383"/>
      <c r="M119" s="30"/>
    </row>
    <row r="120" spans="2:13" ht="12" customHeight="1" x14ac:dyDescent="0.2">
      <c r="B120" s="19"/>
      <c r="C120" s="24" t="s">
        <v>108</v>
      </c>
      <c r="M120" s="19"/>
    </row>
    <row r="121" spans="2:13" ht="16.5" customHeight="1" x14ac:dyDescent="0.2">
      <c r="B121" s="19"/>
      <c r="E121" s="382" t="s">
        <v>109</v>
      </c>
      <c r="F121" s="353"/>
      <c r="G121" s="353"/>
      <c r="H121" s="353"/>
      <c r="M121" s="19"/>
    </row>
    <row r="122" spans="2:13" ht="12" customHeight="1" x14ac:dyDescent="0.2">
      <c r="B122" s="19"/>
      <c r="C122" s="24" t="s">
        <v>110</v>
      </c>
      <c r="M122" s="19"/>
    </row>
    <row r="123" spans="2:13" s="1" customFormat="1" ht="16.5" customHeight="1" x14ac:dyDescent="0.2">
      <c r="B123" s="30"/>
      <c r="E123" s="384" t="s">
        <v>1442</v>
      </c>
      <c r="F123" s="385"/>
      <c r="G123" s="385"/>
      <c r="H123" s="385"/>
      <c r="M123" s="30"/>
    </row>
    <row r="124" spans="2:13" s="1" customFormat="1" ht="12" customHeight="1" x14ac:dyDescent="0.2">
      <c r="B124" s="30"/>
      <c r="C124" s="24" t="s">
        <v>112</v>
      </c>
      <c r="M124" s="30"/>
    </row>
    <row r="125" spans="2:13" s="1" customFormat="1" ht="16.5" customHeight="1" x14ac:dyDescent="0.2">
      <c r="B125" s="30"/>
      <c r="E125" s="349" t="str">
        <f>E13</f>
        <v>01.04-02 - časť. 02)	Elektroinštalácie a bleskozvod</v>
      </c>
      <c r="F125" s="385"/>
      <c r="G125" s="385"/>
      <c r="H125" s="385"/>
      <c r="M125" s="30"/>
    </row>
    <row r="126" spans="2:13" s="1" customFormat="1" ht="6.95" customHeight="1" x14ac:dyDescent="0.2">
      <c r="B126" s="30"/>
      <c r="M126" s="30"/>
    </row>
    <row r="127" spans="2:13" s="1" customFormat="1" ht="12" customHeight="1" x14ac:dyDescent="0.2">
      <c r="B127" s="30"/>
      <c r="C127" s="24" t="s">
        <v>11</v>
      </c>
      <c r="F127" s="22" t="str">
        <f>F16</f>
        <v>Rožňava ORPZ</v>
      </c>
      <c r="I127" s="24" t="s">
        <v>13</v>
      </c>
      <c r="J127" s="50">
        <f>IF(J16="","",J16)</f>
        <v>44104</v>
      </c>
      <c r="M127" s="30"/>
    </row>
    <row r="128" spans="2:13" s="1" customFormat="1" ht="6.95" customHeight="1" x14ac:dyDescent="0.2">
      <c r="B128" s="30"/>
      <c r="M128" s="30"/>
    </row>
    <row r="129" spans="2:13" s="1" customFormat="1" ht="15.2" customHeight="1" x14ac:dyDescent="0.2">
      <c r="B129" s="30"/>
      <c r="C129" s="24" t="s">
        <v>14</v>
      </c>
      <c r="F129" s="22" t="str">
        <f>E19</f>
        <v>Ministerstvo vnútra Slovenskej republiky</v>
      </c>
      <c r="I129" s="24" t="s">
        <v>21</v>
      </c>
      <c r="J129" s="25" t="str">
        <f>E25</f>
        <v>Aproving s.r.o.</v>
      </c>
      <c r="M129" s="30"/>
    </row>
    <row r="130" spans="2:13" s="1" customFormat="1" ht="15.2" customHeight="1" x14ac:dyDescent="0.2">
      <c r="B130" s="30"/>
      <c r="C130" s="24" t="s">
        <v>19</v>
      </c>
      <c r="F130" s="22" t="str">
        <f>IF(E22="","",E22)</f>
        <v xml:space="preserve"> </v>
      </c>
      <c r="I130" s="24" t="s">
        <v>25</v>
      </c>
      <c r="J130" s="25" t="str">
        <f>E28</f>
        <v xml:space="preserve"> </v>
      </c>
      <c r="M130" s="30"/>
    </row>
    <row r="131" spans="2:13" s="1" customFormat="1" ht="10.35" customHeight="1" x14ac:dyDescent="0.2">
      <c r="B131" s="30"/>
      <c r="M131" s="30"/>
    </row>
    <row r="132" spans="2:13" s="10" customFormat="1" ht="29.25" customHeight="1" x14ac:dyDescent="0.2">
      <c r="B132" s="94"/>
      <c r="C132" s="95" t="s">
        <v>143</v>
      </c>
      <c r="D132" s="96" t="s">
        <v>55</v>
      </c>
      <c r="E132" s="96" t="s">
        <v>51</v>
      </c>
      <c r="F132" s="96" t="s">
        <v>52</v>
      </c>
      <c r="G132" s="96" t="s">
        <v>144</v>
      </c>
      <c r="H132" s="96" t="s">
        <v>145</v>
      </c>
      <c r="I132" s="96" t="s">
        <v>146</v>
      </c>
      <c r="J132" s="96" t="s">
        <v>147</v>
      </c>
      <c r="K132" s="97" t="s">
        <v>120</v>
      </c>
      <c r="L132" s="98"/>
      <c r="M132" s="94"/>
    </row>
    <row r="133" spans="2:13" s="1" customFormat="1" ht="22.9" customHeight="1" x14ac:dyDescent="0.25">
      <c r="B133" s="30"/>
      <c r="C133" s="55" t="s">
        <v>114</v>
      </c>
      <c r="K133" s="142"/>
      <c r="M133" s="30"/>
    </row>
    <row r="134" spans="2:13" s="11" customFormat="1" ht="25.9" customHeight="1" x14ac:dyDescent="0.2">
      <c r="B134" s="101"/>
      <c r="D134" s="102" t="s">
        <v>57</v>
      </c>
      <c r="E134" s="103" t="s">
        <v>726</v>
      </c>
      <c r="F134" s="103" t="s">
        <v>727</v>
      </c>
      <c r="K134" s="143"/>
      <c r="M134" s="101"/>
    </row>
    <row r="135" spans="2:13" s="1" customFormat="1" ht="25.5" customHeight="1" x14ac:dyDescent="0.2">
      <c r="B135" s="108"/>
      <c r="C135" s="109" t="s">
        <v>61</v>
      </c>
      <c r="D135" s="109" t="s">
        <v>153</v>
      </c>
      <c r="E135" s="110" t="s">
        <v>1217</v>
      </c>
      <c r="F135" s="178" t="s">
        <v>1837</v>
      </c>
      <c r="G135" s="112" t="s">
        <v>353</v>
      </c>
      <c r="H135" s="193">
        <v>1</v>
      </c>
      <c r="I135" s="193"/>
      <c r="J135" s="193"/>
      <c r="K135" s="193"/>
      <c r="L135" s="111"/>
      <c r="M135" s="30"/>
    </row>
    <row r="136" spans="2:13" s="1" customFormat="1" ht="28.5" customHeight="1" x14ac:dyDescent="0.2">
      <c r="B136" s="108"/>
      <c r="C136" s="279" t="s">
        <v>64</v>
      </c>
      <c r="D136" s="279" t="s">
        <v>221</v>
      </c>
      <c r="E136" s="280" t="s">
        <v>729</v>
      </c>
      <c r="F136" s="280" t="s">
        <v>2224</v>
      </c>
      <c r="G136" s="282" t="s">
        <v>353</v>
      </c>
      <c r="H136" s="283">
        <v>1</v>
      </c>
      <c r="I136" s="283">
        <v>0</v>
      </c>
      <c r="J136" s="283">
        <v>0</v>
      </c>
      <c r="K136" s="283">
        <v>0</v>
      </c>
      <c r="L136" s="128"/>
      <c r="M136" s="130"/>
    </row>
    <row r="137" spans="2:13" s="1" customFormat="1" ht="18" customHeight="1" x14ac:dyDescent="0.2">
      <c r="B137" s="108"/>
      <c r="C137" s="109" t="s">
        <v>68</v>
      </c>
      <c r="D137" s="109" t="s">
        <v>153</v>
      </c>
      <c r="E137" s="110" t="s">
        <v>1220</v>
      </c>
      <c r="F137" s="190" t="s">
        <v>2375</v>
      </c>
      <c r="G137" s="112" t="s">
        <v>353</v>
      </c>
      <c r="H137" s="193">
        <v>1</v>
      </c>
      <c r="I137" s="193"/>
      <c r="J137" s="193"/>
      <c r="K137" s="193"/>
      <c r="L137" s="111"/>
      <c r="M137" s="30"/>
    </row>
    <row r="138" spans="2:13" s="1" customFormat="1" ht="30" customHeight="1" x14ac:dyDescent="0.2">
      <c r="B138" s="108"/>
      <c r="C138" s="279" t="s">
        <v>158</v>
      </c>
      <c r="D138" s="279" t="s">
        <v>221</v>
      </c>
      <c r="E138" s="280" t="s">
        <v>1222</v>
      </c>
      <c r="F138" s="280" t="s">
        <v>2220</v>
      </c>
      <c r="G138" s="282" t="s">
        <v>353</v>
      </c>
      <c r="H138" s="283">
        <v>1</v>
      </c>
      <c r="I138" s="283">
        <v>0</v>
      </c>
      <c r="J138" s="283">
        <v>0</v>
      </c>
      <c r="K138" s="283">
        <v>0</v>
      </c>
      <c r="L138" s="128"/>
      <c r="M138" s="130"/>
    </row>
    <row r="139" spans="2:13" s="1" customFormat="1" ht="37.5" customHeight="1" x14ac:dyDescent="0.2">
      <c r="B139" s="108"/>
      <c r="C139" s="279" t="s">
        <v>169</v>
      </c>
      <c r="D139" s="279" t="s">
        <v>221</v>
      </c>
      <c r="E139" s="280" t="s">
        <v>1224</v>
      </c>
      <c r="F139" s="280" t="s">
        <v>2221</v>
      </c>
      <c r="G139" s="282" t="s">
        <v>353</v>
      </c>
      <c r="H139" s="283">
        <v>1</v>
      </c>
      <c r="I139" s="283">
        <v>0</v>
      </c>
      <c r="J139" s="283">
        <v>0</v>
      </c>
      <c r="K139" s="283">
        <v>0</v>
      </c>
      <c r="L139" s="128"/>
      <c r="M139" s="130"/>
    </row>
    <row r="140" spans="2:13" s="1" customFormat="1" ht="28.5" customHeight="1" x14ac:dyDescent="0.2">
      <c r="B140" s="108"/>
      <c r="C140" s="279" t="s">
        <v>174</v>
      </c>
      <c r="D140" s="279" t="s">
        <v>221</v>
      </c>
      <c r="E140" s="280" t="s">
        <v>1226</v>
      </c>
      <c r="F140" s="280" t="s">
        <v>2222</v>
      </c>
      <c r="G140" s="282" t="s">
        <v>353</v>
      </c>
      <c r="H140" s="283">
        <v>1</v>
      </c>
      <c r="I140" s="283">
        <v>0</v>
      </c>
      <c r="J140" s="283">
        <v>0</v>
      </c>
      <c r="K140" s="283">
        <v>0</v>
      </c>
      <c r="L140" s="128"/>
      <c r="M140" s="130"/>
    </row>
    <row r="141" spans="2:13" s="1" customFormat="1" ht="20.25" customHeight="1" x14ac:dyDescent="0.2">
      <c r="B141" s="108"/>
      <c r="C141" s="279" t="s">
        <v>178</v>
      </c>
      <c r="D141" s="279" t="s">
        <v>221</v>
      </c>
      <c r="E141" s="280" t="s">
        <v>735</v>
      </c>
      <c r="F141" s="280" t="s">
        <v>2223</v>
      </c>
      <c r="G141" s="282" t="s">
        <v>353</v>
      </c>
      <c r="H141" s="283">
        <v>1</v>
      </c>
      <c r="I141" s="283">
        <v>0</v>
      </c>
      <c r="J141" s="283">
        <v>0</v>
      </c>
      <c r="K141" s="283">
        <v>0</v>
      </c>
      <c r="L141" s="128"/>
      <c r="M141" s="130"/>
    </row>
    <row r="142" spans="2:13" s="11" customFormat="1" ht="25.9" customHeight="1" x14ac:dyDescent="0.2">
      <c r="B142" s="101"/>
      <c r="D142" s="102" t="s">
        <v>57</v>
      </c>
      <c r="E142" s="103" t="s">
        <v>736</v>
      </c>
      <c r="F142" s="103" t="s">
        <v>737</v>
      </c>
      <c r="K142" s="143"/>
      <c r="M142" s="101"/>
    </row>
    <row r="143" spans="2:13" s="1" customFormat="1" ht="30.75" customHeight="1" x14ac:dyDescent="0.2">
      <c r="B143" s="108"/>
      <c r="C143" s="109" t="s">
        <v>186</v>
      </c>
      <c r="D143" s="109" t="s">
        <v>153</v>
      </c>
      <c r="E143" s="110" t="s">
        <v>738</v>
      </c>
      <c r="F143" s="190" t="s">
        <v>2272</v>
      </c>
      <c r="G143" s="112" t="s">
        <v>353</v>
      </c>
      <c r="H143" s="193">
        <v>2</v>
      </c>
      <c r="I143" s="139"/>
      <c r="J143" s="139"/>
      <c r="K143" s="139"/>
      <c r="L143" s="111"/>
      <c r="M143" s="30"/>
    </row>
    <row r="144" spans="2:13" s="1" customFormat="1" ht="16.5" customHeight="1" x14ac:dyDescent="0.2">
      <c r="B144" s="108"/>
      <c r="C144" s="109" t="s">
        <v>180</v>
      </c>
      <c r="D144" s="109" t="s">
        <v>153</v>
      </c>
      <c r="E144" s="110" t="s">
        <v>740</v>
      </c>
      <c r="F144" s="190" t="s">
        <v>2274</v>
      </c>
      <c r="G144" s="112" t="s">
        <v>238</v>
      </c>
      <c r="H144" s="193">
        <v>20</v>
      </c>
      <c r="I144" s="139"/>
      <c r="J144" s="139"/>
      <c r="K144" s="139"/>
      <c r="L144" s="111"/>
      <c r="M144" s="30"/>
    </row>
    <row r="145" spans="2:13" s="1" customFormat="1" ht="19.5" customHeight="1" x14ac:dyDescent="0.2">
      <c r="B145" s="108"/>
      <c r="C145" s="109" t="s">
        <v>182</v>
      </c>
      <c r="D145" s="109" t="s">
        <v>153</v>
      </c>
      <c r="E145" s="110" t="s">
        <v>744</v>
      </c>
      <c r="F145" s="190" t="s">
        <v>2278</v>
      </c>
      <c r="G145" s="112" t="s">
        <v>238</v>
      </c>
      <c r="H145" s="193">
        <v>20</v>
      </c>
      <c r="I145" s="139"/>
      <c r="J145" s="139"/>
      <c r="K145" s="139"/>
      <c r="L145" s="111"/>
      <c r="M145" s="30"/>
    </row>
    <row r="146" spans="2:13" s="11" customFormat="1" ht="25.9" customHeight="1" x14ac:dyDescent="0.2">
      <c r="B146" s="101"/>
      <c r="D146" s="102" t="s">
        <v>57</v>
      </c>
      <c r="E146" s="103" t="s">
        <v>745</v>
      </c>
      <c r="F146" s="103" t="s">
        <v>746</v>
      </c>
      <c r="K146" s="143"/>
      <c r="M146" s="101"/>
    </row>
    <row r="147" spans="2:13" s="1" customFormat="1" ht="33" customHeight="1" x14ac:dyDescent="0.2">
      <c r="B147" s="108"/>
      <c r="C147" s="109" t="s">
        <v>192</v>
      </c>
      <c r="D147" s="109" t="s">
        <v>153</v>
      </c>
      <c r="E147" s="110" t="s">
        <v>747</v>
      </c>
      <c r="F147" s="190" t="s">
        <v>2279</v>
      </c>
      <c r="G147" s="112" t="s">
        <v>353</v>
      </c>
      <c r="H147" s="193">
        <v>5</v>
      </c>
      <c r="I147" s="139"/>
      <c r="J147" s="139"/>
      <c r="K147" s="139"/>
      <c r="L147" s="111"/>
      <c r="M147" s="30"/>
    </row>
    <row r="148" spans="2:13" s="1" customFormat="1" ht="32.25" customHeight="1" x14ac:dyDescent="0.2">
      <c r="B148" s="108"/>
      <c r="C148" s="109" t="s">
        <v>194</v>
      </c>
      <c r="D148" s="109" t="s">
        <v>153</v>
      </c>
      <c r="E148" s="110" t="s">
        <v>749</v>
      </c>
      <c r="F148" s="190" t="s">
        <v>2281</v>
      </c>
      <c r="G148" s="112" t="s">
        <v>353</v>
      </c>
      <c r="H148" s="193">
        <v>20</v>
      </c>
      <c r="I148" s="139"/>
      <c r="J148" s="139"/>
      <c r="K148" s="139"/>
      <c r="L148" s="111"/>
      <c r="M148" s="30"/>
    </row>
    <row r="149" spans="2:13" s="1" customFormat="1" ht="25.5" customHeight="1" x14ac:dyDescent="0.2">
      <c r="B149" s="108"/>
      <c r="C149" s="109" t="s">
        <v>199</v>
      </c>
      <c r="D149" s="109" t="s">
        <v>153</v>
      </c>
      <c r="E149" s="110" t="s">
        <v>751</v>
      </c>
      <c r="F149" s="190" t="s">
        <v>2132</v>
      </c>
      <c r="G149" s="112" t="s">
        <v>353</v>
      </c>
      <c r="H149" s="193">
        <v>14</v>
      </c>
      <c r="I149" s="139"/>
      <c r="J149" s="139"/>
      <c r="K149" s="139"/>
      <c r="L149" s="111"/>
      <c r="M149" s="30"/>
    </row>
    <row r="150" spans="2:13" s="1" customFormat="1" ht="33.75" customHeight="1" x14ac:dyDescent="0.2">
      <c r="B150" s="108"/>
      <c r="C150" s="109" t="s">
        <v>203</v>
      </c>
      <c r="D150" s="109" t="s">
        <v>153</v>
      </c>
      <c r="E150" s="110" t="s">
        <v>756</v>
      </c>
      <c r="F150" s="190" t="s">
        <v>2112</v>
      </c>
      <c r="G150" s="112" t="s">
        <v>353</v>
      </c>
      <c r="H150" s="193">
        <v>9</v>
      </c>
      <c r="I150" s="139"/>
      <c r="J150" s="139"/>
      <c r="K150" s="139"/>
      <c r="L150" s="111"/>
      <c r="M150" s="30"/>
    </row>
    <row r="151" spans="2:13" s="1" customFormat="1" ht="27.75" customHeight="1" x14ac:dyDescent="0.2">
      <c r="B151" s="108"/>
      <c r="C151" s="109" t="s">
        <v>208</v>
      </c>
      <c r="D151" s="109" t="s">
        <v>153</v>
      </c>
      <c r="E151" s="110" t="s">
        <v>1241</v>
      </c>
      <c r="F151" s="190" t="s">
        <v>2155</v>
      </c>
      <c r="G151" s="112" t="s">
        <v>353</v>
      </c>
      <c r="H151" s="193">
        <v>7</v>
      </c>
      <c r="I151" s="139"/>
      <c r="J151" s="139"/>
      <c r="K151" s="139"/>
      <c r="L151" s="111"/>
      <c r="M151" s="30"/>
    </row>
    <row r="152" spans="2:13" s="1" customFormat="1" ht="30.75" customHeight="1" x14ac:dyDescent="0.2">
      <c r="B152" s="108"/>
      <c r="C152" s="109" t="s">
        <v>196</v>
      </c>
      <c r="D152" s="109" t="s">
        <v>153</v>
      </c>
      <c r="E152" s="110" t="s">
        <v>1409</v>
      </c>
      <c r="F152" s="190" t="s">
        <v>2107</v>
      </c>
      <c r="G152" s="112" t="s">
        <v>353</v>
      </c>
      <c r="H152" s="193">
        <v>6</v>
      </c>
      <c r="I152" s="139"/>
      <c r="J152" s="139"/>
      <c r="K152" s="139"/>
      <c r="L152" s="111"/>
      <c r="M152" s="30"/>
    </row>
    <row r="153" spans="2:13" s="1" customFormat="1" ht="28.5" customHeight="1" x14ac:dyDescent="0.2">
      <c r="B153" s="108"/>
      <c r="C153" s="109" t="s">
        <v>201</v>
      </c>
      <c r="D153" s="109" t="s">
        <v>153</v>
      </c>
      <c r="E153" s="110" t="s">
        <v>1603</v>
      </c>
      <c r="F153" s="190" t="s">
        <v>2156</v>
      </c>
      <c r="G153" s="112" t="s">
        <v>353</v>
      </c>
      <c r="H153" s="193">
        <v>8</v>
      </c>
      <c r="I153" s="139"/>
      <c r="J153" s="139"/>
      <c r="K153" s="139"/>
      <c r="L153" s="111"/>
      <c r="M153" s="30"/>
    </row>
    <row r="154" spans="2:13" s="1" customFormat="1" ht="31.5" customHeight="1" x14ac:dyDescent="0.2">
      <c r="B154" s="108"/>
      <c r="C154" s="109" t="s">
        <v>206</v>
      </c>
      <c r="D154" s="109" t="s">
        <v>153</v>
      </c>
      <c r="E154" s="110" t="s">
        <v>1604</v>
      </c>
      <c r="F154" s="190" t="s">
        <v>2135</v>
      </c>
      <c r="G154" s="112" t="s">
        <v>353</v>
      </c>
      <c r="H154" s="193">
        <v>7</v>
      </c>
      <c r="I154" s="139"/>
      <c r="J154" s="139"/>
      <c r="K154" s="139"/>
      <c r="L154" s="111"/>
      <c r="M154" s="30"/>
    </row>
    <row r="155" spans="2:13" s="11" customFormat="1" ht="25.9" customHeight="1" x14ac:dyDescent="0.2">
      <c r="B155" s="101"/>
      <c r="D155" s="102" t="s">
        <v>57</v>
      </c>
      <c r="E155" s="103" t="s">
        <v>759</v>
      </c>
      <c r="F155" s="103" t="s">
        <v>760</v>
      </c>
      <c r="K155" s="143"/>
      <c r="M155" s="101"/>
    </row>
    <row r="156" spans="2:13" s="1" customFormat="1" ht="27" customHeight="1" x14ac:dyDescent="0.2">
      <c r="B156" s="108"/>
      <c r="C156" s="109" t="s">
        <v>211</v>
      </c>
      <c r="D156" s="109" t="s">
        <v>153</v>
      </c>
      <c r="E156" s="110" t="s">
        <v>761</v>
      </c>
      <c r="F156" s="190" t="s">
        <v>2285</v>
      </c>
      <c r="G156" s="112" t="s">
        <v>238</v>
      </c>
      <c r="H156" s="193">
        <v>40</v>
      </c>
      <c r="I156" s="139"/>
      <c r="J156" s="139"/>
      <c r="K156" s="139"/>
      <c r="L156" s="111"/>
      <c r="M156" s="30"/>
    </row>
    <row r="157" spans="2:13" s="1" customFormat="1" ht="26.25" customHeight="1" x14ac:dyDescent="0.2">
      <c r="B157" s="108"/>
      <c r="C157" s="109" t="s">
        <v>3</v>
      </c>
      <c r="D157" s="109" t="s">
        <v>153</v>
      </c>
      <c r="E157" s="110" t="s">
        <v>762</v>
      </c>
      <c r="F157" s="190" t="s">
        <v>2286</v>
      </c>
      <c r="G157" s="112" t="s">
        <v>238</v>
      </c>
      <c r="H157" s="193">
        <v>30</v>
      </c>
      <c r="I157" s="139"/>
      <c r="J157" s="139"/>
      <c r="K157" s="139"/>
      <c r="L157" s="111"/>
      <c r="M157" s="30"/>
    </row>
    <row r="158" spans="2:13" s="1" customFormat="1" ht="23.25" customHeight="1" x14ac:dyDescent="0.2">
      <c r="B158" s="108"/>
      <c r="C158" s="109" t="s">
        <v>215</v>
      </c>
      <c r="D158" s="109" t="s">
        <v>153</v>
      </c>
      <c r="E158" s="110" t="s">
        <v>763</v>
      </c>
      <c r="F158" s="190" t="s">
        <v>2377</v>
      </c>
      <c r="G158" s="112" t="s">
        <v>353</v>
      </c>
      <c r="H158" s="193">
        <v>3</v>
      </c>
      <c r="I158" s="139"/>
      <c r="J158" s="139"/>
      <c r="K158" s="139"/>
      <c r="L158" s="111"/>
      <c r="M158" s="30"/>
    </row>
    <row r="159" spans="2:13" s="1" customFormat="1" ht="26.25" customHeight="1" x14ac:dyDescent="0.2">
      <c r="B159" s="108"/>
      <c r="C159" s="109" t="s">
        <v>217</v>
      </c>
      <c r="D159" s="109" t="s">
        <v>153</v>
      </c>
      <c r="E159" s="110" t="s">
        <v>764</v>
      </c>
      <c r="F159" s="190" t="s">
        <v>2378</v>
      </c>
      <c r="G159" s="112" t="s">
        <v>353</v>
      </c>
      <c r="H159" s="193">
        <v>3</v>
      </c>
      <c r="I159" s="139"/>
      <c r="J159" s="139"/>
      <c r="K159" s="139"/>
      <c r="L159" s="111"/>
      <c r="M159" s="30"/>
    </row>
    <row r="160" spans="2:13" s="1" customFormat="1" ht="24" customHeight="1" x14ac:dyDescent="0.2">
      <c r="B160" s="108"/>
      <c r="C160" s="109" t="s">
        <v>220</v>
      </c>
      <c r="D160" s="109" t="s">
        <v>153</v>
      </c>
      <c r="E160" s="110" t="s">
        <v>765</v>
      </c>
      <c r="F160" s="190" t="s">
        <v>2288</v>
      </c>
      <c r="G160" s="112" t="s">
        <v>353</v>
      </c>
      <c r="H160" s="193">
        <v>3</v>
      </c>
      <c r="I160" s="139"/>
      <c r="J160" s="139"/>
      <c r="K160" s="139"/>
      <c r="L160" s="111"/>
      <c r="M160" s="30"/>
    </row>
    <row r="161" spans="2:13" s="1" customFormat="1" ht="17.25" customHeight="1" x14ac:dyDescent="0.2">
      <c r="B161" s="108"/>
      <c r="C161" s="109" t="s">
        <v>227</v>
      </c>
      <c r="D161" s="109" t="s">
        <v>153</v>
      </c>
      <c r="E161" s="110" t="s">
        <v>769</v>
      </c>
      <c r="F161" s="190" t="s">
        <v>2292</v>
      </c>
      <c r="G161" s="112" t="s">
        <v>353</v>
      </c>
      <c r="H161" s="193">
        <v>16</v>
      </c>
      <c r="I161" s="139"/>
      <c r="J161" s="139"/>
      <c r="K161" s="139"/>
      <c r="L161" s="111"/>
      <c r="M161" s="30"/>
    </row>
    <row r="162" spans="2:13" s="1" customFormat="1" ht="26.25" customHeight="1" x14ac:dyDescent="0.2">
      <c r="B162" s="108"/>
      <c r="C162" s="109" t="s">
        <v>225</v>
      </c>
      <c r="D162" s="109" t="s">
        <v>153</v>
      </c>
      <c r="E162" s="110" t="s">
        <v>1249</v>
      </c>
      <c r="F162" s="190" t="s">
        <v>2137</v>
      </c>
      <c r="G162" s="112" t="s">
        <v>353</v>
      </c>
      <c r="H162" s="193">
        <v>4</v>
      </c>
      <c r="I162" s="139"/>
      <c r="J162" s="139"/>
      <c r="K162" s="139"/>
      <c r="L162" s="111"/>
      <c r="M162" s="30"/>
    </row>
    <row r="163" spans="2:13" s="11" customFormat="1" ht="25.9" customHeight="1" x14ac:dyDescent="0.2">
      <c r="B163" s="101"/>
      <c r="D163" s="102" t="s">
        <v>57</v>
      </c>
      <c r="E163" s="103" t="s">
        <v>770</v>
      </c>
      <c r="F163" s="103" t="s">
        <v>709</v>
      </c>
      <c r="K163" s="143"/>
      <c r="M163" s="101"/>
    </row>
    <row r="164" spans="2:13" s="1" customFormat="1" ht="16.5" customHeight="1" x14ac:dyDescent="0.2">
      <c r="B164" s="108"/>
      <c r="C164" s="109" t="s">
        <v>236</v>
      </c>
      <c r="D164" s="109" t="s">
        <v>153</v>
      </c>
      <c r="E164" s="110" t="s">
        <v>772</v>
      </c>
      <c r="F164" s="111" t="s">
        <v>2418</v>
      </c>
      <c r="G164" s="112" t="s">
        <v>712</v>
      </c>
      <c r="H164" s="193">
        <v>60</v>
      </c>
      <c r="I164" s="139"/>
      <c r="J164" s="139"/>
      <c r="K164" s="139"/>
      <c r="L164" s="111"/>
      <c r="M164" s="30"/>
    </row>
    <row r="165" spans="2:13" s="1" customFormat="1" ht="71.25" customHeight="1" x14ac:dyDescent="0.2">
      <c r="B165" s="108"/>
      <c r="C165" s="109" t="s">
        <v>234</v>
      </c>
      <c r="D165" s="109" t="s">
        <v>153</v>
      </c>
      <c r="E165" s="110" t="s">
        <v>1605</v>
      </c>
      <c r="F165" s="170" t="s">
        <v>1896</v>
      </c>
      <c r="G165" s="112" t="s">
        <v>712</v>
      </c>
      <c r="H165" s="193">
        <v>160</v>
      </c>
      <c r="I165" s="139"/>
      <c r="J165" s="139"/>
      <c r="K165" s="139"/>
      <c r="L165" s="111"/>
      <c r="M165" s="30"/>
    </row>
    <row r="166" spans="2:13" s="1" customFormat="1" ht="6.95" customHeight="1" x14ac:dyDescent="0.2"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30"/>
    </row>
  </sheetData>
  <autoFilter ref="C132:L165"/>
  <mergeCells count="14">
    <mergeCell ref="E7:H7"/>
    <mergeCell ref="E11:H11"/>
    <mergeCell ref="E9:H9"/>
    <mergeCell ref="E13:H13"/>
    <mergeCell ref="E22:H22"/>
    <mergeCell ref="E119:H119"/>
    <mergeCell ref="E123:H123"/>
    <mergeCell ref="E121:H121"/>
    <mergeCell ref="E125:H125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9"/>
  <sheetViews>
    <sheetView showGridLines="0" topLeftCell="A137" workbookViewId="0">
      <selection activeCell="F140" sqref="F140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</cols>
  <sheetData>
    <row r="1" spans="1:13" x14ac:dyDescent="0.2">
      <c r="A1" s="69"/>
    </row>
    <row r="2" spans="1:13" ht="36.950000000000003" customHeight="1" x14ac:dyDescent="0.2">
      <c r="M2" s="343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1442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1606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/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/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/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1442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01.04-03 - časť. 03)	Ústredné kúrenie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132</v>
      </c>
      <c r="E101" s="87"/>
      <c r="F101" s="87"/>
      <c r="G101" s="87"/>
      <c r="H101" s="87"/>
      <c r="I101" s="88"/>
      <c r="J101" s="88"/>
      <c r="K101" s="88"/>
      <c r="M101" s="85"/>
    </row>
    <row r="102" spans="2:13" s="9" customFormat="1" ht="19.899999999999999" customHeight="1" x14ac:dyDescent="0.2">
      <c r="B102" s="89"/>
      <c r="D102" s="90" t="s">
        <v>135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774</v>
      </c>
      <c r="E103" s="91"/>
      <c r="F103" s="91"/>
      <c r="G103" s="91"/>
      <c r="H103" s="91"/>
      <c r="I103" s="92"/>
      <c r="J103" s="92"/>
      <c r="K103" s="92"/>
      <c r="M103" s="89"/>
    </row>
    <row r="104" spans="2:13" s="9" customFormat="1" ht="19.899999999999999" customHeight="1" x14ac:dyDescent="0.2">
      <c r="B104" s="89"/>
      <c r="D104" s="90" t="s">
        <v>776</v>
      </c>
      <c r="E104" s="91"/>
      <c r="F104" s="91"/>
      <c r="G104" s="91"/>
      <c r="H104" s="91"/>
      <c r="I104" s="92"/>
      <c r="J104" s="92"/>
      <c r="K104" s="92"/>
      <c r="M104" s="89"/>
    </row>
    <row r="105" spans="2:13" s="9" customFormat="1" ht="19.899999999999999" customHeight="1" x14ac:dyDescent="0.2">
      <c r="B105" s="89"/>
      <c r="D105" s="90" t="s">
        <v>777</v>
      </c>
      <c r="E105" s="91"/>
      <c r="F105" s="91"/>
      <c r="G105" s="91"/>
      <c r="H105" s="91"/>
      <c r="I105" s="92"/>
      <c r="J105" s="92"/>
      <c r="K105" s="92"/>
      <c r="M105" s="89"/>
    </row>
    <row r="106" spans="2:13" s="9" customFormat="1" ht="19.899999999999999" customHeight="1" x14ac:dyDescent="0.2">
      <c r="B106" s="89"/>
      <c r="D106" s="90" t="s">
        <v>778</v>
      </c>
      <c r="E106" s="91"/>
      <c r="F106" s="91"/>
      <c r="G106" s="91"/>
      <c r="H106" s="91"/>
      <c r="I106" s="92"/>
      <c r="J106" s="92"/>
      <c r="K106" s="92"/>
      <c r="M106" s="89"/>
    </row>
    <row r="107" spans="2:13" s="9" customFormat="1" ht="19.899999999999999" customHeight="1" x14ac:dyDescent="0.2">
      <c r="B107" s="89"/>
      <c r="D107" s="90" t="s">
        <v>779</v>
      </c>
      <c r="E107" s="91"/>
      <c r="F107" s="91"/>
      <c r="G107" s="91"/>
      <c r="H107" s="91"/>
      <c r="I107" s="92"/>
      <c r="J107" s="92"/>
      <c r="K107" s="92"/>
      <c r="M107" s="89"/>
    </row>
    <row r="108" spans="2:13" s="8" customFormat="1" ht="24.95" customHeight="1" x14ac:dyDescent="0.2">
      <c r="B108" s="85"/>
      <c r="D108" s="86" t="s">
        <v>140</v>
      </c>
      <c r="E108" s="87"/>
      <c r="F108" s="87"/>
      <c r="G108" s="87"/>
      <c r="H108" s="87"/>
      <c r="I108" s="88"/>
      <c r="J108" s="88"/>
      <c r="K108" s="88"/>
      <c r="M108" s="85"/>
    </row>
    <row r="109" spans="2:13" s="1" customFormat="1" ht="21.75" customHeight="1" x14ac:dyDescent="0.2">
      <c r="B109" s="30"/>
      <c r="M109" s="30"/>
    </row>
    <row r="110" spans="2:13" s="1" customFormat="1" ht="6.95" customHeight="1" x14ac:dyDescent="0.2">
      <c r="B110" s="30"/>
      <c r="M110" s="30"/>
    </row>
    <row r="111" spans="2:13" s="1" customFormat="1" ht="29.25" customHeight="1" x14ac:dyDescent="0.2">
      <c r="B111" s="30"/>
      <c r="C111" s="84" t="s">
        <v>141</v>
      </c>
      <c r="K111" s="93"/>
      <c r="M111" s="30"/>
    </row>
    <row r="112" spans="2:13" s="1" customFormat="1" ht="18" customHeight="1" x14ac:dyDescent="0.2">
      <c r="B112" s="30"/>
      <c r="M112" s="30"/>
    </row>
    <row r="113" spans="2:13" s="1" customFormat="1" ht="29.25" customHeight="1" x14ac:dyDescent="0.2">
      <c r="B113" s="30"/>
      <c r="C113" s="66" t="s">
        <v>106</v>
      </c>
      <c r="D113" s="67"/>
      <c r="E113" s="67"/>
      <c r="F113" s="67"/>
      <c r="G113" s="67"/>
      <c r="H113" s="67"/>
      <c r="I113" s="67"/>
      <c r="J113" s="67"/>
      <c r="K113" s="68"/>
      <c r="L113" s="67"/>
      <c r="M113" s="30"/>
    </row>
    <row r="114" spans="2:13" s="1" customFormat="1" ht="6.95" customHeight="1" x14ac:dyDescent="0.2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30"/>
    </row>
    <row r="118" spans="2:13" s="1" customFormat="1" ht="6.95" customHeight="1" x14ac:dyDescent="0.2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30"/>
    </row>
    <row r="119" spans="2:13" s="1" customFormat="1" ht="24.95" customHeight="1" x14ac:dyDescent="0.2">
      <c r="B119" s="30"/>
      <c r="C119" s="20" t="s">
        <v>142</v>
      </c>
      <c r="M119" s="30"/>
    </row>
    <row r="120" spans="2:13" s="1" customFormat="1" ht="6.95" customHeight="1" x14ac:dyDescent="0.2">
      <c r="B120" s="30"/>
      <c r="M120" s="30"/>
    </row>
    <row r="121" spans="2:13" s="1" customFormat="1" ht="12" customHeight="1" x14ac:dyDescent="0.2">
      <c r="B121" s="30"/>
      <c r="C121" s="24" t="s">
        <v>7</v>
      </c>
      <c r="M121" s="30"/>
    </row>
    <row r="122" spans="2:13" s="1" customFormat="1" ht="16.5" customHeight="1" x14ac:dyDescent="0.2">
      <c r="B122" s="30"/>
      <c r="E122" s="382" t="str">
        <f>E7</f>
        <v>Rožňava ORPZ, rekonštrukcia a modernizácia objektu</v>
      </c>
      <c r="F122" s="383"/>
      <c r="G122" s="383"/>
      <c r="H122" s="383"/>
      <c r="M122" s="30"/>
    </row>
    <row r="123" spans="2:13" ht="12" customHeight="1" x14ac:dyDescent="0.2">
      <c r="B123" s="19"/>
      <c r="C123" s="24" t="s">
        <v>108</v>
      </c>
      <c r="M123" s="19"/>
    </row>
    <row r="124" spans="2:13" ht="16.5" customHeight="1" x14ac:dyDescent="0.2">
      <c r="B124" s="19"/>
      <c r="E124" s="382" t="s">
        <v>109</v>
      </c>
      <c r="F124" s="353"/>
      <c r="G124" s="353"/>
      <c r="H124" s="353"/>
      <c r="M124" s="19"/>
    </row>
    <row r="125" spans="2:13" ht="12" customHeight="1" x14ac:dyDescent="0.2">
      <c r="B125" s="19"/>
      <c r="C125" s="24" t="s">
        <v>110</v>
      </c>
      <c r="M125" s="19"/>
    </row>
    <row r="126" spans="2:13" s="1" customFormat="1" ht="16.5" customHeight="1" x14ac:dyDescent="0.2">
      <c r="B126" s="30"/>
      <c r="E126" s="384" t="s">
        <v>1442</v>
      </c>
      <c r="F126" s="385"/>
      <c r="G126" s="385"/>
      <c r="H126" s="385"/>
      <c r="M126" s="30"/>
    </row>
    <row r="127" spans="2:13" s="1" customFormat="1" ht="12" customHeight="1" x14ac:dyDescent="0.2">
      <c r="B127" s="30"/>
      <c r="C127" s="24" t="s">
        <v>112</v>
      </c>
      <c r="M127" s="30"/>
    </row>
    <row r="128" spans="2:13" s="1" customFormat="1" ht="16.5" customHeight="1" x14ac:dyDescent="0.2">
      <c r="B128" s="30"/>
      <c r="E128" s="349" t="str">
        <f>E13</f>
        <v>01.04-03 - časť. 03)	Ústredné kúrenie</v>
      </c>
      <c r="F128" s="385"/>
      <c r="G128" s="385"/>
      <c r="H128" s="385"/>
      <c r="M128" s="30"/>
    </row>
    <row r="129" spans="2:13" s="1" customFormat="1" ht="6.95" customHeight="1" x14ac:dyDescent="0.2">
      <c r="B129" s="30"/>
      <c r="M129" s="30"/>
    </row>
    <row r="130" spans="2:13" s="1" customFormat="1" ht="12" customHeight="1" x14ac:dyDescent="0.2">
      <c r="B130" s="30"/>
      <c r="C130" s="24" t="s">
        <v>11</v>
      </c>
      <c r="F130" s="22" t="str">
        <f>F16</f>
        <v>Rožňava ORPZ</v>
      </c>
      <c r="I130" s="24" t="s">
        <v>13</v>
      </c>
      <c r="J130" s="50">
        <f>IF(J16="","",J16)</f>
        <v>44104</v>
      </c>
      <c r="M130" s="30"/>
    </row>
    <row r="131" spans="2:13" s="1" customFormat="1" ht="6.95" customHeight="1" x14ac:dyDescent="0.2">
      <c r="B131" s="30"/>
      <c r="M131" s="30"/>
    </row>
    <row r="132" spans="2:13" s="1" customFormat="1" ht="15.2" customHeight="1" x14ac:dyDescent="0.2">
      <c r="B132" s="30"/>
      <c r="C132" s="24" t="s">
        <v>14</v>
      </c>
      <c r="F132" s="22" t="str">
        <f>E19</f>
        <v>Ministerstvo vnútra Slovenskej republiky</v>
      </c>
      <c r="I132" s="24" t="s">
        <v>21</v>
      </c>
      <c r="J132" s="25" t="str">
        <f>E25</f>
        <v>Aproving s.r.o.</v>
      </c>
      <c r="M132" s="30"/>
    </row>
    <row r="133" spans="2:13" s="1" customFormat="1" ht="15.2" customHeight="1" x14ac:dyDescent="0.2">
      <c r="B133" s="30"/>
      <c r="C133" s="24" t="s">
        <v>19</v>
      </c>
      <c r="F133" s="22" t="str">
        <f>IF(E22="","",E22)</f>
        <v xml:space="preserve"> </v>
      </c>
      <c r="I133" s="24" t="s">
        <v>25</v>
      </c>
      <c r="J133" s="25" t="str">
        <f>E28</f>
        <v xml:space="preserve"> </v>
      </c>
      <c r="M133" s="30"/>
    </row>
    <row r="134" spans="2:13" s="1" customFormat="1" ht="10.35" customHeight="1" x14ac:dyDescent="0.2">
      <c r="B134" s="30"/>
      <c r="M134" s="30"/>
    </row>
    <row r="135" spans="2:13" s="10" customFormat="1" ht="29.25" customHeight="1" x14ac:dyDescent="0.2">
      <c r="B135" s="94"/>
      <c r="C135" s="95" t="s">
        <v>143</v>
      </c>
      <c r="D135" s="96" t="s">
        <v>55</v>
      </c>
      <c r="E135" s="96" t="s">
        <v>51</v>
      </c>
      <c r="F135" s="96" t="s">
        <v>52</v>
      </c>
      <c r="G135" s="96" t="s">
        <v>144</v>
      </c>
      <c r="H135" s="96" t="s">
        <v>145</v>
      </c>
      <c r="I135" s="96" t="s">
        <v>146</v>
      </c>
      <c r="J135" s="96" t="s">
        <v>147</v>
      </c>
      <c r="K135" s="97" t="s">
        <v>120</v>
      </c>
      <c r="L135" s="98"/>
      <c r="M135" s="94"/>
    </row>
    <row r="136" spans="2:13" s="1" customFormat="1" ht="22.9" customHeight="1" x14ac:dyDescent="0.25">
      <c r="B136" s="30"/>
      <c r="C136" s="55" t="s">
        <v>114</v>
      </c>
      <c r="K136" s="99"/>
      <c r="M136" s="30"/>
    </row>
    <row r="137" spans="2:13" s="11" customFormat="1" ht="25.9" customHeight="1" x14ac:dyDescent="0.2">
      <c r="B137" s="101"/>
      <c r="D137" s="102" t="s">
        <v>57</v>
      </c>
      <c r="E137" s="103" t="s">
        <v>477</v>
      </c>
      <c r="F137" s="103" t="s">
        <v>478</v>
      </c>
      <c r="K137" s="143"/>
      <c r="M137" s="101"/>
    </row>
    <row r="138" spans="2:13" s="11" customFormat="1" ht="22.9" customHeight="1" x14ac:dyDescent="0.2">
      <c r="B138" s="101"/>
      <c r="D138" s="102" t="s">
        <v>57</v>
      </c>
      <c r="E138" s="106" t="s">
        <v>533</v>
      </c>
      <c r="F138" s="106" t="s">
        <v>534</v>
      </c>
      <c r="K138" s="141"/>
      <c r="M138" s="101"/>
    </row>
    <row r="139" spans="2:13" s="1" customFormat="1" ht="46.5" customHeight="1" x14ac:dyDescent="0.2">
      <c r="B139" s="108"/>
      <c r="C139" s="109" t="s">
        <v>61</v>
      </c>
      <c r="D139" s="109" t="s">
        <v>153</v>
      </c>
      <c r="E139" s="110" t="s">
        <v>780</v>
      </c>
      <c r="F139" s="178" t="s">
        <v>2498</v>
      </c>
      <c r="G139" s="112" t="s">
        <v>238</v>
      </c>
      <c r="H139" s="193">
        <v>106</v>
      </c>
      <c r="I139" s="139"/>
      <c r="J139" s="139"/>
      <c r="K139" s="139"/>
      <c r="L139" s="111" t="s">
        <v>1</v>
      </c>
      <c r="M139" s="30"/>
    </row>
    <row r="140" spans="2:13" s="1" customFormat="1" ht="30" customHeight="1" x14ac:dyDescent="0.2">
      <c r="B140" s="108"/>
      <c r="C140" s="279" t="s">
        <v>64</v>
      </c>
      <c r="D140" s="279" t="s">
        <v>221</v>
      </c>
      <c r="E140" s="280" t="s">
        <v>781</v>
      </c>
      <c r="F140" s="281" t="s">
        <v>2293</v>
      </c>
      <c r="G140" s="282" t="s">
        <v>238</v>
      </c>
      <c r="H140" s="283">
        <v>34</v>
      </c>
      <c r="I140" s="146"/>
      <c r="J140" s="147"/>
      <c r="K140" s="146"/>
      <c r="L140" s="128" t="s">
        <v>1</v>
      </c>
      <c r="M140" s="130"/>
    </row>
    <row r="141" spans="2:13" s="1" customFormat="1" ht="30" customHeight="1" x14ac:dyDescent="0.2">
      <c r="B141" s="108"/>
      <c r="C141" s="279" t="s">
        <v>68</v>
      </c>
      <c r="D141" s="279" t="s">
        <v>221</v>
      </c>
      <c r="E141" s="280" t="s">
        <v>782</v>
      </c>
      <c r="F141" s="281" t="s">
        <v>2294</v>
      </c>
      <c r="G141" s="282" t="s">
        <v>238</v>
      </c>
      <c r="H141" s="283">
        <v>8</v>
      </c>
      <c r="I141" s="146"/>
      <c r="J141" s="147"/>
      <c r="K141" s="146"/>
      <c r="L141" s="128" t="s">
        <v>1</v>
      </c>
      <c r="M141" s="130"/>
    </row>
    <row r="142" spans="2:13" s="1" customFormat="1" ht="30" customHeight="1" x14ac:dyDescent="0.2">
      <c r="B142" s="108"/>
      <c r="C142" s="279" t="s">
        <v>158</v>
      </c>
      <c r="D142" s="279" t="s">
        <v>221</v>
      </c>
      <c r="E142" s="280" t="s">
        <v>783</v>
      </c>
      <c r="F142" s="281" t="s">
        <v>2295</v>
      </c>
      <c r="G142" s="282" t="s">
        <v>238</v>
      </c>
      <c r="H142" s="283">
        <v>16</v>
      </c>
      <c r="I142" s="146"/>
      <c r="J142" s="147"/>
      <c r="K142" s="146"/>
      <c r="L142" s="128" t="s">
        <v>1</v>
      </c>
      <c r="M142" s="130"/>
    </row>
    <row r="143" spans="2:13" s="1" customFormat="1" ht="30" customHeight="1" x14ac:dyDescent="0.2">
      <c r="B143" s="108"/>
      <c r="C143" s="279" t="s">
        <v>169</v>
      </c>
      <c r="D143" s="279" t="s">
        <v>221</v>
      </c>
      <c r="E143" s="280" t="s">
        <v>784</v>
      </c>
      <c r="F143" s="281" t="s">
        <v>2296</v>
      </c>
      <c r="G143" s="282" t="s">
        <v>238</v>
      </c>
      <c r="H143" s="283">
        <v>32</v>
      </c>
      <c r="I143" s="146"/>
      <c r="J143" s="147"/>
      <c r="K143" s="146"/>
      <c r="L143" s="128" t="s">
        <v>1</v>
      </c>
      <c r="M143" s="130"/>
    </row>
    <row r="144" spans="2:13" s="1" customFormat="1" ht="30" customHeight="1" x14ac:dyDescent="0.2">
      <c r="B144" s="108"/>
      <c r="C144" s="279" t="s">
        <v>174</v>
      </c>
      <c r="D144" s="279" t="s">
        <v>221</v>
      </c>
      <c r="E144" s="280" t="s">
        <v>785</v>
      </c>
      <c r="F144" s="281" t="s">
        <v>2297</v>
      </c>
      <c r="G144" s="282" t="s">
        <v>238</v>
      </c>
      <c r="H144" s="283">
        <v>8</v>
      </c>
      <c r="I144" s="146"/>
      <c r="J144" s="147"/>
      <c r="K144" s="146"/>
      <c r="L144" s="128" t="s">
        <v>1</v>
      </c>
      <c r="M144" s="130"/>
    </row>
    <row r="145" spans="2:13" s="1" customFormat="1" ht="30" customHeight="1" x14ac:dyDescent="0.2">
      <c r="B145" s="108"/>
      <c r="C145" s="279" t="s">
        <v>178</v>
      </c>
      <c r="D145" s="279" t="s">
        <v>221</v>
      </c>
      <c r="E145" s="280" t="s">
        <v>786</v>
      </c>
      <c r="F145" s="281" t="s">
        <v>2298</v>
      </c>
      <c r="G145" s="282" t="s">
        <v>238</v>
      </c>
      <c r="H145" s="283">
        <v>6</v>
      </c>
      <c r="I145" s="146"/>
      <c r="J145" s="147"/>
      <c r="K145" s="146"/>
      <c r="L145" s="128" t="s">
        <v>1</v>
      </c>
      <c r="M145" s="130"/>
    </row>
    <row r="146" spans="2:13" s="1" customFormat="1" ht="30" customHeight="1" x14ac:dyDescent="0.2">
      <c r="B146" s="108"/>
      <c r="C146" s="279" t="s">
        <v>180</v>
      </c>
      <c r="D146" s="279" t="s">
        <v>221</v>
      </c>
      <c r="E146" s="280" t="s">
        <v>787</v>
      </c>
      <c r="F146" s="281" t="s">
        <v>2299</v>
      </c>
      <c r="G146" s="282" t="s">
        <v>238</v>
      </c>
      <c r="H146" s="283">
        <v>2</v>
      </c>
      <c r="I146" s="146"/>
      <c r="J146" s="147"/>
      <c r="K146" s="146"/>
      <c r="L146" s="128" t="s">
        <v>1</v>
      </c>
      <c r="M146" s="130"/>
    </row>
    <row r="147" spans="2:13" s="1" customFormat="1" ht="30" customHeight="1" x14ac:dyDescent="0.2">
      <c r="B147" s="108"/>
      <c r="C147" s="109" t="s">
        <v>182</v>
      </c>
      <c r="D147" s="109" t="s">
        <v>153</v>
      </c>
      <c r="E147" s="110" t="s">
        <v>791</v>
      </c>
      <c r="F147" s="178" t="s">
        <v>792</v>
      </c>
      <c r="G147" s="112" t="s">
        <v>793</v>
      </c>
      <c r="H147" s="193">
        <v>4.9800000000000004</v>
      </c>
      <c r="I147" s="139"/>
      <c r="J147" s="139"/>
      <c r="K147" s="139"/>
      <c r="L147" s="111" t="s">
        <v>1</v>
      </c>
      <c r="M147" s="30"/>
    </row>
    <row r="148" spans="2:13" s="11" customFormat="1" ht="22.9" customHeight="1" x14ac:dyDescent="0.2">
      <c r="B148" s="101"/>
      <c r="D148" s="102" t="s">
        <v>57</v>
      </c>
      <c r="E148" s="106" t="s">
        <v>794</v>
      </c>
      <c r="F148" s="106" t="s">
        <v>795</v>
      </c>
      <c r="K148" s="141"/>
      <c r="M148" s="101"/>
    </row>
    <row r="149" spans="2:13" s="1" customFormat="1" ht="31.5" customHeight="1" x14ac:dyDescent="0.2">
      <c r="B149" s="108"/>
      <c r="C149" s="109" t="s">
        <v>186</v>
      </c>
      <c r="D149" s="109" t="s">
        <v>153</v>
      </c>
      <c r="E149" s="110" t="s">
        <v>796</v>
      </c>
      <c r="F149" s="178" t="s">
        <v>1799</v>
      </c>
      <c r="G149" s="112" t="s">
        <v>797</v>
      </c>
      <c r="H149" s="193">
        <v>1</v>
      </c>
      <c r="I149" s="139"/>
      <c r="J149" s="139"/>
      <c r="K149" s="139"/>
      <c r="L149" s="111" t="s">
        <v>1</v>
      </c>
      <c r="M149" s="30"/>
    </row>
    <row r="150" spans="2:13" s="11" customFormat="1" ht="22.9" customHeight="1" x14ac:dyDescent="0.2">
      <c r="B150" s="101"/>
      <c r="D150" s="102" t="s">
        <v>57</v>
      </c>
      <c r="E150" s="106" t="s">
        <v>823</v>
      </c>
      <c r="F150" s="106" t="s">
        <v>824</v>
      </c>
      <c r="K150" s="141"/>
      <c r="M150" s="101"/>
    </row>
    <row r="151" spans="2:13" s="1" customFormat="1" ht="19.5" customHeight="1" x14ac:dyDescent="0.2">
      <c r="B151" s="108"/>
      <c r="C151" s="109" t="s">
        <v>192</v>
      </c>
      <c r="D151" s="109" t="s">
        <v>153</v>
      </c>
      <c r="E151" s="110" t="s">
        <v>832</v>
      </c>
      <c r="F151" s="178" t="s">
        <v>2441</v>
      </c>
      <c r="G151" s="112" t="s">
        <v>353</v>
      </c>
      <c r="H151" s="193">
        <v>1</v>
      </c>
      <c r="I151" s="139"/>
      <c r="J151" s="139"/>
      <c r="K151" s="139"/>
      <c r="L151" s="111" t="s">
        <v>1</v>
      </c>
      <c r="M151" s="30"/>
    </row>
    <row r="152" spans="2:13" s="1" customFormat="1" ht="35.25" customHeight="1" x14ac:dyDescent="0.2">
      <c r="B152" s="108"/>
      <c r="C152" s="279" t="s">
        <v>194</v>
      </c>
      <c r="D152" s="279" t="s">
        <v>221</v>
      </c>
      <c r="E152" s="280" t="s">
        <v>1607</v>
      </c>
      <c r="F152" s="298" t="s">
        <v>1933</v>
      </c>
      <c r="G152" s="282" t="s">
        <v>353</v>
      </c>
      <c r="H152" s="283">
        <v>1</v>
      </c>
      <c r="I152" s="146"/>
      <c r="J152" s="147"/>
      <c r="K152" s="146"/>
      <c r="L152" s="128" t="s">
        <v>1</v>
      </c>
      <c r="M152" s="130"/>
    </row>
    <row r="153" spans="2:13" s="1" customFormat="1" ht="21" customHeight="1" x14ac:dyDescent="0.2">
      <c r="B153" s="108"/>
      <c r="C153" s="279" t="s">
        <v>196</v>
      </c>
      <c r="D153" s="279" t="s">
        <v>221</v>
      </c>
      <c r="E153" s="280" t="s">
        <v>1608</v>
      </c>
      <c r="F153" s="281" t="s">
        <v>1609</v>
      </c>
      <c r="G153" s="282" t="s">
        <v>353</v>
      </c>
      <c r="H153" s="283">
        <v>1</v>
      </c>
      <c r="I153" s="146"/>
      <c r="J153" s="147"/>
      <c r="K153" s="146"/>
      <c r="L153" s="128" t="s">
        <v>1</v>
      </c>
      <c r="M153" s="130"/>
    </row>
    <row r="154" spans="2:13" s="1" customFormat="1" ht="29.25" customHeight="1" x14ac:dyDescent="0.2">
      <c r="B154" s="108"/>
      <c r="C154" s="109" t="s">
        <v>199</v>
      </c>
      <c r="D154" s="109" t="s">
        <v>153</v>
      </c>
      <c r="E154" s="110" t="s">
        <v>1257</v>
      </c>
      <c r="F154" s="178" t="s">
        <v>2442</v>
      </c>
      <c r="G154" s="112" t="s">
        <v>797</v>
      </c>
      <c r="H154" s="193">
        <v>1</v>
      </c>
      <c r="I154" s="139"/>
      <c r="J154" s="139"/>
      <c r="K154" s="139"/>
      <c r="L154" s="111" t="s">
        <v>1</v>
      </c>
      <c r="M154" s="30"/>
    </row>
    <row r="155" spans="2:13" s="1" customFormat="1" ht="21" customHeight="1" x14ac:dyDescent="0.2">
      <c r="B155" s="108"/>
      <c r="C155" s="279" t="s">
        <v>201</v>
      </c>
      <c r="D155" s="279" t="s">
        <v>221</v>
      </c>
      <c r="E155" s="280" t="s">
        <v>1258</v>
      </c>
      <c r="F155" s="298" t="s">
        <v>2443</v>
      </c>
      <c r="G155" s="282" t="s">
        <v>353</v>
      </c>
      <c r="H155" s="283">
        <v>1</v>
      </c>
      <c r="I155" s="146"/>
      <c r="J155" s="147"/>
      <c r="K155" s="146"/>
      <c r="L155" s="128" t="s">
        <v>1</v>
      </c>
      <c r="M155" s="130"/>
    </row>
    <row r="156" spans="2:13" s="1" customFormat="1" ht="19.5" customHeight="1" x14ac:dyDescent="0.2">
      <c r="B156" s="108"/>
      <c r="C156" s="109" t="s">
        <v>203</v>
      </c>
      <c r="D156" s="109" t="s">
        <v>153</v>
      </c>
      <c r="E156" s="110" t="s">
        <v>1259</v>
      </c>
      <c r="F156" s="178" t="s">
        <v>2444</v>
      </c>
      <c r="G156" s="112" t="s">
        <v>797</v>
      </c>
      <c r="H156" s="193">
        <v>2</v>
      </c>
      <c r="I156" s="139"/>
      <c r="J156" s="139"/>
      <c r="K156" s="139"/>
      <c r="L156" s="111" t="s">
        <v>1</v>
      </c>
      <c r="M156" s="30"/>
    </row>
    <row r="157" spans="2:13" s="1" customFormat="1" ht="30.75" customHeight="1" x14ac:dyDescent="0.2">
      <c r="B157" s="108"/>
      <c r="C157" s="279" t="s">
        <v>206</v>
      </c>
      <c r="D157" s="279" t="s">
        <v>221</v>
      </c>
      <c r="E157" s="280" t="s">
        <v>1260</v>
      </c>
      <c r="F157" s="298" t="s">
        <v>1922</v>
      </c>
      <c r="G157" s="282" t="s">
        <v>353</v>
      </c>
      <c r="H157" s="283">
        <v>1</v>
      </c>
      <c r="I157" s="146"/>
      <c r="J157" s="147"/>
      <c r="K157" s="146"/>
      <c r="L157" s="128" t="s">
        <v>1</v>
      </c>
      <c r="M157" s="130"/>
    </row>
    <row r="158" spans="2:13" s="1" customFormat="1" ht="30.75" customHeight="1" x14ac:dyDescent="0.2">
      <c r="B158" s="108"/>
      <c r="C158" s="279" t="s">
        <v>208</v>
      </c>
      <c r="D158" s="279" t="s">
        <v>221</v>
      </c>
      <c r="E158" s="280" t="s">
        <v>1261</v>
      </c>
      <c r="F158" s="298" t="s">
        <v>1923</v>
      </c>
      <c r="G158" s="282" t="s">
        <v>353</v>
      </c>
      <c r="H158" s="283">
        <v>1</v>
      </c>
      <c r="I158" s="146"/>
      <c r="J158" s="147"/>
      <c r="K158" s="146"/>
      <c r="L158" s="128" t="s">
        <v>1</v>
      </c>
      <c r="M158" s="130"/>
    </row>
    <row r="159" spans="2:13" s="1" customFormat="1" ht="21" customHeight="1" x14ac:dyDescent="0.2">
      <c r="B159" s="108"/>
      <c r="C159" s="109" t="s">
        <v>211</v>
      </c>
      <c r="D159" s="109" t="s">
        <v>153</v>
      </c>
      <c r="E159" s="110" t="s">
        <v>847</v>
      </c>
      <c r="F159" s="111" t="s">
        <v>848</v>
      </c>
      <c r="G159" s="112" t="s">
        <v>793</v>
      </c>
      <c r="H159" s="193"/>
      <c r="I159" s="139">
        <v>0</v>
      </c>
      <c r="J159" s="139">
        <v>1.1000000000000001</v>
      </c>
      <c r="K159" s="139"/>
      <c r="L159" s="111" t="s">
        <v>1</v>
      </c>
      <c r="M159" s="30"/>
    </row>
    <row r="160" spans="2:13" s="11" customFormat="1" ht="22.9" customHeight="1" x14ac:dyDescent="0.2">
      <c r="B160" s="101"/>
      <c r="D160" s="102" t="s">
        <v>57</v>
      </c>
      <c r="E160" s="106" t="s">
        <v>849</v>
      </c>
      <c r="F160" s="106" t="s">
        <v>850</v>
      </c>
      <c r="K160" s="141"/>
      <c r="M160" s="101"/>
    </row>
    <row r="161" spans="2:13" s="1" customFormat="1" ht="50.25" customHeight="1" x14ac:dyDescent="0.2">
      <c r="B161" s="108"/>
      <c r="C161" s="109" t="s">
        <v>3</v>
      </c>
      <c r="D161" s="109" t="s">
        <v>153</v>
      </c>
      <c r="E161" s="110" t="s">
        <v>851</v>
      </c>
      <c r="F161" s="178" t="s">
        <v>2308</v>
      </c>
      <c r="G161" s="112" t="s">
        <v>238</v>
      </c>
      <c r="H161" s="193">
        <v>294</v>
      </c>
      <c r="I161" s="139"/>
      <c r="J161" s="139"/>
      <c r="K161" s="139"/>
      <c r="L161" s="111" t="s">
        <v>1</v>
      </c>
      <c r="M161" s="30"/>
    </row>
    <row r="162" spans="2:13" s="1" customFormat="1" ht="51" customHeight="1" x14ac:dyDescent="0.2">
      <c r="B162" s="108"/>
      <c r="C162" s="109" t="s">
        <v>215</v>
      </c>
      <c r="D162" s="109" t="s">
        <v>153</v>
      </c>
      <c r="E162" s="110" t="s">
        <v>852</v>
      </c>
      <c r="F162" s="178" t="s">
        <v>2309</v>
      </c>
      <c r="G162" s="112" t="s">
        <v>238</v>
      </c>
      <c r="H162" s="193">
        <v>22</v>
      </c>
      <c r="I162" s="139"/>
      <c r="J162" s="139"/>
      <c r="K162" s="139"/>
      <c r="L162" s="111" t="s">
        <v>1</v>
      </c>
      <c r="M162" s="30"/>
    </row>
    <row r="163" spans="2:13" s="1" customFormat="1" ht="51" customHeight="1" x14ac:dyDescent="0.2">
      <c r="B163" s="108"/>
      <c r="C163" s="109" t="s">
        <v>217</v>
      </c>
      <c r="D163" s="109" t="s">
        <v>153</v>
      </c>
      <c r="E163" s="110" t="s">
        <v>853</v>
      </c>
      <c r="F163" s="178" t="s">
        <v>2310</v>
      </c>
      <c r="G163" s="112" t="s">
        <v>238</v>
      </c>
      <c r="H163" s="193">
        <v>34</v>
      </c>
      <c r="I163" s="139"/>
      <c r="J163" s="139"/>
      <c r="K163" s="139"/>
      <c r="L163" s="111" t="s">
        <v>1</v>
      </c>
      <c r="M163" s="30"/>
    </row>
    <row r="164" spans="2:13" s="1" customFormat="1" ht="51" customHeight="1" x14ac:dyDescent="0.2">
      <c r="B164" s="108"/>
      <c r="C164" s="109" t="s">
        <v>220</v>
      </c>
      <c r="D164" s="109" t="s">
        <v>153</v>
      </c>
      <c r="E164" s="110" t="s">
        <v>854</v>
      </c>
      <c r="F164" s="178" t="s">
        <v>2311</v>
      </c>
      <c r="G164" s="112" t="s">
        <v>238</v>
      </c>
      <c r="H164" s="193">
        <v>32</v>
      </c>
      <c r="I164" s="139"/>
      <c r="J164" s="139"/>
      <c r="K164" s="139"/>
      <c r="L164" s="111" t="s">
        <v>1</v>
      </c>
      <c r="M164" s="30"/>
    </row>
    <row r="165" spans="2:13" s="1" customFormat="1" ht="51" customHeight="1" x14ac:dyDescent="0.2">
      <c r="B165" s="108"/>
      <c r="C165" s="109" t="s">
        <v>225</v>
      </c>
      <c r="D165" s="109" t="s">
        <v>153</v>
      </c>
      <c r="E165" s="110" t="s">
        <v>855</v>
      </c>
      <c r="F165" s="178" t="s">
        <v>2312</v>
      </c>
      <c r="G165" s="112" t="s">
        <v>238</v>
      </c>
      <c r="H165" s="193">
        <v>8</v>
      </c>
      <c r="I165" s="139"/>
      <c r="J165" s="139"/>
      <c r="K165" s="139"/>
      <c r="L165" s="111" t="s">
        <v>1</v>
      </c>
      <c r="M165" s="30"/>
    </row>
    <row r="166" spans="2:13" s="1" customFormat="1" ht="50.25" customHeight="1" x14ac:dyDescent="0.2">
      <c r="B166" s="108"/>
      <c r="C166" s="109" t="s">
        <v>227</v>
      </c>
      <c r="D166" s="109" t="s">
        <v>153</v>
      </c>
      <c r="E166" s="110" t="s">
        <v>856</v>
      </c>
      <c r="F166" s="178" t="s">
        <v>2313</v>
      </c>
      <c r="G166" s="112" t="s">
        <v>238</v>
      </c>
      <c r="H166" s="193">
        <v>6</v>
      </c>
      <c r="I166" s="139"/>
      <c r="J166" s="139"/>
      <c r="K166" s="139"/>
      <c r="L166" s="111" t="s">
        <v>1</v>
      </c>
      <c r="M166" s="30"/>
    </row>
    <row r="167" spans="2:13" s="1" customFormat="1" ht="51" customHeight="1" x14ac:dyDescent="0.2">
      <c r="B167" s="108"/>
      <c r="C167" s="109" t="s">
        <v>234</v>
      </c>
      <c r="D167" s="109" t="s">
        <v>153</v>
      </c>
      <c r="E167" s="110" t="s">
        <v>857</v>
      </c>
      <c r="F167" s="178" t="s">
        <v>2314</v>
      </c>
      <c r="G167" s="112" t="s">
        <v>238</v>
      </c>
      <c r="H167" s="193">
        <v>2</v>
      </c>
      <c r="I167" s="139"/>
      <c r="J167" s="139"/>
      <c r="K167" s="139"/>
      <c r="L167" s="111" t="s">
        <v>1</v>
      </c>
      <c r="M167" s="30"/>
    </row>
    <row r="168" spans="2:13" s="1" customFormat="1" ht="28.5" customHeight="1" x14ac:dyDescent="0.2">
      <c r="B168" s="108"/>
      <c r="C168" s="109" t="s">
        <v>236</v>
      </c>
      <c r="D168" s="109" t="s">
        <v>153</v>
      </c>
      <c r="E168" s="110" t="s">
        <v>858</v>
      </c>
      <c r="F168" s="111" t="s">
        <v>859</v>
      </c>
      <c r="G168" s="112" t="s">
        <v>238</v>
      </c>
      <c r="H168" s="193">
        <v>200</v>
      </c>
      <c r="I168" s="139"/>
      <c r="J168" s="139"/>
      <c r="K168" s="139"/>
      <c r="L168" s="111" t="s">
        <v>1</v>
      </c>
      <c r="M168" s="30"/>
    </row>
    <row r="169" spans="2:13" s="1" customFormat="1" ht="35.25" customHeight="1" x14ac:dyDescent="0.2">
      <c r="B169" s="108"/>
      <c r="C169" s="109" t="s">
        <v>243</v>
      </c>
      <c r="D169" s="109" t="s">
        <v>153</v>
      </c>
      <c r="E169" s="110" t="s">
        <v>860</v>
      </c>
      <c r="F169" s="111" t="s">
        <v>861</v>
      </c>
      <c r="G169" s="112" t="s">
        <v>238</v>
      </c>
      <c r="H169" s="193">
        <v>96</v>
      </c>
      <c r="I169" s="139"/>
      <c r="J169" s="139"/>
      <c r="K169" s="139"/>
      <c r="L169" s="111" t="s">
        <v>1</v>
      </c>
      <c r="M169" s="30"/>
    </row>
    <row r="170" spans="2:13" s="1" customFormat="1" ht="44.25" customHeight="1" x14ac:dyDescent="0.2">
      <c r="B170" s="108"/>
      <c r="C170" s="109" t="s">
        <v>246</v>
      </c>
      <c r="D170" s="109" t="s">
        <v>153</v>
      </c>
      <c r="E170" s="110" t="s">
        <v>1610</v>
      </c>
      <c r="F170" s="170" t="s">
        <v>1974</v>
      </c>
      <c r="G170" s="112" t="s">
        <v>238</v>
      </c>
      <c r="H170" s="193">
        <v>1</v>
      </c>
      <c r="I170" s="139"/>
      <c r="J170" s="139"/>
      <c r="K170" s="139"/>
      <c r="L170" s="111" t="s">
        <v>1</v>
      </c>
      <c r="M170" s="30"/>
    </row>
    <row r="171" spans="2:13" s="1" customFormat="1" ht="44.25" customHeight="1" x14ac:dyDescent="0.2">
      <c r="B171" s="108"/>
      <c r="C171" s="109" t="s">
        <v>312</v>
      </c>
      <c r="D171" s="109" t="s">
        <v>153</v>
      </c>
      <c r="E171" s="110" t="s">
        <v>1611</v>
      </c>
      <c r="F171" s="170" t="s">
        <v>1975</v>
      </c>
      <c r="G171" s="112" t="s">
        <v>238</v>
      </c>
      <c r="H171" s="193">
        <v>1</v>
      </c>
      <c r="I171" s="139"/>
      <c r="J171" s="139"/>
      <c r="K171" s="139"/>
      <c r="L171" s="111" t="s">
        <v>1</v>
      </c>
      <c r="M171" s="30"/>
    </row>
    <row r="172" spans="2:13" s="1" customFormat="1" ht="23.25" customHeight="1" x14ac:dyDescent="0.2">
      <c r="B172" s="108"/>
      <c r="C172" s="109" t="s">
        <v>314</v>
      </c>
      <c r="D172" s="109" t="s">
        <v>153</v>
      </c>
      <c r="E172" s="110" t="s">
        <v>869</v>
      </c>
      <c r="F172" s="111" t="s">
        <v>870</v>
      </c>
      <c r="G172" s="112" t="s">
        <v>238</v>
      </c>
      <c r="H172" s="193">
        <v>296</v>
      </c>
      <c r="I172" s="139"/>
      <c r="J172" s="139"/>
      <c r="K172" s="139"/>
      <c r="L172" s="111" t="s">
        <v>1</v>
      </c>
      <c r="M172" s="30"/>
    </row>
    <row r="173" spans="2:13" s="1" customFormat="1" ht="33.75" customHeight="1" x14ac:dyDescent="0.2">
      <c r="B173" s="108"/>
      <c r="C173" s="109" t="s">
        <v>316</v>
      </c>
      <c r="D173" s="109" t="s">
        <v>153</v>
      </c>
      <c r="E173" s="110" t="s">
        <v>875</v>
      </c>
      <c r="F173" s="111" t="s">
        <v>876</v>
      </c>
      <c r="G173" s="112" t="s">
        <v>172</v>
      </c>
      <c r="H173" s="193">
        <v>1.08</v>
      </c>
      <c r="I173" s="139"/>
      <c r="J173" s="139"/>
      <c r="K173" s="139"/>
      <c r="L173" s="111" t="s">
        <v>1</v>
      </c>
      <c r="M173" s="30"/>
    </row>
    <row r="174" spans="2:13" s="1" customFormat="1" ht="33" customHeight="1" x14ac:dyDescent="0.2">
      <c r="B174" s="108"/>
      <c r="C174" s="109" t="s">
        <v>318</v>
      </c>
      <c r="D174" s="109" t="s">
        <v>153</v>
      </c>
      <c r="E174" s="307" t="s">
        <v>1963</v>
      </c>
      <c r="F174" s="170" t="s">
        <v>1964</v>
      </c>
      <c r="G174" s="179" t="s">
        <v>793</v>
      </c>
      <c r="H174" s="182"/>
      <c r="I174" s="182">
        <v>0</v>
      </c>
      <c r="J174" s="182">
        <v>1.5</v>
      </c>
      <c r="K174" s="139"/>
      <c r="L174" s="111" t="s">
        <v>1</v>
      </c>
      <c r="M174" s="30"/>
    </row>
    <row r="175" spans="2:13" s="11" customFormat="1" ht="22.9" customHeight="1" x14ac:dyDescent="0.2">
      <c r="B175" s="101"/>
      <c r="D175" s="102" t="s">
        <v>57</v>
      </c>
      <c r="E175" s="106" t="s">
        <v>879</v>
      </c>
      <c r="F175" s="106" t="s">
        <v>880</v>
      </c>
      <c r="K175" s="141"/>
      <c r="M175" s="101"/>
    </row>
    <row r="176" spans="2:13" s="1" customFormat="1" ht="20.25" customHeight="1" x14ac:dyDescent="0.2">
      <c r="B176" s="108"/>
      <c r="C176" s="109" t="s">
        <v>321</v>
      </c>
      <c r="D176" s="109" t="s">
        <v>153</v>
      </c>
      <c r="E176" s="110" t="s">
        <v>889</v>
      </c>
      <c r="F176" s="111" t="s">
        <v>890</v>
      </c>
      <c r="G176" s="112" t="s">
        <v>353</v>
      </c>
      <c r="H176" s="193">
        <v>56</v>
      </c>
      <c r="I176" s="139"/>
      <c r="J176" s="139"/>
      <c r="K176" s="139"/>
      <c r="L176" s="111" t="s">
        <v>1</v>
      </c>
      <c r="M176" s="30"/>
    </row>
    <row r="177" spans="2:13" s="1" customFormat="1" ht="33" customHeight="1" x14ac:dyDescent="0.2">
      <c r="B177" s="108"/>
      <c r="C177" s="134" t="s">
        <v>323</v>
      </c>
      <c r="D177" s="134" t="s">
        <v>153</v>
      </c>
      <c r="E177" s="135" t="s">
        <v>891</v>
      </c>
      <c r="F177" s="178" t="s">
        <v>2445</v>
      </c>
      <c r="G177" s="179" t="s">
        <v>353</v>
      </c>
      <c r="H177" s="182">
        <v>18</v>
      </c>
      <c r="I177" s="139"/>
      <c r="J177" s="139"/>
      <c r="K177" s="139"/>
      <c r="L177" s="111" t="s">
        <v>1</v>
      </c>
      <c r="M177" s="30"/>
    </row>
    <row r="178" spans="2:13" s="1" customFormat="1" ht="39" customHeight="1" x14ac:dyDescent="0.2">
      <c r="B178" s="108"/>
      <c r="C178" s="296" t="s">
        <v>325</v>
      </c>
      <c r="D178" s="296" t="s">
        <v>221</v>
      </c>
      <c r="E178" s="297" t="s">
        <v>892</v>
      </c>
      <c r="F178" s="298" t="s">
        <v>2387</v>
      </c>
      <c r="G178" s="299" t="s">
        <v>353</v>
      </c>
      <c r="H178" s="300">
        <v>18</v>
      </c>
      <c r="I178" s="146"/>
      <c r="J178" s="147"/>
      <c r="K178" s="146"/>
      <c r="L178" s="128" t="s">
        <v>1</v>
      </c>
      <c r="M178" s="130"/>
    </row>
    <row r="179" spans="2:13" s="1" customFormat="1" ht="20.25" customHeight="1" x14ac:dyDescent="0.2">
      <c r="B179" s="108"/>
      <c r="C179" s="134" t="s">
        <v>327</v>
      </c>
      <c r="D179" s="134" t="s">
        <v>153</v>
      </c>
      <c r="E179" s="135" t="s">
        <v>894</v>
      </c>
      <c r="F179" s="178" t="s">
        <v>2446</v>
      </c>
      <c r="G179" s="179" t="s">
        <v>353</v>
      </c>
      <c r="H179" s="182">
        <v>56</v>
      </c>
      <c r="I179" s="139"/>
      <c r="J179" s="139"/>
      <c r="K179" s="139"/>
      <c r="L179" s="111" t="s">
        <v>1</v>
      </c>
      <c r="M179" s="30"/>
    </row>
    <row r="180" spans="2:13" s="1" customFormat="1" ht="37.5" customHeight="1" x14ac:dyDescent="0.2">
      <c r="B180" s="108"/>
      <c r="C180" s="296" t="s">
        <v>331</v>
      </c>
      <c r="D180" s="296" t="s">
        <v>221</v>
      </c>
      <c r="E180" s="297" t="s">
        <v>895</v>
      </c>
      <c r="F180" s="298" t="s">
        <v>2447</v>
      </c>
      <c r="G180" s="299" t="s">
        <v>353</v>
      </c>
      <c r="H180" s="300">
        <v>56</v>
      </c>
      <c r="I180" s="146"/>
      <c r="J180" s="147"/>
      <c r="K180" s="146"/>
      <c r="L180" s="128" t="s">
        <v>1</v>
      </c>
      <c r="M180" s="130"/>
    </row>
    <row r="181" spans="2:13" s="1" customFormat="1" ht="31.5" customHeight="1" x14ac:dyDescent="0.2">
      <c r="B181" s="108"/>
      <c r="C181" s="134" t="s">
        <v>333</v>
      </c>
      <c r="D181" s="134" t="s">
        <v>153</v>
      </c>
      <c r="E181" s="135" t="s">
        <v>896</v>
      </c>
      <c r="F181" s="178" t="s">
        <v>2448</v>
      </c>
      <c r="G181" s="179" t="s">
        <v>353</v>
      </c>
      <c r="H181" s="182">
        <v>62</v>
      </c>
      <c r="I181" s="139"/>
      <c r="J181" s="139"/>
      <c r="K181" s="139"/>
      <c r="L181" s="111" t="s">
        <v>1</v>
      </c>
      <c r="M181" s="30"/>
    </row>
    <row r="182" spans="2:13" s="1" customFormat="1" ht="33" customHeight="1" x14ac:dyDescent="0.2">
      <c r="B182" s="108"/>
      <c r="C182" s="296" t="s">
        <v>335</v>
      </c>
      <c r="D182" s="296" t="s">
        <v>221</v>
      </c>
      <c r="E182" s="297" t="s">
        <v>897</v>
      </c>
      <c r="F182" s="298" t="s">
        <v>2388</v>
      </c>
      <c r="G182" s="299" t="s">
        <v>353</v>
      </c>
      <c r="H182" s="300">
        <v>21</v>
      </c>
      <c r="I182" s="146"/>
      <c r="J182" s="147"/>
      <c r="K182" s="146"/>
      <c r="L182" s="128" t="s">
        <v>1</v>
      </c>
      <c r="M182" s="130"/>
    </row>
    <row r="183" spans="2:13" s="1" customFormat="1" ht="40.5" customHeight="1" x14ac:dyDescent="0.2">
      <c r="B183" s="108"/>
      <c r="C183" s="296" t="s">
        <v>337</v>
      </c>
      <c r="D183" s="296" t="s">
        <v>221</v>
      </c>
      <c r="E183" s="297" t="s">
        <v>1612</v>
      </c>
      <c r="F183" s="298" t="s">
        <v>2449</v>
      </c>
      <c r="G183" s="299" t="s">
        <v>353</v>
      </c>
      <c r="H183" s="300">
        <v>7</v>
      </c>
      <c r="I183" s="146"/>
      <c r="J183" s="147"/>
      <c r="K183" s="146"/>
      <c r="L183" s="128" t="s">
        <v>1</v>
      </c>
      <c r="M183" s="130"/>
    </row>
    <row r="184" spans="2:13" s="1" customFormat="1" ht="39.75" customHeight="1" x14ac:dyDescent="0.2">
      <c r="B184" s="108"/>
      <c r="C184" s="296" t="s">
        <v>339</v>
      </c>
      <c r="D184" s="296" t="s">
        <v>221</v>
      </c>
      <c r="E184" s="297" t="s">
        <v>898</v>
      </c>
      <c r="F184" s="298" t="s">
        <v>2389</v>
      </c>
      <c r="G184" s="299" t="s">
        <v>353</v>
      </c>
      <c r="H184" s="300">
        <v>28</v>
      </c>
      <c r="I184" s="146"/>
      <c r="J184" s="147"/>
      <c r="K184" s="146"/>
      <c r="L184" s="128" t="s">
        <v>1</v>
      </c>
      <c r="M184" s="130"/>
    </row>
    <row r="185" spans="2:13" s="1" customFormat="1" ht="30" customHeight="1" x14ac:dyDescent="0.2">
      <c r="B185" s="108"/>
      <c r="C185" s="296" t="s">
        <v>341</v>
      </c>
      <c r="D185" s="296" t="s">
        <v>221</v>
      </c>
      <c r="E185" s="297" t="s">
        <v>904</v>
      </c>
      <c r="F185" s="298" t="s">
        <v>2391</v>
      </c>
      <c r="G185" s="299" t="s">
        <v>353</v>
      </c>
      <c r="H185" s="300">
        <v>6</v>
      </c>
      <c r="I185" s="146"/>
      <c r="J185" s="147"/>
      <c r="K185" s="146"/>
      <c r="L185" s="128" t="s">
        <v>1</v>
      </c>
      <c r="M185" s="130"/>
    </row>
    <row r="186" spans="2:13" s="1" customFormat="1" ht="22.5" customHeight="1" x14ac:dyDescent="0.2">
      <c r="B186" s="108"/>
      <c r="C186" s="134" t="s">
        <v>343</v>
      </c>
      <c r="D186" s="134" t="s">
        <v>153</v>
      </c>
      <c r="E186" s="135" t="s">
        <v>905</v>
      </c>
      <c r="F186" s="178" t="s">
        <v>2450</v>
      </c>
      <c r="G186" s="179" t="s">
        <v>353</v>
      </c>
      <c r="H186" s="182">
        <v>4</v>
      </c>
      <c r="I186" s="139"/>
      <c r="J186" s="139"/>
      <c r="K186" s="139"/>
      <c r="L186" s="111" t="s">
        <v>1</v>
      </c>
      <c r="M186" s="30"/>
    </row>
    <row r="187" spans="2:13" s="1" customFormat="1" ht="31.5" customHeight="1" x14ac:dyDescent="0.2">
      <c r="B187" s="108"/>
      <c r="C187" s="296" t="s">
        <v>345</v>
      </c>
      <c r="D187" s="296" t="s">
        <v>221</v>
      </c>
      <c r="E187" s="297" t="s">
        <v>908</v>
      </c>
      <c r="F187" s="298" t="s">
        <v>2321</v>
      </c>
      <c r="G187" s="299" t="s">
        <v>353</v>
      </c>
      <c r="H187" s="300">
        <v>4</v>
      </c>
      <c r="I187" s="146"/>
      <c r="J187" s="147"/>
      <c r="K187" s="146"/>
      <c r="L187" s="128" t="s">
        <v>1</v>
      </c>
      <c r="M187" s="130"/>
    </row>
    <row r="188" spans="2:13" s="1" customFormat="1" ht="19.5" customHeight="1" x14ac:dyDescent="0.2">
      <c r="B188" s="108"/>
      <c r="C188" s="134" t="s">
        <v>348</v>
      </c>
      <c r="D188" s="134" t="s">
        <v>153</v>
      </c>
      <c r="E188" s="135" t="s">
        <v>909</v>
      </c>
      <c r="F188" s="178" t="s">
        <v>2451</v>
      </c>
      <c r="G188" s="179" t="s">
        <v>353</v>
      </c>
      <c r="H188" s="182">
        <v>6</v>
      </c>
      <c r="I188" s="139"/>
      <c r="J188" s="139"/>
      <c r="K188" s="139"/>
      <c r="L188" s="111" t="s">
        <v>1</v>
      </c>
      <c r="M188" s="30"/>
    </row>
    <row r="189" spans="2:13" s="1" customFormat="1" ht="28.5" customHeight="1" x14ac:dyDescent="0.2">
      <c r="B189" s="108"/>
      <c r="C189" s="296" t="s">
        <v>351</v>
      </c>
      <c r="D189" s="296" t="s">
        <v>221</v>
      </c>
      <c r="E189" s="297" t="s">
        <v>911</v>
      </c>
      <c r="F189" s="298" t="s">
        <v>2323</v>
      </c>
      <c r="G189" s="299" t="s">
        <v>353</v>
      </c>
      <c r="H189" s="300">
        <v>6</v>
      </c>
      <c r="I189" s="146"/>
      <c r="J189" s="147"/>
      <c r="K189" s="146"/>
      <c r="L189" s="128" t="s">
        <v>1</v>
      </c>
      <c r="M189" s="130"/>
    </row>
    <row r="190" spans="2:13" s="1" customFormat="1" ht="19.5" customHeight="1" x14ac:dyDescent="0.2">
      <c r="B190" s="108"/>
      <c r="C190" s="134" t="s">
        <v>354</v>
      </c>
      <c r="D190" s="134" t="s">
        <v>153</v>
      </c>
      <c r="E190" s="135" t="s">
        <v>912</v>
      </c>
      <c r="F190" s="178" t="s">
        <v>2452</v>
      </c>
      <c r="G190" s="179" t="s">
        <v>353</v>
      </c>
      <c r="H190" s="182">
        <v>6</v>
      </c>
      <c r="I190" s="139"/>
      <c r="J190" s="139"/>
      <c r="K190" s="139"/>
      <c r="L190" s="111" t="s">
        <v>1</v>
      </c>
      <c r="M190" s="30"/>
    </row>
    <row r="191" spans="2:13" s="1" customFormat="1" ht="30.75" customHeight="1" x14ac:dyDescent="0.2">
      <c r="B191" s="108"/>
      <c r="C191" s="296" t="s">
        <v>357</v>
      </c>
      <c r="D191" s="296" t="s">
        <v>221</v>
      </c>
      <c r="E191" s="297" t="s">
        <v>1265</v>
      </c>
      <c r="F191" s="298" t="s">
        <v>2421</v>
      </c>
      <c r="G191" s="299" t="s">
        <v>353</v>
      </c>
      <c r="H191" s="300">
        <v>4</v>
      </c>
      <c r="I191" s="146"/>
      <c r="J191" s="147"/>
      <c r="K191" s="146"/>
      <c r="L191" s="128" t="s">
        <v>1</v>
      </c>
      <c r="M191" s="130"/>
    </row>
    <row r="192" spans="2:13" s="1" customFormat="1" ht="32.25" customHeight="1" x14ac:dyDescent="0.2">
      <c r="B192" s="108"/>
      <c r="C192" s="296" t="s">
        <v>360</v>
      </c>
      <c r="D192" s="296" t="s">
        <v>221</v>
      </c>
      <c r="E192" s="297" t="s">
        <v>1266</v>
      </c>
      <c r="F192" s="298" t="s">
        <v>2392</v>
      </c>
      <c r="G192" s="299" t="s">
        <v>353</v>
      </c>
      <c r="H192" s="300">
        <v>2</v>
      </c>
      <c r="I192" s="146"/>
      <c r="J192" s="147"/>
      <c r="K192" s="146"/>
      <c r="L192" s="128" t="s">
        <v>1</v>
      </c>
      <c r="M192" s="130"/>
    </row>
    <row r="193" spans="2:13" s="1" customFormat="1" ht="21" customHeight="1" x14ac:dyDescent="0.2">
      <c r="B193" s="108"/>
      <c r="C193" s="134" t="s">
        <v>362</v>
      </c>
      <c r="D193" s="134" t="s">
        <v>153</v>
      </c>
      <c r="E193" s="135" t="s">
        <v>932</v>
      </c>
      <c r="F193" s="178" t="s">
        <v>1813</v>
      </c>
      <c r="G193" s="179" t="s">
        <v>353</v>
      </c>
      <c r="H193" s="182">
        <v>28</v>
      </c>
      <c r="I193" s="139"/>
      <c r="J193" s="139"/>
      <c r="K193" s="139"/>
      <c r="L193" s="111" t="s">
        <v>1</v>
      </c>
      <c r="M193" s="30"/>
    </row>
    <row r="194" spans="2:13" s="1" customFormat="1" ht="34.5" customHeight="1" x14ac:dyDescent="0.2">
      <c r="B194" s="108"/>
      <c r="C194" s="296" t="s">
        <v>365</v>
      </c>
      <c r="D194" s="296" t="s">
        <v>221</v>
      </c>
      <c r="E194" s="297" t="s">
        <v>933</v>
      </c>
      <c r="F194" s="298" t="s">
        <v>1893</v>
      </c>
      <c r="G194" s="299" t="s">
        <v>353</v>
      </c>
      <c r="H194" s="300">
        <v>28</v>
      </c>
      <c r="I194" s="146"/>
      <c r="J194" s="147"/>
      <c r="K194" s="146"/>
      <c r="L194" s="128" t="s">
        <v>1</v>
      </c>
      <c r="M194" s="130"/>
    </row>
    <row r="195" spans="2:13" s="1" customFormat="1" ht="32.25" customHeight="1" x14ac:dyDescent="0.2">
      <c r="B195" s="108"/>
      <c r="C195" s="134" t="s">
        <v>367</v>
      </c>
      <c r="D195" s="134" t="s">
        <v>153</v>
      </c>
      <c r="E195" s="135" t="s">
        <v>1965</v>
      </c>
      <c r="F195" s="178" t="s">
        <v>1966</v>
      </c>
      <c r="G195" s="179" t="s">
        <v>793</v>
      </c>
      <c r="H195" s="182"/>
      <c r="I195" s="139">
        <v>0</v>
      </c>
      <c r="J195" s="182">
        <v>0.3</v>
      </c>
      <c r="K195" s="139"/>
      <c r="L195" s="111" t="s">
        <v>1</v>
      </c>
      <c r="M195" s="30"/>
    </row>
    <row r="196" spans="2:13" s="11" customFormat="1" ht="22.9" customHeight="1" x14ac:dyDescent="0.2">
      <c r="B196" s="101"/>
      <c r="D196" s="102" t="s">
        <v>57</v>
      </c>
      <c r="E196" s="106" t="s">
        <v>937</v>
      </c>
      <c r="F196" s="106" t="s">
        <v>938</v>
      </c>
      <c r="K196" s="141"/>
      <c r="M196" s="101"/>
    </row>
    <row r="197" spans="2:13" s="1" customFormat="1" ht="27" customHeight="1" x14ac:dyDescent="0.2">
      <c r="B197" s="108"/>
      <c r="C197" s="109" t="s">
        <v>371</v>
      </c>
      <c r="D197" s="109" t="s">
        <v>153</v>
      </c>
      <c r="E197" s="110" t="s">
        <v>939</v>
      </c>
      <c r="F197" s="111" t="s">
        <v>940</v>
      </c>
      <c r="G197" s="112" t="s">
        <v>353</v>
      </c>
      <c r="H197" s="193">
        <v>28</v>
      </c>
      <c r="I197" s="139"/>
      <c r="J197" s="139"/>
      <c r="K197" s="139"/>
      <c r="L197" s="111" t="s">
        <v>1</v>
      </c>
      <c r="M197" s="30"/>
    </row>
    <row r="198" spans="2:13" s="1" customFormat="1" ht="28.5" customHeight="1" x14ac:dyDescent="0.2">
      <c r="B198" s="108"/>
      <c r="C198" s="109" t="s">
        <v>375</v>
      </c>
      <c r="D198" s="109" t="s">
        <v>153</v>
      </c>
      <c r="E198" s="110" t="s">
        <v>941</v>
      </c>
      <c r="F198" s="111" t="s">
        <v>942</v>
      </c>
      <c r="G198" s="112" t="s">
        <v>353</v>
      </c>
      <c r="H198" s="193">
        <v>28</v>
      </c>
      <c r="I198" s="139"/>
      <c r="J198" s="139"/>
      <c r="K198" s="139"/>
      <c r="L198" s="111" t="s">
        <v>1</v>
      </c>
      <c r="M198" s="30"/>
    </row>
    <row r="199" spans="2:13" s="1" customFormat="1" ht="42" customHeight="1" x14ac:dyDescent="0.2">
      <c r="B199" s="108"/>
      <c r="C199" s="109" t="s">
        <v>383</v>
      </c>
      <c r="D199" s="109" t="s">
        <v>153</v>
      </c>
      <c r="E199" s="110" t="s">
        <v>943</v>
      </c>
      <c r="F199" s="178" t="s">
        <v>1812</v>
      </c>
      <c r="G199" s="112" t="s">
        <v>353</v>
      </c>
      <c r="H199" s="193">
        <v>28</v>
      </c>
      <c r="I199" s="139"/>
      <c r="J199" s="139"/>
      <c r="K199" s="139"/>
      <c r="L199" s="111" t="s">
        <v>1</v>
      </c>
      <c r="M199" s="30"/>
    </row>
    <row r="200" spans="2:13" s="1" customFormat="1" ht="46.5" customHeight="1" x14ac:dyDescent="0.2">
      <c r="B200" s="108"/>
      <c r="C200" s="109" t="s">
        <v>416</v>
      </c>
      <c r="D200" s="109" t="s">
        <v>153</v>
      </c>
      <c r="E200" s="110" t="s">
        <v>944</v>
      </c>
      <c r="F200" s="178" t="s">
        <v>2422</v>
      </c>
      <c r="G200" s="112" t="s">
        <v>797</v>
      </c>
      <c r="H200" s="193">
        <v>5</v>
      </c>
      <c r="I200" s="139"/>
      <c r="J200" s="139"/>
      <c r="K200" s="139"/>
      <c r="L200" s="111" t="s">
        <v>1</v>
      </c>
      <c r="M200" s="30"/>
    </row>
    <row r="201" spans="2:13" s="1" customFormat="1" ht="27.75" customHeight="1" x14ac:dyDescent="0.2">
      <c r="B201" s="108"/>
      <c r="C201" s="279" t="s">
        <v>418</v>
      </c>
      <c r="D201" s="279" t="s">
        <v>221</v>
      </c>
      <c r="E201" s="280" t="s">
        <v>950</v>
      </c>
      <c r="F201" s="298" t="s">
        <v>2334</v>
      </c>
      <c r="G201" s="282" t="s">
        <v>353</v>
      </c>
      <c r="H201" s="283">
        <v>4</v>
      </c>
      <c r="I201" s="146"/>
      <c r="J201" s="147"/>
      <c r="K201" s="146"/>
      <c r="L201" s="128" t="s">
        <v>1</v>
      </c>
      <c r="M201" s="130"/>
    </row>
    <row r="202" spans="2:13" s="1" customFormat="1" ht="30" customHeight="1" x14ac:dyDescent="0.2">
      <c r="B202" s="108"/>
      <c r="C202" s="279" t="s">
        <v>420</v>
      </c>
      <c r="D202" s="279" t="s">
        <v>221</v>
      </c>
      <c r="E202" s="280" t="s">
        <v>1613</v>
      </c>
      <c r="F202" s="298" t="s">
        <v>2453</v>
      </c>
      <c r="G202" s="282" t="s">
        <v>353</v>
      </c>
      <c r="H202" s="283">
        <v>1</v>
      </c>
      <c r="I202" s="146"/>
      <c r="J202" s="147"/>
      <c r="K202" s="146"/>
      <c r="L202" s="128" t="s">
        <v>1</v>
      </c>
      <c r="M202" s="130"/>
    </row>
    <row r="203" spans="2:13" s="1" customFormat="1" ht="45.75" customHeight="1" x14ac:dyDescent="0.2">
      <c r="B203" s="108"/>
      <c r="C203" s="109" t="s">
        <v>423</v>
      </c>
      <c r="D203" s="109" t="s">
        <v>153</v>
      </c>
      <c r="E203" s="110" t="s">
        <v>953</v>
      </c>
      <c r="F203" s="178" t="s">
        <v>2393</v>
      </c>
      <c r="G203" s="112" t="s">
        <v>797</v>
      </c>
      <c r="H203" s="193">
        <v>16</v>
      </c>
      <c r="I203" s="139"/>
      <c r="J203" s="139"/>
      <c r="K203" s="139"/>
      <c r="L203" s="111" t="s">
        <v>1</v>
      </c>
      <c r="M203" s="30"/>
    </row>
    <row r="204" spans="2:13" s="1" customFormat="1" ht="27.75" customHeight="1" x14ac:dyDescent="0.2">
      <c r="B204" s="108"/>
      <c r="C204" s="279" t="s">
        <v>440</v>
      </c>
      <c r="D204" s="279" t="s">
        <v>221</v>
      </c>
      <c r="E204" s="280" t="s">
        <v>958</v>
      </c>
      <c r="F204" s="298" t="s">
        <v>2341</v>
      </c>
      <c r="G204" s="282" t="s">
        <v>353</v>
      </c>
      <c r="H204" s="283">
        <v>4</v>
      </c>
      <c r="I204" s="146"/>
      <c r="J204" s="147"/>
      <c r="K204" s="146"/>
      <c r="L204" s="128" t="s">
        <v>1</v>
      </c>
      <c r="M204" s="130"/>
    </row>
    <row r="205" spans="2:13" s="1" customFormat="1" ht="27" customHeight="1" x14ac:dyDescent="0.2">
      <c r="B205" s="108"/>
      <c r="C205" s="279" t="s">
        <v>448</v>
      </c>
      <c r="D205" s="279" t="s">
        <v>221</v>
      </c>
      <c r="E205" s="280" t="s">
        <v>960</v>
      </c>
      <c r="F205" s="298" t="s">
        <v>2343</v>
      </c>
      <c r="G205" s="282" t="s">
        <v>353</v>
      </c>
      <c r="H205" s="283">
        <v>4</v>
      </c>
      <c r="I205" s="146"/>
      <c r="J205" s="147"/>
      <c r="K205" s="146"/>
      <c r="L205" s="128" t="s">
        <v>1</v>
      </c>
      <c r="M205" s="130"/>
    </row>
    <row r="206" spans="2:13" s="1" customFormat="1" ht="28.5" customHeight="1" x14ac:dyDescent="0.2">
      <c r="B206" s="108"/>
      <c r="C206" s="279" t="s">
        <v>452</v>
      </c>
      <c r="D206" s="279" t="s">
        <v>221</v>
      </c>
      <c r="E206" s="280" t="s">
        <v>961</v>
      </c>
      <c r="F206" s="298" t="s">
        <v>2344</v>
      </c>
      <c r="G206" s="282" t="s">
        <v>353</v>
      </c>
      <c r="H206" s="283">
        <v>2</v>
      </c>
      <c r="I206" s="146"/>
      <c r="J206" s="147"/>
      <c r="K206" s="146"/>
      <c r="L206" s="128" t="s">
        <v>1</v>
      </c>
      <c r="M206" s="130"/>
    </row>
    <row r="207" spans="2:13" s="1" customFormat="1" ht="29.25" customHeight="1" x14ac:dyDescent="0.2">
      <c r="B207" s="108"/>
      <c r="C207" s="279" t="s">
        <v>455</v>
      </c>
      <c r="D207" s="279" t="s">
        <v>221</v>
      </c>
      <c r="E207" s="280" t="s">
        <v>962</v>
      </c>
      <c r="F207" s="298" t="s">
        <v>2345</v>
      </c>
      <c r="G207" s="282" t="s">
        <v>353</v>
      </c>
      <c r="H207" s="283">
        <v>4</v>
      </c>
      <c r="I207" s="146"/>
      <c r="J207" s="147"/>
      <c r="K207" s="146"/>
      <c r="L207" s="128" t="s">
        <v>1</v>
      </c>
      <c r="M207" s="130"/>
    </row>
    <row r="208" spans="2:13" s="1" customFormat="1" ht="27" customHeight="1" x14ac:dyDescent="0.2">
      <c r="B208" s="108"/>
      <c r="C208" s="279" t="s">
        <v>458</v>
      </c>
      <c r="D208" s="279" t="s">
        <v>221</v>
      </c>
      <c r="E208" s="280" t="s">
        <v>1614</v>
      </c>
      <c r="F208" s="298" t="s">
        <v>2454</v>
      </c>
      <c r="G208" s="282" t="s">
        <v>353</v>
      </c>
      <c r="H208" s="283">
        <v>1</v>
      </c>
      <c r="I208" s="146"/>
      <c r="J208" s="147"/>
      <c r="K208" s="146"/>
      <c r="L208" s="128" t="s">
        <v>1</v>
      </c>
      <c r="M208" s="130"/>
    </row>
    <row r="209" spans="2:13" s="1" customFormat="1" ht="27.75" customHeight="1" x14ac:dyDescent="0.2">
      <c r="B209" s="108"/>
      <c r="C209" s="279" t="s">
        <v>461</v>
      </c>
      <c r="D209" s="279" t="s">
        <v>221</v>
      </c>
      <c r="E209" s="280" t="s">
        <v>969</v>
      </c>
      <c r="F209" s="298" t="s">
        <v>2352</v>
      </c>
      <c r="G209" s="282" t="s">
        <v>353</v>
      </c>
      <c r="H209" s="283">
        <v>1</v>
      </c>
      <c r="I209" s="146"/>
      <c r="J209" s="147"/>
      <c r="K209" s="146"/>
      <c r="L209" s="128" t="s">
        <v>1</v>
      </c>
      <c r="M209" s="130"/>
    </row>
    <row r="210" spans="2:13" s="1" customFormat="1" ht="50.25" customHeight="1" x14ac:dyDescent="0.2">
      <c r="B210" s="108"/>
      <c r="C210" s="109" t="s">
        <v>464</v>
      </c>
      <c r="D210" s="109" t="s">
        <v>153</v>
      </c>
      <c r="E210" s="110" t="s">
        <v>1439</v>
      </c>
      <c r="F210" s="178" t="s">
        <v>2455</v>
      </c>
      <c r="G210" s="112" t="s">
        <v>797</v>
      </c>
      <c r="H210" s="193">
        <v>1</v>
      </c>
      <c r="I210" s="139"/>
      <c r="J210" s="139"/>
      <c r="K210" s="139"/>
      <c r="L210" s="111" t="s">
        <v>1</v>
      </c>
      <c r="M210" s="30"/>
    </row>
    <row r="211" spans="2:13" s="1" customFormat="1" ht="20.25" customHeight="1" x14ac:dyDescent="0.2">
      <c r="B211" s="108"/>
      <c r="C211" s="279" t="s">
        <v>466</v>
      </c>
      <c r="D211" s="279" t="s">
        <v>221</v>
      </c>
      <c r="E211" s="280" t="s">
        <v>1615</v>
      </c>
      <c r="F211" s="281" t="s">
        <v>2456</v>
      </c>
      <c r="G211" s="282" t="s">
        <v>353</v>
      </c>
      <c r="H211" s="283">
        <v>7</v>
      </c>
      <c r="I211" s="146"/>
      <c r="J211" s="147"/>
      <c r="K211" s="146"/>
      <c r="L211" s="128" t="s">
        <v>1</v>
      </c>
      <c r="M211" s="130"/>
    </row>
    <row r="212" spans="2:13" s="1" customFormat="1" ht="29.25" customHeight="1" x14ac:dyDescent="0.2">
      <c r="B212" s="108"/>
      <c r="C212" s="109" t="s">
        <v>470</v>
      </c>
      <c r="D212" s="109" t="s">
        <v>153</v>
      </c>
      <c r="E212" s="110" t="s">
        <v>984</v>
      </c>
      <c r="F212" s="111" t="s">
        <v>985</v>
      </c>
      <c r="G212" s="112" t="s">
        <v>172</v>
      </c>
      <c r="H212" s="193">
        <v>0.28000000000000003</v>
      </c>
      <c r="I212" s="139"/>
      <c r="J212" s="139"/>
      <c r="K212" s="139"/>
      <c r="L212" s="111" t="s">
        <v>1</v>
      </c>
      <c r="M212" s="30"/>
    </row>
    <row r="213" spans="2:13" s="1" customFormat="1" ht="33.75" customHeight="1" x14ac:dyDescent="0.2">
      <c r="B213" s="108"/>
      <c r="C213" s="109" t="s">
        <v>474</v>
      </c>
      <c r="D213" s="109" t="s">
        <v>153</v>
      </c>
      <c r="E213" s="307" t="s">
        <v>1967</v>
      </c>
      <c r="F213" s="170" t="s">
        <v>1968</v>
      </c>
      <c r="G213" s="179" t="s">
        <v>793</v>
      </c>
      <c r="H213" s="182"/>
      <c r="I213" s="182">
        <v>0</v>
      </c>
      <c r="J213" s="182">
        <v>1.65</v>
      </c>
      <c r="K213" s="139"/>
      <c r="L213" s="111" t="s">
        <v>1</v>
      </c>
      <c r="M213" s="30"/>
    </row>
    <row r="214" spans="2:13" s="11" customFormat="1" ht="25.9" customHeight="1" x14ac:dyDescent="0.2">
      <c r="B214" s="101"/>
      <c r="D214" s="102" t="s">
        <v>57</v>
      </c>
      <c r="E214" s="103" t="s">
        <v>708</v>
      </c>
      <c r="F214" s="103" t="s">
        <v>709</v>
      </c>
      <c r="K214" s="143"/>
      <c r="M214" s="101"/>
    </row>
    <row r="215" spans="2:13" s="1" customFormat="1" ht="44.25" customHeight="1" x14ac:dyDescent="0.2">
      <c r="B215" s="108"/>
      <c r="C215" s="109" t="s">
        <v>481</v>
      </c>
      <c r="D215" s="109" t="s">
        <v>153</v>
      </c>
      <c r="E215" s="110" t="s">
        <v>711</v>
      </c>
      <c r="F215" s="170" t="s">
        <v>1889</v>
      </c>
      <c r="G215" s="112" t="s">
        <v>712</v>
      </c>
      <c r="H215" s="193">
        <v>24</v>
      </c>
      <c r="I215" s="139"/>
      <c r="J215" s="139"/>
      <c r="K215" s="139"/>
      <c r="L215" s="111" t="s">
        <v>1</v>
      </c>
      <c r="M215" s="30"/>
    </row>
    <row r="216" spans="2:13" s="1" customFormat="1" ht="31.5" customHeight="1" x14ac:dyDescent="0.2">
      <c r="B216" s="108"/>
      <c r="C216" s="109" t="s">
        <v>483</v>
      </c>
      <c r="D216" s="109" t="s">
        <v>153</v>
      </c>
      <c r="E216" s="110" t="s">
        <v>996</v>
      </c>
      <c r="F216" s="178" t="s">
        <v>1875</v>
      </c>
      <c r="G216" s="112" t="s">
        <v>797</v>
      </c>
      <c r="H216" s="193">
        <v>1</v>
      </c>
      <c r="I216" s="139"/>
      <c r="J216" s="139"/>
      <c r="K216" s="139"/>
      <c r="L216" s="111" t="s">
        <v>1</v>
      </c>
      <c r="M216" s="30"/>
    </row>
    <row r="217" spans="2:13" s="1" customFormat="1" ht="20.25" customHeight="1" x14ac:dyDescent="0.2">
      <c r="B217" s="108"/>
      <c r="C217" s="109" t="s">
        <v>487</v>
      </c>
      <c r="D217" s="109" t="s">
        <v>153</v>
      </c>
      <c r="E217" s="110" t="s">
        <v>1004</v>
      </c>
      <c r="F217" s="178" t="s">
        <v>1005</v>
      </c>
      <c r="G217" s="112" t="s">
        <v>712</v>
      </c>
      <c r="H217" s="193">
        <v>72</v>
      </c>
      <c r="I217" s="139"/>
      <c r="J217" s="139"/>
      <c r="K217" s="139"/>
      <c r="L217" s="111" t="s">
        <v>1</v>
      </c>
      <c r="M217" s="30"/>
    </row>
    <row r="218" spans="2:13" s="1" customFormat="1" ht="57.75" customHeight="1" x14ac:dyDescent="0.2">
      <c r="B218" s="108"/>
      <c r="C218" s="109" t="s">
        <v>489</v>
      </c>
      <c r="D218" s="109" t="s">
        <v>153</v>
      </c>
      <c r="E218" s="110" t="s">
        <v>716</v>
      </c>
      <c r="F218" s="178" t="s">
        <v>2055</v>
      </c>
      <c r="G218" s="112" t="s">
        <v>712</v>
      </c>
      <c r="H218" s="193">
        <v>24</v>
      </c>
      <c r="I218" s="139"/>
      <c r="J218" s="139"/>
      <c r="K218" s="139"/>
      <c r="L218" s="111" t="s">
        <v>1</v>
      </c>
      <c r="M218" s="30"/>
    </row>
    <row r="219" spans="2:13" s="1" customFormat="1" ht="6.95" customHeight="1" x14ac:dyDescent="0.2">
      <c r="B219" s="42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30"/>
    </row>
  </sheetData>
  <autoFilter ref="C135:L218"/>
  <mergeCells count="14">
    <mergeCell ref="E7:H7"/>
    <mergeCell ref="E11:H11"/>
    <mergeCell ref="E9:H9"/>
    <mergeCell ref="E13:H13"/>
    <mergeCell ref="E22:H22"/>
    <mergeCell ref="E122:H122"/>
    <mergeCell ref="E126:H126"/>
    <mergeCell ref="E124:H124"/>
    <mergeCell ref="E128:H128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showGridLines="0" topLeftCell="A113" workbookViewId="0">
      <selection activeCell="T22" sqref="T1:AR1048576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</cols>
  <sheetData>
    <row r="1" spans="1:13" x14ac:dyDescent="0.2">
      <c r="A1" s="69"/>
    </row>
    <row r="2" spans="1:13" ht="36.950000000000003" customHeight="1" x14ac:dyDescent="0.2">
      <c r="M2" s="345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" customHeight="1" x14ac:dyDescent="0.2">
      <c r="B8" s="19"/>
      <c r="D8" s="24" t="s">
        <v>108</v>
      </c>
      <c r="M8" s="19"/>
    </row>
    <row r="9" spans="1:13" s="1" customFormat="1" ht="16.5" customHeight="1" x14ac:dyDescent="0.2">
      <c r="B9" s="30"/>
      <c r="E9" s="382" t="s">
        <v>1616</v>
      </c>
      <c r="F9" s="385"/>
      <c r="G9" s="385"/>
      <c r="H9" s="385"/>
      <c r="M9" s="30"/>
    </row>
    <row r="10" spans="1:13" s="1" customFormat="1" ht="12" customHeight="1" x14ac:dyDescent="0.2">
      <c r="B10" s="30"/>
      <c r="D10" s="24" t="s">
        <v>110</v>
      </c>
      <c r="M10" s="30"/>
    </row>
    <row r="11" spans="1:13" s="1" customFormat="1" ht="36.950000000000003" customHeight="1" x14ac:dyDescent="0.2">
      <c r="B11" s="30"/>
      <c r="E11" s="349" t="s">
        <v>1617</v>
      </c>
      <c r="F11" s="385"/>
      <c r="G11" s="385"/>
      <c r="H11" s="385"/>
      <c r="M11" s="30"/>
    </row>
    <row r="12" spans="1:13" s="1" customFormat="1" x14ac:dyDescent="0.2">
      <c r="B12" s="30"/>
      <c r="M12" s="30"/>
    </row>
    <row r="13" spans="1:13" s="1" customFormat="1" ht="12" customHeight="1" x14ac:dyDescent="0.2">
      <c r="B13" s="30"/>
      <c r="D13" s="24" t="s">
        <v>9</v>
      </c>
      <c r="F13" s="22" t="s">
        <v>1</v>
      </c>
      <c r="I13" s="24" t="s">
        <v>10</v>
      </c>
      <c r="J13" s="22" t="s">
        <v>1</v>
      </c>
      <c r="M13" s="30"/>
    </row>
    <row r="14" spans="1:13" s="1" customFormat="1" ht="12" customHeight="1" x14ac:dyDescent="0.2">
      <c r="B14" s="30"/>
      <c r="D14" s="24" t="s">
        <v>11</v>
      </c>
      <c r="F14" s="22" t="s">
        <v>12</v>
      </c>
      <c r="I14" s="24" t="s">
        <v>13</v>
      </c>
      <c r="J14" s="50">
        <f>'Rekapitulácia stavby'!AN8</f>
        <v>44104</v>
      </c>
      <c r="M14" s="30"/>
    </row>
    <row r="15" spans="1:13" s="1" customFormat="1" ht="10.9" customHeight="1" x14ac:dyDescent="0.2">
      <c r="B15" s="30"/>
      <c r="M15" s="30"/>
    </row>
    <row r="16" spans="1:13" s="1" customFormat="1" ht="12" customHeight="1" x14ac:dyDescent="0.2">
      <c r="B16" s="30"/>
      <c r="D16" s="24" t="s">
        <v>14</v>
      </c>
      <c r="I16" s="24" t="s">
        <v>15</v>
      </c>
      <c r="J16" s="22" t="s">
        <v>16</v>
      </c>
      <c r="M16" s="30"/>
    </row>
    <row r="17" spans="2:13" s="1" customFormat="1" ht="18" customHeight="1" x14ac:dyDescent="0.2">
      <c r="B17" s="30"/>
      <c r="E17" s="22" t="s">
        <v>17</v>
      </c>
      <c r="I17" s="24" t="s">
        <v>18</v>
      </c>
      <c r="J17" s="22"/>
      <c r="M17" s="30"/>
    </row>
    <row r="18" spans="2:13" s="1" customFormat="1" ht="6.95" customHeight="1" x14ac:dyDescent="0.2">
      <c r="B18" s="30"/>
      <c r="M18" s="30"/>
    </row>
    <row r="19" spans="2:13" s="1" customFormat="1" ht="12" customHeight="1" x14ac:dyDescent="0.2">
      <c r="B19" s="30"/>
      <c r="D19" s="24" t="s">
        <v>19</v>
      </c>
      <c r="I19" s="24" t="s">
        <v>15</v>
      </c>
      <c r="J19" s="22" t="str">
        <f>'Rekapitulácia stavby'!AN13</f>
        <v/>
      </c>
      <c r="M19" s="30"/>
    </row>
    <row r="20" spans="2:13" s="1" customFormat="1" ht="18" customHeight="1" x14ac:dyDescent="0.2">
      <c r="B20" s="30"/>
      <c r="E20" s="352" t="str">
        <f>'Rekapitulácia stavby'!E14</f>
        <v xml:space="preserve"> </v>
      </c>
      <c r="F20" s="352"/>
      <c r="G20" s="352"/>
      <c r="H20" s="352"/>
      <c r="I20" s="24" t="s">
        <v>18</v>
      </c>
      <c r="J20" s="22" t="str">
        <f>'Rekapitulácia stavby'!AN14</f>
        <v/>
      </c>
      <c r="M20" s="30"/>
    </row>
    <row r="21" spans="2:13" s="1" customFormat="1" ht="6.95" customHeight="1" x14ac:dyDescent="0.2">
      <c r="B21" s="30"/>
      <c r="M21" s="30"/>
    </row>
    <row r="22" spans="2:13" s="1" customFormat="1" ht="12" customHeight="1" x14ac:dyDescent="0.2">
      <c r="B22" s="30"/>
      <c r="D22" s="24" t="s">
        <v>21</v>
      </c>
      <c r="I22" s="24" t="s">
        <v>15</v>
      </c>
      <c r="J22" s="22" t="s">
        <v>22</v>
      </c>
      <c r="M22" s="30"/>
    </row>
    <row r="23" spans="2:13" s="1" customFormat="1" ht="18" customHeight="1" x14ac:dyDescent="0.2">
      <c r="B23" s="30"/>
      <c r="E23" s="22" t="s">
        <v>23</v>
      </c>
      <c r="I23" s="24" t="s">
        <v>18</v>
      </c>
      <c r="J23" s="22" t="s">
        <v>24</v>
      </c>
      <c r="M23" s="30"/>
    </row>
    <row r="24" spans="2:13" s="1" customFormat="1" ht="6.95" customHeight="1" x14ac:dyDescent="0.2">
      <c r="B24" s="30"/>
      <c r="M24" s="30"/>
    </row>
    <row r="25" spans="2:13" s="1" customFormat="1" ht="12" customHeight="1" x14ac:dyDescent="0.2">
      <c r="B25" s="30"/>
      <c r="D25" s="24" t="s">
        <v>25</v>
      </c>
      <c r="I25" s="24" t="s">
        <v>15</v>
      </c>
      <c r="J25" s="22" t="str">
        <f>IF('Rekapitulácia stavby'!AN19="","",'Rekapitulácia stavby'!AN19)</f>
        <v/>
      </c>
      <c r="M25" s="30"/>
    </row>
    <row r="26" spans="2:13" s="1" customFormat="1" ht="18" customHeight="1" x14ac:dyDescent="0.2">
      <c r="B26" s="30"/>
      <c r="E26" s="22" t="str">
        <f>IF('Rekapitulácia stavby'!E20="","",'Rekapitulácia stavby'!E20)</f>
        <v xml:space="preserve"> </v>
      </c>
      <c r="I26" s="24" t="s">
        <v>18</v>
      </c>
      <c r="J26" s="22" t="str">
        <f>IF('Rekapitulácia stavby'!AN20="","",'Rekapitulácia stavby'!AN20)</f>
        <v/>
      </c>
      <c r="M26" s="30"/>
    </row>
    <row r="27" spans="2:13" s="1" customFormat="1" ht="6.95" customHeight="1" x14ac:dyDescent="0.2">
      <c r="B27" s="30"/>
      <c r="M27" s="30"/>
    </row>
    <row r="28" spans="2:13" s="1" customFormat="1" ht="12" customHeight="1" x14ac:dyDescent="0.2">
      <c r="B28" s="30"/>
      <c r="D28" s="24" t="s">
        <v>26</v>
      </c>
      <c r="M28" s="30"/>
    </row>
    <row r="29" spans="2:13" s="7" customFormat="1" ht="16.5" customHeight="1" x14ac:dyDescent="0.2">
      <c r="B29" s="71"/>
      <c r="E29" s="355" t="s">
        <v>1</v>
      </c>
      <c r="F29" s="355"/>
      <c r="G29" s="355"/>
      <c r="H29" s="355"/>
      <c r="M29" s="71"/>
    </row>
    <row r="30" spans="2:13" s="1" customFormat="1" ht="6.95" customHeight="1" x14ac:dyDescent="0.2">
      <c r="B30" s="30"/>
      <c r="M30" s="30"/>
    </row>
    <row r="31" spans="2:13" s="1" customFormat="1" ht="6.95" customHeight="1" x14ac:dyDescent="0.2">
      <c r="B31" s="30"/>
      <c r="D31" s="51"/>
      <c r="E31" s="51"/>
      <c r="F31" s="51"/>
      <c r="G31" s="51"/>
      <c r="H31" s="51"/>
      <c r="I31" s="51"/>
      <c r="J31" s="51"/>
      <c r="K31" s="51"/>
      <c r="L31" s="51"/>
      <c r="M31" s="30"/>
    </row>
    <row r="32" spans="2:13" s="1" customFormat="1" ht="14.45" customHeight="1" x14ac:dyDescent="0.2">
      <c r="B32" s="30"/>
      <c r="D32" s="22" t="s">
        <v>114</v>
      </c>
      <c r="K32" s="28"/>
      <c r="M32" s="30"/>
    </row>
    <row r="33" spans="2:13" s="1" customFormat="1" ht="12.75" x14ac:dyDescent="0.2">
      <c r="B33" s="30"/>
      <c r="E33" s="24" t="s">
        <v>28</v>
      </c>
      <c r="K33" s="72"/>
      <c r="M33" s="30"/>
    </row>
    <row r="34" spans="2:13" s="1" customFormat="1" ht="12.75" x14ac:dyDescent="0.2">
      <c r="B34" s="30"/>
      <c r="E34" s="24" t="s">
        <v>29</v>
      </c>
      <c r="K34" s="72"/>
      <c r="M34" s="30"/>
    </row>
    <row r="35" spans="2:13" s="1" customFormat="1" ht="14.45" customHeight="1" x14ac:dyDescent="0.2">
      <c r="B35" s="30"/>
      <c r="D35" s="27" t="s">
        <v>115</v>
      </c>
      <c r="K35" s="28"/>
      <c r="M35" s="30"/>
    </row>
    <row r="36" spans="2:13" s="1" customFormat="1" ht="25.35" customHeight="1" x14ac:dyDescent="0.2">
      <c r="B36" s="30"/>
      <c r="D36" s="73" t="s">
        <v>31</v>
      </c>
      <c r="K36" s="57"/>
      <c r="M36" s="30"/>
    </row>
    <row r="37" spans="2:13" s="1" customFormat="1" ht="6.95" customHeight="1" x14ac:dyDescent="0.2">
      <c r="B37" s="30"/>
      <c r="D37" s="51"/>
      <c r="E37" s="51"/>
      <c r="F37" s="51"/>
      <c r="G37" s="51"/>
      <c r="H37" s="51"/>
      <c r="I37" s="51"/>
      <c r="J37" s="51"/>
      <c r="K37" s="51"/>
      <c r="L37" s="51"/>
      <c r="M37" s="30"/>
    </row>
    <row r="38" spans="2:13" s="1" customFormat="1" ht="14.45" customHeight="1" x14ac:dyDescent="0.2">
      <c r="B38" s="30"/>
      <c r="F38" s="33" t="s">
        <v>33</v>
      </c>
      <c r="I38" s="33" t="s">
        <v>32</v>
      </c>
      <c r="K38" s="33" t="s">
        <v>34</v>
      </c>
      <c r="M38" s="30"/>
    </row>
    <row r="39" spans="2:13" s="1" customFormat="1" ht="14.45" customHeight="1" x14ac:dyDescent="0.2">
      <c r="B39" s="30"/>
      <c r="D39" s="70" t="s">
        <v>35</v>
      </c>
      <c r="E39" s="24" t="s">
        <v>36</v>
      </c>
      <c r="F39" s="72"/>
      <c r="I39" s="74">
        <v>0.2</v>
      </c>
      <c r="K39" s="72"/>
      <c r="M39" s="30"/>
    </row>
    <row r="40" spans="2:13" s="1" customFormat="1" ht="14.45" customHeight="1" x14ac:dyDescent="0.2">
      <c r="B40" s="30"/>
      <c r="E40" s="24" t="s">
        <v>37</v>
      </c>
      <c r="F40" s="72"/>
      <c r="I40" s="74">
        <v>0.2</v>
      </c>
      <c r="K40" s="72"/>
      <c r="M40" s="30"/>
    </row>
    <row r="41" spans="2:13" s="1" customFormat="1" ht="14.45" hidden="1" customHeight="1" x14ac:dyDescent="0.2">
      <c r="B41" s="30"/>
      <c r="E41" s="24" t="s">
        <v>38</v>
      </c>
      <c r="F41" s="72" t="e">
        <f>ROUND((SUM(#REF!) + SUM(#REF!)),  2)</f>
        <v>#REF!</v>
      </c>
      <c r="I41" s="74">
        <v>0.2</v>
      </c>
      <c r="K41" s="72"/>
      <c r="M41" s="30"/>
    </row>
    <row r="42" spans="2:13" s="1" customFormat="1" ht="14.45" hidden="1" customHeight="1" x14ac:dyDescent="0.2">
      <c r="B42" s="30"/>
      <c r="E42" s="24" t="s">
        <v>39</v>
      </c>
      <c r="F42" s="72" t="e">
        <f>ROUND((SUM(#REF!) + SUM(#REF!)),  2)</f>
        <v>#REF!</v>
      </c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40</v>
      </c>
      <c r="F43" s="72" t="e">
        <f>ROUND((SUM(#REF!) + SUM(#REF!)),  2)</f>
        <v>#REF!</v>
      </c>
      <c r="I43" s="74">
        <v>0</v>
      </c>
      <c r="K43" s="72"/>
      <c r="M43" s="30"/>
    </row>
    <row r="44" spans="2:13" s="1" customFormat="1" ht="6.95" customHeight="1" x14ac:dyDescent="0.2">
      <c r="B44" s="30"/>
      <c r="M44" s="30"/>
    </row>
    <row r="45" spans="2:13" s="1" customFormat="1" ht="25.35" customHeight="1" x14ac:dyDescent="0.2">
      <c r="B45" s="30"/>
      <c r="C45" s="67"/>
      <c r="D45" s="75" t="s">
        <v>41</v>
      </c>
      <c r="E45" s="52"/>
      <c r="F45" s="52"/>
      <c r="G45" s="76" t="s">
        <v>42</v>
      </c>
      <c r="H45" s="77" t="s">
        <v>43</v>
      </c>
      <c r="I45" s="52"/>
      <c r="J45" s="52"/>
      <c r="K45" s="78"/>
      <c r="L45" s="79"/>
      <c r="M45" s="30"/>
    </row>
    <row r="46" spans="2:13" s="1" customFormat="1" ht="14.45" customHeight="1" x14ac:dyDescent="0.2">
      <c r="B46" s="30"/>
      <c r="M46" s="30"/>
    </row>
    <row r="47" spans="2:13" ht="14.45" customHeight="1" x14ac:dyDescent="0.2">
      <c r="B47" s="19"/>
      <c r="M47" s="19"/>
    </row>
    <row r="48" spans="2:13" ht="14.45" customHeight="1" x14ac:dyDescent="0.2">
      <c r="B48" s="19"/>
      <c r="M48" s="19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s="1" customFormat="1" ht="16.5" customHeight="1" x14ac:dyDescent="0.2">
      <c r="B87" s="30"/>
      <c r="E87" s="382" t="s">
        <v>1616</v>
      </c>
      <c r="F87" s="385"/>
      <c r="G87" s="385"/>
      <c r="H87" s="385"/>
      <c r="M87" s="30"/>
    </row>
    <row r="88" spans="2:13" s="1" customFormat="1" ht="12" customHeight="1" x14ac:dyDescent="0.2">
      <c r="B88" s="30"/>
      <c r="C88" s="24" t="s">
        <v>110</v>
      </c>
      <c r="M88" s="30"/>
    </row>
    <row r="89" spans="2:13" s="1" customFormat="1" ht="16.5" customHeight="1" x14ac:dyDescent="0.2">
      <c r="B89" s="30"/>
      <c r="E89" s="349" t="str">
        <f>E11</f>
        <v>02.01 - SO-02.01 Architektúra</v>
      </c>
      <c r="F89" s="385"/>
      <c r="G89" s="385"/>
      <c r="H89" s="385"/>
      <c r="M89" s="30"/>
    </row>
    <row r="90" spans="2:13" s="1" customFormat="1" ht="6.95" customHeight="1" x14ac:dyDescent="0.2">
      <c r="B90" s="30"/>
      <c r="M90" s="30"/>
    </row>
    <row r="91" spans="2:13" s="1" customFormat="1" ht="12" customHeight="1" x14ac:dyDescent="0.2">
      <c r="B91" s="30"/>
      <c r="C91" s="24" t="s">
        <v>11</v>
      </c>
      <c r="F91" s="22" t="str">
        <f>F14</f>
        <v>Rožňava ORPZ</v>
      </c>
      <c r="I91" s="24" t="s">
        <v>13</v>
      </c>
      <c r="J91" s="50">
        <f>IF(J14="","",J14)</f>
        <v>44104</v>
      </c>
      <c r="M91" s="30"/>
    </row>
    <row r="92" spans="2:13" s="1" customFormat="1" ht="6.95" customHeight="1" x14ac:dyDescent="0.2">
      <c r="B92" s="30"/>
      <c r="M92" s="30"/>
    </row>
    <row r="93" spans="2:13" s="1" customFormat="1" ht="15.2" customHeight="1" x14ac:dyDescent="0.2">
      <c r="B93" s="30"/>
      <c r="C93" s="24" t="s">
        <v>14</v>
      </c>
      <c r="F93" s="22" t="str">
        <f>E17</f>
        <v>Ministerstvo vnútra Slovenskej republiky</v>
      </c>
      <c r="I93" s="24" t="s">
        <v>21</v>
      </c>
      <c r="J93" s="25" t="str">
        <f>E23</f>
        <v>Aproving s.r.o.</v>
      </c>
      <c r="M93" s="30"/>
    </row>
    <row r="94" spans="2:13" s="1" customFormat="1" ht="15.2" customHeight="1" x14ac:dyDescent="0.2">
      <c r="B94" s="30"/>
      <c r="C94" s="24" t="s">
        <v>19</v>
      </c>
      <c r="F94" s="22" t="str">
        <f>IF(E20="","",E20)</f>
        <v xml:space="preserve"> </v>
      </c>
      <c r="I94" s="24" t="s">
        <v>25</v>
      </c>
      <c r="J94" s="25" t="str">
        <f>E26</f>
        <v xml:space="preserve"> </v>
      </c>
      <c r="M94" s="30"/>
    </row>
    <row r="95" spans="2:13" s="1" customFormat="1" ht="10.35" customHeight="1" x14ac:dyDescent="0.2">
      <c r="B95" s="30"/>
      <c r="M95" s="30"/>
    </row>
    <row r="96" spans="2:13" s="1" customFormat="1" ht="29.25" customHeight="1" x14ac:dyDescent="0.2">
      <c r="B96" s="30"/>
      <c r="C96" s="82" t="s">
        <v>117</v>
      </c>
      <c r="D96" s="67"/>
      <c r="E96" s="67"/>
      <c r="F96" s="67"/>
      <c r="G96" s="67"/>
      <c r="H96" s="67"/>
      <c r="I96" s="83" t="s">
        <v>118</v>
      </c>
      <c r="J96" s="83" t="s">
        <v>119</v>
      </c>
      <c r="K96" s="83" t="s">
        <v>120</v>
      </c>
      <c r="L96" s="67"/>
      <c r="M96" s="30"/>
    </row>
    <row r="97" spans="2:13" s="1" customFormat="1" ht="10.35" customHeight="1" x14ac:dyDescent="0.2">
      <c r="B97" s="30"/>
      <c r="M97" s="30"/>
    </row>
    <row r="98" spans="2:13" s="1" customFormat="1" ht="22.9" customHeight="1" x14ac:dyDescent="0.2">
      <c r="B98" s="30"/>
      <c r="C98" s="84" t="s">
        <v>121</v>
      </c>
      <c r="I98" s="57"/>
      <c r="J98" s="57"/>
      <c r="K98" s="57"/>
      <c r="M98" s="30"/>
    </row>
    <row r="99" spans="2:13" s="8" customFormat="1" ht="24.95" customHeight="1" x14ac:dyDescent="0.2">
      <c r="B99" s="85"/>
      <c r="D99" s="86" t="s">
        <v>1618</v>
      </c>
      <c r="E99" s="87"/>
      <c r="F99" s="87"/>
      <c r="G99" s="87"/>
      <c r="H99" s="87"/>
      <c r="I99" s="88"/>
      <c r="J99" s="88"/>
      <c r="K99" s="88"/>
      <c r="M99" s="85"/>
    </row>
    <row r="100" spans="2:13" s="9" customFormat="1" ht="19.899999999999999" customHeight="1" x14ac:dyDescent="0.2">
      <c r="B100" s="89"/>
      <c r="D100" s="90" t="s">
        <v>1619</v>
      </c>
      <c r="E100" s="91"/>
      <c r="F100" s="91"/>
      <c r="G100" s="91"/>
      <c r="H100" s="91"/>
      <c r="I100" s="92"/>
      <c r="J100" s="92"/>
      <c r="K100" s="92"/>
      <c r="M100" s="89"/>
    </row>
    <row r="101" spans="2:13" s="8" customFormat="1" ht="24.95" customHeight="1" x14ac:dyDescent="0.2">
      <c r="B101" s="85"/>
      <c r="D101" s="86" t="s">
        <v>140</v>
      </c>
      <c r="E101" s="87"/>
      <c r="F101" s="87"/>
      <c r="G101" s="87"/>
      <c r="H101" s="87"/>
      <c r="I101" s="88"/>
      <c r="J101" s="88"/>
      <c r="K101" s="88"/>
      <c r="M101" s="85"/>
    </row>
    <row r="102" spans="2:13" s="1" customFormat="1" ht="21.75" customHeight="1" x14ac:dyDescent="0.2">
      <c r="B102" s="30"/>
      <c r="M102" s="30"/>
    </row>
    <row r="103" spans="2:13" s="1" customFormat="1" ht="6.95" customHeight="1" x14ac:dyDescent="0.2">
      <c r="B103" s="30"/>
      <c r="M103" s="30"/>
    </row>
    <row r="104" spans="2:13" s="1" customFormat="1" ht="29.25" customHeight="1" x14ac:dyDescent="0.2">
      <c r="B104" s="30"/>
      <c r="C104" s="84" t="s">
        <v>141</v>
      </c>
      <c r="K104" s="93"/>
      <c r="M104" s="30"/>
    </row>
    <row r="105" spans="2:13" s="1" customFormat="1" ht="18" customHeight="1" x14ac:dyDescent="0.2">
      <c r="B105" s="30"/>
      <c r="M105" s="30"/>
    </row>
    <row r="106" spans="2:13" s="1" customFormat="1" ht="29.25" customHeight="1" x14ac:dyDescent="0.2">
      <c r="B106" s="30"/>
      <c r="C106" s="66" t="s">
        <v>106</v>
      </c>
      <c r="D106" s="67"/>
      <c r="E106" s="67"/>
      <c r="F106" s="67"/>
      <c r="G106" s="67"/>
      <c r="H106" s="67"/>
      <c r="I106" s="67"/>
      <c r="J106" s="67"/>
      <c r="K106" s="68"/>
      <c r="L106" s="67"/>
      <c r="M106" s="30"/>
    </row>
    <row r="107" spans="2:13" s="1" customFormat="1" ht="6.95" customHeight="1" x14ac:dyDescent="0.2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30"/>
    </row>
    <row r="111" spans="2:13" s="1" customFormat="1" ht="6.95" customHeight="1" x14ac:dyDescent="0.2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30"/>
    </row>
    <row r="112" spans="2:13" s="1" customFormat="1" ht="24.95" customHeight="1" x14ac:dyDescent="0.2">
      <c r="B112" s="30"/>
      <c r="C112" s="20" t="s">
        <v>142</v>
      </c>
      <c r="M112" s="30"/>
    </row>
    <row r="113" spans="2:13" s="1" customFormat="1" ht="6.95" customHeight="1" x14ac:dyDescent="0.2">
      <c r="B113" s="30"/>
      <c r="M113" s="30"/>
    </row>
    <row r="114" spans="2:13" s="1" customFormat="1" ht="12" customHeight="1" x14ac:dyDescent="0.2">
      <c r="B114" s="30"/>
      <c r="C114" s="24" t="s">
        <v>7</v>
      </c>
      <c r="M114" s="30"/>
    </row>
    <row r="115" spans="2:13" s="1" customFormat="1" ht="16.5" customHeight="1" x14ac:dyDescent="0.2">
      <c r="B115" s="30"/>
      <c r="E115" s="382" t="str">
        <f>E7</f>
        <v>Rožňava ORPZ, rekonštrukcia a modernizácia objektu</v>
      </c>
      <c r="F115" s="383"/>
      <c r="G115" s="383"/>
      <c r="H115" s="383"/>
      <c r="M115" s="30"/>
    </row>
    <row r="116" spans="2:13" ht="12" customHeight="1" x14ac:dyDescent="0.2">
      <c r="B116" s="19"/>
      <c r="C116" s="24" t="s">
        <v>108</v>
      </c>
      <c r="M116" s="19"/>
    </row>
    <row r="117" spans="2:13" s="1" customFormat="1" ht="16.5" customHeight="1" x14ac:dyDescent="0.2">
      <c r="B117" s="30"/>
      <c r="E117" s="382" t="s">
        <v>1616</v>
      </c>
      <c r="F117" s="385"/>
      <c r="G117" s="385"/>
      <c r="H117" s="385"/>
      <c r="M117" s="30"/>
    </row>
    <row r="118" spans="2:13" s="1" customFormat="1" ht="12" customHeight="1" x14ac:dyDescent="0.2">
      <c r="B118" s="30"/>
      <c r="C118" s="24" t="s">
        <v>110</v>
      </c>
      <c r="M118" s="30"/>
    </row>
    <row r="119" spans="2:13" s="1" customFormat="1" ht="16.5" customHeight="1" x14ac:dyDescent="0.2">
      <c r="B119" s="30"/>
      <c r="E119" s="349" t="str">
        <f>E11</f>
        <v>02.01 - SO-02.01 Architektúra</v>
      </c>
      <c r="F119" s="385"/>
      <c r="G119" s="385"/>
      <c r="H119" s="385"/>
      <c r="M119" s="30"/>
    </row>
    <row r="120" spans="2:13" s="1" customFormat="1" ht="6.95" customHeight="1" x14ac:dyDescent="0.2">
      <c r="B120" s="30"/>
      <c r="M120" s="30"/>
    </row>
    <row r="121" spans="2:13" s="1" customFormat="1" ht="12" customHeight="1" x14ac:dyDescent="0.2">
      <c r="B121" s="30"/>
      <c r="C121" s="24" t="s">
        <v>11</v>
      </c>
      <c r="F121" s="22" t="str">
        <f>F14</f>
        <v>Rožňava ORPZ</v>
      </c>
      <c r="I121" s="24" t="s">
        <v>13</v>
      </c>
      <c r="J121" s="50">
        <f>IF(J14="","",J14)</f>
        <v>44104</v>
      </c>
      <c r="M121" s="30"/>
    </row>
    <row r="122" spans="2:13" s="1" customFormat="1" ht="6.95" customHeight="1" x14ac:dyDescent="0.2">
      <c r="B122" s="30"/>
      <c r="M122" s="30"/>
    </row>
    <row r="123" spans="2:13" s="1" customFormat="1" ht="15.2" customHeight="1" x14ac:dyDescent="0.2">
      <c r="B123" s="30"/>
      <c r="C123" s="24" t="s">
        <v>14</v>
      </c>
      <c r="F123" s="22" t="str">
        <f>E17</f>
        <v>Ministerstvo vnútra Slovenskej republiky</v>
      </c>
      <c r="I123" s="24" t="s">
        <v>21</v>
      </c>
      <c r="J123" s="25" t="str">
        <f>E23</f>
        <v>Aproving s.r.o.</v>
      </c>
      <c r="M123" s="30"/>
    </row>
    <row r="124" spans="2:13" s="1" customFormat="1" ht="15.2" customHeight="1" x14ac:dyDescent="0.2">
      <c r="B124" s="30"/>
      <c r="C124" s="24" t="s">
        <v>19</v>
      </c>
      <c r="F124" s="22" t="str">
        <f>IF(E20="","",E20)</f>
        <v xml:space="preserve"> </v>
      </c>
      <c r="I124" s="24" t="s">
        <v>25</v>
      </c>
      <c r="J124" s="25" t="str">
        <f>E26</f>
        <v xml:space="preserve"> </v>
      </c>
      <c r="M124" s="30"/>
    </row>
    <row r="125" spans="2:13" s="1" customFormat="1" ht="10.35" customHeight="1" x14ac:dyDescent="0.2">
      <c r="B125" s="30"/>
      <c r="M125" s="30"/>
    </row>
    <row r="126" spans="2:13" s="10" customFormat="1" ht="29.25" customHeight="1" x14ac:dyDescent="0.2">
      <c r="B126" s="94"/>
      <c r="C126" s="95" t="s">
        <v>143</v>
      </c>
      <c r="D126" s="96" t="s">
        <v>55</v>
      </c>
      <c r="E126" s="96" t="s">
        <v>51</v>
      </c>
      <c r="F126" s="96" t="s">
        <v>52</v>
      </c>
      <c r="G126" s="96" t="s">
        <v>144</v>
      </c>
      <c r="H126" s="96" t="s">
        <v>145</v>
      </c>
      <c r="I126" s="96" t="s">
        <v>146</v>
      </c>
      <c r="J126" s="96" t="s">
        <v>147</v>
      </c>
      <c r="K126" s="97" t="s">
        <v>120</v>
      </c>
      <c r="L126" s="98"/>
      <c r="M126" s="94"/>
    </row>
    <row r="127" spans="2:13" s="1" customFormat="1" ht="22.9" customHeight="1" x14ac:dyDescent="0.25">
      <c r="B127" s="30"/>
      <c r="C127" s="55" t="s">
        <v>114</v>
      </c>
      <c r="K127" s="142"/>
      <c r="M127" s="30"/>
    </row>
    <row r="128" spans="2:13" s="11" customFormat="1" ht="25.9" customHeight="1" x14ac:dyDescent="0.2">
      <c r="B128" s="101"/>
      <c r="D128" s="102" t="s">
        <v>57</v>
      </c>
      <c r="E128" s="103" t="s">
        <v>221</v>
      </c>
      <c r="F128" s="103" t="s">
        <v>1620</v>
      </c>
      <c r="K128" s="143"/>
      <c r="M128" s="101"/>
    </row>
    <row r="129" spans="2:13" s="11" customFormat="1" ht="22.9" customHeight="1" x14ac:dyDescent="0.2">
      <c r="B129" s="101"/>
      <c r="D129" s="102" t="s">
        <v>57</v>
      </c>
      <c r="E129" s="106" t="s">
        <v>1621</v>
      </c>
      <c r="F129" s="106" t="s">
        <v>1622</v>
      </c>
      <c r="K129" s="141"/>
      <c r="M129" s="101"/>
    </row>
    <row r="130" spans="2:13" s="1" customFormat="1" ht="32.25" customHeight="1" x14ac:dyDescent="0.2">
      <c r="B130" s="108"/>
      <c r="C130" s="109" t="s">
        <v>61</v>
      </c>
      <c r="D130" s="109" t="s">
        <v>153</v>
      </c>
      <c r="E130" s="110" t="s">
        <v>1623</v>
      </c>
      <c r="F130" s="178" t="s">
        <v>2012</v>
      </c>
      <c r="G130" s="112" t="s">
        <v>1029</v>
      </c>
      <c r="H130" s="193">
        <v>1</v>
      </c>
      <c r="I130" s="139"/>
      <c r="J130" s="139"/>
      <c r="K130" s="139"/>
      <c r="L130" s="111" t="s">
        <v>1</v>
      </c>
      <c r="M130" s="30"/>
    </row>
    <row r="131" spans="2:13" s="11" customFormat="1" ht="25.9" customHeight="1" x14ac:dyDescent="0.2">
      <c r="B131" s="101"/>
      <c r="D131" s="102" t="s">
        <v>57</v>
      </c>
      <c r="E131" s="103" t="s">
        <v>708</v>
      </c>
      <c r="F131" s="103" t="s">
        <v>709</v>
      </c>
      <c r="H131" s="144"/>
      <c r="I131" s="144"/>
      <c r="J131" s="144"/>
      <c r="K131" s="143"/>
      <c r="M131" s="101"/>
    </row>
    <row r="132" spans="2:13" s="1" customFormat="1" ht="58.5" customHeight="1" x14ac:dyDescent="0.2">
      <c r="B132" s="108"/>
      <c r="C132" s="109" t="s">
        <v>64</v>
      </c>
      <c r="D132" s="109" t="s">
        <v>153</v>
      </c>
      <c r="E132" s="110" t="s">
        <v>711</v>
      </c>
      <c r="F132" s="170" t="s">
        <v>1960</v>
      </c>
      <c r="G132" s="112" t="s">
        <v>712</v>
      </c>
      <c r="H132" s="193">
        <v>8</v>
      </c>
      <c r="I132" s="139"/>
      <c r="J132" s="139"/>
      <c r="K132" s="139"/>
      <c r="L132" s="111" t="s">
        <v>1</v>
      </c>
      <c r="M132" s="30"/>
    </row>
    <row r="133" spans="2:13" s="12" customFormat="1" x14ac:dyDescent="0.2">
      <c r="B133" s="117"/>
      <c r="D133" s="118" t="s">
        <v>159</v>
      </c>
      <c r="E133" s="119" t="s">
        <v>1</v>
      </c>
      <c r="F133" s="120" t="s">
        <v>1624</v>
      </c>
      <c r="H133" s="214">
        <v>8</v>
      </c>
      <c r="I133" s="140"/>
      <c r="J133" s="140"/>
      <c r="K133" s="140"/>
      <c r="M133" s="117"/>
    </row>
    <row r="134" spans="2:13" s="13" customFormat="1" x14ac:dyDescent="0.2">
      <c r="B134" s="122"/>
      <c r="D134" s="118" t="s">
        <v>159</v>
      </c>
      <c r="E134" s="123" t="s">
        <v>1</v>
      </c>
      <c r="F134" s="124" t="s">
        <v>191</v>
      </c>
      <c r="H134" s="189">
        <v>8</v>
      </c>
      <c r="I134" s="145"/>
      <c r="J134" s="145"/>
      <c r="K134" s="145"/>
      <c r="M134" s="122"/>
    </row>
    <row r="135" spans="2:13" s="1" customFormat="1" ht="54.75" customHeight="1" x14ac:dyDescent="0.2">
      <c r="B135" s="108"/>
      <c r="C135" s="109" t="s">
        <v>68</v>
      </c>
      <c r="D135" s="109" t="s">
        <v>153</v>
      </c>
      <c r="E135" s="110" t="s">
        <v>716</v>
      </c>
      <c r="F135" s="178" t="s">
        <v>2070</v>
      </c>
      <c r="G135" s="112" t="s">
        <v>712</v>
      </c>
      <c r="H135" s="193">
        <v>16</v>
      </c>
      <c r="I135" s="139"/>
      <c r="J135" s="139"/>
      <c r="K135" s="139"/>
      <c r="L135" s="111" t="s">
        <v>1</v>
      </c>
      <c r="M135" s="30"/>
    </row>
    <row r="136" spans="2:13" s="14" customFormat="1" x14ac:dyDescent="0.2">
      <c r="B136" s="131"/>
      <c r="D136" s="118" t="s">
        <v>159</v>
      </c>
      <c r="E136" s="132" t="s">
        <v>1</v>
      </c>
      <c r="F136" s="133" t="s">
        <v>1625</v>
      </c>
      <c r="H136" s="209" t="s">
        <v>1</v>
      </c>
      <c r="I136" s="149"/>
      <c r="J136" s="149"/>
      <c r="K136" s="149"/>
      <c r="M136" s="131"/>
    </row>
    <row r="137" spans="2:13" s="12" customFormat="1" x14ac:dyDescent="0.2">
      <c r="B137" s="117"/>
      <c r="D137" s="118" t="s">
        <v>159</v>
      </c>
      <c r="E137" s="119" t="s">
        <v>1</v>
      </c>
      <c r="F137" s="120" t="s">
        <v>1626</v>
      </c>
      <c r="H137" s="214">
        <v>16</v>
      </c>
      <c r="I137" s="140"/>
      <c r="J137" s="140"/>
      <c r="K137" s="140"/>
      <c r="M137" s="117"/>
    </row>
    <row r="138" spans="2:13" s="13" customFormat="1" x14ac:dyDescent="0.2">
      <c r="B138" s="122"/>
      <c r="D138" s="118" t="s">
        <v>159</v>
      </c>
      <c r="E138" s="123" t="s">
        <v>1</v>
      </c>
      <c r="F138" s="124" t="s">
        <v>191</v>
      </c>
      <c r="H138" s="189">
        <v>16</v>
      </c>
      <c r="I138" s="145"/>
      <c r="J138" s="145"/>
      <c r="K138" s="145"/>
      <c r="M138" s="122"/>
    </row>
    <row r="139" spans="2:13" s="1" customFormat="1" ht="6.95" customHeight="1" x14ac:dyDescent="0.2"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30"/>
    </row>
  </sheetData>
  <autoFilter ref="C126:L138"/>
  <mergeCells count="11">
    <mergeCell ref="E7:H7"/>
    <mergeCell ref="E9:H9"/>
    <mergeCell ref="E11:H11"/>
    <mergeCell ref="E20:H20"/>
    <mergeCell ref="E29:H29"/>
    <mergeCell ref="E119:H119"/>
    <mergeCell ref="E85:H85"/>
    <mergeCell ref="E87:H87"/>
    <mergeCell ref="E89:H89"/>
    <mergeCell ref="E115:H115"/>
    <mergeCell ref="E117:H117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showGridLines="0" topLeftCell="A122" workbookViewId="0">
      <selection activeCell="F145" sqref="F14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  <col min="14" max="14" width="15" customWidth="1"/>
    <col min="15" max="15" width="16.33203125" customWidth="1"/>
  </cols>
  <sheetData>
    <row r="1" spans="1:13" x14ac:dyDescent="0.2">
      <c r="A1" s="69"/>
    </row>
    <row r="2" spans="1:13" ht="36.950000000000003" customHeight="1" x14ac:dyDescent="0.2">
      <c r="M2" s="345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" customHeight="1" x14ac:dyDescent="0.2">
      <c r="B8" s="19"/>
      <c r="D8" s="24" t="s">
        <v>108</v>
      </c>
      <c r="M8" s="19"/>
    </row>
    <row r="9" spans="1:13" s="1" customFormat="1" ht="16.5" customHeight="1" x14ac:dyDescent="0.2">
      <c r="B9" s="30"/>
      <c r="E9" s="382" t="s">
        <v>1616</v>
      </c>
      <c r="F9" s="385"/>
      <c r="G9" s="385"/>
      <c r="H9" s="385"/>
      <c r="M9" s="30"/>
    </row>
    <row r="10" spans="1:13" s="1" customFormat="1" ht="12" customHeight="1" x14ac:dyDescent="0.2">
      <c r="B10" s="30"/>
      <c r="D10" s="24" t="s">
        <v>110</v>
      </c>
      <c r="M10" s="30"/>
    </row>
    <row r="11" spans="1:13" s="1" customFormat="1" ht="36.950000000000003" customHeight="1" x14ac:dyDescent="0.2">
      <c r="B11" s="30"/>
      <c r="E11" s="349" t="s">
        <v>1627</v>
      </c>
      <c r="F11" s="385"/>
      <c r="G11" s="385"/>
      <c r="H11" s="385"/>
      <c r="M11" s="30"/>
    </row>
    <row r="12" spans="1:13" s="1" customFormat="1" x14ac:dyDescent="0.2">
      <c r="B12" s="30"/>
      <c r="M12" s="30"/>
    </row>
    <row r="13" spans="1:13" s="1" customFormat="1" ht="12" customHeight="1" x14ac:dyDescent="0.2">
      <c r="B13" s="30"/>
      <c r="D13" s="24" t="s">
        <v>9</v>
      </c>
      <c r="F13" s="22" t="s">
        <v>1</v>
      </c>
      <c r="I13" s="24" t="s">
        <v>10</v>
      </c>
      <c r="J13" s="22" t="s">
        <v>1</v>
      </c>
      <c r="M13" s="30"/>
    </row>
    <row r="14" spans="1:13" s="1" customFormat="1" ht="12" customHeight="1" x14ac:dyDescent="0.2">
      <c r="B14" s="30"/>
      <c r="D14" s="24" t="s">
        <v>11</v>
      </c>
      <c r="F14" s="22" t="s">
        <v>12</v>
      </c>
      <c r="I14" s="24" t="s">
        <v>13</v>
      </c>
      <c r="J14" s="50">
        <f>'Rekapitulácia stavby'!AN8</f>
        <v>44104</v>
      </c>
      <c r="M14" s="30"/>
    </row>
    <row r="15" spans="1:13" s="1" customFormat="1" ht="10.9" customHeight="1" x14ac:dyDescent="0.2">
      <c r="B15" s="30"/>
      <c r="M15" s="30"/>
    </row>
    <row r="16" spans="1:13" s="1" customFormat="1" ht="12" customHeight="1" x14ac:dyDescent="0.2">
      <c r="B16" s="30"/>
      <c r="D16" s="24" t="s">
        <v>14</v>
      </c>
      <c r="I16" s="24" t="s">
        <v>15</v>
      </c>
      <c r="J16" s="22" t="s">
        <v>16</v>
      </c>
      <c r="M16" s="30"/>
    </row>
    <row r="17" spans="2:13" s="1" customFormat="1" ht="18" customHeight="1" x14ac:dyDescent="0.2">
      <c r="B17" s="30"/>
      <c r="E17" s="22" t="s">
        <v>17</v>
      </c>
      <c r="I17" s="24" t="s">
        <v>18</v>
      </c>
      <c r="J17" s="22"/>
      <c r="M17" s="30"/>
    </row>
    <row r="18" spans="2:13" s="1" customFormat="1" ht="6.95" customHeight="1" x14ac:dyDescent="0.2">
      <c r="B18" s="30"/>
      <c r="M18" s="30"/>
    </row>
    <row r="19" spans="2:13" s="1" customFormat="1" ht="12" customHeight="1" x14ac:dyDescent="0.2">
      <c r="B19" s="30"/>
      <c r="D19" s="24" t="s">
        <v>19</v>
      </c>
      <c r="I19" s="24" t="s">
        <v>15</v>
      </c>
      <c r="J19" s="22" t="str">
        <f>'Rekapitulácia stavby'!AN13</f>
        <v/>
      </c>
      <c r="M19" s="30"/>
    </row>
    <row r="20" spans="2:13" s="1" customFormat="1" ht="18" customHeight="1" x14ac:dyDescent="0.2">
      <c r="B20" s="30"/>
      <c r="E20" s="352" t="str">
        <f>'Rekapitulácia stavby'!E14</f>
        <v xml:space="preserve"> </v>
      </c>
      <c r="F20" s="352"/>
      <c r="G20" s="352"/>
      <c r="H20" s="352"/>
      <c r="I20" s="24" t="s">
        <v>18</v>
      </c>
      <c r="J20" s="22" t="str">
        <f>'Rekapitulácia stavby'!AN14</f>
        <v/>
      </c>
      <c r="M20" s="30"/>
    </row>
    <row r="21" spans="2:13" s="1" customFormat="1" ht="6.95" customHeight="1" x14ac:dyDescent="0.2">
      <c r="B21" s="30"/>
      <c r="M21" s="30"/>
    </row>
    <row r="22" spans="2:13" s="1" customFormat="1" ht="12" customHeight="1" x14ac:dyDescent="0.2">
      <c r="B22" s="30"/>
      <c r="D22" s="24" t="s">
        <v>21</v>
      </c>
      <c r="I22" s="24" t="s">
        <v>15</v>
      </c>
      <c r="J22" s="22" t="s">
        <v>22</v>
      </c>
      <c r="M22" s="30"/>
    </row>
    <row r="23" spans="2:13" s="1" customFormat="1" ht="18" customHeight="1" x14ac:dyDescent="0.2">
      <c r="B23" s="30"/>
      <c r="E23" s="22" t="s">
        <v>23</v>
      </c>
      <c r="I23" s="24" t="s">
        <v>18</v>
      </c>
      <c r="J23" s="22" t="s">
        <v>24</v>
      </c>
      <c r="M23" s="30"/>
    </row>
    <row r="24" spans="2:13" s="1" customFormat="1" ht="6.95" customHeight="1" x14ac:dyDescent="0.2">
      <c r="B24" s="30"/>
      <c r="M24" s="30"/>
    </row>
    <row r="25" spans="2:13" s="1" customFormat="1" ht="12" customHeight="1" x14ac:dyDescent="0.2">
      <c r="B25" s="30"/>
      <c r="D25" s="24" t="s">
        <v>25</v>
      </c>
      <c r="I25" s="24" t="s">
        <v>15</v>
      </c>
      <c r="J25" s="22" t="str">
        <f>IF('Rekapitulácia stavby'!AN19="","",'Rekapitulácia stavby'!AN19)</f>
        <v/>
      </c>
      <c r="M25" s="30"/>
    </row>
    <row r="26" spans="2:13" s="1" customFormat="1" ht="18" customHeight="1" x14ac:dyDescent="0.2">
      <c r="B26" s="30"/>
      <c r="E26" s="22" t="str">
        <f>IF('Rekapitulácia stavby'!E20="","",'Rekapitulácia stavby'!E20)</f>
        <v xml:space="preserve"> </v>
      </c>
      <c r="I26" s="24" t="s">
        <v>18</v>
      </c>
      <c r="J26" s="22" t="str">
        <f>IF('Rekapitulácia stavby'!AN20="","",'Rekapitulácia stavby'!AN20)</f>
        <v/>
      </c>
      <c r="M26" s="30"/>
    </row>
    <row r="27" spans="2:13" s="1" customFormat="1" ht="6.95" customHeight="1" x14ac:dyDescent="0.2">
      <c r="B27" s="30"/>
      <c r="M27" s="30"/>
    </row>
    <row r="28" spans="2:13" s="1" customFormat="1" ht="12" customHeight="1" x14ac:dyDescent="0.2">
      <c r="B28" s="30"/>
      <c r="D28" s="24" t="s">
        <v>26</v>
      </c>
      <c r="M28" s="30"/>
    </row>
    <row r="29" spans="2:13" s="7" customFormat="1" ht="16.5" customHeight="1" x14ac:dyDescent="0.2">
      <c r="B29" s="71"/>
      <c r="E29" s="355" t="s">
        <v>1</v>
      </c>
      <c r="F29" s="355"/>
      <c r="G29" s="355"/>
      <c r="H29" s="355"/>
      <c r="M29" s="71"/>
    </row>
    <row r="30" spans="2:13" s="1" customFormat="1" ht="6.95" customHeight="1" x14ac:dyDescent="0.2">
      <c r="B30" s="30"/>
      <c r="M30" s="30"/>
    </row>
    <row r="31" spans="2:13" s="1" customFormat="1" ht="6.95" customHeight="1" x14ac:dyDescent="0.2">
      <c r="B31" s="30"/>
      <c r="D31" s="51"/>
      <c r="E31" s="51"/>
      <c r="F31" s="51"/>
      <c r="G31" s="51"/>
      <c r="H31" s="51"/>
      <c r="I31" s="51"/>
      <c r="J31" s="51"/>
      <c r="K31" s="51"/>
      <c r="L31" s="51"/>
      <c r="M31" s="30"/>
    </row>
    <row r="32" spans="2:13" s="1" customFormat="1" ht="14.45" customHeight="1" x14ac:dyDescent="0.2">
      <c r="B32" s="30"/>
      <c r="D32" s="22" t="s">
        <v>114</v>
      </c>
      <c r="K32" s="28"/>
      <c r="M32" s="30"/>
    </row>
    <row r="33" spans="2:13" s="1" customFormat="1" ht="12.75" x14ac:dyDescent="0.2">
      <c r="B33" s="30"/>
      <c r="E33" s="24" t="s">
        <v>28</v>
      </c>
      <c r="K33" s="72"/>
      <c r="M33" s="30"/>
    </row>
    <row r="34" spans="2:13" s="1" customFormat="1" ht="12.75" x14ac:dyDescent="0.2">
      <c r="B34" s="30"/>
      <c r="E34" s="24" t="s">
        <v>29</v>
      </c>
      <c r="K34" s="72"/>
      <c r="M34" s="30"/>
    </row>
    <row r="35" spans="2:13" s="1" customFormat="1" ht="14.45" customHeight="1" x14ac:dyDescent="0.2">
      <c r="B35" s="30"/>
      <c r="D35" s="27" t="s">
        <v>115</v>
      </c>
      <c r="K35" s="28"/>
      <c r="M35" s="30"/>
    </row>
    <row r="36" spans="2:13" s="1" customFormat="1" ht="25.35" customHeight="1" x14ac:dyDescent="0.2">
      <c r="B36" s="30"/>
      <c r="D36" s="73" t="s">
        <v>31</v>
      </c>
      <c r="K36" s="57"/>
      <c r="M36" s="30"/>
    </row>
    <row r="37" spans="2:13" s="1" customFormat="1" ht="6.95" customHeight="1" x14ac:dyDescent="0.2">
      <c r="B37" s="30"/>
      <c r="D37" s="51"/>
      <c r="E37" s="51"/>
      <c r="F37" s="51"/>
      <c r="G37" s="51"/>
      <c r="H37" s="51"/>
      <c r="I37" s="51"/>
      <c r="J37" s="51"/>
      <c r="K37" s="51"/>
      <c r="L37" s="51"/>
      <c r="M37" s="30"/>
    </row>
    <row r="38" spans="2:13" s="1" customFormat="1" ht="14.45" customHeight="1" x14ac:dyDescent="0.2">
      <c r="B38" s="30"/>
      <c r="F38" s="33" t="s">
        <v>33</v>
      </c>
      <c r="I38" s="33" t="s">
        <v>32</v>
      </c>
      <c r="K38" s="33" t="s">
        <v>34</v>
      </c>
      <c r="M38" s="30"/>
    </row>
    <row r="39" spans="2:13" s="1" customFormat="1" ht="14.45" customHeight="1" x14ac:dyDescent="0.2">
      <c r="B39" s="30"/>
      <c r="D39" s="70" t="s">
        <v>35</v>
      </c>
      <c r="E39" s="24" t="s">
        <v>36</v>
      </c>
      <c r="F39" s="72"/>
      <c r="I39" s="74">
        <v>0.2</v>
      </c>
      <c r="K39" s="72"/>
      <c r="M39" s="30"/>
    </row>
    <row r="40" spans="2:13" s="1" customFormat="1" ht="14.45" customHeight="1" x14ac:dyDescent="0.2">
      <c r="B40" s="30"/>
      <c r="E40" s="24" t="s">
        <v>37</v>
      </c>
      <c r="F40" s="72"/>
      <c r="I40" s="74">
        <v>0.2</v>
      </c>
      <c r="K40" s="72"/>
      <c r="M40" s="30"/>
    </row>
    <row r="41" spans="2:13" s="1" customFormat="1" ht="14.45" hidden="1" customHeight="1" x14ac:dyDescent="0.2">
      <c r="B41" s="30"/>
      <c r="E41" s="24" t="s">
        <v>38</v>
      </c>
      <c r="F41" s="72" t="e">
        <f>ROUND((SUM(#REF!) + SUM(#REF!)),  2)</f>
        <v>#REF!</v>
      </c>
      <c r="I41" s="74">
        <v>0.2</v>
      </c>
      <c r="K41" s="72"/>
      <c r="M41" s="30"/>
    </row>
    <row r="42" spans="2:13" s="1" customFormat="1" ht="14.45" hidden="1" customHeight="1" x14ac:dyDescent="0.2">
      <c r="B42" s="30"/>
      <c r="E42" s="24" t="s">
        <v>39</v>
      </c>
      <c r="F42" s="72" t="e">
        <f>ROUND((SUM(#REF!) + SUM(#REF!)),  2)</f>
        <v>#REF!</v>
      </c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40</v>
      </c>
      <c r="F43" s="72" t="e">
        <f>ROUND((SUM(#REF!) + SUM(#REF!)),  2)</f>
        <v>#REF!</v>
      </c>
      <c r="I43" s="74">
        <v>0</v>
      </c>
      <c r="K43" s="72"/>
      <c r="M43" s="30"/>
    </row>
    <row r="44" spans="2:13" s="1" customFormat="1" ht="6.95" customHeight="1" x14ac:dyDescent="0.2">
      <c r="B44" s="30"/>
      <c r="M44" s="30"/>
    </row>
    <row r="45" spans="2:13" s="1" customFormat="1" ht="25.35" customHeight="1" x14ac:dyDescent="0.2">
      <c r="B45" s="30"/>
      <c r="C45" s="67"/>
      <c r="D45" s="75" t="s">
        <v>41</v>
      </c>
      <c r="E45" s="52"/>
      <c r="F45" s="52"/>
      <c r="G45" s="76" t="s">
        <v>42</v>
      </c>
      <c r="H45" s="77" t="s">
        <v>43</v>
      </c>
      <c r="I45" s="52"/>
      <c r="J45" s="52"/>
      <c r="K45" s="78"/>
      <c r="L45" s="79"/>
      <c r="M45" s="30"/>
    </row>
    <row r="46" spans="2:13" s="1" customFormat="1" ht="14.45" customHeight="1" x14ac:dyDescent="0.2">
      <c r="B46" s="30"/>
      <c r="M46" s="30"/>
    </row>
    <row r="47" spans="2:13" ht="14.45" customHeight="1" x14ac:dyDescent="0.2">
      <c r="B47" s="19"/>
      <c r="M47" s="19"/>
    </row>
    <row r="48" spans="2:13" ht="14.45" customHeight="1" x14ac:dyDescent="0.2">
      <c r="B48" s="19"/>
      <c r="M48" s="19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s="1" customFormat="1" ht="16.5" customHeight="1" x14ac:dyDescent="0.2">
      <c r="B87" s="30"/>
      <c r="E87" s="382" t="s">
        <v>1616</v>
      </c>
      <c r="F87" s="385"/>
      <c r="G87" s="385"/>
      <c r="H87" s="385"/>
      <c r="M87" s="30"/>
    </row>
    <row r="88" spans="2:13" s="1" customFormat="1" ht="12" customHeight="1" x14ac:dyDescent="0.2">
      <c r="B88" s="30"/>
      <c r="C88" s="24" t="s">
        <v>110</v>
      </c>
      <c r="M88" s="30"/>
    </row>
    <row r="89" spans="2:13" s="1" customFormat="1" ht="16.5" customHeight="1" x14ac:dyDescent="0.2">
      <c r="B89" s="30"/>
      <c r="E89" s="349" t="str">
        <f>E11</f>
        <v>02.02 - SO-02.02 Elektroinštalácia</v>
      </c>
      <c r="F89" s="385"/>
      <c r="G89" s="385"/>
      <c r="H89" s="385"/>
      <c r="M89" s="30"/>
    </row>
    <row r="90" spans="2:13" s="1" customFormat="1" ht="6.95" customHeight="1" x14ac:dyDescent="0.2">
      <c r="B90" s="30"/>
      <c r="M90" s="30"/>
    </row>
    <row r="91" spans="2:13" s="1" customFormat="1" ht="12" customHeight="1" x14ac:dyDescent="0.2">
      <c r="B91" s="30"/>
      <c r="C91" s="24" t="s">
        <v>11</v>
      </c>
      <c r="F91" s="22" t="str">
        <f>F14</f>
        <v>Rožňava ORPZ</v>
      </c>
      <c r="I91" s="24" t="s">
        <v>13</v>
      </c>
      <c r="J91" s="50">
        <f>IF(J14="","",J14)</f>
        <v>44104</v>
      </c>
      <c r="M91" s="30"/>
    </row>
    <row r="92" spans="2:13" s="1" customFormat="1" ht="6.95" customHeight="1" x14ac:dyDescent="0.2">
      <c r="B92" s="30"/>
      <c r="M92" s="30"/>
    </row>
    <row r="93" spans="2:13" s="1" customFormat="1" ht="15.2" customHeight="1" x14ac:dyDescent="0.2">
      <c r="B93" s="30"/>
      <c r="C93" s="24" t="s">
        <v>14</v>
      </c>
      <c r="F93" s="22" t="str">
        <f>E17</f>
        <v>Ministerstvo vnútra Slovenskej republiky</v>
      </c>
      <c r="I93" s="24" t="s">
        <v>21</v>
      </c>
      <c r="J93" s="25" t="str">
        <f>E23</f>
        <v>Aproving s.r.o.</v>
      </c>
      <c r="M93" s="30"/>
    </row>
    <row r="94" spans="2:13" s="1" customFormat="1" ht="15.2" customHeight="1" x14ac:dyDescent="0.2">
      <c r="B94" s="30"/>
      <c r="C94" s="24" t="s">
        <v>19</v>
      </c>
      <c r="F94" s="22" t="str">
        <f>IF(E20="","",E20)</f>
        <v xml:space="preserve"> </v>
      </c>
      <c r="I94" s="24" t="s">
        <v>25</v>
      </c>
      <c r="J94" s="25" t="str">
        <f>E26</f>
        <v xml:space="preserve"> </v>
      </c>
      <c r="M94" s="30"/>
    </row>
    <row r="95" spans="2:13" s="1" customFormat="1" ht="10.35" customHeight="1" x14ac:dyDescent="0.2">
      <c r="B95" s="30"/>
      <c r="M95" s="30"/>
    </row>
    <row r="96" spans="2:13" s="1" customFormat="1" ht="29.25" customHeight="1" x14ac:dyDescent="0.2">
      <c r="B96" s="30"/>
      <c r="C96" s="82" t="s">
        <v>117</v>
      </c>
      <c r="D96" s="67"/>
      <c r="E96" s="67"/>
      <c r="F96" s="67"/>
      <c r="G96" s="67"/>
      <c r="H96" s="67"/>
      <c r="I96" s="83" t="s">
        <v>118</v>
      </c>
      <c r="J96" s="83" t="s">
        <v>119</v>
      </c>
      <c r="K96" s="83" t="s">
        <v>120</v>
      </c>
      <c r="L96" s="67"/>
      <c r="M96" s="30"/>
    </row>
    <row r="97" spans="2:13" s="1" customFormat="1" ht="10.35" customHeight="1" x14ac:dyDescent="0.2">
      <c r="B97" s="30"/>
      <c r="M97" s="30"/>
    </row>
    <row r="98" spans="2:13" s="1" customFormat="1" ht="22.9" customHeight="1" x14ac:dyDescent="0.2">
      <c r="B98" s="30"/>
      <c r="C98" s="84" t="s">
        <v>121</v>
      </c>
      <c r="I98" s="57"/>
      <c r="J98" s="57"/>
      <c r="K98" s="57"/>
      <c r="M98" s="30"/>
    </row>
    <row r="99" spans="2:13" s="8" customFormat="1" ht="24.95" customHeight="1" x14ac:dyDescent="0.2">
      <c r="B99" s="85"/>
      <c r="D99" s="86" t="s">
        <v>721</v>
      </c>
      <c r="E99" s="87"/>
      <c r="F99" s="87"/>
      <c r="G99" s="87"/>
      <c r="H99" s="87"/>
      <c r="I99" s="88"/>
      <c r="J99" s="88"/>
      <c r="K99" s="88"/>
      <c r="M99" s="85"/>
    </row>
    <row r="100" spans="2:13" s="8" customFormat="1" ht="24.95" customHeight="1" x14ac:dyDescent="0.2">
      <c r="B100" s="85"/>
      <c r="D100" s="86" t="s">
        <v>722</v>
      </c>
      <c r="E100" s="87"/>
      <c r="F100" s="87"/>
      <c r="G100" s="87"/>
      <c r="H100" s="87"/>
      <c r="I100" s="88"/>
      <c r="J100" s="88"/>
      <c r="K100" s="88"/>
      <c r="M100" s="85"/>
    </row>
    <row r="101" spans="2:13" s="8" customFormat="1" ht="24.95" customHeight="1" x14ac:dyDescent="0.2">
      <c r="B101" s="85"/>
      <c r="D101" s="86" t="s">
        <v>723</v>
      </c>
      <c r="E101" s="87"/>
      <c r="F101" s="87"/>
      <c r="G101" s="87"/>
      <c r="H101" s="87"/>
      <c r="I101" s="88"/>
      <c r="J101" s="88"/>
      <c r="K101" s="88"/>
      <c r="M101" s="85"/>
    </row>
    <row r="102" spans="2:13" s="8" customFormat="1" ht="24.95" customHeight="1" x14ac:dyDescent="0.2">
      <c r="B102" s="85"/>
      <c r="D102" s="86" t="s">
        <v>1628</v>
      </c>
      <c r="E102" s="87"/>
      <c r="F102" s="87"/>
      <c r="G102" s="87"/>
      <c r="H102" s="87"/>
      <c r="I102" s="88"/>
      <c r="J102" s="88"/>
      <c r="K102" s="88"/>
      <c r="M102" s="85"/>
    </row>
    <row r="103" spans="2:13" s="1" customFormat="1" ht="21.75" customHeight="1" x14ac:dyDescent="0.2">
      <c r="B103" s="30"/>
      <c r="M103" s="30"/>
    </row>
    <row r="104" spans="2:13" s="1" customFormat="1" ht="6.95" customHeight="1" x14ac:dyDescent="0.2">
      <c r="B104" s="30"/>
      <c r="M104" s="30"/>
    </row>
    <row r="105" spans="2:13" s="1" customFormat="1" ht="29.25" customHeight="1" x14ac:dyDescent="0.2">
      <c r="B105" s="30"/>
      <c r="C105" s="84" t="s">
        <v>141</v>
      </c>
      <c r="K105" s="93"/>
      <c r="M105" s="30"/>
    </row>
    <row r="106" spans="2:13" s="1" customFormat="1" ht="18" customHeight="1" x14ac:dyDescent="0.2">
      <c r="B106" s="30"/>
      <c r="M106" s="30"/>
    </row>
    <row r="107" spans="2:13" s="1" customFormat="1" ht="29.25" customHeight="1" x14ac:dyDescent="0.2">
      <c r="B107" s="30"/>
      <c r="C107" s="66" t="s">
        <v>106</v>
      </c>
      <c r="D107" s="67"/>
      <c r="E107" s="67"/>
      <c r="F107" s="67"/>
      <c r="G107" s="67"/>
      <c r="H107" s="67"/>
      <c r="I107" s="67"/>
      <c r="J107" s="67"/>
      <c r="K107" s="68"/>
      <c r="L107" s="67"/>
      <c r="M107" s="30"/>
    </row>
    <row r="108" spans="2:13" s="1" customFormat="1" ht="6.95" customHeight="1" x14ac:dyDescent="0.2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30"/>
    </row>
    <row r="112" spans="2:13" s="1" customFormat="1" ht="6.95" customHeight="1" x14ac:dyDescent="0.2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30"/>
    </row>
    <row r="113" spans="2:13" s="1" customFormat="1" ht="24.95" customHeight="1" x14ac:dyDescent="0.2">
      <c r="B113" s="30"/>
      <c r="C113" s="20" t="s">
        <v>142</v>
      </c>
      <c r="M113" s="30"/>
    </row>
    <row r="114" spans="2:13" s="1" customFormat="1" ht="6.95" customHeight="1" x14ac:dyDescent="0.2">
      <c r="B114" s="30"/>
      <c r="M114" s="30"/>
    </row>
    <row r="115" spans="2:13" s="1" customFormat="1" ht="12" customHeight="1" x14ac:dyDescent="0.2">
      <c r="B115" s="30"/>
      <c r="C115" s="24" t="s">
        <v>7</v>
      </c>
      <c r="M115" s="30"/>
    </row>
    <row r="116" spans="2:13" s="1" customFormat="1" ht="16.5" customHeight="1" x14ac:dyDescent="0.2">
      <c r="B116" s="30"/>
      <c r="E116" s="382" t="str">
        <f>E7</f>
        <v>Rožňava ORPZ, rekonštrukcia a modernizácia objektu</v>
      </c>
      <c r="F116" s="383"/>
      <c r="G116" s="383"/>
      <c r="H116" s="383"/>
      <c r="M116" s="30"/>
    </row>
    <row r="117" spans="2:13" ht="12" customHeight="1" x14ac:dyDescent="0.2">
      <c r="B117" s="19"/>
      <c r="C117" s="24" t="s">
        <v>108</v>
      </c>
      <c r="M117" s="19"/>
    </row>
    <row r="118" spans="2:13" s="1" customFormat="1" ht="16.5" customHeight="1" x14ac:dyDescent="0.2">
      <c r="B118" s="30"/>
      <c r="E118" s="382" t="s">
        <v>1616</v>
      </c>
      <c r="F118" s="385"/>
      <c r="G118" s="385"/>
      <c r="H118" s="385"/>
      <c r="M118" s="30"/>
    </row>
    <row r="119" spans="2:13" s="1" customFormat="1" ht="12" customHeight="1" x14ac:dyDescent="0.2">
      <c r="B119" s="30"/>
      <c r="C119" s="24" t="s">
        <v>110</v>
      </c>
      <c r="M119" s="30"/>
    </row>
    <row r="120" spans="2:13" s="1" customFormat="1" ht="16.5" customHeight="1" x14ac:dyDescent="0.2">
      <c r="B120" s="30"/>
      <c r="E120" s="349" t="str">
        <f>E11</f>
        <v>02.02 - SO-02.02 Elektroinštalácia</v>
      </c>
      <c r="F120" s="385"/>
      <c r="G120" s="385"/>
      <c r="H120" s="385"/>
      <c r="M120" s="30"/>
    </row>
    <row r="121" spans="2:13" s="1" customFormat="1" ht="6.95" customHeight="1" x14ac:dyDescent="0.2">
      <c r="B121" s="30"/>
      <c r="M121" s="30"/>
    </row>
    <row r="122" spans="2:13" s="1" customFormat="1" ht="12" customHeight="1" x14ac:dyDescent="0.2">
      <c r="B122" s="30"/>
      <c r="C122" s="24" t="s">
        <v>11</v>
      </c>
      <c r="F122" s="22" t="str">
        <f>F14</f>
        <v>Rožňava ORPZ</v>
      </c>
      <c r="I122" s="24" t="s">
        <v>13</v>
      </c>
      <c r="J122" s="50">
        <f>IF(J14="","",J14)</f>
        <v>44104</v>
      </c>
      <c r="M122" s="30"/>
    </row>
    <row r="123" spans="2:13" s="1" customFormat="1" ht="6.95" customHeight="1" x14ac:dyDescent="0.2">
      <c r="B123" s="30"/>
      <c r="M123" s="30"/>
    </row>
    <row r="124" spans="2:13" s="1" customFormat="1" ht="15.2" customHeight="1" x14ac:dyDescent="0.2">
      <c r="B124" s="30"/>
      <c r="C124" s="24" t="s">
        <v>14</v>
      </c>
      <c r="F124" s="22" t="str">
        <f>E17</f>
        <v>Ministerstvo vnútra Slovenskej republiky</v>
      </c>
      <c r="I124" s="24" t="s">
        <v>21</v>
      </c>
      <c r="J124" s="25" t="str">
        <f>E23</f>
        <v>Aproving s.r.o.</v>
      </c>
      <c r="M124" s="30"/>
    </row>
    <row r="125" spans="2:13" s="1" customFormat="1" ht="15.2" customHeight="1" x14ac:dyDescent="0.2">
      <c r="B125" s="30"/>
      <c r="C125" s="24" t="s">
        <v>19</v>
      </c>
      <c r="F125" s="22" t="str">
        <f>IF(E20="","",E20)</f>
        <v xml:space="preserve"> </v>
      </c>
      <c r="I125" s="24" t="s">
        <v>25</v>
      </c>
      <c r="J125" s="25" t="str">
        <f>E26</f>
        <v xml:space="preserve"> </v>
      </c>
      <c r="M125" s="30"/>
    </row>
    <row r="126" spans="2:13" s="1" customFormat="1" ht="10.35" customHeight="1" x14ac:dyDescent="0.2">
      <c r="B126" s="30"/>
      <c r="M126" s="30"/>
    </row>
    <row r="127" spans="2:13" s="10" customFormat="1" ht="29.25" customHeight="1" x14ac:dyDescent="0.2">
      <c r="B127" s="94"/>
      <c r="C127" s="95" t="s">
        <v>143</v>
      </c>
      <c r="D127" s="96" t="s">
        <v>55</v>
      </c>
      <c r="E127" s="96" t="s">
        <v>51</v>
      </c>
      <c r="F127" s="96" t="s">
        <v>52</v>
      </c>
      <c r="G127" s="96" t="s">
        <v>144</v>
      </c>
      <c r="H127" s="96" t="s">
        <v>145</v>
      </c>
      <c r="I127" s="96" t="s">
        <v>146</v>
      </c>
      <c r="J127" s="96" t="s">
        <v>147</v>
      </c>
      <c r="K127" s="97" t="s">
        <v>120</v>
      </c>
      <c r="L127" s="98"/>
      <c r="M127" s="94"/>
    </row>
    <row r="128" spans="2:13" s="1" customFormat="1" ht="22.9" customHeight="1" x14ac:dyDescent="0.25">
      <c r="B128" s="30"/>
      <c r="C128" s="55" t="s">
        <v>114</v>
      </c>
      <c r="K128" s="142"/>
      <c r="M128" s="30"/>
    </row>
    <row r="129" spans="2:13" s="11" customFormat="1" ht="25.9" customHeight="1" x14ac:dyDescent="0.2">
      <c r="B129" s="101"/>
      <c r="D129" s="102" t="s">
        <v>57</v>
      </c>
      <c r="E129" s="103" t="s">
        <v>726</v>
      </c>
      <c r="F129" s="103" t="s">
        <v>727</v>
      </c>
      <c r="K129" s="143"/>
      <c r="M129" s="101"/>
    </row>
    <row r="130" spans="2:13" s="1" customFormat="1" ht="29.25" customHeight="1" x14ac:dyDescent="0.2">
      <c r="B130" s="108"/>
      <c r="C130" s="109" t="s">
        <v>61</v>
      </c>
      <c r="D130" s="109" t="s">
        <v>153</v>
      </c>
      <c r="E130" s="110" t="s">
        <v>1629</v>
      </c>
      <c r="F130" s="178" t="s">
        <v>1856</v>
      </c>
      <c r="G130" s="112" t="s">
        <v>353</v>
      </c>
      <c r="H130" s="193">
        <v>1</v>
      </c>
      <c r="I130" s="139"/>
      <c r="J130" s="139"/>
      <c r="K130" s="139"/>
      <c r="L130" s="111" t="s">
        <v>1</v>
      </c>
      <c r="M130" s="30"/>
    </row>
    <row r="131" spans="2:13" s="1" customFormat="1" ht="19.5" customHeight="1" x14ac:dyDescent="0.2">
      <c r="B131" s="108"/>
      <c r="C131" s="279" t="s">
        <v>64</v>
      </c>
      <c r="D131" s="279" t="s">
        <v>221</v>
      </c>
      <c r="E131" s="280" t="s">
        <v>1630</v>
      </c>
      <c r="F131" s="280" t="s">
        <v>2237</v>
      </c>
      <c r="G131" s="282" t="s">
        <v>353</v>
      </c>
      <c r="H131" s="283">
        <v>1</v>
      </c>
      <c r="I131" s="283">
        <v>0</v>
      </c>
      <c r="J131" s="283">
        <v>0</v>
      </c>
      <c r="K131" s="283">
        <v>0</v>
      </c>
      <c r="L131" s="128" t="s">
        <v>1</v>
      </c>
      <c r="M131" s="130"/>
    </row>
    <row r="132" spans="2:13" s="1" customFormat="1" ht="18.75" customHeight="1" x14ac:dyDescent="0.2">
      <c r="B132" s="108"/>
      <c r="C132" s="279" t="s">
        <v>68</v>
      </c>
      <c r="D132" s="279" t="s">
        <v>221</v>
      </c>
      <c r="E132" s="280" t="s">
        <v>1631</v>
      </c>
      <c r="F132" s="280" t="s">
        <v>2238</v>
      </c>
      <c r="G132" s="282" t="s">
        <v>353</v>
      </c>
      <c r="H132" s="283">
        <v>1</v>
      </c>
      <c r="I132" s="283">
        <v>0</v>
      </c>
      <c r="J132" s="283">
        <v>0</v>
      </c>
      <c r="K132" s="283">
        <v>0</v>
      </c>
      <c r="L132" s="128" t="s">
        <v>1</v>
      </c>
      <c r="M132" s="130"/>
    </row>
    <row r="133" spans="2:13" s="1" customFormat="1" ht="19.5" customHeight="1" x14ac:dyDescent="0.2">
      <c r="B133" s="108"/>
      <c r="C133" s="279" t="s">
        <v>158</v>
      </c>
      <c r="D133" s="279" t="s">
        <v>221</v>
      </c>
      <c r="E133" s="280" t="s">
        <v>1632</v>
      </c>
      <c r="F133" s="280" t="s">
        <v>2239</v>
      </c>
      <c r="G133" s="282" t="s">
        <v>353</v>
      </c>
      <c r="H133" s="283">
        <v>1</v>
      </c>
      <c r="I133" s="283">
        <v>0</v>
      </c>
      <c r="J133" s="283">
        <v>0</v>
      </c>
      <c r="K133" s="283">
        <v>0</v>
      </c>
      <c r="L133" s="128" t="s">
        <v>1</v>
      </c>
      <c r="M133" s="130"/>
    </row>
    <row r="134" spans="2:13" s="11" customFormat="1" ht="25.9" customHeight="1" x14ac:dyDescent="0.2">
      <c r="B134" s="101"/>
      <c r="D134" s="102" t="s">
        <v>57</v>
      </c>
      <c r="E134" s="103" t="s">
        <v>736</v>
      </c>
      <c r="F134" s="103" t="s">
        <v>737</v>
      </c>
      <c r="H134" s="144"/>
      <c r="I134" s="144"/>
      <c r="J134" s="144"/>
      <c r="K134" s="143"/>
      <c r="M134" s="101"/>
    </row>
    <row r="135" spans="2:13" s="1" customFormat="1" ht="19.5" customHeight="1" x14ac:dyDescent="0.2">
      <c r="B135" s="108"/>
      <c r="C135" s="109" t="s">
        <v>169</v>
      </c>
      <c r="D135" s="109" t="s">
        <v>153</v>
      </c>
      <c r="E135" s="110" t="s">
        <v>1633</v>
      </c>
      <c r="F135" s="190" t="s">
        <v>2457</v>
      </c>
      <c r="G135" s="112" t="s">
        <v>238</v>
      </c>
      <c r="H135" s="193">
        <v>50</v>
      </c>
      <c r="I135" s="139"/>
      <c r="J135" s="139"/>
      <c r="K135" s="139"/>
      <c r="L135" s="111" t="s">
        <v>1</v>
      </c>
      <c r="M135" s="30"/>
    </row>
    <row r="136" spans="2:13" s="1" customFormat="1" ht="18.75" customHeight="1" x14ac:dyDescent="0.2">
      <c r="B136" s="108"/>
      <c r="C136" s="109" t="s">
        <v>174</v>
      </c>
      <c r="D136" s="109" t="s">
        <v>153</v>
      </c>
      <c r="E136" s="110" t="s">
        <v>740</v>
      </c>
      <c r="F136" s="190" t="s">
        <v>2274</v>
      </c>
      <c r="G136" s="112" t="s">
        <v>238</v>
      </c>
      <c r="H136" s="193">
        <v>40</v>
      </c>
      <c r="I136" s="139"/>
      <c r="J136" s="139"/>
      <c r="K136" s="139"/>
      <c r="L136" s="111" t="s">
        <v>1</v>
      </c>
      <c r="M136" s="30"/>
    </row>
    <row r="137" spans="2:13" s="11" customFormat="1" ht="25.9" customHeight="1" x14ac:dyDescent="0.2">
      <c r="B137" s="101"/>
      <c r="D137" s="102" t="s">
        <v>57</v>
      </c>
      <c r="E137" s="103" t="s">
        <v>745</v>
      </c>
      <c r="F137" s="103" t="s">
        <v>746</v>
      </c>
      <c r="H137" s="144"/>
      <c r="I137" s="144"/>
      <c r="J137" s="144"/>
      <c r="K137" s="143"/>
      <c r="M137" s="101"/>
    </row>
    <row r="138" spans="2:13" s="1" customFormat="1" ht="18" customHeight="1" x14ac:dyDescent="0.2">
      <c r="B138" s="108"/>
      <c r="C138" s="109" t="s">
        <v>178</v>
      </c>
      <c r="D138" s="109" t="s">
        <v>153</v>
      </c>
      <c r="E138" s="110" t="s">
        <v>1634</v>
      </c>
      <c r="F138" s="190" t="s">
        <v>2458</v>
      </c>
      <c r="G138" s="112" t="s">
        <v>353</v>
      </c>
      <c r="H138" s="193">
        <v>2</v>
      </c>
      <c r="I138" s="139"/>
      <c r="J138" s="139"/>
      <c r="K138" s="139"/>
      <c r="L138" s="111" t="s">
        <v>1</v>
      </c>
      <c r="M138" s="30"/>
    </row>
    <row r="139" spans="2:13" s="1" customFormat="1" ht="30" customHeight="1" x14ac:dyDescent="0.2">
      <c r="B139" s="108"/>
      <c r="C139" s="109" t="s">
        <v>180</v>
      </c>
      <c r="D139" s="109" t="s">
        <v>153</v>
      </c>
      <c r="E139" s="110" t="s">
        <v>1635</v>
      </c>
      <c r="F139" s="190" t="s">
        <v>2459</v>
      </c>
      <c r="G139" s="112" t="s">
        <v>353</v>
      </c>
      <c r="H139" s="193">
        <v>1</v>
      </c>
      <c r="I139" s="139"/>
      <c r="J139" s="139"/>
      <c r="K139" s="139"/>
      <c r="L139" s="111" t="s">
        <v>1</v>
      </c>
      <c r="M139" s="30"/>
    </row>
    <row r="140" spans="2:13" s="1" customFormat="1" ht="20.25" customHeight="1" x14ac:dyDescent="0.2">
      <c r="B140" s="108"/>
      <c r="C140" s="109" t="s">
        <v>182</v>
      </c>
      <c r="D140" s="109" t="s">
        <v>153</v>
      </c>
      <c r="E140" s="110" t="s">
        <v>1636</v>
      </c>
      <c r="F140" s="190" t="s">
        <v>2460</v>
      </c>
      <c r="G140" s="112" t="s">
        <v>353</v>
      </c>
      <c r="H140" s="193">
        <v>1</v>
      </c>
      <c r="I140" s="139"/>
      <c r="J140" s="139"/>
      <c r="K140" s="139"/>
      <c r="L140" s="111" t="s">
        <v>1</v>
      </c>
      <c r="M140" s="30"/>
    </row>
    <row r="141" spans="2:13" s="1" customFormat="1" ht="18.75" customHeight="1" x14ac:dyDescent="0.2">
      <c r="B141" s="108"/>
      <c r="C141" s="109" t="s">
        <v>186</v>
      </c>
      <c r="D141" s="109" t="s">
        <v>153</v>
      </c>
      <c r="E141" s="110" t="s">
        <v>1637</v>
      </c>
      <c r="F141" s="190" t="s">
        <v>2461</v>
      </c>
      <c r="G141" s="112" t="s">
        <v>353</v>
      </c>
      <c r="H141" s="193">
        <v>1</v>
      </c>
      <c r="I141" s="139"/>
      <c r="J141" s="139"/>
      <c r="K141" s="139"/>
      <c r="L141" s="111" t="s">
        <v>1</v>
      </c>
      <c r="M141" s="30"/>
    </row>
    <row r="142" spans="2:13" s="1" customFormat="1" ht="18.75" customHeight="1" x14ac:dyDescent="0.2">
      <c r="B142" s="108"/>
      <c r="C142" s="109" t="s">
        <v>192</v>
      </c>
      <c r="D142" s="109" t="s">
        <v>153</v>
      </c>
      <c r="E142" s="110" t="s">
        <v>744</v>
      </c>
      <c r="F142" s="190" t="s">
        <v>2278</v>
      </c>
      <c r="G142" s="112" t="s">
        <v>238</v>
      </c>
      <c r="H142" s="193">
        <v>20</v>
      </c>
      <c r="I142" s="139"/>
      <c r="J142" s="139"/>
      <c r="K142" s="139"/>
      <c r="L142" s="111" t="s">
        <v>1</v>
      </c>
      <c r="M142" s="30"/>
    </row>
    <row r="143" spans="2:13" s="11" customFormat="1" ht="25.9" customHeight="1" x14ac:dyDescent="0.2">
      <c r="B143" s="101"/>
      <c r="D143" s="102" t="s">
        <v>57</v>
      </c>
      <c r="E143" s="103" t="s">
        <v>759</v>
      </c>
      <c r="F143" s="103" t="s">
        <v>709</v>
      </c>
      <c r="H143" s="144"/>
      <c r="I143" s="144"/>
      <c r="J143" s="144"/>
      <c r="K143" s="143"/>
      <c r="M143" s="101"/>
    </row>
    <row r="144" spans="2:13" s="1" customFormat="1" ht="19.5" customHeight="1" x14ac:dyDescent="0.2">
      <c r="B144" s="108"/>
      <c r="C144" s="109" t="s">
        <v>196</v>
      </c>
      <c r="D144" s="109" t="s">
        <v>153</v>
      </c>
      <c r="E144" s="110" t="s">
        <v>772</v>
      </c>
      <c r="F144" s="111" t="s">
        <v>2418</v>
      </c>
      <c r="G144" s="112" t="s">
        <v>712</v>
      </c>
      <c r="H144" s="193">
        <v>8</v>
      </c>
      <c r="I144" s="139"/>
      <c r="J144" s="139"/>
      <c r="K144" s="139"/>
      <c r="L144" s="111" t="s">
        <v>1</v>
      </c>
      <c r="M144" s="30"/>
    </row>
    <row r="145" spans="2:13" s="1" customFormat="1" ht="42" customHeight="1" x14ac:dyDescent="0.2">
      <c r="B145" s="108"/>
      <c r="C145" s="109" t="s">
        <v>194</v>
      </c>
      <c r="D145" s="109" t="s">
        <v>153</v>
      </c>
      <c r="E145" s="110" t="s">
        <v>1638</v>
      </c>
      <c r="F145" s="178" t="s">
        <v>2013</v>
      </c>
      <c r="G145" s="112" t="s">
        <v>712</v>
      </c>
      <c r="H145" s="193">
        <v>20</v>
      </c>
      <c r="I145" s="139"/>
      <c r="J145" s="139"/>
      <c r="K145" s="139"/>
      <c r="L145" s="111" t="s">
        <v>1</v>
      </c>
      <c r="M145" s="30"/>
    </row>
    <row r="146" spans="2:13" s="1" customFormat="1" ht="6.95" customHeight="1" x14ac:dyDescent="0.2"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30"/>
    </row>
  </sheetData>
  <autoFilter ref="C127:L145"/>
  <mergeCells count="11">
    <mergeCell ref="E7:H7"/>
    <mergeCell ref="E9:H9"/>
    <mergeCell ref="E11:H11"/>
    <mergeCell ref="E20:H20"/>
    <mergeCell ref="E29:H29"/>
    <mergeCell ref="E120:H120"/>
    <mergeCell ref="E85:H85"/>
    <mergeCell ref="E87:H87"/>
    <mergeCell ref="E89:H89"/>
    <mergeCell ref="E116:H116"/>
    <mergeCell ref="E118:H118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showGridLines="0" topLeftCell="B218" workbookViewId="0">
      <selection activeCell="I212" sqref="I21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  <col min="14" max="14" width="15" customWidth="1"/>
    <col min="15" max="15" width="16.33203125" customWidth="1"/>
  </cols>
  <sheetData>
    <row r="1" spans="1:13" x14ac:dyDescent="0.2">
      <c r="A1" s="69"/>
    </row>
    <row r="2" spans="1:13" ht="36.950000000000003" customHeight="1" x14ac:dyDescent="0.2">
      <c r="M2" s="345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" customHeight="1" x14ac:dyDescent="0.2">
      <c r="B8" s="19"/>
      <c r="D8" s="24" t="s">
        <v>108</v>
      </c>
      <c r="M8" s="19"/>
    </row>
    <row r="9" spans="1:13" s="1" customFormat="1" ht="16.5" customHeight="1" x14ac:dyDescent="0.2">
      <c r="B9" s="30"/>
      <c r="E9" s="382" t="s">
        <v>1639</v>
      </c>
      <c r="F9" s="385"/>
      <c r="G9" s="385"/>
      <c r="H9" s="385"/>
      <c r="M9" s="30"/>
    </row>
    <row r="10" spans="1:13" s="1" customFormat="1" ht="12" customHeight="1" x14ac:dyDescent="0.2">
      <c r="B10" s="30"/>
      <c r="D10" s="24" t="s">
        <v>110</v>
      </c>
      <c r="M10" s="30"/>
    </row>
    <row r="11" spans="1:13" s="1" customFormat="1" ht="36.950000000000003" customHeight="1" x14ac:dyDescent="0.2">
      <c r="B11" s="30"/>
      <c r="E11" s="349" t="s">
        <v>1640</v>
      </c>
      <c r="F11" s="385"/>
      <c r="G11" s="385"/>
      <c r="H11" s="385"/>
      <c r="M11" s="30"/>
    </row>
    <row r="12" spans="1:13" s="1" customFormat="1" x14ac:dyDescent="0.2">
      <c r="B12" s="30"/>
      <c r="M12" s="30"/>
    </row>
    <row r="13" spans="1:13" s="1" customFormat="1" ht="12" customHeight="1" x14ac:dyDescent="0.2">
      <c r="B13" s="30"/>
      <c r="D13" s="24" t="s">
        <v>9</v>
      </c>
      <c r="F13" s="22" t="s">
        <v>1</v>
      </c>
      <c r="I13" s="24" t="s">
        <v>10</v>
      </c>
      <c r="J13" s="22" t="s">
        <v>1</v>
      </c>
      <c r="M13" s="30"/>
    </row>
    <row r="14" spans="1:13" s="1" customFormat="1" ht="12" customHeight="1" x14ac:dyDescent="0.2">
      <c r="B14" s="30"/>
      <c r="D14" s="24" t="s">
        <v>11</v>
      </c>
      <c r="F14" s="22" t="s">
        <v>12</v>
      </c>
      <c r="I14" s="24" t="s">
        <v>13</v>
      </c>
      <c r="J14" s="50">
        <f>'Rekapitulácia stavby'!AN8</f>
        <v>44104</v>
      </c>
      <c r="M14" s="30"/>
    </row>
    <row r="15" spans="1:13" s="1" customFormat="1" ht="10.9" customHeight="1" x14ac:dyDescent="0.2">
      <c r="B15" s="30"/>
      <c r="M15" s="30"/>
    </row>
    <row r="16" spans="1:13" s="1" customFormat="1" ht="12" customHeight="1" x14ac:dyDescent="0.2">
      <c r="B16" s="30"/>
      <c r="D16" s="24" t="s">
        <v>14</v>
      </c>
      <c r="I16" s="24" t="s">
        <v>15</v>
      </c>
      <c r="J16" s="22" t="s">
        <v>16</v>
      </c>
      <c r="M16" s="30"/>
    </row>
    <row r="17" spans="2:13" s="1" customFormat="1" ht="18" customHeight="1" x14ac:dyDescent="0.2">
      <c r="B17" s="30"/>
      <c r="E17" s="22" t="s">
        <v>17</v>
      </c>
      <c r="I17" s="24" t="s">
        <v>18</v>
      </c>
      <c r="J17" s="22"/>
      <c r="M17" s="30"/>
    </row>
    <row r="18" spans="2:13" s="1" customFormat="1" ht="6.95" customHeight="1" x14ac:dyDescent="0.2">
      <c r="B18" s="30"/>
      <c r="M18" s="30"/>
    </row>
    <row r="19" spans="2:13" s="1" customFormat="1" ht="12" customHeight="1" x14ac:dyDescent="0.2">
      <c r="B19" s="30"/>
      <c r="D19" s="24" t="s">
        <v>19</v>
      </c>
      <c r="I19" s="24" t="s">
        <v>15</v>
      </c>
      <c r="J19" s="22" t="str">
        <f>'Rekapitulácia stavby'!AN13</f>
        <v/>
      </c>
      <c r="M19" s="30"/>
    </row>
    <row r="20" spans="2:13" s="1" customFormat="1" ht="18" customHeight="1" x14ac:dyDescent="0.2">
      <c r="B20" s="30"/>
      <c r="E20" s="352" t="str">
        <f>'Rekapitulácia stavby'!E14</f>
        <v xml:space="preserve"> </v>
      </c>
      <c r="F20" s="352"/>
      <c r="G20" s="352"/>
      <c r="H20" s="352"/>
      <c r="I20" s="24" t="s">
        <v>18</v>
      </c>
      <c r="J20" s="22" t="str">
        <f>'Rekapitulácia stavby'!AN14</f>
        <v/>
      </c>
      <c r="M20" s="30"/>
    </row>
    <row r="21" spans="2:13" s="1" customFormat="1" ht="6.95" customHeight="1" x14ac:dyDescent="0.2">
      <c r="B21" s="30"/>
      <c r="M21" s="30"/>
    </row>
    <row r="22" spans="2:13" s="1" customFormat="1" ht="12" customHeight="1" x14ac:dyDescent="0.2">
      <c r="B22" s="30"/>
      <c r="D22" s="24" t="s">
        <v>21</v>
      </c>
      <c r="I22" s="24" t="s">
        <v>15</v>
      </c>
      <c r="J22" s="22" t="s">
        <v>22</v>
      </c>
      <c r="M22" s="30"/>
    </row>
    <row r="23" spans="2:13" s="1" customFormat="1" ht="18" customHeight="1" x14ac:dyDescent="0.2">
      <c r="B23" s="30"/>
      <c r="E23" s="22" t="s">
        <v>23</v>
      </c>
      <c r="I23" s="24" t="s">
        <v>18</v>
      </c>
      <c r="J23" s="22" t="s">
        <v>24</v>
      </c>
      <c r="M23" s="30"/>
    </row>
    <row r="24" spans="2:13" s="1" customFormat="1" ht="6.95" customHeight="1" x14ac:dyDescent="0.2">
      <c r="B24" s="30"/>
      <c r="M24" s="30"/>
    </row>
    <row r="25" spans="2:13" s="1" customFormat="1" ht="12" customHeight="1" x14ac:dyDescent="0.2">
      <c r="B25" s="30"/>
      <c r="D25" s="24" t="s">
        <v>25</v>
      </c>
      <c r="I25" s="24" t="s">
        <v>15</v>
      </c>
      <c r="J25" s="22" t="str">
        <f>IF('Rekapitulácia stavby'!AN19="","",'Rekapitulácia stavby'!AN19)</f>
        <v/>
      </c>
      <c r="M25" s="30"/>
    </row>
    <row r="26" spans="2:13" s="1" customFormat="1" ht="18" customHeight="1" x14ac:dyDescent="0.2">
      <c r="B26" s="30"/>
      <c r="E26" s="22" t="str">
        <f>IF('Rekapitulácia stavby'!E20="","",'Rekapitulácia stavby'!E20)</f>
        <v xml:space="preserve"> </v>
      </c>
      <c r="I26" s="24" t="s">
        <v>18</v>
      </c>
      <c r="J26" s="22" t="str">
        <f>IF('Rekapitulácia stavby'!AN20="","",'Rekapitulácia stavby'!AN20)</f>
        <v/>
      </c>
      <c r="M26" s="30"/>
    </row>
    <row r="27" spans="2:13" s="1" customFormat="1" ht="6.95" customHeight="1" x14ac:dyDescent="0.2">
      <c r="B27" s="30"/>
      <c r="M27" s="30"/>
    </row>
    <row r="28" spans="2:13" s="1" customFormat="1" ht="12" customHeight="1" x14ac:dyDescent="0.2">
      <c r="B28" s="30"/>
      <c r="D28" s="24" t="s">
        <v>26</v>
      </c>
      <c r="M28" s="30"/>
    </row>
    <row r="29" spans="2:13" s="7" customFormat="1" ht="16.5" customHeight="1" x14ac:dyDescent="0.2">
      <c r="B29" s="71"/>
      <c r="E29" s="355" t="s">
        <v>1</v>
      </c>
      <c r="F29" s="355"/>
      <c r="G29" s="355"/>
      <c r="H29" s="355"/>
      <c r="M29" s="71"/>
    </row>
    <row r="30" spans="2:13" s="1" customFormat="1" ht="6.95" customHeight="1" x14ac:dyDescent="0.2">
      <c r="B30" s="30"/>
      <c r="M30" s="30"/>
    </row>
    <row r="31" spans="2:13" s="1" customFormat="1" ht="6.95" customHeight="1" x14ac:dyDescent="0.2">
      <c r="B31" s="30"/>
      <c r="D31" s="51"/>
      <c r="E31" s="51"/>
      <c r="F31" s="51"/>
      <c r="G31" s="51"/>
      <c r="H31" s="51"/>
      <c r="I31" s="51"/>
      <c r="J31" s="51"/>
      <c r="K31" s="51"/>
      <c r="L31" s="51"/>
      <c r="M31" s="30"/>
    </row>
    <row r="32" spans="2:13" s="1" customFormat="1" ht="14.45" customHeight="1" x14ac:dyDescent="0.2">
      <c r="B32" s="30"/>
      <c r="D32" s="22" t="s">
        <v>114</v>
      </c>
      <c r="K32" s="28"/>
      <c r="M32" s="30"/>
    </row>
    <row r="33" spans="2:13" s="1" customFormat="1" ht="12.75" x14ac:dyDescent="0.2">
      <c r="B33" s="30"/>
      <c r="E33" s="24" t="s">
        <v>28</v>
      </c>
      <c r="K33" s="72"/>
      <c r="M33" s="30"/>
    </row>
    <row r="34" spans="2:13" s="1" customFormat="1" ht="12.75" x14ac:dyDescent="0.2">
      <c r="B34" s="30"/>
      <c r="E34" s="24" t="s">
        <v>29</v>
      </c>
      <c r="K34" s="72"/>
      <c r="M34" s="30"/>
    </row>
    <row r="35" spans="2:13" s="1" customFormat="1" ht="14.45" customHeight="1" x14ac:dyDescent="0.2">
      <c r="B35" s="30"/>
      <c r="D35" s="27" t="s">
        <v>115</v>
      </c>
      <c r="K35" s="28"/>
      <c r="M35" s="30"/>
    </row>
    <row r="36" spans="2:13" s="1" customFormat="1" ht="25.35" customHeight="1" x14ac:dyDescent="0.2">
      <c r="B36" s="30"/>
      <c r="D36" s="73" t="s">
        <v>31</v>
      </c>
      <c r="K36" s="57"/>
      <c r="M36" s="30"/>
    </row>
    <row r="37" spans="2:13" s="1" customFormat="1" ht="6.95" customHeight="1" x14ac:dyDescent="0.2">
      <c r="B37" s="30"/>
      <c r="D37" s="51"/>
      <c r="E37" s="51"/>
      <c r="F37" s="51"/>
      <c r="G37" s="51"/>
      <c r="H37" s="51"/>
      <c r="I37" s="51"/>
      <c r="J37" s="51"/>
      <c r="K37" s="51"/>
      <c r="L37" s="51"/>
      <c r="M37" s="30"/>
    </row>
    <row r="38" spans="2:13" s="1" customFormat="1" ht="14.45" customHeight="1" x14ac:dyDescent="0.2">
      <c r="B38" s="30"/>
      <c r="F38" s="33" t="s">
        <v>33</v>
      </c>
      <c r="I38" s="33" t="s">
        <v>32</v>
      </c>
      <c r="K38" s="33" t="s">
        <v>34</v>
      </c>
      <c r="M38" s="30"/>
    </row>
    <row r="39" spans="2:13" s="1" customFormat="1" ht="14.45" customHeight="1" x14ac:dyDescent="0.2">
      <c r="B39" s="30"/>
      <c r="D39" s="70" t="s">
        <v>35</v>
      </c>
      <c r="E39" s="24" t="s">
        <v>36</v>
      </c>
      <c r="F39" s="72"/>
      <c r="I39" s="74">
        <v>0.2</v>
      </c>
      <c r="K39" s="72"/>
      <c r="M39" s="30"/>
    </row>
    <row r="40" spans="2:13" s="1" customFormat="1" ht="14.45" customHeight="1" x14ac:dyDescent="0.2">
      <c r="B40" s="30"/>
      <c r="E40" s="24" t="s">
        <v>37</v>
      </c>
      <c r="F40" s="72"/>
      <c r="I40" s="74">
        <v>0.2</v>
      </c>
      <c r="K40" s="72"/>
      <c r="M40" s="30"/>
    </row>
    <row r="41" spans="2:13" s="1" customFormat="1" ht="14.45" hidden="1" customHeight="1" x14ac:dyDescent="0.2">
      <c r="B41" s="30"/>
      <c r="E41" s="24" t="s">
        <v>38</v>
      </c>
      <c r="F41" s="72" t="e">
        <f>ROUND((SUM(#REF!) + SUM(#REF!)),  2)</f>
        <v>#REF!</v>
      </c>
      <c r="I41" s="74">
        <v>0.2</v>
      </c>
      <c r="K41" s="72"/>
      <c r="M41" s="30"/>
    </row>
    <row r="42" spans="2:13" s="1" customFormat="1" ht="14.45" hidden="1" customHeight="1" x14ac:dyDescent="0.2">
      <c r="B42" s="30"/>
      <c r="E42" s="24" t="s">
        <v>39</v>
      </c>
      <c r="F42" s="72" t="e">
        <f>ROUND((SUM(#REF!) + SUM(#REF!)),  2)</f>
        <v>#REF!</v>
      </c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40</v>
      </c>
      <c r="F43" s="72" t="e">
        <f>ROUND((SUM(#REF!) + SUM(#REF!)),  2)</f>
        <v>#REF!</v>
      </c>
      <c r="I43" s="74">
        <v>0</v>
      </c>
      <c r="K43" s="72"/>
      <c r="M43" s="30"/>
    </row>
    <row r="44" spans="2:13" s="1" customFormat="1" ht="6.95" customHeight="1" x14ac:dyDescent="0.2">
      <c r="B44" s="30"/>
      <c r="M44" s="30"/>
    </row>
    <row r="45" spans="2:13" s="1" customFormat="1" ht="25.35" customHeight="1" x14ac:dyDescent="0.2">
      <c r="B45" s="30"/>
      <c r="C45" s="67"/>
      <c r="D45" s="75" t="s">
        <v>41</v>
      </c>
      <c r="E45" s="52"/>
      <c r="F45" s="52"/>
      <c r="G45" s="76" t="s">
        <v>42</v>
      </c>
      <c r="H45" s="77" t="s">
        <v>43</v>
      </c>
      <c r="I45" s="52"/>
      <c r="J45" s="52"/>
      <c r="K45" s="78"/>
      <c r="L45" s="79"/>
      <c r="M45" s="30"/>
    </row>
    <row r="46" spans="2:13" s="1" customFormat="1" ht="14.45" customHeight="1" x14ac:dyDescent="0.2">
      <c r="B46" s="30"/>
      <c r="M46" s="30"/>
    </row>
    <row r="47" spans="2:13" ht="14.45" customHeight="1" x14ac:dyDescent="0.2">
      <c r="B47" s="19"/>
      <c r="M47" s="19"/>
    </row>
    <row r="48" spans="2:13" ht="14.45" customHeight="1" x14ac:dyDescent="0.2">
      <c r="B48" s="19"/>
      <c r="M48" s="19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s="1" customFormat="1" ht="16.5" customHeight="1" x14ac:dyDescent="0.2">
      <c r="B87" s="30"/>
      <c r="E87" s="382" t="s">
        <v>1639</v>
      </c>
      <c r="F87" s="385"/>
      <c r="G87" s="385"/>
      <c r="H87" s="385"/>
      <c r="M87" s="30"/>
    </row>
    <row r="88" spans="2:13" s="1" customFormat="1" ht="12" customHeight="1" x14ac:dyDescent="0.2">
      <c r="B88" s="30"/>
      <c r="C88" s="24" t="s">
        <v>110</v>
      </c>
      <c r="M88" s="30"/>
    </row>
    <row r="89" spans="2:13" s="1" customFormat="1" ht="16.5" customHeight="1" x14ac:dyDescent="0.2">
      <c r="B89" s="30"/>
      <c r="E89" s="349" t="str">
        <f>E11</f>
        <v>03.01 - SO-03.01 Architektúra</v>
      </c>
      <c r="F89" s="385"/>
      <c r="G89" s="385"/>
      <c r="H89" s="385"/>
      <c r="M89" s="30"/>
    </row>
    <row r="90" spans="2:13" s="1" customFormat="1" ht="6.95" customHeight="1" x14ac:dyDescent="0.2">
      <c r="B90" s="30"/>
      <c r="M90" s="30"/>
    </row>
    <row r="91" spans="2:13" s="1" customFormat="1" ht="12" customHeight="1" x14ac:dyDescent="0.2">
      <c r="B91" s="30"/>
      <c r="C91" s="24" t="s">
        <v>11</v>
      </c>
      <c r="F91" s="22" t="str">
        <f>F14</f>
        <v>Rožňava ORPZ</v>
      </c>
      <c r="I91" s="24" t="s">
        <v>13</v>
      </c>
      <c r="J91" s="50">
        <f>IF(J14="","",J14)</f>
        <v>44104</v>
      </c>
      <c r="M91" s="30"/>
    </row>
    <row r="92" spans="2:13" s="1" customFormat="1" ht="6.95" customHeight="1" x14ac:dyDescent="0.2">
      <c r="B92" s="30"/>
      <c r="M92" s="30"/>
    </row>
    <row r="93" spans="2:13" s="1" customFormat="1" ht="15.2" customHeight="1" x14ac:dyDescent="0.2">
      <c r="B93" s="30"/>
      <c r="C93" s="24" t="s">
        <v>14</v>
      </c>
      <c r="F93" s="22" t="str">
        <f>E17</f>
        <v>Ministerstvo vnútra Slovenskej republiky</v>
      </c>
      <c r="I93" s="24" t="s">
        <v>21</v>
      </c>
      <c r="J93" s="25" t="str">
        <f>E23</f>
        <v>Aproving s.r.o.</v>
      </c>
      <c r="M93" s="30"/>
    </row>
    <row r="94" spans="2:13" s="1" customFormat="1" ht="15.2" customHeight="1" x14ac:dyDescent="0.2">
      <c r="B94" s="30"/>
      <c r="C94" s="24" t="s">
        <v>19</v>
      </c>
      <c r="F94" s="22" t="str">
        <f>IF(E20="","",E20)</f>
        <v xml:space="preserve"> </v>
      </c>
      <c r="I94" s="24" t="s">
        <v>25</v>
      </c>
      <c r="J94" s="25" t="str">
        <f>E26</f>
        <v xml:space="preserve"> </v>
      </c>
      <c r="M94" s="30"/>
    </row>
    <row r="95" spans="2:13" s="1" customFormat="1" ht="10.35" customHeight="1" x14ac:dyDescent="0.2">
      <c r="B95" s="30"/>
      <c r="M95" s="30"/>
    </row>
    <row r="96" spans="2:13" s="1" customFormat="1" ht="29.25" customHeight="1" x14ac:dyDescent="0.2">
      <c r="B96" s="30"/>
      <c r="C96" s="82" t="s">
        <v>117</v>
      </c>
      <c r="D96" s="67"/>
      <c r="E96" s="67"/>
      <c r="F96" s="67"/>
      <c r="G96" s="67"/>
      <c r="H96" s="67"/>
      <c r="I96" s="83" t="s">
        <v>118</v>
      </c>
      <c r="J96" s="83" t="s">
        <v>119</v>
      </c>
      <c r="K96" s="83" t="s">
        <v>120</v>
      </c>
      <c r="L96" s="67"/>
      <c r="M96" s="30"/>
    </row>
    <row r="97" spans="2:13" s="1" customFormat="1" ht="10.35" customHeight="1" x14ac:dyDescent="0.2">
      <c r="B97" s="30"/>
      <c r="M97" s="30"/>
    </row>
    <row r="98" spans="2:13" s="1" customFormat="1" ht="22.9" customHeight="1" x14ac:dyDescent="0.2">
      <c r="B98" s="30"/>
      <c r="C98" s="84" t="s">
        <v>121</v>
      </c>
      <c r="I98" s="57"/>
      <c r="J98" s="57"/>
      <c r="K98" s="57"/>
      <c r="M98" s="30"/>
    </row>
    <row r="99" spans="2:13" s="8" customFormat="1" ht="24.95" customHeight="1" x14ac:dyDescent="0.2">
      <c r="B99" s="85"/>
      <c r="D99" s="86" t="s">
        <v>123</v>
      </c>
      <c r="E99" s="87"/>
      <c r="F99" s="87"/>
      <c r="G99" s="87"/>
      <c r="H99" s="87"/>
      <c r="I99" s="88"/>
      <c r="J99" s="88"/>
      <c r="K99" s="88"/>
      <c r="M99" s="85"/>
    </row>
    <row r="100" spans="2:13" s="9" customFormat="1" ht="19.899999999999999" customHeight="1" x14ac:dyDescent="0.2">
      <c r="B100" s="89"/>
      <c r="D100" s="90" t="s">
        <v>126</v>
      </c>
      <c r="E100" s="91"/>
      <c r="F100" s="91"/>
      <c r="G100" s="91"/>
      <c r="H100" s="91"/>
      <c r="I100" s="92"/>
      <c r="J100" s="92"/>
      <c r="K100" s="92"/>
      <c r="M100" s="89"/>
    </row>
    <row r="101" spans="2:13" s="9" customFormat="1" ht="19.899999999999999" customHeight="1" x14ac:dyDescent="0.2">
      <c r="B101" s="89"/>
      <c r="D101" s="90" t="s">
        <v>1641</v>
      </c>
      <c r="E101" s="91"/>
      <c r="F101" s="91"/>
      <c r="G101" s="91"/>
      <c r="H101" s="91"/>
      <c r="I101" s="92"/>
      <c r="J101" s="92"/>
      <c r="K101" s="92"/>
      <c r="M101" s="89"/>
    </row>
    <row r="102" spans="2:13" s="9" customFormat="1" ht="19.899999999999999" customHeight="1" x14ac:dyDescent="0.2">
      <c r="B102" s="89"/>
      <c r="D102" s="90" t="s">
        <v>130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131</v>
      </c>
      <c r="E103" s="91"/>
      <c r="F103" s="91"/>
      <c r="G103" s="91"/>
      <c r="H103" s="91"/>
      <c r="I103" s="92"/>
      <c r="J103" s="92"/>
      <c r="K103" s="92"/>
      <c r="M103" s="89"/>
    </row>
    <row r="104" spans="2:13" s="8" customFormat="1" ht="24.95" customHeight="1" x14ac:dyDescent="0.2">
      <c r="B104" s="85"/>
      <c r="D104" s="86" t="s">
        <v>132</v>
      </c>
      <c r="E104" s="87"/>
      <c r="F104" s="87"/>
      <c r="G104" s="87"/>
      <c r="H104" s="87"/>
      <c r="I104" s="88"/>
      <c r="J104" s="88"/>
      <c r="K104" s="88"/>
      <c r="M104" s="85"/>
    </row>
    <row r="105" spans="2:13" s="9" customFormat="1" ht="19.899999999999999" customHeight="1" x14ac:dyDescent="0.2">
      <c r="B105" s="89"/>
      <c r="D105" s="90" t="s">
        <v>133</v>
      </c>
      <c r="E105" s="91"/>
      <c r="F105" s="91"/>
      <c r="G105" s="91"/>
      <c r="H105" s="91"/>
      <c r="I105" s="92"/>
      <c r="J105" s="92"/>
      <c r="K105" s="92"/>
      <c r="M105" s="89"/>
    </row>
    <row r="106" spans="2:13" s="9" customFormat="1" ht="19.899999999999999" customHeight="1" x14ac:dyDescent="0.2">
      <c r="B106" s="89"/>
      <c r="D106" s="90" t="s">
        <v>1642</v>
      </c>
      <c r="E106" s="91"/>
      <c r="F106" s="91"/>
      <c r="G106" s="91"/>
      <c r="H106" s="91"/>
      <c r="I106" s="92"/>
      <c r="J106" s="92"/>
      <c r="K106" s="92"/>
      <c r="M106" s="89"/>
    </row>
    <row r="107" spans="2:13" s="9" customFormat="1" ht="19.899999999999999" customHeight="1" x14ac:dyDescent="0.2">
      <c r="B107" s="89"/>
      <c r="D107" s="90" t="s">
        <v>1643</v>
      </c>
      <c r="E107" s="91"/>
      <c r="F107" s="91"/>
      <c r="G107" s="91"/>
      <c r="H107" s="91"/>
      <c r="I107" s="92"/>
      <c r="J107" s="92"/>
      <c r="K107" s="92"/>
      <c r="M107" s="89"/>
    </row>
    <row r="108" spans="2:13" s="9" customFormat="1" ht="19.899999999999999" customHeight="1" x14ac:dyDescent="0.2">
      <c r="B108" s="89"/>
      <c r="D108" s="90" t="s">
        <v>1275</v>
      </c>
      <c r="E108" s="91"/>
      <c r="F108" s="91"/>
      <c r="G108" s="91"/>
      <c r="H108" s="91"/>
      <c r="I108" s="92"/>
      <c r="J108" s="92"/>
      <c r="K108" s="92"/>
      <c r="M108" s="89"/>
    </row>
    <row r="109" spans="2:13" s="9" customFormat="1" ht="19.899999999999999" customHeight="1" x14ac:dyDescent="0.2">
      <c r="B109" s="89"/>
      <c r="D109" s="90" t="s">
        <v>1644</v>
      </c>
      <c r="E109" s="91"/>
      <c r="F109" s="91"/>
      <c r="G109" s="91"/>
      <c r="H109" s="91"/>
      <c r="I109" s="92"/>
      <c r="J109" s="92"/>
      <c r="K109" s="92"/>
      <c r="M109" s="89"/>
    </row>
    <row r="110" spans="2:13" s="9" customFormat="1" ht="19.899999999999999" customHeight="1" x14ac:dyDescent="0.2">
      <c r="B110" s="89"/>
      <c r="D110" s="90" t="s">
        <v>138</v>
      </c>
      <c r="E110" s="91"/>
      <c r="F110" s="91"/>
      <c r="G110" s="91"/>
      <c r="H110" s="91"/>
      <c r="I110" s="92"/>
      <c r="J110" s="92"/>
      <c r="K110" s="92"/>
      <c r="M110" s="89"/>
    </row>
    <row r="111" spans="2:13" s="9" customFormat="1" ht="19.899999999999999" customHeight="1" x14ac:dyDescent="0.2">
      <c r="B111" s="89"/>
      <c r="D111" s="90" t="s">
        <v>139</v>
      </c>
      <c r="E111" s="91"/>
      <c r="F111" s="91"/>
      <c r="G111" s="91"/>
      <c r="H111" s="91"/>
      <c r="I111" s="92"/>
      <c r="J111" s="92"/>
      <c r="K111" s="92"/>
      <c r="M111" s="89"/>
    </row>
    <row r="112" spans="2:13" s="8" customFormat="1" ht="24.95" customHeight="1" x14ac:dyDescent="0.2">
      <c r="B112" s="85"/>
      <c r="D112" s="86" t="s">
        <v>140</v>
      </c>
      <c r="E112" s="87"/>
      <c r="F112" s="87"/>
      <c r="G112" s="87"/>
      <c r="H112" s="87"/>
      <c r="I112" s="88"/>
      <c r="J112" s="88"/>
      <c r="K112" s="88"/>
      <c r="M112" s="85"/>
    </row>
    <row r="113" spans="2:13" s="1" customFormat="1" ht="21.75" customHeight="1" x14ac:dyDescent="0.2">
      <c r="B113" s="30"/>
      <c r="M113" s="30"/>
    </row>
    <row r="114" spans="2:13" s="1" customFormat="1" ht="6.95" customHeight="1" x14ac:dyDescent="0.2">
      <c r="B114" s="30"/>
      <c r="M114" s="30"/>
    </row>
    <row r="115" spans="2:13" s="1" customFormat="1" ht="29.25" customHeight="1" x14ac:dyDescent="0.2">
      <c r="B115" s="30"/>
      <c r="C115" s="84" t="s">
        <v>141</v>
      </c>
      <c r="K115" s="93"/>
      <c r="M115" s="30"/>
    </row>
    <row r="116" spans="2:13" s="1" customFormat="1" ht="18" customHeight="1" x14ac:dyDescent="0.2">
      <c r="B116" s="30"/>
      <c r="M116" s="30"/>
    </row>
    <row r="117" spans="2:13" s="1" customFormat="1" ht="29.25" customHeight="1" x14ac:dyDescent="0.2">
      <c r="B117" s="30"/>
      <c r="C117" s="66" t="s">
        <v>106</v>
      </c>
      <c r="D117" s="67"/>
      <c r="E117" s="67"/>
      <c r="F117" s="67"/>
      <c r="G117" s="67"/>
      <c r="H117" s="67"/>
      <c r="I117" s="67"/>
      <c r="J117" s="67"/>
      <c r="K117" s="68"/>
      <c r="L117" s="67"/>
      <c r="M117" s="30"/>
    </row>
    <row r="118" spans="2:13" s="1" customFormat="1" ht="6.95" customHeight="1" x14ac:dyDescent="0.2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30"/>
    </row>
    <row r="122" spans="2:13" s="1" customFormat="1" ht="6.95" customHeight="1" x14ac:dyDescent="0.2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30"/>
    </row>
    <row r="123" spans="2:13" s="1" customFormat="1" ht="24.95" customHeight="1" x14ac:dyDescent="0.2">
      <c r="B123" s="30"/>
      <c r="C123" s="20" t="s">
        <v>142</v>
      </c>
      <c r="M123" s="30"/>
    </row>
    <row r="124" spans="2:13" s="1" customFormat="1" ht="6.95" customHeight="1" x14ac:dyDescent="0.2">
      <c r="B124" s="30"/>
      <c r="M124" s="30"/>
    </row>
    <row r="125" spans="2:13" s="1" customFormat="1" ht="12" customHeight="1" x14ac:dyDescent="0.2">
      <c r="B125" s="30"/>
      <c r="C125" s="24" t="s">
        <v>7</v>
      </c>
      <c r="M125" s="30"/>
    </row>
    <row r="126" spans="2:13" s="1" customFormat="1" ht="16.5" customHeight="1" x14ac:dyDescent="0.2">
      <c r="B126" s="30"/>
      <c r="E126" s="382" t="str">
        <f>E7</f>
        <v>Rožňava ORPZ, rekonštrukcia a modernizácia objektu</v>
      </c>
      <c r="F126" s="383"/>
      <c r="G126" s="383"/>
      <c r="H126" s="383"/>
      <c r="M126" s="30"/>
    </row>
    <row r="127" spans="2:13" ht="12" customHeight="1" x14ac:dyDescent="0.2">
      <c r="B127" s="19"/>
      <c r="C127" s="24" t="s">
        <v>108</v>
      </c>
      <c r="M127" s="19"/>
    </row>
    <row r="128" spans="2:13" s="1" customFormat="1" ht="16.5" customHeight="1" x14ac:dyDescent="0.2">
      <c r="B128" s="30"/>
      <c r="E128" s="382" t="s">
        <v>1639</v>
      </c>
      <c r="F128" s="385"/>
      <c r="G128" s="385"/>
      <c r="H128" s="385"/>
      <c r="M128" s="30"/>
    </row>
    <row r="129" spans="2:13" s="1" customFormat="1" ht="12" customHeight="1" x14ac:dyDescent="0.2">
      <c r="B129" s="30"/>
      <c r="C129" s="24" t="s">
        <v>110</v>
      </c>
      <c r="M129" s="30"/>
    </row>
    <row r="130" spans="2:13" s="1" customFormat="1" ht="16.5" customHeight="1" x14ac:dyDescent="0.2">
      <c r="B130" s="30"/>
      <c r="E130" s="349" t="str">
        <f>E11</f>
        <v>03.01 - SO-03.01 Architektúra</v>
      </c>
      <c r="F130" s="385"/>
      <c r="G130" s="385"/>
      <c r="H130" s="385"/>
      <c r="M130" s="30"/>
    </row>
    <row r="131" spans="2:13" s="1" customFormat="1" ht="6.95" customHeight="1" x14ac:dyDescent="0.2">
      <c r="B131" s="30"/>
      <c r="M131" s="30"/>
    </row>
    <row r="132" spans="2:13" s="1" customFormat="1" ht="12" customHeight="1" x14ac:dyDescent="0.2">
      <c r="B132" s="30"/>
      <c r="C132" s="24" t="s">
        <v>11</v>
      </c>
      <c r="F132" s="22" t="str">
        <f>F14</f>
        <v>Rožňava ORPZ</v>
      </c>
      <c r="I132" s="24" t="s">
        <v>13</v>
      </c>
      <c r="J132" s="50">
        <f>IF(J14="","",J14)</f>
        <v>44104</v>
      </c>
      <c r="M132" s="30"/>
    </row>
    <row r="133" spans="2:13" s="1" customFormat="1" ht="6.95" customHeight="1" x14ac:dyDescent="0.2">
      <c r="B133" s="30"/>
      <c r="M133" s="30"/>
    </row>
    <row r="134" spans="2:13" s="1" customFormat="1" ht="15.2" customHeight="1" x14ac:dyDescent="0.2">
      <c r="B134" s="30"/>
      <c r="C134" s="24" t="s">
        <v>14</v>
      </c>
      <c r="F134" s="22" t="str">
        <f>E17</f>
        <v>Ministerstvo vnútra Slovenskej republiky</v>
      </c>
      <c r="I134" s="24" t="s">
        <v>21</v>
      </c>
      <c r="J134" s="25" t="str">
        <f>E23</f>
        <v>Aproving s.r.o.</v>
      </c>
      <c r="M134" s="30"/>
    </row>
    <row r="135" spans="2:13" s="1" customFormat="1" ht="15.2" customHeight="1" x14ac:dyDescent="0.2">
      <c r="B135" s="30"/>
      <c r="C135" s="24" t="s">
        <v>19</v>
      </c>
      <c r="F135" s="22" t="str">
        <f>IF(E20="","",E20)</f>
        <v xml:space="preserve"> </v>
      </c>
      <c r="I135" s="24" t="s">
        <v>25</v>
      </c>
      <c r="J135" s="25" t="str">
        <f>E26</f>
        <v xml:space="preserve"> </v>
      </c>
      <c r="M135" s="30"/>
    </row>
    <row r="136" spans="2:13" s="1" customFormat="1" ht="10.35" customHeight="1" x14ac:dyDescent="0.2">
      <c r="B136" s="30"/>
      <c r="M136" s="30"/>
    </row>
    <row r="137" spans="2:13" s="10" customFormat="1" ht="29.25" customHeight="1" x14ac:dyDescent="0.2">
      <c r="B137" s="94"/>
      <c r="C137" s="95" t="s">
        <v>143</v>
      </c>
      <c r="D137" s="96" t="s">
        <v>55</v>
      </c>
      <c r="E137" s="96" t="s">
        <v>51</v>
      </c>
      <c r="F137" s="96" t="s">
        <v>52</v>
      </c>
      <c r="G137" s="96" t="s">
        <v>144</v>
      </c>
      <c r="H137" s="96" t="s">
        <v>145</v>
      </c>
      <c r="I137" s="96" t="s">
        <v>146</v>
      </c>
      <c r="J137" s="96" t="s">
        <v>147</v>
      </c>
      <c r="K137" s="97" t="s">
        <v>120</v>
      </c>
      <c r="L137" s="98"/>
      <c r="M137" s="94"/>
    </row>
    <row r="138" spans="2:13" s="1" customFormat="1" ht="22.9" customHeight="1" x14ac:dyDescent="0.25">
      <c r="B138" s="30"/>
      <c r="C138" s="55" t="s">
        <v>114</v>
      </c>
      <c r="I138" s="115"/>
      <c r="J138" s="115"/>
      <c r="K138" s="142"/>
      <c r="M138" s="30"/>
    </row>
    <row r="139" spans="2:13" s="11" customFormat="1" ht="25.9" customHeight="1" x14ac:dyDescent="0.2">
      <c r="B139" s="101"/>
      <c r="D139" s="102" t="s">
        <v>57</v>
      </c>
      <c r="E139" s="103" t="s">
        <v>149</v>
      </c>
      <c r="F139" s="103" t="s">
        <v>150</v>
      </c>
      <c r="I139" s="144"/>
      <c r="J139" s="144"/>
      <c r="K139" s="143"/>
      <c r="M139" s="101"/>
    </row>
    <row r="140" spans="2:13" s="11" customFormat="1" ht="22.9" customHeight="1" x14ac:dyDescent="0.2">
      <c r="B140" s="101"/>
      <c r="D140" s="102" t="s">
        <v>57</v>
      </c>
      <c r="E140" s="106" t="s">
        <v>68</v>
      </c>
      <c r="F140" s="106" t="s">
        <v>185</v>
      </c>
      <c r="I140" s="144"/>
      <c r="J140" s="144"/>
      <c r="K140" s="141"/>
      <c r="M140" s="101"/>
    </row>
    <row r="141" spans="2:13" s="1" customFormat="1" ht="33.75" customHeight="1" x14ac:dyDescent="0.2">
      <c r="B141" s="108"/>
      <c r="C141" s="109" t="s">
        <v>61</v>
      </c>
      <c r="D141" s="109" t="s">
        <v>153</v>
      </c>
      <c r="E141" s="110" t="s">
        <v>1645</v>
      </c>
      <c r="F141" s="178" t="s">
        <v>2462</v>
      </c>
      <c r="G141" s="112" t="s">
        <v>353</v>
      </c>
      <c r="H141" s="224">
        <v>1</v>
      </c>
      <c r="I141" s="139"/>
      <c r="J141" s="139"/>
      <c r="K141" s="139"/>
      <c r="L141" s="111"/>
      <c r="M141" s="30"/>
    </row>
    <row r="142" spans="2:13" s="1" customFormat="1" ht="31.5" customHeight="1" x14ac:dyDescent="0.2">
      <c r="B142" s="108"/>
      <c r="C142" s="109" t="s">
        <v>64</v>
      </c>
      <c r="D142" s="109" t="s">
        <v>153</v>
      </c>
      <c r="E142" s="110" t="s">
        <v>1646</v>
      </c>
      <c r="F142" s="178" t="s">
        <v>2463</v>
      </c>
      <c r="G142" s="112" t="s">
        <v>184</v>
      </c>
      <c r="H142" s="193">
        <v>8.32</v>
      </c>
      <c r="I142" s="139"/>
      <c r="J142" s="139"/>
      <c r="K142" s="139"/>
      <c r="L142" s="111"/>
      <c r="M142" s="30"/>
    </row>
    <row r="143" spans="2:13" s="12" customFormat="1" x14ac:dyDescent="0.2">
      <c r="B143" s="117"/>
      <c r="D143" s="118" t="s">
        <v>159</v>
      </c>
      <c r="E143" s="119" t="s">
        <v>1</v>
      </c>
      <c r="F143" s="120" t="s">
        <v>1647</v>
      </c>
      <c r="H143" s="214">
        <v>8.32</v>
      </c>
      <c r="I143" s="140"/>
      <c r="J143" s="140"/>
      <c r="K143" s="140"/>
      <c r="M143" s="117"/>
    </row>
    <row r="144" spans="2:13" s="11" customFormat="1" ht="22.9" customHeight="1" x14ac:dyDescent="0.2">
      <c r="B144" s="101"/>
      <c r="D144" s="102" t="s">
        <v>57</v>
      </c>
      <c r="E144" s="106" t="s">
        <v>174</v>
      </c>
      <c r="F144" s="106" t="s">
        <v>1648</v>
      </c>
      <c r="I144" s="144"/>
      <c r="J144" s="144"/>
      <c r="K144" s="141"/>
      <c r="M144" s="101"/>
    </row>
    <row r="145" spans="2:13" s="1" customFormat="1" ht="36.75" customHeight="1" x14ac:dyDescent="0.2">
      <c r="B145" s="108"/>
      <c r="C145" s="109" t="s">
        <v>68</v>
      </c>
      <c r="D145" s="109" t="s">
        <v>153</v>
      </c>
      <c r="E145" s="110" t="s">
        <v>228</v>
      </c>
      <c r="F145" s="178" t="s">
        <v>2464</v>
      </c>
      <c r="G145" s="179" t="s">
        <v>184</v>
      </c>
      <c r="H145" s="182">
        <v>13.4</v>
      </c>
      <c r="I145" s="139"/>
      <c r="J145" s="139"/>
      <c r="K145" s="139"/>
      <c r="L145" s="111" t="s">
        <v>1</v>
      </c>
      <c r="M145" s="30"/>
    </row>
    <row r="146" spans="2:13" s="12" customFormat="1" x14ac:dyDescent="0.2">
      <c r="B146" s="117"/>
      <c r="D146" s="118" t="s">
        <v>159</v>
      </c>
      <c r="E146" s="119" t="s">
        <v>1</v>
      </c>
      <c r="F146" s="120" t="s">
        <v>1649</v>
      </c>
      <c r="H146" s="214">
        <v>9.1300000000000008</v>
      </c>
      <c r="I146" s="140"/>
      <c r="J146" s="140"/>
      <c r="K146" s="140"/>
      <c r="M146" s="117"/>
    </row>
    <row r="147" spans="2:13" s="12" customFormat="1" x14ac:dyDescent="0.2">
      <c r="B147" s="117"/>
      <c r="D147" s="118" t="s">
        <v>159</v>
      </c>
      <c r="E147" s="119" t="s">
        <v>1</v>
      </c>
      <c r="F147" s="120" t="s">
        <v>1650</v>
      </c>
      <c r="H147" s="214">
        <v>-1.8</v>
      </c>
      <c r="I147" s="140"/>
      <c r="J147" s="140"/>
      <c r="K147" s="140"/>
      <c r="M147" s="117"/>
    </row>
    <row r="148" spans="2:13" s="12" customFormat="1" x14ac:dyDescent="0.2">
      <c r="B148" s="117"/>
      <c r="D148" s="118" t="s">
        <v>159</v>
      </c>
      <c r="E148" s="119" t="s">
        <v>1</v>
      </c>
      <c r="F148" s="120" t="s">
        <v>1651</v>
      </c>
      <c r="H148" s="214">
        <v>-1.08</v>
      </c>
      <c r="I148" s="140"/>
      <c r="J148" s="140"/>
      <c r="K148" s="140"/>
      <c r="M148" s="117"/>
    </row>
    <row r="149" spans="2:13" s="12" customFormat="1" x14ac:dyDescent="0.2">
      <c r="B149" s="117"/>
      <c r="D149" s="118" t="s">
        <v>159</v>
      </c>
      <c r="E149" s="119" t="s">
        <v>1</v>
      </c>
      <c r="F149" s="120" t="s">
        <v>1652</v>
      </c>
      <c r="H149" s="214">
        <v>0.45</v>
      </c>
      <c r="I149" s="140"/>
      <c r="J149" s="140"/>
      <c r="K149" s="140"/>
      <c r="M149" s="117"/>
    </row>
    <row r="150" spans="2:13" s="12" customFormat="1" x14ac:dyDescent="0.2">
      <c r="B150" s="117"/>
      <c r="D150" s="166" t="s">
        <v>159</v>
      </c>
      <c r="E150" s="119"/>
      <c r="F150" s="120">
        <v>6.7</v>
      </c>
      <c r="H150" s="214">
        <v>6.7</v>
      </c>
      <c r="I150" s="140"/>
      <c r="J150" s="140"/>
      <c r="K150" s="140"/>
      <c r="M150" s="117"/>
    </row>
    <row r="151" spans="2:13" s="13" customFormat="1" x14ac:dyDescent="0.2">
      <c r="B151" s="122"/>
      <c r="D151" s="118" t="s">
        <v>159</v>
      </c>
      <c r="E151" s="123" t="s">
        <v>1</v>
      </c>
      <c r="F151" s="124" t="s">
        <v>191</v>
      </c>
      <c r="H151" s="189">
        <v>13.4</v>
      </c>
      <c r="I151" s="145"/>
      <c r="J151" s="145"/>
      <c r="K151" s="145"/>
      <c r="M151" s="122"/>
    </row>
    <row r="152" spans="2:13" s="1" customFormat="1" ht="46.5" customHeight="1" x14ac:dyDescent="0.2">
      <c r="B152" s="108"/>
      <c r="C152" s="109" t="s">
        <v>158</v>
      </c>
      <c r="D152" s="109" t="s">
        <v>153</v>
      </c>
      <c r="E152" s="110" t="s">
        <v>1653</v>
      </c>
      <c r="F152" s="178" t="s">
        <v>2465</v>
      </c>
      <c r="G152" s="179" t="s">
        <v>184</v>
      </c>
      <c r="H152" s="182">
        <v>13.4</v>
      </c>
      <c r="I152" s="139"/>
      <c r="J152" s="139"/>
      <c r="K152" s="139"/>
      <c r="L152" s="111" t="s">
        <v>1</v>
      </c>
      <c r="M152" s="30"/>
    </row>
    <row r="153" spans="2:13" s="1" customFormat="1" ht="36" customHeight="1" x14ac:dyDescent="0.2">
      <c r="B153" s="108"/>
      <c r="C153" s="109" t="s">
        <v>169</v>
      </c>
      <c r="D153" s="109" t="s">
        <v>153</v>
      </c>
      <c r="E153" s="110" t="s">
        <v>244</v>
      </c>
      <c r="F153" s="178" t="s">
        <v>1858</v>
      </c>
      <c r="G153" s="179" t="s">
        <v>184</v>
      </c>
      <c r="H153" s="182">
        <v>13.4</v>
      </c>
      <c r="I153" s="139"/>
      <c r="J153" s="139"/>
      <c r="K153" s="139"/>
      <c r="L153" s="111" t="s">
        <v>1</v>
      </c>
      <c r="M153" s="30"/>
    </row>
    <row r="154" spans="2:13" s="1" customFormat="1" ht="57.75" customHeight="1" x14ac:dyDescent="0.2">
      <c r="B154" s="108"/>
      <c r="C154" s="109" t="s">
        <v>174</v>
      </c>
      <c r="D154" s="109" t="s">
        <v>153</v>
      </c>
      <c r="E154" s="110" t="s">
        <v>1654</v>
      </c>
      <c r="F154" s="178" t="s">
        <v>2466</v>
      </c>
      <c r="G154" s="179" t="s">
        <v>184</v>
      </c>
      <c r="H154" s="182">
        <v>4.8600000000000003</v>
      </c>
      <c r="I154" s="139"/>
      <c r="J154" s="139"/>
      <c r="K154" s="139"/>
      <c r="L154" s="111" t="s">
        <v>1</v>
      </c>
      <c r="M154" s="30"/>
    </row>
    <row r="155" spans="2:13" s="12" customFormat="1" x14ac:dyDescent="0.2">
      <c r="B155" s="117"/>
      <c r="D155" s="118" t="s">
        <v>159</v>
      </c>
      <c r="E155" s="119" t="s">
        <v>1</v>
      </c>
      <c r="F155" s="153" t="s">
        <v>1981</v>
      </c>
      <c r="H155" s="214">
        <v>4.8600000000000003</v>
      </c>
      <c r="M155" s="117"/>
    </row>
    <row r="156" spans="2:13" s="1" customFormat="1" ht="39.75" customHeight="1" x14ac:dyDescent="0.2">
      <c r="B156" s="108"/>
      <c r="C156" s="109" t="s">
        <v>178</v>
      </c>
      <c r="D156" s="109" t="s">
        <v>153</v>
      </c>
      <c r="E156" s="110" t="s">
        <v>1656</v>
      </c>
      <c r="F156" s="190" t="s">
        <v>2157</v>
      </c>
      <c r="G156" s="112" t="s">
        <v>353</v>
      </c>
      <c r="H156" s="193">
        <v>1</v>
      </c>
      <c r="I156" s="139"/>
      <c r="J156" s="139"/>
      <c r="K156" s="139"/>
      <c r="L156" s="111" t="s">
        <v>1</v>
      </c>
      <c r="M156" s="30"/>
    </row>
    <row r="157" spans="2:13" s="1" customFormat="1" ht="22.5" customHeight="1" x14ac:dyDescent="0.2">
      <c r="B157" s="108"/>
      <c r="C157" s="279" t="s">
        <v>180</v>
      </c>
      <c r="D157" s="279" t="s">
        <v>221</v>
      </c>
      <c r="E157" s="280" t="s">
        <v>1657</v>
      </c>
      <c r="F157" s="281" t="s">
        <v>1658</v>
      </c>
      <c r="G157" s="282" t="s">
        <v>353</v>
      </c>
      <c r="H157" s="283">
        <v>1</v>
      </c>
      <c r="I157" s="146"/>
      <c r="J157" s="147"/>
      <c r="K157" s="146"/>
      <c r="L157" s="128" t="s">
        <v>1</v>
      </c>
      <c r="M157" s="130"/>
    </row>
    <row r="158" spans="2:13" s="11" customFormat="1" ht="22.9" customHeight="1" x14ac:dyDescent="0.2">
      <c r="B158" s="101"/>
      <c r="D158" s="102" t="s">
        <v>57</v>
      </c>
      <c r="E158" s="106" t="s">
        <v>182</v>
      </c>
      <c r="F158" s="106" t="s">
        <v>347</v>
      </c>
      <c r="I158" s="144"/>
      <c r="J158" s="144"/>
      <c r="K158" s="141"/>
      <c r="M158" s="101"/>
    </row>
    <row r="159" spans="2:13" s="1" customFormat="1" ht="33.75" customHeight="1" x14ac:dyDescent="0.2">
      <c r="B159" s="108"/>
      <c r="C159" s="109" t="s">
        <v>182</v>
      </c>
      <c r="D159" s="109" t="s">
        <v>153</v>
      </c>
      <c r="E159" s="110" t="s">
        <v>1659</v>
      </c>
      <c r="F159" s="178" t="s">
        <v>1993</v>
      </c>
      <c r="G159" s="112" t="s">
        <v>184</v>
      </c>
      <c r="H159" s="193">
        <v>4.26</v>
      </c>
      <c r="I159" s="139"/>
      <c r="J159" s="139"/>
      <c r="K159" s="139"/>
      <c r="L159" s="111" t="s">
        <v>1</v>
      </c>
      <c r="M159" s="30"/>
    </row>
    <row r="160" spans="2:13" s="1" customFormat="1" ht="33" customHeight="1" x14ac:dyDescent="0.2">
      <c r="B160" s="108"/>
      <c r="C160" s="109" t="s">
        <v>186</v>
      </c>
      <c r="D160" s="109" t="s">
        <v>153</v>
      </c>
      <c r="E160" s="110" t="s">
        <v>1660</v>
      </c>
      <c r="F160" s="111" t="s">
        <v>1661</v>
      </c>
      <c r="G160" s="112" t="s">
        <v>184</v>
      </c>
      <c r="H160" s="193">
        <v>10.32</v>
      </c>
      <c r="I160" s="139"/>
      <c r="J160" s="139"/>
      <c r="K160" s="139"/>
      <c r="L160" s="111" t="s">
        <v>157</v>
      </c>
      <c r="M160" s="30"/>
    </row>
    <row r="161" spans="2:13" s="12" customFormat="1" x14ac:dyDescent="0.2">
      <c r="B161" s="117"/>
      <c r="D161" s="118" t="s">
        <v>159</v>
      </c>
      <c r="E161" s="119" t="s">
        <v>1</v>
      </c>
      <c r="F161" s="120" t="s">
        <v>1662</v>
      </c>
      <c r="H161" s="214">
        <v>5.6</v>
      </c>
      <c r="I161" s="140"/>
      <c r="J161" s="140"/>
      <c r="K161" s="140"/>
      <c r="M161" s="117"/>
    </row>
    <row r="162" spans="2:13" s="12" customFormat="1" x14ac:dyDescent="0.2">
      <c r="B162" s="117"/>
      <c r="D162" s="118" t="s">
        <v>159</v>
      </c>
      <c r="E162" s="119" t="s">
        <v>1</v>
      </c>
      <c r="F162" s="120" t="s">
        <v>1663</v>
      </c>
      <c r="H162" s="214">
        <v>5.92</v>
      </c>
      <c r="I162" s="140"/>
      <c r="J162" s="140"/>
      <c r="K162" s="140"/>
      <c r="M162" s="117"/>
    </row>
    <row r="163" spans="2:13" s="12" customFormat="1" x14ac:dyDescent="0.2">
      <c r="B163" s="117"/>
      <c r="D163" s="118" t="s">
        <v>159</v>
      </c>
      <c r="E163" s="119" t="s">
        <v>1</v>
      </c>
      <c r="F163" s="120" t="s">
        <v>1664</v>
      </c>
      <c r="H163" s="214">
        <v>-1.2</v>
      </c>
      <c r="I163" s="140"/>
      <c r="J163" s="140"/>
      <c r="K163" s="140"/>
      <c r="M163" s="117"/>
    </row>
    <row r="164" spans="2:13" s="13" customFormat="1" x14ac:dyDescent="0.2">
      <c r="B164" s="122"/>
      <c r="D164" s="118" t="s">
        <v>159</v>
      </c>
      <c r="E164" s="123" t="s">
        <v>1</v>
      </c>
      <c r="F164" s="124" t="s">
        <v>191</v>
      </c>
      <c r="H164" s="189">
        <v>10.32</v>
      </c>
      <c r="I164" s="145"/>
      <c r="J164" s="145"/>
      <c r="K164" s="145"/>
      <c r="M164" s="122"/>
    </row>
    <row r="165" spans="2:13" s="1" customFormat="1" ht="31.5" customHeight="1" x14ac:dyDescent="0.2">
      <c r="B165" s="108"/>
      <c r="C165" s="109" t="s">
        <v>192</v>
      </c>
      <c r="D165" s="109" t="s">
        <v>153</v>
      </c>
      <c r="E165" s="110" t="s">
        <v>1665</v>
      </c>
      <c r="F165" s="111" t="s">
        <v>1666</v>
      </c>
      <c r="G165" s="112" t="s">
        <v>184</v>
      </c>
      <c r="H165" s="193">
        <v>2.92</v>
      </c>
      <c r="I165" s="139"/>
      <c r="J165" s="139"/>
      <c r="K165" s="139"/>
      <c r="L165" s="111" t="s">
        <v>157</v>
      </c>
      <c r="M165" s="30"/>
    </row>
    <row r="166" spans="2:13" s="1" customFormat="1" ht="34.5" customHeight="1" x14ac:dyDescent="0.2">
      <c r="B166" s="108"/>
      <c r="C166" s="109" t="s">
        <v>194</v>
      </c>
      <c r="D166" s="109" t="s">
        <v>153</v>
      </c>
      <c r="E166" s="110" t="s">
        <v>1667</v>
      </c>
      <c r="F166" s="111" t="s">
        <v>1668</v>
      </c>
      <c r="G166" s="112" t="s">
        <v>353</v>
      </c>
      <c r="H166" s="193">
        <v>2</v>
      </c>
      <c r="I166" s="139"/>
      <c r="J166" s="139"/>
      <c r="K166" s="139"/>
      <c r="L166" s="111" t="s">
        <v>157</v>
      </c>
      <c r="M166" s="30"/>
    </row>
    <row r="167" spans="2:13" s="1" customFormat="1" ht="22.5" customHeight="1" x14ac:dyDescent="0.2">
      <c r="B167" s="108"/>
      <c r="C167" s="109" t="s">
        <v>196</v>
      </c>
      <c r="D167" s="109" t="s">
        <v>153</v>
      </c>
      <c r="E167" s="110" t="s">
        <v>441</v>
      </c>
      <c r="F167" s="111" t="s">
        <v>442</v>
      </c>
      <c r="G167" s="112" t="s">
        <v>184</v>
      </c>
      <c r="H167" s="193">
        <v>2.4</v>
      </c>
      <c r="I167" s="139"/>
      <c r="J167" s="139"/>
      <c r="K167" s="139"/>
      <c r="L167" s="111" t="s">
        <v>157</v>
      </c>
      <c r="M167" s="30"/>
    </row>
    <row r="168" spans="2:13" s="12" customFormat="1" x14ac:dyDescent="0.2">
      <c r="B168" s="117"/>
      <c r="D168" s="118" t="s">
        <v>159</v>
      </c>
      <c r="E168" s="119" t="s">
        <v>1</v>
      </c>
      <c r="F168" s="120" t="s">
        <v>1669</v>
      </c>
      <c r="H168" s="214">
        <v>2.4</v>
      </c>
      <c r="I168" s="140"/>
      <c r="J168" s="140"/>
      <c r="K168" s="140"/>
      <c r="M168" s="117"/>
    </row>
    <row r="169" spans="2:13" s="1" customFormat="1" ht="33.75" customHeight="1" x14ac:dyDescent="0.2">
      <c r="B169" s="108"/>
      <c r="C169" s="109" t="s">
        <v>199</v>
      </c>
      <c r="D169" s="109" t="s">
        <v>153</v>
      </c>
      <c r="E169" s="110" t="s">
        <v>1670</v>
      </c>
      <c r="F169" s="111" t="s">
        <v>1671</v>
      </c>
      <c r="G169" s="112" t="s">
        <v>184</v>
      </c>
      <c r="H169" s="193">
        <v>0.6</v>
      </c>
      <c r="I169" s="139"/>
      <c r="J169" s="139"/>
      <c r="K169" s="139"/>
      <c r="L169" s="111" t="s">
        <v>1</v>
      </c>
      <c r="M169" s="30"/>
    </row>
    <row r="170" spans="2:13" s="12" customFormat="1" x14ac:dyDescent="0.2">
      <c r="B170" s="117"/>
      <c r="D170" s="118" t="s">
        <v>159</v>
      </c>
      <c r="E170" s="119" t="s">
        <v>1</v>
      </c>
      <c r="F170" s="120" t="s">
        <v>1672</v>
      </c>
      <c r="H170" s="214">
        <v>0.6</v>
      </c>
      <c r="I170" s="140"/>
      <c r="J170" s="140"/>
      <c r="K170" s="140"/>
      <c r="M170" s="117"/>
    </row>
    <row r="171" spans="2:13" s="1" customFormat="1" ht="33.75" customHeight="1" x14ac:dyDescent="0.2">
      <c r="B171" s="108"/>
      <c r="C171" s="109" t="s">
        <v>201</v>
      </c>
      <c r="D171" s="109" t="s">
        <v>153</v>
      </c>
      <c r="E171" s="110" t="s">
        <v>1673</v>
      </c>
      <c r="F171" s="111" t="s">
        <v>1674</v>
      </c>
      <c r="G171" s="112" t="s">
        <v>184</v>
      </c>
      <c r="H171" s="182">
        <v>12.15</v>
      </c>
      <c r="I171" s="139"/>
      <c r="J171" s="139"/>
      <c r="K171" s="139"/>
      <c r="L171" s="111" t="s">
        <v>157</v>
      </c>
      <c r="M171" s="30"/>
    </row>
    <row r="172" spans="2:13" s="12" customFormat="1" x14ac:dyDescent="0.2">
      <c r="B172" s="117"/>
      <c r="D172" s="118" t="s">
        <v>159</v>
      </c>
      <c r="E172" s="119" t="s">
        <v>1</v>
      </c>
      <c r="F172" s="120" t="s">
        <v>1675</v>
      </c>
      <c r="H172" s="230">
        <v>15.75</v>
      </c>
      <c r="M172" s="117"/>
    </row>
    <row r="173" spans="2:13" s="12" customFormat="1" x14ac:dyDescent="0.2">
      <c r="B173" s="117"/>
      <c r="D173" s="118" t="s">
        <v>159</v>
      </c>
      <c r="E173" s="119" t="s">
        <v>1</v>
      </c>
      <c r="F173" s="120" t="s">
        <v>1676</v>
      </c>
      <c r="H173" s="230">
        <v>-3.6</v>
      </c>
      <c r="M173" s="117"/>
    </row>
    <row r="174" spans="2:13" s="13" customFormat="1" x14ac:dyDescent="0.2">
      <c r="B174" s="122"/>
      <c r="D174" s="118" t="s">
        <v>159</v>
      </c>
      <c r="E174" s="123" t="s">
        <v>1</v>
      </c>
      <c r="F174" s="124" t="s">
        <v>191</v>
      </c>
      <c r="H174" s="231">
        <v>12.15</v>
      </c>
      <c r="M174" s="122"/>
    </row>
    <row r="175" spans="2:13" s="1" customFormat="1" ht="22.5" customHeight="1" x14ac:dyDescent="0.2">
      <c r="B175" s="108"/>
      <c r="C175" s="109" t="s">
        <v>203</v>
      </c>
      <c r="D175" s="109" t="s">
        <v>153</v>
      </c>
      <c r="E175" s="110" t="s">
        <v>456</v>
      </c>
      <c r="F175" s="111" t="s">
        <v>457</v>
      </c>
      <c r="G175" s="112" t="s">
        <v>172</v>
      </c>
      <c r="H175" s="193">
        <v>3.45</v>
      </c>
      <c r="I175" s="139"/>
      <c r="J175" s="139"/>
      <c r="K175" s="139"/>
      <c r="L175" s="111" t="s">
        <v>1</v>
      </c>
      <c r="M175" s="30"/>
    </row>
    <row r="176" spans="2:13" s="1" customFormat="1" ht="35.25" customHeight="1" x14ac:dyDescent="0.2">
      <c r="B176" s="108"/>
      <c r="C176" s="109" t="s">
        <v>206</v>
      </c>
      <c r="D176" s="109" t="s">
        <v>153</v>
      </c>
      <c r="E176" s="110" t="s">
        <v>459</v>
      </c>
      <c r="F176" s="111" t="s">
        <v>460</v>
      </c>
      <c r="G176" s="112" t="s">
        <v>172</v>
      </c>
      <c r="H176" s="193">
        <v>103.5</v>
      </c>
      <c r="I176" s="139"/>
      <c r="J176" s="139"/>
      <c r="K176" s="139"/>
      <c r="L176" s="111" t="s">
        <v>1</v>
      </c>
      <c r="M176" s="30"/>
    </row>
    <row r="177" spans="2:13" s="12" customFormat="1" x14ac:dyDescent="0.2">
      <c r="B177" s="117"/>
      <c r="D177" s="118" t="s">
        <v>159</v>
      </c>
      <c r="F177" s="120" t="s">
        <v>2210</v>
      </c>
      <c r="H177" s="230">
        <v>103.5</v>
      </c>
      <c r="I177" s="140"/>
      <c r="J177" s="140"/>
      <c r="K177" s="140"/>
      <c r="M177" s="117"/>
    </row>
    <row r="178" spans="2:13" s="1" customFormat="1" ht="31.5" customHeight="1" x14ac:dyDescent="0.2">
      <c r="B178" s="108"/>
      <c r="C178" s="109" t="s">
        <v>208</v>
      </c>
      <c r="D178" s="109" t="s">
        <v>153</v>
      </c>
      <c r="E178" s="110" t="s">
        <v>462</v>
      </c>
      <c r="F178" s="111" t="s">
        <v>463</v>
      </c>
      <c r="G178" s="112" t="s">
        <v>172</v>
      </c>
      <c r="H178" s="182">
        <v>6.9</v>
      </c>
      <c r="I178" s="139"/>
      <c r="J178" s="139"/>
      <c r="K178" s="139"/>
      <c r="L178" s="111" t="s">
        <v>1</v>
      </c>
      <c r="M178" s="30"/>
    </row>
    <row r="179" spans="2:13" s="1" customFormat="1" ht="33.75" customHeight="1" x14ac:dyDescent="0.2">
      <c r="B179" s="108"/>
      <c r="C179" s="109" t="s">
        <v>211</v>
      </c>
      <c r="D179" s="109" t="s">
        <v>153</v>
      </c>
      <c r="E179" s="110" t="s">
        <v>465</v>
      </c>
      <c r="F179" s="151" t="s">
        <v>1791</v>
      </c>
      <c r="G179" s="112" t="s">
        <v>172</v>
      </c>
      <c r="H179" s="193">
        <v>3.45</v>
      </c>
      <c r="I179" s="139"/>
      <c r="J179" s="139"/>
      <c r="K179" s="139"/>
      <c r="L179" s="111" t="s">
        <v>1</v>
      </c>
      <c r="M179" s="30"/>
    </row>
    <row r="180" spans="2:13" s="11" customFormat="1" ht="22.9" customHeight="1" x14ac:dyDescent="0.2">
      <c r="B180" s="101"/>
      <c r="D180" s="102" t="s">
        <v>57</v>
      </c>
      <c r="E180" s="106" t="s">
        <v>472</v>
      </c>
      <c r="F180" s="106" t="s">
        <v>473</v>
      </c>
      <c r="I180" s="144"/>
      <c r="J180" s="144"/>
      <c r="K180" s="141"/>
      <c r="M180" s="101"/>
    </row>
    <row r="181" spans="2:13" s="1" customFormat="1" ht="39" customHeight="1" x14ac:dyDescent="0.2">
      <c r="B181" s="108"/>
      <c r="C181" s="109" t="s">
        <v>3</v>
      </c>
      <c r="D181" s="109" t="s">
        <v>153</v>
      </c>
      <c r="E181" s="110" t="s">
        <v>475</v>
      </c>
      <c r="F181" s="111" t="s">
        <v>476</v>
      </c>
      <c r="G181" s="112" t="s">
        <v>172</v>
      </c>
      <c r="H181" s="193">
        <v>1.1499999999999999</v>
      </c>
      <c r="I181" s="139"/>
      <c r="J181" s="139"/>
      <c r="K181" s="139"/>
      <c r="L181" s="111" t="s">
        <v>1</v>
      </c>
      <c r="M181" s="30"/>
    </row>
    <row r="182" spans="2:13" s="11" customFormat="1" ht="25.9" customHeight="1" x14ac:dyDescent="0.2">
      <c r="B182" s="101"/>
      <c r="D182" s="102" t="s">
        <v>57</v>
      </c>
      <c r="E182" s="103" t="s">
        <v>477</v>
      </c>
      <c r="F182" s="103" t="s">
        <v>478</v>
      </c>
      <c r="I182" s="144"/>
      <c r="J182" s="144"/>
      <c r="K182" s="143"/>
      <c r="M182" s="101"/>
    </row>
    <row r="183" spans="2:13" s="11" customFormat="1" ht="22.9" customHeight="1" x14ac:dyDescent="0.2">
      <c r="B183" s="101"/>
      <c r="D183" s="102" t="s">
        <v>57</v>
      </c>
      <c r="E183" s="106" t="s">
        <v>479</v>
      </c>
      <c r="F183" s="106" t="s">
        <v>480</v>
      </c>
      <c r="I183" s="144"/>
      <c r="J183" s="144"/>
      <c r="K183" s="141"/>
      <c r="M183" s="101"/>
    </row>
    <row r="184" spans="2:13" s="1" customFormat="1" ht="39.75" customHeight="1" x14ac:dyDescent="0.2">
      <c r="B184" s="108"/>
      <c r="C184" s="109" t="s">
        <v>215</v>
      </c>
      <c r="D184" s="109" t="s">
        <v>153</v>
      </c>
      <c r="E184" s="110" t="s">
        <v>1677</v>
      </c>
      <c r="F184" s="178" t="s">
        <v>2467</v>
      </c>
      <c r="G184" s="112" t="s">
        <v>184</v>
      </c>
      <c r="H184" s="182">
        <v>4.26</v>
      </c>
      <c r="I184" s="139"/>
      <c r="J184" s="139"/>
      <c r="K184" s="139"/>
      <c r="L184" s="111" t="s">
        <v>157</v>
      </c>
      <c r="M184" s="30"/>
    </row>
    <row r="185" spans="2:13" s="12" customFormat="1" x14ac:dyDescent="0.2">
      <c r="B185" s="117"/>
      <c r="D185" s="118" t="s">
        <v>159</v>
      </c>
      <c r="E185" s="119" t="s">
        <v>1</v>
      </c>
      <c r="F185" s="275" t="s">
        <v>1655</v>
      </c>
      <c r="H185" s="214">
        <v>4.26</v>
      </c>
      <c r="I185" s="140"/>
      <c r="J185" s="140"/>
      <c r="K185" s="140"/>
      <c r="M185" s="117"/>
    </row>
    <row r="186" spans="2:13" s="1" customFormat="1" ht="37.5" customHeight="1" x14ac:dyDescent="0.2">
      <c r="B186" s="108"/>
      <c r="C186" s="109" t="s">
        <v>217</v>
      </c>
      <c r="D186" s="109" t="s">
        <v>153</v>
      </c>
      <c r="E186" s="110" t="s">
        <v>1678</v>
      </c>
      <c r="F186" s="178" t="s">
        <v>2468</v>
      </c>
      <c r="G186" s="112" t="s">
        <v>184</v>
      </c>
      <c r="H186" s="193">
        <v>21.09</v>
      </c>
      <c r="I186" s="139"/>
      <c r="J186" s="139"/>
      <c r="K186" s="139"/>
      <c r="L186" s="111" t="s">
        <v>157</v>
      </c>
      <c r="M186" s="30"/>
    </row>
    <row r="187" spans="2:13" s="12" customFormat="1" x14ac:dyDescent="0.2">
      <c r="B187" s="117"/>
      <c r="D187" s="118" t="s">
        <v>159</v>
      </c>
      <c r="E187" s="119" t="s">
        <v>1</v>
      </c>
      <c r="F187" s="120" t="s">
        <v>1679</v>
      </c>
      <c r="H187" s="214">
        <v>22.89</v>
      </c>
      <c r="M187" s="117"/>
    </row>
    <row r="188" spans="2:13" s="12" customFormat="1" x14ac:dyDescent="0.2">
      <c r="B188" s="117"/>
      <c r="D188" s="118" t="s">
        <v>159</v>
      </c>
      <c r="E188" s="119" t="s">
        <v>1</v>
      </c>
      <c r="F188" s="120" t="s">
        <v>1650</v>
      </c>
      <c r="H188" s="214">
        <v>-1.8</v>
      </c>
      <c r="M188" s="117"/>
    </row>
    <row r="189" spans="2:13" s="13" customFormat="1" x14ac:dyDescent="0.2">
      <c r="B189" s="122"/>
      <c r="D189" s="118" t="s">
        <v>159</v>
      </c>
      <c r="E189" s="123" t="s">
        <v>1</v>
      </c>
      <c r="F189" s="124" t="s">
        <v>191</v>
      </c>
      <c r="H189" s="189">
        <v>21.09</v>
      </c>
      <c r="M189" s="122"/>
    </row>
    <row r="190" spans="2:13" s="1" customFormat="1" ht="32.25" customHeight="1" x14ac:dyDescent="0.2">
      <c r="B190" s="108"/>
      <c r="C190" s="109" t="s">
        <v>220</v>
      </c>
      <c r="D190" s="109" t="s">
        <v>153</v>
      </c>
      <c r="E190" s="110" t="s">
        <v>1680</v>
      </c>
      <c r="F190" s="111" t="s">
        <v>1681</v>
      </c>
      <c r="G190" s="112" t="s">
        <v>172</v>
      </c>
      <c r="H190" s="193">
        <v>0.09</v>
      </c>
      <c r="I190" s="139"/>
      <c r="J190" s="139"/>
      <c r="K190" s="139"/>
      <c r="L190" s="111" t="s">
        <v>1</v>
      </c>
      <c r="M190" s="30"/>
    </row>
    <row r="191" spans="2:13" s="11" customFormat="1" ht="22.9" customHeight="1" x14ac:dyDescent="0.2">
      <c r="B191" s="101"/>
      <c r="D191" s="102" t="s">
        <v>57</v>
      </c>
      <c r="E191" s="106" t="s">
        <v>1682</v>
      </c>
      <c r="F191" s="106" t="s">
        <v>1683</v>
      </c>
      <c r="I191" s="144"/>
      <c r="J191" s="144"/>
      <c r="K191" s="141"/>
      <c r="M191" s="101"/>
    </row>
    <row r="192" spans="2:13" s="1" customFormat="1" ht="38.25" customHeight="1" x14ac:dyDescent="0.2">
      <c r="B192" s="108"/>
      <c r="C192" s="109" t="s">
        <v>225</v>
      </c>
      <c r="D192" s="109" t="s">
        <v>153</v>
      </c>
      <c r="E192" s="110" t="s">
        <v>1684</v>
      </c>
      <c r="F192" s="178" t="s">
        <v>2469</v>
      </c>
      <c r="G192" s="112" t="s">
        <v>184</v>
      </c>
      <c r="H192" s="182">
        <v>5.92</v>
      </c>
      <c r="I192" s="139"/>
      <c r="J192" s="139"/>
      <c r="K192" s="139"/>
      <c r="L192" s="111" t="s">
        <v>1</v>
      </c>
      <c r="M192" s="30"/>
    </row>
    <row r="193" spans="2:13" s="12" customFormat="1" x14ac:dyDescent="0.2">
      <c r="B193" s="117"/>
      <c r="D193" s="118" t="s">
        <v>159</v>
      </c>
      <c r="E193" s="119" t="s">
        <v>1</v>
      </c>
      <c r="F193" s="275" t="s">
        <v>1685</v>
      </c>
      <c r="H193" s="214">
        <v>5.92</v>
      </c>
      <c r="I193" s="140"/>
      <c r="J193" s="140"/>
      <c r="K193" s="140"/>
      <c r="M193" s="117"/>
    </row>
    <row r="194" spans="2:13" s="1" customFormat="1" ht="44.25" customHeight="1" x14ac:dyDescent="0.2">
      <c r="B194" s="108"/>
      <c r="C194" s="109" t="s">
        <v>227</v>
      </c>
      <c r="D194" s="109" t="s">
        <v>153</v>
      </c>
      <c r="E194" s="110" t="s">
        <v>1686</v>
      </c>
      <c r="F194" s="178" t="s">
        <v>2470</v>
      </c>
      <c r="G194" s="112" t="s">
        <v>184</v>
      </c>
      <c r="H194" s="193">
        <v>4.26</v>
      </c>
      <c r="I194" s="139"/>
      <c r="J194" s="139"/>
      <c r="K194" s="139"/>
      <c r="L194" s="111" t="s">
        <v>157</v>
      </c>
      <c r="M194" s="30"/>
    </row>
    <row r="195" spans="2:13" s="12" customFormat="1" x14ac:dyDescent="0.2">
      <c r="B195" s="117"/>
      <c r="D195" s="118" t="s">
        <v>159</v>
      </c>
      <c r="E195" s="119" t="s">
        <v>1</v>
      </c>
      <c r="F195" s="120" t="s">
        <v>1687</v>
      </c>
      <c r="H195" s="214">
        <v>4.26</v>
      </c>
      <c r="I195" s="140"/>
      <c r="J195" s="140"/>
      <c r="K195" s="140"/>
      <c r="M195" s="117"/>
    </row>
    <row r="196" spans="2:13" s="1" customFormat="1" ht="43.5" customHeight="1" x14ac:dyDescent="0.2">
      <c r="B196" s="108"/>
      <c r="C196" s="109" t="s">
        <v>234</v>
      </c>
      <c r="D196" s="109" t="s">
        <v>153</v>
      </c>
      <c r="E196" s="110" t="s">
        <v>1688</v>
      </c>
      <c r="F196" s="111" t="s">
        <v>1689</v>
      </c>
      <c r="G196" s="112" t="s">
        <v>184</v>
      </c>
      <c r="H196" s="193">
        <v>4.1900000000000004</v>
      </c>
      <c r="I196" s="139"/>
      <c r="J196" s="139"/>
      <c r="K196" s="139"/>
      <c r="L196" s="111" t="s">
        <v>157</v>
      </c>
      <c r="M196" s="30"/>
    </row>
    <row r="197" spans="2:13" s="12" customFormat="1" x14ac:dyDescent="0.2">
      <c r="B197" s="117"/>
      <c r="D197" s="118" t="s">
        <v>159</v>
      </c>
      <c r="E197" s="119" t="s">
        <v>1</v>
      </c>
      <c r="F197" s="120" t="s">
        <v>1690</v>
      </c>
      <c r="H197" s="214">
        <v>4.1900000000000004</v>
      </c>
      <c r="I197" s="140"/>
      <c r="J197" s="140"/>
      <c r="K197" s="140"/>
      <c r="M197" s="117"/>
    </row>
    <row r="198" spans="2:13" s="1" customFormat="1" ht="34.5" customHeight="1" x14ac:dyDescent="0.2">
      <c r="B198" s="108"/>
      <c r="C198" s="109" t="s">
        <v>236</v>
      </c>
      <c r="D198" s="109" t="s">
        <v>153</v>
      </c>
      <c r="E198" s="110" t="s">
        <v>1691</v>
      </c>
      <c r="F198" s="111" t="s">
        <v>1692</v>
      </c>
      <c r="G198" s="112" t="s">
        <v>172</v>
      </c>
      <c r="H198" s="182">
        <v>0.12</v>
      </c>
      <c r="I198" s="139"/>
      <c r="J198" s="139"/>
      <c r="K198" s="139"/>
      <c r="L198" s="111" t="s">
        <v>1</v>
      </c>
      <c r="M198" s="30"/>
    </row>
    <row r="199" spans="2:13" s="11" customFormat="1" ht="22.9" customHeight="1" x14ac:dyDescent="0.2">
      <c r="B199" s="101"/>
      <c r="D199" s="102" t="s">
        <v>57</v>
      </c>
      <c r="E199" s="106" t="s">
        <v>1693</v>
      </c>
      <c r="F199" s="106" t="s">
        <v>1694</v>
      </c>
      <c r="I199" s="144"/>
      <c r="J199" s="144"/>
      <c r="K199" s="141"/>
      <c r="M199" s="101"/>
    </row>
    <row r="200" spans="2:13" s="1" customFormat="1" ht="41.25" customHeight="1" x14ac:dyDescent="0.2">
      <c r="B200" s="108"/>
      <c r="C200" s="134" t="s">
        <v>243</v>
      </c>
      <c r="D200" s="134" t="s">
        <v>153</v>
      </c>
      <c r="E200" s="135" t="s">
        <v>1695</v>
      </c>
      <c r="F200" s="178" t="s">
        <v>1872</v>
      </c>
      <c r="G200" s="112" t="s">
        <v>353</v>
      </c>
      <c r="H200" s="193">
        <v>1</v>
      </c>
      <c r="I200" s="139"/>
      <c r="J200" s="139"/>
      <c r="K200" s="139"/>
      <c r="L200" s="111" t="s">
        <v>1</v>
      </c>
      <c r="M200" s="30"/>
    </row>
    <row r="201" spans="2:13" s="1" customFormat="1" ht="46.5" customHeight="1" x14ac:dyDescent="0.2">
      <c r="B201" s="108"/>
      <c r="C201" s="296" t="s">
        <v>246</v>
      </c>
      <c r="D201" s="296" t="s">
        <v>221</v>
      </c>
      <c r="E201" s="297" t="s">
        <v>1788</v>
      </c>
      <c r="F201" s="298" t="s">
        <v>1871</v>
      </c>
      <c r="G201" s="282" t="s">
        <v>353</v>
      </c>
      <c r="H201" s="283">
        <v>1</v>
      </c>
      <c r="I201" s="146"/>
      <c r="J201" s="147"/>
      <c r="K201" s="146"/>
      <c r="L201" s="128" t="s">
        <v>1</v>
      </c>
      <c r="M201" s="130"/>
    </row>
    <row r="202" spans="2:13" s="1" customFormat="1" ht="30" customHeight="1" x14ac:dyDescent="0.2">
      <c r="B202" s="108"/>
      <c r="C202" s="109" t="s">
        <v>312</v>
      </c>
      <c r="D202" s="109" t="s">
        <v>153</v>
      </c>
      <c r="E202" s="110" t="s">
        <v>1696</v>
      </c>
      <c r="F202" s="111" t="s">
        <v>1697</v>
      </c>
      <c r="G202" s="112" t="s">
        <v>172</v>
      </c>
      <c r="H202" s="193">
        <v>0.01</v>
      </c>
      <c r="I202" s="139"/>
      <c r="J202" s="139"/>
      <c r="K202" s="139"/>
      <c r="L202" s="111" t="s">
        <v>1</v>
      </c>
      <c r="M202" s="30"/>
    </row>
    <row r="203" spans="2:13" s="11" customFormat="1" ht="22.9" customHeight="1" x14ac:dyDescent="0.2">
      <c r="B203" s="101"/>
      <c r="D203" s="102" t="s">
        <v>57</v>
      </c>
      <c r="E203" s="106" t="s">
        <v>1388</v>
      </c>
      <c r="F203" s="106" t="s">
        <v>1389</v>
      </c>
      <c r="I203" s="144"/>
      <c r="J203" s="144"/>
      <c r="K203" s="141"/>
      <c r="M203" s="101"/>
    </row>
    <row r="204" spans="2:13" s="1" customFormat="1" ht="38.25" customHeight="1" x14ac:dyDescent="0.2">
      <c r="B204" s="108"/>
      <c r="C204" s="109" t="s">
        <v>314</v>
      </c>
      <c r="D204" s="109" t="s">
        <v>153</v>
      </c>
      <c r="E204" s="110" t="s">
        <v>1698</v>
      </c>
      <c r="F204" s="178" t="s">
        <v>2471</v>
      </c>
      <c r="G204" s="112" t="s">
        <v>238</v>
      </c>
      <c r="H204" s="193">
        <v>1</v>
      </c>
      <c r="I204" s="139"/>
      <c r="J204" s="139"/>
      <c r="K204" s="139"/>
      <c r="L204" s="111" t="s">
        <v>1</v>
      </c>
      <c r="M204" s="30"/>
    </row>
    <row r="205" spans="2:13" s="1" customFormat="1" ht="40.5" customHeight="1" x14ac:dyDescent="0.2">
      <c r="B205" s="108"/>
      <c r="C205" s="109" t="s">
        <v>316</v>
      </c>
      <c r="D205" s="109" t="s">
        <v>153</v>
      </c>
      <c r="E205" s="110" t="s">
        <v>1699</v>
      </c>
      <c r="F205" s="178" t="s">
        <v>1859</v>
      </c>
      <c r="G205" s="112" t="s">
        <v>353</v>
      </c>
      <c r="H205" s="193">
        <v>9</v>
      </c>
      <c r="I205" s="139"/>
      <c r="J205" s="139"/>
      <c r="K205" s="139"/>
      <c r="L205" s="111" t="s">
        <v>157</v>
      </c>
      <c r="M205" s="30"/>
    </row>
    <row r="206" spans="2:13" s="1" customFormat="1" ht="42" customHeight="1" x14ac:dyDescent="0.2">
      <c r="B206" s="108"/>
      <c r="C206" s="109" t="s">
        <v>318</v>
      </c>
      <c r="D206" s="109" t="s">
        <v>153</v>
      </c>
      <c r="E206" s="110" t="s">
        <v>1700</v>
      </c>
      <c r="F206" s="190" t="s">
        <v>2158</v>
      </c>
      <c r="G206" s="112" t="s">
        <v>184</v>
      </c>
      <c r="H206" s="193">
        <v>4.26</v>
      </c>
      <c r="I206" s="139"/>
      <c r="J206" s="139"/>
      <c r="K206" s="139"/>
      <c r="L206" s="111" t="s">
        <v>157</v>
      </c>
      <c r="M206" s="30"/>
    </row>
    <row r="207" spans="2:13" s="1" customFormat="1" ht="36" customHeight="1" x14ac:dyDescent="0.2">
      <c r="B207" s="108"/>
      <c r="C207" s="279" t="s">
        <v>321</v>
      </c>
      <c r="D207" s="279" t="s">
        <v>221</v>
      </c>
      <c r="E207" s="280" t="s">
        <v>1701</v>
      </c>
      <c r="F207" s="281" t="s">
        <v>2472</v>
      </c>
      <c r="G207" s="282" t="s">
        <v>184</v>
      </c>
      <c r="H207" s="300">
        <v>4.9000000000000004</v>
      </c>
      <c r="I207" s="283"/>
      <c r="J207" s="290"/>
      <c r="K207" s="283"/>
      <c r="L207" s="128" t="s">
        <v>1</v>
      </c>
      <c r="M207" s="130"/>
    </row>
    <row r="208" spans="2:13" s="12" customFormat="1" ht="15.75" customHeight="1" x14ac:dyDescent="0.2">
      <c r="B208" s="117"/>
      <c r="D208" s="118" t="s">
        <v>159</v>
      </c>
      <c r="F208" s="120" t="s">
        <v>2211</v>
      </c>
      <c r="H208" s="230">
        <v>4.9000000000000004</v>
      </c>
      <c r="I208" s="140"/>
      <c r="J208" s="140"/>
      <c r="K208" s="140"/>
      <c r="M208" s="117"/>
    </row>
    <row r="209" spans="2:13" s="1" customFormat="1" ht="30.75" customHeight="1" x14ac:dyDescent="0.2">
      <c r="B209" s="108"/>
      <c r="C209" s="109" t="s">
        <v>323</v>
      </c>
      <c r="D209" s="109" t="s">
        <v>153</v>
      </c>
      <c r="E209" s="110" t="s">
        <v>1702</v>
      </c>
      <c r="F209" s="111" t="s">
        <v>1703</v>
      </c>
      <c r="G209" s="112" t="s">
        <v>172</v>
      </c>
      <c r="H209" s="182">
        <v>0.32</v>
      </c>
      <c r="I209" s="139"/>
      <c r="J209" s="139"/>
      <c r="K209" s="139"/>
      <c r="L209" s="111" t="s">
        <v>1</v>
      </c>
      <c r="M209" s="30"/>
    </row>
    <row r="210" spans="2:13" s="11" customFormat="1" ht="22.9" customHeight="1" x14ac:dyDescent="0.2">
      <c r="B210" s="101"/>
      <c r="D210" s="102" t="s">
        <v>57</v>
      </c>
      <c r="E210" s="106" t="s">
        <v>1704</v>
      </c>
      <c r="F210" s="106" t="s">
        <v>1705</v>
      </c>
      <c r="I210" s="144"/>
      <c r="J210" s="144"/>
      <c r="K210" s="141"/>
      <c r="M210" s="101"/>
    </row>
    <row r="211" spans="2:13" s="1" customFormat="1" ht="58.5" customHeight="1" x14ac:dyDescent="0.2">
      <c r="B211" s="108"/>
      <c r="C211" s="109" t="s">
        <v>325</v>
      </c>
      <c r="D211" s="109" t="s">
        <v>153</v>
      </c>
      <c r="E211" s="110" t="s">
        <v>1706</v>
      </c>
      <c r="F211" s="190" t="s">
        <v>2159</v>
      </c>
      <c r="G211" s="112" t="s">
        <v>184</v>
      </c>
      <c r="H211" s="182">
        <v>21.09</v>
      </c>
      <c r="I211" s="139"/>
      <c r="J211" s="139"/>
      <c r="K211" s="139"/>
      <c r="L211" s="111" t="s">
        <v>1</v>
      </c>
      <c r="M211" s="30"/>
    </row>
    <row r="212" spans="2:13" s="1" customFormat="1" ht="34.5" customHeight="1" x14ac:dyDescent="0.2">
      <c r="B212" s="108"/>
      <c r="C212" s="279" t="s">
        <v>327</v>
      </c>
      <c r="D212" s="279" t="s">
        <v>221</v>
      </c>
      <c r="E212" s="280" t="s">
        <v>1707</v>
      </c>
      <c r="F212" s="281" t="s">
        <v>2473</v>
      </c>
      <c r="G212" s="282" t="s">
        <v>184</v>
      </c>
      <c r="H212" s="283">
        <v>24.25</v>
      </c>
      <c r="I212" s="146"/>
      <c r="J212" s="147"/>
      <c r="K212" s="146"/>
      <c r="L212" s="128" t="s">
        <v>1</v>
      </c>
      <c r="M212" s="130"/>
    </row>
    <row r="213" spans="2:13" s="12" customFormat="1" x14ac:dyDescent="0.2">
      <c r="B213" s="117"/>
      <c r="D213" s="118" t="s">
        <v>159</v>
      </c>
      <c r="F213" s="120" t="s">
        <v>2212</v>
      </c>
      <c r="H213" s="214">
        <v>24.25</v>
      </c>
      <c r="I213" s="140"/>
      <c r="J213" s="140"/>
      <c r="K213" s="140"/>
      <c r="M213" s="117"/>
    </row>
    <row r="214" spans="2:13" s="1" customFormat="1" ht="31.5" customHeight="1" x14ac:dyDescent="0.2">
      <c r="B214" s="108"/>
      <c r="C214" s="109" t="s">
        <v>331</v>
      </c>
      <c r="D214" s="109" t="s">
        <v>153</v>
      </c>
      <c r="E214" s="110" t="s">
        <v>1708</v>
      </c>
      <c r="F214" s="111" t="s">
        <v>1709</v>
      </c>
      <c r="G214" s="112" t="s">
        <v>353</v>
      </c>
      <c r="H214" s="193">
        <v>16</v>
      </c>
      <c r="I214" s="139"/>
      <c r="J214" s="139"/>
      <c r="K214" s="139"/>
      <c r="L214" s="111" t="s">
        <v>157</v>
      </c>
      <c r="M214" s="30"/>
    </row>
    <row r="215" spans="2:13" s="1" customFormat="1" ht="33" customHeight="1" x14ac:dyDescent="0.2">
      <c r="B215" s="108"/>
      <c r="C215" s="109" t="s">
        <v>333</v>
      </c>
      <c r="D215" s="109" t="s">
        <v>153</v>
      </c>
      <c r="E215" s="110" t="s">
        <v>1710</v>
      </c>
      <c r="F215" s="111" t="s">
        <v>1711</v>
      </c>
      <c r="G215" s="112" t="s">
        <v>172</v>
      </c>
      <c r="H215" s="138">
        <v>1.39</v>
      </c>
      <c r="I215" s="139"/>
      <c r="J215" s="139"/>
      <c r="K215" s="139"/>
      <c r="L215" s="111" t="s">
        <v>1</v>
      </c>
      <c r="M215" s="30"/>
    </row>
    <row r="216" spans="2:13" s="11" customFormat="1" ht="22.9" customHeight="1" x14ac:dyDescent="0.2">
      <c r="B216" s="101"/>
      <c r="D216" s="102" t="s">
        <v>57</v>
      </c>
      <c r="E216" s="106" t="s">
        <v>696</v>
      </c>
      <c r="F216" s="106" t="s">
        <v>697</v>
      </c>
      <c r="I216" s="144"/>
      <c r="J216" s="144"/>
      <c r="K216" s="141"/>
      <c r="M216" s="101"/>
    </row>
    <row r="217" spans="2:13" s="1" customFormat="1" ht="39" customHeight="1" x14ac:dyDescent="0.2">
      <c r="B217" s="108"/>
      <c r="C217" s="109" t="s">
        <v>335</v>
      </c>
      <c r="D217" s="109" t="s">
        <v>153</v>
      </c>
      <c r="E217" s="110" t="s">
        <v>1712</v>
      </c>
      <c r="F217" s="178" t="s">
        <v>1860</v>
      </c>
      <c r="G217" s="112" t="s">
        <v>184</v>
      </c>
      <c r="H217" s="193">
        <v>0.74</v>
      </c>
      <c r="I217" s="139"/>
      <c r="J217" s="139"/>
      <c r="K217" s="139"/>
      <c r="L217" s="111" t="s">
        <v>157</v>
      </c>
      <c r="M217" s="30"/>
    </row>
    <row r="218" spans="2:13" s="12" customFormat="1" x14ac:dyDescent="0.2">
      <c r="B218" s="117"/>
      <c r="D218" s="118" t="s">
        <v>159</v>
      </c>
      <c r="E218" s="119" t="s">
        <v>1</v>
      </c>
      <c r="F218" s="275" t="s">
        <v>1713</v>
      </c>
      <c r="H218" s="214">
        <v>0.74</v>
      </c>
      <c r="I218" s="140"/>
      <c r="J218" s="140"/>
      <c r="K218" s="140"/>
      <c r="M218" s="117"/>
    </row>
    <row r="219" spans="2:13" s="1" customFormat="1" ht="33.75" customHeight="1" x14ac:dyDescent="0.2">
      <c r="B219" s="108"/>
      <c r="C219" s="109" t="s">
        <v>337</v>
      </c>
      <c r="D219" s="109" t="s">
        <v>153</v>
      </c>
      <c r="E219" s="110" t="s">
        <v>701</v>
      </c>
      <c r="F219" s="178" t="s">
        <v>1861</v>
      </c>
      <c r="G219" s="112" t="s">
        <v>184</v>
      </c>
      <c r="H219" s="193">
        <v>0.74</v>
      </c>
      <c r="I219" s="139"/>
      <c r="J219" s="139"/>
      <c r="K219" s="139"/>
      <c r="L219" s="111" t="s">
        <v>157</v>
      </c>
      <c r="M219" s="30"/>
    </row>
    <row r="220" spans="2:13" s="11" customFormat="1" ht="22.9" customHeight="1" x14ac:dyDescent="0.2">
      <c r="B220" s="101"/>
      <c r="D220" s="102" t="s">
        <v>57</v>
      </c>
      <c r="E220" s="106" t="s">
        <v>702</v>
      </c>
      <c r="F220" s="106" t="s">
        <v>703</v>
      </c>
      <c r="I220" s="144"/>
      <c r="J220" s="144"/>
      <c r="K220" s="141"/>
      <c r="M220" s="101"/>
    </row>
    <row r="221" spans="2:13" s="1" customFormat="1" ht="48" customHeight="1" x14ac:dyDescent="0.2">
      <c r="B221" s="108"/>
      <c r="C221" s="109" t="s">
        <v>339</v>
      </c>
      <c r="D221" s="109" t="s">
        <v>153</v>
      </c>
      <c r="E221" s="110" t="s">
        <v>1714</v>
      </c>
      <c r="F221" s="151" t="s">
        <v>1934</v>
      </c>
      <c r="G221" s="112" t="s">
        <v>184</v>
      </c>
      <c r="H221" s="182">
        <v>13.4</v>
      </c>
      <c r="I221" s="139"/>
      <c r="J221" s="139"/>
      <c r="K221" s="139"/>
      <c r="L221" s="111" t="s">
        <v>1</v>
      </c>
      <c r="M221" s="30"/>
    </row>
    <row r="222" spans="2:13" s="12" customFormat="1" x14ac:dyDescent="0.2">
      <c r="B222" s="117"/>
      <c r="D222" s="118" t="s">
        <v>159</v>
      </c>
      <c r="E222" s="119" t="s">
        <v>1</v>
      </c>
      <c r="F222" s="120" t="s">
        <v>1649</v>
      </c>
      <c r="H222" s="214">
        <v>9.1300000000000008</v>
      </c>
      <c r="M222" s="117"/>
    </row>
    <row r="223" spans="2:13" s="12" customFormat="1" x14ac:dyDescent="0.2">
      <c r="B223" s="117"/>
      <c r="D223" s="118" t="s">
        <v>159</v>
      </c>
      <c r="E223" s="119" t="s">
        <v>1</v>
      </c>
      <c r="F223" s="120" t="s">
        <v>1650</v>
      </c>
      <c r="H223" s="214">
        <v>-1.8</v>
      </c>
      <c r="M223" s="117"/>
    </row>
    <row r="224" spans="2:13" s="12" customFormat="1" x14ac:dyDescent="0.2">
      <c r="B224" s="117"/>
      <c r="D224" s="118" t="s">
        <v>159</v>
      </c>
      <c r="E224" s="119" t="s">
        <v>1</v>
      </c>
      <c r="F224" s="120" t="s">
        <v>1651</v>
      </c>
      <c r="H224" s="214">
        <v>-1.08</v>
      </c>
      <c r="M224" s="117"/>
    </row>
    <row r="225" spans="2:13" s="12" customFormat="1" x14ac:dyDescent="0.2">
      <c r="B225" s="117"/>
      <c r="D225" s="118" t="s">
        <v>159</v>
      </c>
      <c r="E225" s="119" t="s">
        <v>1</v>
      </c>
      <c r="F225" s="120" t="s">
        <v>1652</v>
      </c>
      <c r="H225" s="214">
        <v>0.45</v>
      </c>
      <c r="M225" s="117"/>
    </row>
    <row r="226" spans="2:13" s="12" customFormat="1" x14ac:dyDescent="0.2">
      <c r="B226" s="117"/>
      <c r="D226" s="166" t="s">
        <v>159</v>
      </c>
      <c r="E226" s="119"/>
      <c r="F226" s="120">
        <v>6.7</v>
      </c>
      <c r="H226" s="214">
        <v>6.7</v>
      </c>
      <c r="M226" s="117"/>
    </row>
    <row r="227" spans="2:13" s="13" customFormat="1" x14ac:dyDescent="0.2">
      <c r="B227" s="122"/>
      <c r="D227" s="118" t="s">
        <v>159</v>
      </c>
      <c r="E227" s="123" t="s">
        <v>1</v>
      </c>
      <c r="F227" s="124" t="s">
        <v>191</v>
      </c>
      <c r="H227" s="189">
        <v>13.4</v>
      </c>
      <c r="M227" s="122"/>
    </row>
    <row r="228" spans="2:13" s="1" customFormat="1" ht="57.75" customHeight="1" x14ac:dyDescent="0.2">
      <c r="B228" s="108"/>
      <c r="C228" s="109" t="s">
        <v>341</v>
      </c>
      <c r="D228" s="109" t="s">
        <v>153</v>
      </c>
      <c r="E228" s="110" t="s">
        <v>707</v>
      </c>
      <c r="F228" s="178" t="s">
        <v>1862</v>
      </c>
      <c r="G228" s="179" t="s">
        <v>184</v>
      </c>
      <c r="H228" s="182">
        <v>13.4</v>
      </c>
      <c r="I228" s="139"/>
      <c r="J228" s="139"/>
      <c r="K228" s="139"/>
      <c r="L228" s="111" t="s">
        <v>157</v>
      </c>
      <c r="M228" s="30"/>
    </row>
    <row r="229" spans="2:13" s="11" customFormat="1" ht="25.9" customHeight="1" x14ac:dyDescent="0.2">
      <c r="B229" s="101"/>
      <c r="D229" s="102" t="s">
        <v>57</v>
      </c>
      <c r="E229" s="103" t="s">
        <v>708</v>
      </c>
      <c r="F229" s="103" t="s">
        <v>709</v>
      </c>
      <c r="K229" s="143"/>
      <c r="M229" s="101"/>
    </row>
    <row r="230" spans="2:13" s="1" customFormat="1" ht="84" customHeight="1" x14ac:dyDescent="0.2">
      <c r="B230" s="108"/>
      <c r="C230" s="109" t="s">
        <v>343</v>
      </c>
      <c r="D230" s="109" t="s">
        <v>153</v>
      </c>
      <c r="E230" s="110" t="s">
        <v>711</v>
      </c>
      <c r="F230" s="170" t="s">
        <v>1976</v>
      </c>
      <c r="G230" s="112" t="s">
        <v>712</v>
      </c>
      <c r="H230" s="193">
        <v>8</v>
      </c>
      <c r="I230" s="139"/>
      <c r="J230" s="139"/>
      <c r="K230" s="139"/>
      <c r="L230" s="111" t="s">
        <v>1</v>
      </c>
      <c r="M230" s="30"/>
    </row>
    <row r="231" spans="2:13" s="12" customFormat="1" x14ac:dyDescent="0.2">
      <c r="B231" s="117"/>
      <c r="D231" s="118" t="s">
        <v>159</v>
      </c>
      <c r="E231" s="119" t="s">
        <v>1</v>
      </c>
      <c r="F231" s="120" t="s">
        <v>1624</v>
      </c>
      <c r="H231" s="214">
        <v>8</v>
      </c>
      <c r="I231" s="140"/>
      <c r="J231" s="140"/>
      <c r="K231" s="140"/>
      <c r="M231" s="117"/>
    </row>
    <row r="232" spans="2:13" s="13" customFormat="1" x14ac:dyDescent="0.2">
      <c r="B232" s="122"/>
      <c r="D232" s="118" t="s">
        <v>159</v>
      </c>
      <c r="E232" s="123" t="s">
        <v>1</v>
      </c>
      <c r="F232" s="124" t="s">
        <v>191</v>
      </c>
      <c r="H232" s="189">
        <v>8</v>
      </c>
      <c r="I232" s="145"/>
      <c r="J232" s="145"/>
      <c r="K232" s="145"/>
      <c r="M232" s="122"/>
    </row>
    <row r="233" spans="2:13" s="1" customFormat="1" ht="67.5" customHeight="1" x14ac:dyDescent="0.2">
      <c r="B233" s="108"/>
      <c r="C233" s="109" t="s">
        <v>345</v>
      </c>
      <c r="D233" s="109" t="s">
        <v>153</v>
      </c>
      <c r="E233" s="110" t="s">
        <v>716</v>
      </c>
      <c r="F233" s="178" t="s">
        <v>1874</v>
      </c>
      <c r="G233" s="112" t="s">
        <v>712</v>
      </c>
      <c r="H233" s="193">
        <v>16</v>
      </c>
      <c r="I233" s="139"/>
      <c r="J233" s="139"/>
      <c r="K233" s="139"/>
      <c r="L233" s="111" t="s">
        <v>1</v>
      </c>
      <c r="M233" s="30"/>
    </row>
    <row r="234" spans="2:13" s="14" customFormat="1" x14ac:dyDescent="0.2">
      <c r="B234" s="131"/>
      <c r="D234" s="118" t="s">
        <v>159</v>
      </c>
      <c r="E234" s="132" t="s">
        <v>1</v>
      </c>
      <c r="F234" s="133" t="s">
        <v>1625</v>
      </c>
      <c r="H234" s="209" t="s">
        <v>1</v>
      </c>
      <c r="I234" s="149"/>
      <c r="J234" s="149"/>
      <c r="K234" s="149"/>
      <c r="M234" s="131"/>
    </row>
    <row r="235" spans="2:13" s="12" customFormat="1" x14ac:dyDescent="0.2">
      <c r="B235" s="117"/>
      <c r="D235" s="118" t="s">
        <v>159</v>
      </c>
      <c r="E235" s="119" t="s">
        <v>1</v>
      </c>
      <c r="F235" s="120" t="s">
        <v>1626</v>
      </c>
      <c r="H235" s="214">
        <v>16</v>
      </c>
      <c r="I235" s="140"/>
      <c r="J235" s="140"/>
      <c r="K235" s="140"/>
      <c r="M235" s="117"/>
    </row>
    <row r="236" spans="2:13" s="13" customFormat="1" x14ac:dyDescent="0.2">
      <c r="B236" s="122"/>
      <c r="D236" s="118" t="s">
        <v>159</v>
      </c>
      <c r="E236" s="123" t="s">
        <v>1</v>
      </c>
      <c r="F236" s="124" t="s">
        <v>191</v>
      </c>
      <c r="H236" s="189">
        <v>16</v>
      </c>
      <c r="I236" s="145"/>
      <c r="J236" s="145"/>
      <c r="K236" s="145"/>
      <c r="M236" s="122"/>
    </row>
    <row r="237" spans="2:13" s="1" customFormat="1" ht="6.95" customHeight="1" x14ac:dyDescent="0.2"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30"/>
    </row>
  </sheetData>
  <autoFilter ref="C137:L236"/>
  <mergeCells count="11">
    <mergeCell ref="E7:H7"/>
    <mergeCell ref="E9:H9"/>
    <mergeCell ref="E11:H11"/>
    <mergeCell ref="E20:H20"/>
    <mergeCell ref="E29:H29"/>
    <mergeCell ref="E130:H130"/>
    <mergeCell ref="E85:H85"/>
    <mergeCell ref="E87:H87"/>
    <mergeCell ref="E89:H89"/>
    <mergeCell ref="E126:H126"/>
    <mergeCell ref="E128:H128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3"/>
  <sheetViews>
    <sheetView showGridLines="0" topLeftCell="A134" workbookViewId="0">
      <selection activeCell="F178" sqref="F178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  <col min="14" max="14" width="11" customWidth="1"/>
    <col min="15" max="15" width="15" customWidth="1"/>
    <col min="16" max="16" width="16.33203125" customWidth="1"/>
  </cols>
  <sheetData>
    <row r="1" spans="1:13" x14ac:dyDescent="0.2">
      <c r="A1" s="69"/>
    </row>
    <row r="2" spans="1:13" ht="36.950000000000003" customHeight="1" x14ac:dyDescent="0.2">
      <c r="M2" s="345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" customHeight="1" x14ac:dyDescent="0.2">
      <c r="B8" s="19"/>
      <c r="D8" s="24" t="s">
        <v>108</v>
      </c>
      <c r="M8" s="19"/>
    </row>
    <row r="9" spans="1:13" s="1" customFormat="1" ht="16.5" customHeight="1" x14ac:dyDescent="0.2">
      <c r="B9" s="30"/>
      <c r="E9" s="382" t="s">
        <v>1639</v>
      </c>
      <c r="F9" s="385"/>
      <c r="G9" s="385"/>
      <c r="H9" s="385"/>
      <c r="M9" s="30"/>
    </row>
    <row r="10" spans="1:13" s="1" customFormat="1" ht="12" customHeight="1" x14ac:dyDescent="0.2">
      <c r="B10" s="30"/>
      <c r="D10" s="24" t="s">
        <v>110</v>
      </c>
      <c r="M10" s="30"/>
    </row>
    <row r="11" spans="1:13" s="1" customFormat="1" ht="36.950000000000003" customHeight="1" x14ac:dyDescent="0.2">
      <c r="B11" s="30"/>
      <c r="E11" s="349" t="s">
        <v>1715</v>
      </c>
      <c r="F11" s="385"/>
      <c r="G11" s="385"/>
      <c r="H11" s="385"/>
      <c r="M11" s="30"/>
    </row>
    <row r="12" spans="1:13" s="1" customFormat="1" x14ac:dyDescent="0.2">
      <c r="B12" s="30"/>
      <c r="M12" s="30"/>
    </row>
    <row r="13" spans="1:13" s="1" customFormat="1" ht="12" customHeight="1" x14ac:dyDescent="0.2">
      <c r="B13" s="30"/>
      <c r="D13" s="24" t="s">
        <v>9</v>
      </c>
      <c r="F13" s="22" t="s">
        <v>1</v>
      </c>
      <c r="I13" s="24" t="s">
        <v>10</v>
      </c>
      <c r="J13" s="22" t="s">
        <v>1</v>
      </c>
      <c r="M13" s="30"/>
    </row>
    <row r="14" spans="1:13" s="1" customFormat="1" ht="12" customHeight="1" x14ac:dyDescent="0.2">
      <c r="B14" s="30"/>
      <c r="D14" s="24" t="s">
        <v>11</v>
      </c>
      <c r="F14" s="22" t="s">
        <v>12</v>
      </c>
      <c r="I14" s="24" t="s">
        <v>13</v>
      </c>
      <c r="J14" s="50">
        <f>'Rekapitulácia stavby'!AN8</f>
        <v>44104</v>
      </c>
      <c r="M14" s="30"/>
    </row>
    <row r="15" spans="1:13" s="1" customFormat="1" ht="10.9" customHeight="1" x14ac:dyDescent="0.2">
      <c r="B15" s="30"/>
      <c r="M15" s="30"/>
    </row>
    <row r="16" spans="1:13" s="1" customFormat="1" ht="12" customHeight="1" x14ac:dyDescent="0.2">
      <c r="B16" s="30"/>
      <c r="D16" s="24" t="s">
        <v>14</v>
      </c>
      <c r="I16" s="24" t="s">
        <v>15</v>
      </c>
      <c r="J16" s="22" t="s">
        <v>16</v>
      </c>
      <c r="M16" s="30"/>
    </row>
    <row r="17" spans="2:13" s="1" customFormat="1" ht="18" customHeight="1" x14ac:dyDescent="0.2">
      <c r="B17" s="30"/>
      <c r="E17" s="22" t="s">
        <v>17</v>
      </c>
      <c r="I17" s="24" t="s">
        <v>18</v>
      </c>
      <c r="J17" s="22"/>
      <c r="M17" s="30"/>
    </row>
    <row r="18" spans="2:13" s="1" customFormat="1" ht="6.95" customHeight="1" x14ac:dyDescent="0.2">
      <c r="B18" s="30"/>
      <c r="M18" s="30"/>
    </row>
    <row r="19" spans="2:13" s="1" customFormat="1" ht="12" customHeight="1" x14ac:dyDescent="0.2">
      <c r="B19" s="30"/>
      <c r="D19" s="24" t="s">
        <v>19</v>
      </c>
      <c r="I19" s="24" t="s">
        <v>15</v>
      </c>
      <c r="J19" s="22" t="str">
        <f>'Rekapitulácia stavby'!AN13</f>
        <v/>
      </c>
      <c r="M19" s="30"/>
    </row>
    <row r="20" spans="2:13" s="1" customFormat="1" ht="18" customHeight="1" x14ac:dyDescent="0.2">
      <c r="B20" s="30"/>
      <c r="E20" s="352" t="str">
        <f>'Rekapitulácia stavby'!E14</f>
        <v xml:space="preserve"> </v>
      </c>
      <c r="F20" s="352"/>
      <c r="G20" s="352"/>
      <c r="H20" s="352"/>
      <c r="I20" s="24" t="s">
        <v>18</v>
      </c>
      <c r="J20" s="22" t="str">
        <f>'Rekapitulácia stavby'!AN14</f>
        <v/>
      </c>
      <c r="M20" s="30"/>
    </row>
    <row r="21" spans="2:13" s="1" customFormat="1" ht="6.95" customHeight="1" x14ac:dyDescent="0.2">
      <c r="B21" s="30"/>
      <c r="M21" s="30"/>
    </row>
    <row r="22" spans="2:13" s="1" customFormat="1" ht="12" customHeight="1" x14ac:dyDescent="0.2">
      <c r="B22" s="30"/>
      <c r="D22" s="24" t="s">
        <v>21</v>
      </c>
      <c r="I22" s="24" t="s">
        <v>15</v>
      </c>
      <c r="J22" s="22" t="s">
        <v>22</v>
      </c>
      <c r="M22" s="30"/>
    </row>
    <row r="23" spans="2:13" s="1" customFormat="1" ht="18" customHeight="1" x14ac:dyDescent="0.2">
      <c r="B23" s="30"/>
      <c r="E23" s="22" t="s">
        <v>23</v>
      </c>
      <c r="I23" s="24" t="s">
        <v>18</v>
      </c>
      <c r="J23" s="22" t="s">
        <v>24</v>
      </c>
      <c r="M23" s="30"/>
    </row>
    <row r="24" spans="2:13" s="1" customFormat="1" ht="6.95" customHeight="1" x14ac:dyDescent="0.2">
      <c r="B24" s="30"/>
      <c r="M24" s="30"/>
    </row>
    <row r="25" spans="2:13" s="1" customFormat="1" ht="12" customHeight="1" x14ac:dyDescent="0.2">
      <c r="B25" s="30"/>
      <c r="D25" s="24" t="s">
        <v>25</v>
      </c>
      <c r="I25" s="24" t="s">
        <v>15</v>
      </c>
      <c r="J25" s="22" t="str">
        <f>IF('Rekapitulácia stavby'!AN19="","",'Rekapitulácia stavby'!AN19)</f>
        <v/>
      </c>
      <c r="M25" s="30"/>
    </row>
    <row r="26" spans="2:13" s="1" customFormat="1" ht="18" customHeight="1" x14ac:dyDescent="0.2">
      <c r="B26" s="30"/>
      <c r="E26" s="22" t="str">
        <f>IF('Rekapitulácia stavby'!E20="","",'Rekapitulácia stavby'!E20)</f>
        <v xml:space="preserve"> </v>
      </c>
      <c r="I26" s="24" t="s">
        <v>18</v>
      </c>
      <c r="J26" s="22" t="str">
        <f>IF('Rekapitulácia stavby'!AN20="","",'Rekapitulácia stavby'!AN20)</f>
        <v/>
      </c>
      <c r="M26" s="30"/>
    </row>
    <row r="27" spans="2:13" s="1" customFormat="1" ht="6.95" customHeight="1" x14ac:dyDescent="0.2">
      <c r="B27" s="30"/>
      <c r="M27" s="30"/>
    </row>
    <row r="28" spans="2:13" s="1" customFormat="1" ht="12" customHeight="1" x14ac:dyDescent="0.2">
      <c r="B28" s="30"/>
      <c r="D28" s="24" t="s">
        <v>26</v>
      </c>
      <c r="M28" s="30"/>
    </row>
    <row r="29" spans="2:13" s="7" customFormat="1" ht="16.5" customHeight="1" x14ac:dyDescent="0.2">
      <c r="B29" s="71"/>
      <c r="E29" s="355" t="s">
        <v>1</v>
      </c>
      <c r="F29" s="355"/>
      <c r="G29" s="355"/>
      <c r="H29" s="355"/>
      <c r="M29" s="71"/>
    </row>
    <row r="30" spans="2:13" s="1" customFormat="1" ht="6.95" customHeight="1" x14ac:dyDescent="0.2">
      <c r="B30" s="30"/>
      <c r="M30" s="30"/>
    </row>
    <row r="31" spans="2:13" s="1" customFormat="1" ht="6.95" customHeight="1" x14ac:dyDescent="0.2">
      <c r="B31" s="30"/>
      <c r="D31" s="51"/>
      <c r="E31" s="51"/>
      <c r="F31" s="51"/>
      <c r="G31" s="51"/>
      <c r="H31" s="51"/>
      <c r="I31" s="51"/>
      <c r="J31" s="51"/>
      <c r="K31" s="51"/>
      <c r="L31" s="51"/>
      <c r="M31" s="30"/>
    </row>
    <row r="32" spans="2:13" s="1" customFormat="1" ht="14.45" customHeight="1" x14ac:dyDescent="0.2">
      <c r="B32" s="30"/>
      <c r="D32" s="22" t="s">
        <v>114</v>
      </c>
      <c r="K32" s="28"/>
      <c r="M32" s="30"/>
    </row>
    <row r="33" spans="2:13" s="1" customFormat="1" ht="12.75" x14ac:dyDescent="0.2">
      <c r="B33" s="30"/>
      <c r="E33" s="24" t="s">
        <v>28</v>
      </c>
      <c r="K33" s="72"/>
      <c r="M33" s="30"/>
    </row>
    <row r="34" spans="2:13" s="1" customFormat="1" ht="12.75" x14ac:dyDescent="0.2">
      <c r="B34" s="30"/>
      <c r="E34" s="24" t="s">
        <v>29</v>
      </c>
      <c r="K34" s="72"/>
      <c r="M34" s="30"/>
    </row>
    <row r="35" spans="2:13" s="1" customFormat="1" ht="14.45" customHeight="1" x14ac:dyDescent="0.2">
      <c r="B35" s="30"/>
      <c r="D35" s="27" t="s">
        <v>115</v>
      </c>
      <c r="K35" s="28"/>
      <c r="M35" s="30"/>
    </row>
    <row r="36" spans="2:13" s="1" customFormat="1" ht="25.35" customHeight="1" x14ac:dyDescent="0.2">
      <c r="B36" s="30"/>
      <c r="D36" s="73" t="s">
        <v>31</v>
      </c>
      <c r="K36" s="57"/>
      <c r="M36" s="30"/>
    </row>
    <row r="37" spans="2:13" s="1" customFormat="1" ht="6.95" customHeight="1" x14ac:dyDescent="0.2">
      <c r="B37" s="30"/>
      <c r="D37" s="51"/>
      <c r="E37" s="51"/>
      <c r="F37" s="51"/>
      <c r="G37" s="51"/>
      <c r="H37" s="51"/>
      <c r="I37" s="51"/>
      <c r="J37" s="51"/>
      <c r="K37" s="51"/>
      <c r="L37" s="51"/>
      <c r="M37" s="30"/>
    </row>
    <row r="38" spans="2:13" s="1" customFormat="1" ht="14.45" customHeight="1" x14ac:dyDescent="0.2">
      <c r="B38" s="30"/>
      <c r="F38" s="33" t="s">
        <v>33</v>
      </c>
      <c r="I38" s="33" t="s">
        <v>32</v>
      </c>
      <c r="K38" s="33" t="s">
        <v>34</v>
      </c>
      <c r="M38" s="30"/>
    </row>
    <row r="39" spans="2:13" s="1" customFormat="1" ht="14.45" customHeight="1" x14ac:dyDescent="0.2">
      <c r="B39" s="30"/>
      <c r="D39" s="70" t="s">
        <v>35</v>
      </c>
      <c r="E39" s="24" t="s">
        <v>36</v>
      </c>
      <c r="F39" s="72"/>
      <c r="I39" s="74">
        <v>0.2</v>
      </c>
      <c r="K39" s="72"/>
      <c r="M39" s="30"/>
    </row>
    <row r="40" spans="2:13" s="1" customFormat="1" ht="14.45" customHeight="1" x14ac:dyDescent="0.2">
      <c r="B40" s="30"/>
      <c r="E40" s="24" t="s">
        <v>37</v>
      </c>
      <c r="F40" s="72"/>
      <c r="I40" s="74">
        <v>0.2</v>
      </c>
      <c r="K40" s="72"/>
      <c r="M40" s="30"/>
    </row>
    <row r="41" spans="2:13" s="1" customFormat="1" ht="14.45" hidden="1" customHeight="1" x14ac:dyDescent="0.2">
      <c r="B41" s="30"/>
      <c r="E41" s="24" t="s">
        <v>38</v>
      </c>
      <c r="F41" s="72" t="e">
        <f>ROUND((SUM(#REF!) + SUM(#REF!)),  2)</f>
        <v>#REF!</v>
      </c>
      <c r="I41" s="74">
        <v>0.2</v>
      </c>
      <c r="K41" s="72">
        <f>0</f>
        <v>0</v>
      </c>
      <c r="M41" s="30"/>
    </row>
    <row r="42" spans="2:13" s="1" customFormat="1" ht="14.45" hidden="1" customHeight="1" x14ac:dyDescent="0.2">
      <c r="B42" s="30"/>
      <c r="E42" s="24" t="s">
        <v>39</v>
      </c>
      <c r="F42" s="72" t="e">
        <f>ROUND((SUM(#REF!) + SUM(#REF!)),  2)</f>
        <v>#REF!</v>
      </c>
      <c r="I42" s="74">
        <v>0.2</v>
      </c>
      <c r="K42" s="72">
        <f>0</f>
        <v>0</v>
      </c>
      <c r="M42" s="30"/>
    </row>
    <row r="43" spans="2:13" s="1" customFormat="1" ht="14.45" hidden="1" customHeight="1" x14ac:dyDescent="0.2">
      <c r="B43" s="30"/>
      <c r="E43" s="24" t="s">
        <v>40</v>
      </c>
      <c r="F43" s="72" t="e">
        <f>ROUND((SUM(#REF!) + SUM(#REF!)),  2)</f>
        <v>#REF!</v>
      </c>
      <c r="I43" s="74">
        <v>0</v>
      </c>
      <c r="K43" s="72">
        <f>0</f>
        <v>0</v>
      </c>
      <c r="M43" s="30"/>
    </row>
    <row r="44" spans="2:13" s="1" customFormat="1" ht="6.95" customHeight="1" x14ac:dyDescent="0.2">
      <c r="B44" s="30"/>
      <c r="M44" s="30"/>
    </row>
    <row r="45" spans="2:13" s="1" customFormat="1" ht="25.35" customHeight="1" x14ac:dyDescent="0.2">
      <c r="B45" s="30"/>
      <c r="C45" s="67"/>
      <c r="D45" s="75" t="s">
        <v>41</v>
      </c>
      <c r="E45" s="52"/>
      <c r="F45" s="52"/>
      <c r="G45" s="76" t="s">
        <v>42</v>
      </c>
      <c r="H45" s="77" t="s">
        <v>43</v>
      </c>
      <c r="I45" s="52"/>
      <c r="J45" s="52"/>
      <c r="K45" s="78"/>
      <c r="L45" s="79"/>
      <c r="M45" s="30"/>
    </row>
    <row r="46" spans="2:13" s="1" customFormat="1" ht="14.45" customHeight="1" x14ac:dyDescent="0.2">
      <c r="B46" s="30"/>
      <c r="M46" s="30"/>
    </row>
    <row r="47" spans="2:13" ht="14.45" customHeight="1" x14ac:dyDescent="0.2">
      <c r="B47" s="19"/>
      <c r="M47" s="19"/>
    </row>
    <row r="48" spans="2:13" ht="14.45" customHeight="1" x14ac:dyDescent="0.2">
      <c r="B48" s="19"/>
      <c r="M48" s="19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s="1" customFormat="1" ht="16.5" customHeight="1" x14ac:dyDescent="0.2">
      <c r="B87" s="30"/>
      <c r="E87" s="382" t="s">
        <v>1639</v>
      </c>
      <c r="F87" s="385"/>
      <c r="G87" s="385"/>
      <c r="H87" s="385"/>
      <c r="M87" s="30"/>
    </row>
    <row r="88" spans="2:13" s="1" customFormat="1" ht="12" customHeight="1" x14ac:dyDescent="0.2">
      <c r="B88" s="30"/>
      <c r="C88" s="24" t="s">
        <v>110</v>
      </c>
      <c r="M88" s="30"/>
    </row>
    <row r="89" spans="2:13" s="1" customFormat="1" ht="16.5" customHeight="1" x14ac:dyDescent="0.2">
      <c r="B89" s="30"/>
      <c r="E89" s="349" t="str">
        <f>E11</f>
        <v>03.02 - SO-03.02 Zdravotechnika</v>
      </c>
      <c r="F89" s="385"/>
      <c r="G89" s="385"/>
      <c r="H89" s="385"/>
      <c r="M89" s="30"/>
    </row>
    <row r="90" spans="2:13" s="1" customFormat="1" ht="6.95" customHeight="1" x14ac:dyDescent="0.2">
      <c r="B90" s="30"/>
      <c r="M90" s="30"/>
    </row>
    <row r="91" spans="2:13" s="1" customFormat="1" ht="12" customHeight="1" x14ac:dyDescent="0.2">
      <c r="B91" s="30"/>
      <c r="C91" s="24" t="s">
        <v>11</v>
      </c>
      <c r="F91" s="22" t="str">
        <f>F14</f>
        <v>Rožňava ORPZ</v>
      </c>
      <c r="I91" s="24" t="s">
        <v>13</v>
      </c>
      <c r="J91" s="50">
        <f>IF(J14="","",J14)</f>
        <v>44104</v>
      </c>
      <c r="M91" s="30"/>
    </row>
    <row r="92" spans="2:13" s="1" customFormat="1" ht="6.95" customHeight="1" x14ac:dyDescent="0.2">
      <c r="B92" s="30"/>
      <c r="M92" s="30"/>
    </row>
    <row r="93" spans="2:13" s="1" customFormat="1" ht="15.2" customHeight="1" x14ac:dyDescent="0.2">
      <c r="B93" s="30"/>
      <c r="C93" s="24" t="s">
        <v>14</v>
      </c>
      <c r="F93" s="22" t="str">
        <f>E17</f>
        <v>Ministerstvo vnútra Slovenskej republiky</v>
      </c>
      <c r="I93" s="24" t="s">
        <v>21</v>
      </c>
      <c r="J93" s="25" t="str">
        <f>E23</f>
        <v>Aproving s.r.o.</v>
      </c>
      <c r="M93" s="30"/>
    </row>
    <row r="94" spans="2:13" s="1" customFormat="1" ht="15.2" customHeight="1" x14ac:dyDescent="0.2">
      <c r="B94" s="30"/>
      <c r="C94" s="24" t="s">
        <v>19</v>
      </c>
      <c r="F94" s="22" t="str">
        <f>IF(E20="","",E20)</f>
        <v xml:space="preserve"> </v>
      </c>
      <c r="I94" s="24" t="s">
        <v>25</v>
      </c>
      <c r="J94" s="25" t="str">
        <f>E26</f>
        <v xml:space="preserve"> </v>
      </c>
      <c r="M94" s="30"/>
    </row>
    <row r="95" spans="2:13" s="1" customFormat="1" ht="10.35" customHeight="1" x14ac:dyDescent="0.2">
      <c r="B95" s="30"/>
      <c r="M95" s="30"/>
    </row>
    <row r="96" spans="2:13" s="1" customFormat="1" ht="29.25" customHeight="1" x14ac:dyDescent="0.2">
      <c r="B96" s="30"/>
      <c r="C96" s="82" t="s">
        <v>117</v>
      </c>
      <c r="D96" s="67"/>
      <c r="E96" s="67"/>
      <c r="F96" s="67"/>
      <c r="G96" s="67"/>
      <c r="H96" s="67"/>
      <c r="I96" s="83" t="s">
        <v>118</v>
      </c>
      <c r="J96" s="83" t="s">
        <v>119</v>
      </c>
      <c r="K96" s="83" t="s">
        <v>120</v>
      </c>
      <c r="L96" s="67"/>
      <c r="M96" s="30"/>
    </row>
    <row r="97" spans="2:13" s="1" customFormat="1" ht="10.35" customHeight="1" x14ac:dyDescent="0.2">
      <c r="B97" s="30"/>
      <c r="M97" s="30"/>
    </row>
    <row r="98" spans="2:13" s="1" customFormat="1" ht="22.9" customHeight="1" x14ac:dyDescent="0.2">
      <c r="B98" s="30"/>
      <c r="C98" s="84" t="s">
        <v>121</v>
      </c>
      <c r="I98" s="57"/>
      <c r="J98" s="57"/>
      <c r="K98" s="57"/>
      <c r="M98" s="30"/>
    </row>
    <row r="99" spans="2:13" s="8" customFormat="1" ht="24.95" customHeight="1" x14ac:dyDescent="0.2">
      <c r="B99" s="85"/>
      <c r="D99" s="86" t="s">
        <v>132</v>
      </c>
      <c r="E99" s="87"/>
      <c r="F99" s="87"/>
      <c r="G99" s="87"/>
      <c r="H99" s="87"/>
      <c r="I99" s="88"/>
      <c r="J99" s="88"/>
      <c r="K99" s="88"/>
      <c r="M99" s="85"/>
    </row>
    <row r="100" spans="2:13" s="9" customFormat="1" ht="19.899999999999999" customHeight="1" x14ac:dyDescent="0.2">
      <c r="B100" s="89"/>
      <c r="D100" s="90" t="s">
        <v>135</v>
      </c>
      <c r="E100" s="91"/>
      <c r="F100" s="91"/>
      <c r="G100" s="91"/>
      <c r="H100" s="91"/>
      <c r="I100" s="92"/>
      <c r="J100" s="92"/>
      <c r="K100" s="92"/>
      <c r="M100" s="89"/>
    </row>
    <row r="101" spans="2:13" s="9" customFormat="1" ht="19.899999999999999" customHeight="1" x14ac:dyDescent="0.2">
      <c r="B101" s="89"/>
      <c r="D101" s="90" t="s">
        <v>1716</v>
      </c>
      <c r="E101" s="91"/>
      <c r="F101" s="91"/>
      <c r="G101" s="91"/>
      <c r="H101" s="91"/>
      <c r="I101" s="92"/>
      <c r="J101" s="92"/>
      <c r="K101" s="92"/>
      <c r="M101" s="89"/>
    </row>
    <row r="102" spans="2:13" s="9" customFormat="1" ht="19.899999999999999" customHeight="1" x14ac:dyDescent="0.2">
      <c r="B102" s="89"/>
      <c r="D102" s="90" t="s">
        <v>774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1717</v>
      </c>
      <c r="E103" s="91"/>
      <c r="F103" s="91"/>
      <c r="G103" s="91"/>
      <c r="H103" s="91"/>
      <c r="I103" s="92"/>
      <c r="J103" s="92"/>
      <c r="K103" s="92"/>
      <c r="M103" s="89"/>
    </row>
    <row r="104" spans="2:13" s="8" customFormat="1" ht="24.95" customHeight="1" x14ac:dyDescent="0.2">
      <c r="B104" s="85"/>
      <c r="D104" s="86" t="s">
        <v>140</v>
      </c>
      <c r="E104" s="87"/>
      <c r="F104" s="87"/>
      <c r="G104" s="87"/>
      <c r="H104" s="87"/>
      <c r="I104" s="88"/>
      <c r="J104" s="88"/>
      <c r="K104" s="88"/>
      <c r="M104" s="85"/>
    </row>
    <row r="105" spans="2:13" s="1" customFormat="1" ht="21.75" customHeight="1" x14ac:dyDescent="0.2">
      <c r="B105" s="30"/>
      <c r="M105" s="30"/>
    </row>
    <row r="106" spans="2:13" s="1" customFormat="1" ht="6.95" customHeight="1" x14ac:dyDescent="0.2">
      <c r="B106" s="30"/>
      <c r="M106" s="30"/>
    </row>
    <row r="107" spans="2:13" s="1" customFormat="1" ht="29.25" customHeight="1" x14ac:dyDescent="0.2">
      <c r="B107" s="30"/>
      <c r="C107" s="84" t="s">
        <v>141</v>
      </c>
      <c r="K107" s="93"/>
      <c r="M107" s="30"/>
    </row>
    <row r="108" spans="2:13" s="1" customFormat="1" ht="18" customHeight="1" x14ac:dyDescent="0.2">
      <c r="B108" s="30"/>
      <c r="M108" s="30"/>
    </row>
    <row r="109" spans="2:13" s="1" customFormat="1" ht="29.25" customHeight="1" x14ac:dyDescent="0.2">
      <c r="B109" s="30"/>
      <c r="C109" s="66" t="s">
        <v>106</v>
      </c>
      <c r="D109" s="67"/>
      <c r="E109" s="67"/>
      <c r="F109" s="67"/>
      <c r="G109" s="67"/>
      <c r="H109" s="67"/>
      <c r="I109" s="67"/>
      <c r="J109" s="67"/>
      <c r="K109" s="68"/>
      <c r="L109" s="67"/>
      <c r="M109" s="30"/>
    </row>
    <row r="110" spans="2:13" s="1" customFormat="1" ht="6.95" customHeight="1" x14ac:dyDescent="0.2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30"/>
    </row>
    <row r="114" spans="2:13" s="1" customFormat="1" ht="6.95" customHeight="1" x14ac:dyDescent="0.2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30"/>
    </row>
    <row r="115" spans="2:13" s="1" customFormat="1" ht="24.95" customHeight="1" x14ac:dyDescent="0.2">
      <c r="B115" s="30"/>
      <c r="C115" s="20" t="s">
        <v>142</v>
      </c>
      <c r="M115" s="30"/>
    </row>
    <row r="116" spans="2:13" s="1" customFormat="1" ht="6.95" customHeight="1" x14ac:dyDescent="0.2">
      <c r="B116" s="30"/>
      <c r="M116" s="30"/>
    </row>
    <row r="117" spans="2:13" s="1" customFormat="1" ht="12" customHeight="1" x14ac:dyDescent="0.2">
      <c r="B117" s="30"/>
      <c r="C117" s="24" t="s">
        <v>7</v>
      </c>
      <c r="M117" s="30"/>
    </row>
    <row r="118" spans="2:13" s="1" customFormat="1" ht="16.5" customHeight="1" x14ac:dyDescent="0.2">
      <c r="B118" s="30"/>
      <c r="E118" s="382" t="str">
        <f>E7</f>
        <v>Rožňava ORPZ, rekonštrukcia a modernizácia objektu</v>
      </c>
      <c r="F118" s="383"/>
      <c r="G118" s="383"/>
      <c r="H118" s="383"/>
      <c r="M118" s="30"/>
    </row>
    <row r="119" spans="2:13" ht="12" customHeight="1" x14ac:dyDescent="0.2">
      <c r="B119" s="19"/>
      <c r="C119" s="24" t="s">
        <v>108</v>
      </c>
      <c r="M119" s="19"/>
    </row>
    <row r="120" spans="2:13" s="1" customFormat="1" ht="16.5" customHeight="1" x14ac:dyDescent="0.2">
      <c r="B120" s="30"/>
      <c r="E120" s="382" t="s">
        <v>1639</v>
      </c>
      <c r="F120" s="385"/>
      <c r="G120" s="385"/>
      <c r="H120" s="385"/>
      <c r="M120" s="30"/>
    </row>
    <row r="121" spans="2:13" s="1" customFormat="1" ht="12" customHeight="1" x14ac:dyDescent="0.2">
      <c r="B121" s="30"/>
      <c r="C121" s="24" t="s">
        <v>110</v>
      </c>
      <c r="M121" s="30"/>
    </row>
    <row r="122" spans="2:13" s="1" customFormat="1" ht="16.5" customHeight="1" x14ac:dyDescent="0.2">
      <c r="B122" s="30"/>
      <c r="E122" s="349" t="str">
        <f>E11</f>
        <v>03.02 - SO-03.02 Zdravotechnika</v>
      </c>
      <c r="F122" s="385"/>
      <c r="G122" s="385"/>
      <c r="H122" s="385"/>
      <c r="M122" s="30"/>
    </row>
    <row r="123" spans="2:13" s="1" customFormat="1" ht="6.95" customHeight="1" x14ac:dyDescent="0.2">
      <c r="B123" s="30"/>
      <c r="M123" s="30"/>
    </row>
    <row r="124" spans="2:13" s="1" customFormat="1" ht="12" customHeight="1" x14ac:dyDescent="0.2">
      <c r="B124" s="30"/>
      <c r="C124" s="24" t="s">
        <v>11</v>
      </c>
      <c r="F124" s="22" t="str">
        <f>F14</f>
        <v>Rožňava ORPZ</v>
      </c>
      <c r="I124" s="24" t="s">
        <v>13</v>
      </c>
      <c r="J124" s="50">
        <f>IF(J14="","",J14)</f>
        <v>44104</v>
      </c>
      <c r="M124" s="30"/>
    </row>
    <row r="125" spans="2:13" s="1" customFormat="1" ht="6.95" customHeight="1" x14ac:dyDescent="0.2">
      <c r="B125" s="30"/>
      <c r="M125" s="30"/>
    </row>
    <row r="126" spans="2:13" s="1" customFormat="1" ht="15.2" customHeight="1" x14ac:dyDescent="0.2">
      <c r="B126" s="30"/>
      <c r="C126" s="24" t="s">
        <v>14</v>
      </c>
      <c r="F126" s="22" t="str">
        <f>E17</f>
        <v>Ministerstvo vnútra Slovenskej republiky</v>
      </c>
      <c r="I126" s="24" t="s">
        <v>21</v>
      </c>
      <c r="J126" s="25" t="str">
        <f>E23</f>
        <v>Aproving s.r.o.</v>
      </c>
      <c r="M126" s="30"/>
    </row>
    <row r="127" spans="2:13" s="1" customFormat="1" ht="15.2" customHeight="1" x14ac:dyDescent="0.2">
      <c r="B127" s="30"/>
      <c r="C127" s="24" t="s">
        <v>19</v>
      </c>
      <c r="F127" s="22" t="str">
        <f>IF(E20="","",E20)</f>
        <v xml:space="preserve"> </v>
      </c>
      <c r="I127" s="24" t="s">
        <v>25</v>
      </c>
      <c r="J127" s="25" t="str">
        <f>E26</f>
        <v xml:space="preserve"> </v>
      </c>
      <c r="M127" s="30"/>
    </row>
    <row r="128" spans="2:13" s="1" customFormat="1" ht="10.35" customHeight="1" x14ac:dyDescent="0.2">
      <c r="B128" s="30"/>
      <c r="M128" s="30"/>
    </row>
    <row r="129" spans="2:13" s="10" customFormat="1" ht="29.25" customHeight="1" x14ac:dyDescent="0.2">
      <c r="B129" s="94"/>
      <c r="C129" s="95" t="s">
        <v>143</v>
      </c>
      <c r="D129" s="96" t="s">
        <v>55</v>
      </c>
      <c r="E129" s="96" t="s">
        <v>51</v>
      </c>
      <c r="F129" s="96" t="s">
        <v>52</v>
      </c>
      <c r="G129" s="96" t="s">
        <v>144</v>
      </c>
      <c r="H129" s="96" t="s">
        <v>145</v>
      </c>
      <c r="I129" s="96" t="s">
        <v>146</v>
      </c>
      <c r="J129" s="96" t="s">
        <v>147</v>
      </c>
      <c r="K129" s="97" t="s">
        <v>120</v>
      </c>
      <c r="L129" s="98" t="s">
        <v>148</v>
      </c>
      <c r="M129" s="94"/>
    </row>
    <row r="130" spans="2:13" s="1" customFormat="1" ht="22.9" customHeight="1" x14ac:dyDescent="0.25">
      <c r="B130" s="30"/>
      <c r="C130" s="55" t="s">
        <v>114</v>
      </c>
      <c r="K130" s="142"/>
      <c r="M130" s="30"/>
    </row>
    <row r="131" spans="2:13" s="11" customFormat="1" ht="25.9" customHeight="1" x14ac:dyDescent="0.2">
      <c r="B131" s="101"/>
      <c r="D131" s="102" t="s">
        <v>57</v>
      </c>
      <c r="E131" s="103" t="s">
        <v>477</v>
      </c>
      <c r="F131" s="103" t="s">
        <v>478</v>
      </c>
      <c r="K131" s="143"/>
      <c r="M131" s="101"/>
    </row>
    <row r="132" spans="2:13" s="11" customFormat="1" ht="22.9" customHeight="1" x14ac:dyDescent="0.2">
      <c r="B132" s="101"/>
      <c r="D132" s="102" t="s">
        <v>57</v>
      </c>
      <c r="E132" s="106" t="s">
        <v>533</v>
      </c>
      <c r="F132" s="106" t="s">
        <v>534</v>
      </c>
      <c r="K132" s="141"/>
      <c r="M132" s="101"/>
    </row>
    <row r="133" spans="2:13" s="1" customFormat="1" ht="33" customHeight="1" x14ac:dyDescent="0.2">
      <c r="B133" s="108"/>
      <c r="C133" s="109" t="s">
        <v>61</v>
      </c>
      <c r="D133" s="109" t="s">
        <v>153</v>
      </c>
      <c r="E133" s="110" t="s">
        <v>1718</v>
      </c>
      <c r="F133" s="178" t="s">
        <v>1894</v>
      </c>
      <c r="G133" s="112" t="s">
        <v>238</v>
      </c>
      <c r="H133" s="193">
        <v>10</v>
      </c>
      <c r="I133" s="139"/>
      <c r="J133" s="139"/>
      <c r="K133" s="139"/>
      <c r="L133" s="111" t="s">
        <v>1</v>
      </c>
      <c r="M133" s="30"/>
    </row>
    <row r="134" spans="2:13" s="1" customFormat="1" ht="24.75" customHeight="1" x14ac:dyDescent="0.2">
      <c r="B134" s="108"/>
      <c r="C134" s="126" t="s">
        <v>64</v>
      </c>
      <c r="D134" s="126" t="s">
        <v>221</v>
      </c>
      <c r="E134" s="127" t="s">
        <v>1719</v>
      </c>
      <c r="F134" s="128" t="s">
        <v>2474</v>
      </c>
      <c r="G134" s="129" t="s">
        <v>238</v>
      </c>
      <c r="H134" s="146">
        <v>10</v>
      </c>
      <c r="I134" s="146"/>
      <c r="J134" s="147"/>
      <c r="K134" s="146"/>
      <c r="L134" s="128" t="s">
        <v>1</v>
      </c>
      <c r="M134" s="130"/>
    </row>
    <row r="135" spans="2:13" s="12" customFormat="1" ht="22.5" x14ac:dyDescent="0.2">
      <c r="B135" s="117"/>
      <c r="D135" s="118" t="s">
        <v>159</v>
      </c>
      <c r="F135" s="120" t="s">
        <v>2213</v>
      </c>
      <c r="H135" s="214">
        <v>10</v>
      </c>
      <c r="I135" s="140"/>
      <c r="J135" s="140"/>
      <c r="K135" s="140"/>
      <c r="M135" s="117"/>
    </row>
    <row r="136" spans="2:13" s="1" customFormat="1" ht="32.25" customHeight="1" x14ac:dyDescent="0.2">
      <c r="B136" s="108"/>
      <c r="C136" s="109" t="s">
        <v>68</v>
      </c>
      <c r="D136" s="109" t="s">
        <v>153</v>
      </c>
      <c r="E136" s="110" t="s">
        <v>791</v>
      </c>
      <c r="F136" s="111" t="s">
        <v>792</v>
      </c>
      <c r="G136" s="112" t="s">
        <v>793</v>
      </c>
      <c r="H136" s="193"/>
      <c r="I136" s="139">
        <v>0</v>
      </c>
      <c r="J136" s="139">
        <v>1.3</v>
      </c>
      <c r="K136" s="139"/>
      <c r="L136" s="111" t="s">
        <v>1</v>
      </c>
      <c r="M136" s="30"/>
    </row>
    <row r="137" spans="2:13" s="11" customFormat="1" ht="22.9" customHeight="1" x14ac:dyDescent="0.2">
      <c r="B137" s="101"/>
      <c r="D137" s="102" t="s">
        <v>57</v>
      </c>
      <c r="E137" s="106" t="s">
        <v>1720</v>
      </c>
      <c r="F137" s="106" t="s">
        <v>1721</v>
      </c>
      <c r="K137" s="141"/>
      <c r="M137" s="101"/>
    </row>
    <row r="138" spans="2:13" s="1" customFormat="1" ht="34.5" customHeight="1" x14ac:dyDescent="0.2">
      <c r="B138" s="108"/>
      <c r="C138" s="109" t="s">
        <v>158</v>
      </c>
      <c r="D138" s="109" t="s">
        <v>153</v>
      </c>
      <c r="E138" s="110" t="s">
        <v>1722</v>
      </c>
      <c r="F138" s="111" t="s">
        <v>1723</v>
      </c>
      <c r="G138" s="112" t="s">
        <v>238</v>
      </c>
      <c r="H138" s="182">
        <v>1</v>
      </c>
      <c r="I138" s="139"/>
      <c r="J138" s="139"/>
      <c r="K138" s="139"/>
      <c r="L138" s="111" t="s">
        <v>1</v>
      </c>
      <c r="M138" s="30"/>
    </row>
    <row r="139" spans="2:13" s="1" customFormat="1" ht="32.25" customHeight="1" x14ac:dyDescent="0.2">
      <c r="B139" s="108"/>
      <c r="C139" s="109" t="s">
        <v>169</v>
      </c>
      <c r="D139" s="109" t="s">
        <v>153</v>
      </c>
      <c r="E139" s="110" t="s">
        <v>1724</v>
      </c>
      <c r="F139" s="178" t="s">
        <v>1863</v>
      </c>
      <c r="G139" s="112" t="s">
        <v>353</v>
      </c>
      <c r="H139" s="193">
        <v>1</v>
      </c>
      <c r="I139" s="139"/>
      <c r="J139" s="139"/>
      <c r="K139" s="139"/>
      <c r="L139" s="111" t="s">
        <v>1</v>
      </c>
      <c r="M139" s="30"/>
    </row>
    <row r="140" spans="2:13" s="1" customFormat="1" ht="29.25" customHeight="1" x14ac:dyDescent="0.2">
      <c r="B140" s="108"/>
      <c r="C140" s="109" t="s">
        <v>174</v>
      </c>
      <c r="D140" s="109" t="s">
        <v>153</v>
      </c>
      <c r="E140" s="110" t="s">
        <v>1725</v>
      </c>
      <c r="F140" s="178" t="s">
        <v>1864</v>
      </c>
      <c r="G140" s="112" t="s">
        <v>353</v>
      </c>
      <c r="H140" s="193">
        <v>1</v>
      </c>
      <c r="I140" s="139"/>
      <c r="J140" s="139"/>
      <c r="K140" s="139"/>
      <c r="L140" s="111" t="s">
        <v>1</v>
      </c>
      <c r="M140" s="30"/>
    </row>
    <row r="141" spans="2:13" s="1" customFormat="1" ht="32.25" customHeight="1" x14ac:dyDescent="0.2">
      <c r="B141" s="108"/>
      <c r="C141" s="109" t="s">
        <v>178</v>
      </c>
      <c r="D141" s="109" t="s">
        <v>153</v>
      </c>
      <c r="E141" s="110" t="s">
        <v>1726</v>
      </c>
      <c r="F141" s="178" t="s">
        <v>1865</v>
      </c>
      <c r="G141" s="112" t="s">
        <v>238</v>
      </c>
      <c r="H141" s="193">
        <v>2</v>
      </c>
      <c r="I141" s="139"/>
      <c r="J141" s="139"/>
      <c r="K141" s="139"/>
      <c r="L141" s="111" t="s">
        <v>1</v>
      </c>
      <c r="M141" s="30"/>
    </row>
    <row r="142" spans="2:13" s="1" customFormat="1" ht="33" customHeight="1" x14ac:dyDescent="0.2">
      <c r="B142" s="108"/>
      <c r="C142" s="109" t="s">
        <v>180</v>
      </c>
      <c r="D142" s="109" t="s">
        <v>153</v>
      </c>
      <c r="E142" s="110" t="s">
        <v>1727</v>
      </c>
      <c r="F142" s="178" t="s">
        <v>1866</v>
      </c>
      <c r="G142" s="112" t="s">
        <v>238</v>
      </c>
      <c r="H142" s="193">
        <v>4</v>
      </c>
      <c r="I142" s="139"/>
      <c r="J142" s="139"/>
      <c r="K142" s="139"/>
      <c r="L142" s="111" t="s">
        <v>1</v>
      </c>
      <c r="M142" s="30"/>
    </row>
    <row r="143" spans="2:13" s="1" customFormat="1" ht="31.5" customHeight="1" x14ac:dyDescent="0.2">
      <c r="B143" s="108"/>
      <c r="C143" s="109" t="s">
        <v>182</v>
      </c>
      <c r="D143" s="109" t="s">
        <v>153</v>
      </c>
      <c r="E143" s="110" t="s">
        <v>1728</v>
      </c>
      <c r="F143" s="178" t="s">
        <v>1867</v>
      </c>
      <c r="G143" s="112" t="s">
        <v>353</v>
      </c>
      <c r="H143" s="193">
        <v>1</v>
      </c>
      <c r="I143" s="139"/>
      <c r="J143" s="139"/>
      <c r="K143" s="139"/>
      <c r="L143" s="111" t="s">
        <v>1</v>
      </c>
      <c r="M143" s="30"/>
    </row>
    <row r="144" spans="2:13" s="1" customFormat="1" ht="37.5" customHeight="1" x14ac:dyDescent="0.2">
      <c r="B144" s="108"/>
      <c r="C144" s="109" t="s">
        <v>186</v>
      </c>
      <c r="D144" s="109" t="s">
        <v>153</v>
      </c>
      <c r="E144" s="110" t="s">
        <v>1729</v>
      </c>
      <c r="F144" s="178" t="s">
        <v>1868</v>
      </c>
      <c r="G144" s="112" t="s">
        <v>353</v>
      </c>
      <c r="H144" s="193">
        <v>1</v>
      </c>
      <c r="I144" s="139"/>
      <c r="J144" s="139"/>
      <c r="K144" s="139"/>
      <c r="L144" s="111" t="s">
        <v>1</v>
      </c>
      <c r="M144" s="30"/>
    </row>
    <row r="145" spans="2:13" s="1" customFormat="1" ht="33" customHeight="1" x14ac:dyDescent="0.2">
      <c r="B145" s="108"/>
      <c r="C145" s="109" t="s">
        <v>192</v>
      </c>
      <c r="D145" s="109" t="s">
        <v>153</v>
      </c>
      <c r="E145" s="110" t="s">
        <v>1730</v>
      </c>
      <c r="F145" s="111" t="s">
        <v>1731</v>
      </c>
      <c r="G145" s="112" t="s">
        <v>238</v>
      </c>
      <c r="H145" s="193">
        <v>6</v>
      </c>
      <c r="I145" s="139"/>
      <c r="J145" s="139"/>
      <c r="K145" s="139"/>
      <c r="L145" s="111" t="s">
        <v>1</v>
      </c>
      <c r="M145" s="30"/>
    </row>
    <row r="146" spans="2:13" s="1" customFormat="1" ht="34.5" customHeight="1" x14ac:dyDescent="0.2">
      <c r="B146" s="108"/>
      <c r="C146" s="109" t="s">
        <v>194</v>
      </c>
      <c r="D146" s="109" t="s">
        <v>153</v>
      </c>
      <c r="E146" s="110" t="s">
        <v>1732</v>
      </c>
      <c r="F146" s="111" t="s">
        <v>1733</v>
      </c>
      <c r="G146" s="112" t="s">
        <v>172</v>
      </c>
      <c r="H146" s="193">
        <v>0.02</v>
      </c>
      <c r="I146" s="139"/>
      <c r="J146" s="139"/>
      <c r="K146" s="139"/>
      <c r="L146" s="111" t="s">
        <v>1</v>
      </c>
      <c r="M146" s="30"/>
    </row>
    <row r="147" spans="2:13" s="1" customFormat="1" ht="33.75" customHeight="1" x14ac:dyDescent="0.2">
      <c r="B147" s="108"/>
      <c r="C147" s="109" t="s">
        <v>196</v>
      </c>
      <c r="D147" s="109" t="s">
        <v>153</v>
      </c>
      <c r="E147" s="110" t="s">
        <v>1734</v>
      </c>
      <c r="F147" s="111" t="s">
        <v>1735</v>
      </c>
      <c r="G147" s="112" t="s">
        <v>172</v>
      </c>
      <c r="H147" s="193">
        <v>0.01</v>
      </c>
      <c r="I147" s="139"/>
      <c r="J147" s="139"/>
      <c r="K147" s="139"/>
      <c r="L147" s="111" t="s">
        <v>1</v>
      </c>
      <c r="M147" s="30"/>
    </row>
    <row r="148" spans="2:13" s="11" customFormat="1" ht="22.9" customHeight="1" x14ac:dyDescent="0.2">
      <c r="B148" s="101"/>
      <c r="D148" s="102" t="s">
        <v>57</v>
      </c>
      <c r="E148" s="106" t="s">
        <v>794</v>
      </c>
      <c r="F148" s="106" t="s">
        <v>795</v>
      </c>
      <c r="K148" s="141"/>
      <c r="M148" s="101"/>
    </row>
    <row r="149" spans="2:13" s="1" customFormat="1" ht="30.75" customHeight="1" x14ac:dyDescent="0.2">
      <c r="B149" s="108"/>
      <c r="C149" s="109" t="s">
        <v>199</v>
      </c>
      <c r="D149" s="109" t="s">
        <v>153</v>
      </c>
      <c r="E149" s="110" t="s">
        <v>1736</v>
      </c>
      <c r="F149" s="111" t="s">
        <v>1737</v>
      </c>
      <c r="G149" s="112" t="s">
        <v>238</v>
      </c>
      <c r="H149" s="182">
        <v>1</v>
      </c>
      <c r="I149" s="139"/>
      <c r="J149" s="139"/>
      <c r="K149" s="139"/>
      <c r="L149" s="111" t="s">
        <v>1</v>
      </c>
      <c r="M149" s="30"/>
    </row>
    <row r="150" spans="2:13" s="1" customFormat="1" ht="33.75" customHeight="1" x14ac:dyDescent="0.2">
      <c r="B150" s="108"/>
      <c r="C150" s="109" t="s">
        <v>201</v>
      </c>
      <c r="D150" s="109" t="s">
        <v>153</v>
      </c>
      <c r="E150" s="110" t="s">
        <v>1738</v>
      </c>
      <c r="F150" s="178" t="s">
        <v>1869</v>
      </c>
      <c r="G150" s="112" t="s">
        <v>797</v>
      </c>
      <c r="H150" s="193">
        <v>2</v>
      </c>
      <c r="I150" s="139"/>
      <c r="J150" s="139"/>
      <c r="K150" s="139"/>
      <c r="L150" s="111" t="s">
        <v>1</v>
      </c>
      <c r="M150" s="30"/>
    </row>
    <row r="151" spans="2:13" s="1" customFormat="1" ht="30" customHeight="1" x14ac:dyDescent="0.2">
      <c r="B151" s="108"/>
      <c r="C151" s="109" t="s">
        <v>203</v>
      </c>
      <c r="D151" s="109" t="s">
        <v>153</v>
      </c>
      <c r="E151" s="110" t="s">
        <v>1739</v>
      </c>
      <c r="F151" s="178" t="s">
        <v>2475</v>
      </c>
      <c r="G151" s="112" t="s">
        <v>238</v>
      </c>
      <c r="H151" s="193">
        <v>10</v>
      </c>
      <c r="I151" s="139"/>
      <c r="J151" s="139"/>
      <c r="K151" s="139"/>
      <c r="L151" s="111" t="s">
        <v>1</v>
      </c>
      <c r="M151" s="30"/>
    </row>
    <row r="152" spans="2:13" s="1" customFormat="1" ht="30" customHeight="1" x14ac:dyDescent="0.2">
      <c r="B152" s="108"/>
      <c r="C152" s="109" t="s">
        <v>206</v>
      </c>
      <c r="D152" s="109" t="s">
        <v>153</v>
      </c>
      <c r="E152" s="110" t="s">
        <v>1740</v>
      </c>
      <c r="F152" s="178" t="s">
        <v>2476</v>
      </c>
      <c r="G152" s="112" t="s">
        <v>353</v>
      </c>
      <c r="H152" s="193">
        <v>1</v>
      </c>
      <c r="I152" s="139"/>
      <c r="J152" s="139"/>
      <c r="K152" s="139"/>
      <c r="L152" s="111" t="s">
        <v>1</v>
      </c>
      <c r="M152" s="30"/>
    </row>
    <row r="153" spans="2:13" s="1" customFormat="1" ht="24.75" customHeight="1" x14ac:dyDescent="0.2">
      <c r="B153" s="108"/>
      <c r="C153" s="279" t="s">
        <v>208</v>
      </c>
      <c r="D153" s="279" t="s">
        <v>221</v>
      </c>
      <c r="E153" s="280" t="s">
        <v>1741</v>
      </c>
      <c r="F153" s="281" t="s">
        <v>1742</v>
      </c>
      <c r="G153" s="282" t="s">
        <v>353</v>
      </c>
      <c r="H153" s="283">
        <v>1</v>
      </c>
      <c r="I153" s="146"/>
      <c r="J153" s="147"/>
      <c r="K153" s="146"/>
      <c r="L153" s="128" t="s">
        <v>1</v>
      </c>
      <c r="M153" s="130"/>
    </row>
    <row r="154" spans="2:13" s="1" customFormat="1" ht="31.5" customHeight="1" x14ac:dyDescent="0.2">
      <c r="B154" s="108"/>
      <c r="C154" s="134" t="s">
        <v>211</v>
      </c>
      <c r="D154" s="134" t="s">
        <v>153</v>
      </c>
      <c r="E154" s="135" t="s">
        <v>1743</v>
      </c>
      <c r="F154" s="178" t="s">
        <v>2477</v>
      </c>
      <c r="G154" s="179" t="s">
        <v>1744</v>
      </c>
      <c r="H154" s="182">
        <v>1</v>
      </c>
      <c r="I154" s="182"/>
      <c r="J154" s="139"/>
      <c r="K154" s="139"/>
      <c r="L154" s="111" t="s">
        <v>1</v>
      </c>
      <c r="M154" s="30"/>
    </row>
    <row r="155" spans="2:13" s="1" customFormat="1" ht="24" customHeight="1" x14ac:dyDescent="0.2">
      <c r="B155" s="108"/>
      <c r="C155" s="296" t="s">
        <v>3</v>
      </c>
      <c r="D155" s="296" t="s">
        <v>221</v>
      </c>
      <c r="E155" s="297" t="s">
        <v>1745</v>
      </c>
      <c r="F155" s="298" t="s">
        <v>1746</v>
      </c>
      <c r="G155" s="299" t="s">
        <v>353</v>
      </c>
      <c r="H155" s="300">
        <v>1</v>
      </c>
      <c r="I155" s="300"/>
      <c r="J155" s="147"/>
      <c r="K155" s="146"/>
      <c r="L155" s="128" t="s">
        <v>1</v>
      </c>
      <c r="M155" s="130"/>
    </row>
    <row r="156" spans="2:13" s="1" customFormat="1" ht="45" customHeight="1" x14ac:dyDescent="0.2">
      <c r="B156" s="108"/>
      <c r="C156" s="134" t="s">
        <v>215</v>
      </c>
      <c r="D156" s="134" t="s">
        <v>153</v>
      </c>
      <c r="E156" s="135" t="s">
        <v>1747</v>
      </c>
      <c r="F156" s="178" t="s">
        <v>2478</v>
      </c>
      <c r="G156" s="179" t="s">
        <v>353</v>
      </c>
      <c r="H156" s="182">
        <v>3</v>
      </c>
      <c r="I156" s="182"/>
      <c r="J156" s="139"/>
      <c r="K156" s="139"/>
      <c r="L156" s="111" t="s">
        <v>1</v>
      </c>
      <c r="M156" s="30"/>
    </row>
    <row r="157" spans="2:13" s="1" customFormat="1" ht="28.5" customHeight="1" x14ac:dyDescent="0.2">
      <c r="B157" s="108"/>
      <c r="C157" s="296" t="s">
        <v>217</v>
      </c>
      <c r="D157" s="296" t="s">
        <v>221</v>
      </c>
      <c r="E157" s="297" t="s">
        <v>1748</v>
      </c>
      <c r="F157" s="298" t="s">
        <v>1749</v>
      </c>
      <c r="G157" s="299" t="s">
        <v>353</v>
      </c>
      <c r="H157" s="300">
        <v>3</v>
      </c>
      <c r="I157" s="300"/>
      <c r="J157" s="147"/>
      <c r="K157" s="146"/>
      <c r="L157" s="128" t="s">
        <v>1</v>
      </c>
      <c r="M157" s="130"/>
    </row>
    <row r="158" spans="2:13" s="1" customFormat="1" ht="19.5" customHeight="1" x14ac:dyDescent="0.2">
      <c r="B158" s="108"/>
      <c r="C158" s="134" t="s">
        <v>220</v>
      </c>
      <c r="D158" s="134" t="s">
        <v>153</v>
      </c>
      <c r="E158" s="135" t="s">
        <v>1750</v>
      </c>
      <c r="F158" s="178" t="s">
        <v>1751</v>
      </c>
      <c r="G158" s="179" t="s">
        <v>238</v>
      </c>
      <c r="H158" s="182">
        <v>10</v>
      </c>
      <c r="I158" s="182"/>
      <c r="J158" s="139"/>
      <c r="K158" s="139"/>
      <c r="L158" s="111" t="s">
        <v>1</v>
      </c>
      <c r="M158" s="30"/>
    </row>
    <row r="159" spans="2:13" s="1" customFormat="1" ht="28.5" customHeight="1" x14ac:dyDescent="0.2">
      <c r="B159" s="108"/>
      <c r="C159" s="109" t="s">
        <v>225</v>
      </c>
      <c r="D159" s="109" t="s">
        <v>153</v>
      </c>
      <c r="E159" s="110" t="s">
        <v>1752</v>
      </c>
      <c r="F159" s="111" t="s">
        <v>1753</v>
      </c>
      <c r="G159" s="112" t="s">
        <v>172</v>
      </c>
      <c r="H159" s="193">
        <v>0.03</v>
      </c>
      <c r="I159" s="139"/>
      <c r="J159" s="139"/>
      <c r="K159" s="139"/>
      <c r="L159" s="111" t="s">
        <v>1</v>
      </c>
      <c r="M159" s="30"/>
    </row>
    <row r="160" spans="2:13" s="11" customFormat="1" ht="22.9" customHeight="1" x14ac:dyDescent="0.2">
      <c r="B160" s="101"/>
      <c r="D160" s="102" t="s">
        <v>57</v>
      </c>
      <c r="E160" s="106" t="s">
        <v>1754</v>
      </c>
      <c r="F160" s="106" t="s">
        <v>1755</v>
      </c>
      <c r="K160" s="141"/>
      <c r="M160" s="101"/>
    </row>
    <row r="161" spans="2:14" s="1" customFormat="1" ht="34.5" customHeight="1" x14ac:dyDescent="0.2">
      <c r="B161" s="108"/>
      <c r="C161" s="109" t="s">
        <v>227</v>
      </c>
      <c r="D161" s="109" t="s">
        <v>153</v>
      </c>
      <c r="E161" s="110" t="s">
        <v>1756</v>
      </c>
      <c r="F161" s="111" t="s">
        <v>1757</v>
      </c>
      <c r="G161" s="112" t="s">
        <v>797</v>
      </c>
      <c r="H161" s="182">
        <v>1</v>
      </c>
      <c r="I161" s="139"/>
      <c r="J161" s="139"/>
      <c r="K161" s="139"/>
      <c r="L161" s="111" t="s">
        <v>1</v>
      </c>
      <c r="M161" s="30"/>
    </row>
    <row r="162" spans="2:14" s="1" customFormat="1" ht="36.75" customHeight="1" x14ac:dyDescent="0.2">
      <c r="B162" s="108"/>
      <c r="C162" s="109" t="s">
        <v>234</v>
      </c>
      <c r="D162" s="109" t="s">
        <v>153</v>
      </c>
      <c r="E162" s="110" t="s">
        <v>1758</v>
      </c>
      <c r="F162" s="178" t="s">
        <v>2479</v>
      </c>
      <c r="G162" s="112" t="s">
        <v>797</v>
      </c>
      <c r="H162" s="193">
        <v>1</v>
      </c>
      <c r="I162" s="139"/>
      <c r="J162" s="139"/>
      <c r="K162" s="139"/>
      <c r="L162" s="111" t="s">
        <v>1</v>
      </c>
      <c r="M162" s="30"/>
    </row>
    <row r="163" spans="2:14" s="1" customFormat="1" ht="36" customHeight="1" x14ac:dyDescent="0.2">
      <c r="B163" s="108"/>
      <c r="C163" s="126" t="s">
        <v>236</v>
      </c>
      <c r="D163" s="279" t="s">
        <v>221</v>
      </c>
      <c r="E163" s="280" t="s">
        <v>1759</v>
      </c>
      <c r="F163" s="298" t="s">
        <v>2480</v>
      </c>
      <c r="G163" s="282" t="s">
        <v>353</v>
      </c>
      <c r="H163" s="283">
        <v>1</v>
      </c>
      <c r="I163" s="146"/>
      <c r="J163" s="147"/>
      <c r="K163" s="146"/>
      <c r="L163" s="128" t="s">
        <v>1</v>
      </c>
      <c r="M163" s="130"/>
    </row>
    <row r="164" spans="2:14" s="1" customFormat="1" ht="31.5" customHeight="1" x14ac:dyDescent="0.2">
      <c r="B164" s="108"/>
      <c r="C164" s="109" t="s">
        <v>243</v>
      </c>
      <c r="D164" s="109" t="s">
        <v>153</v>
      </c>
      <c r="E164" s="110" t="s">
        <v>1760</v>
      </c>
      <c r="F164" s="178" t="s">
        <v>2481</v>
      </c>
      <c r="G164" s="112" t="s">
        <v>353</v>
      </c>
      <c r="H164" s="193">
        <v>1</v>
      </c>
      <c r="I164" s="139"/>
      <c r="J164" s="139"/>
      <c r="K164" s="139"/>
      <c r="L164" s="111" t="s">
        <v>1</v>
      </c>
      <c r="M164" s="30"/>
    </row>
    <row r="165" spans="2:14" s="1" customFormat="1" ht="32.25" customHeight="1" x14ac:dyDescent="0.2">
      <c r="B165" s="108"/>
      <c r="C165" s="126" t="s">
        <v>246</v>
      </c>
      <c r="D165" s="279" t="s">
        <v>221</v>
      </c>
      <c r="E165" s="280" t="s">
        <v>1761</v>
      </c>
      <c r="F165" s="298" t="s">
        <v>2482</v>
      </c>
      <c r="G165" s="282" t="s">
        <v>353</v>
      </c>
      <c r="H165" s="283">
        <v>1</v>
      </c>
      <c r="I165" s="146"/>
      <c r="J165" s="147"/>
      <c r="K165" s="146"/>
      <c r="L165" s="128" t="s">
        <v>1</v>
      </c>
      <c r="M165" s="130"/>
    </row>
    <row r="166" spans="2:14" s="1" customFormat="1" ht="37.5" customHeight="1" x14ac:dyDescent="0.2">
      <c r="B166" s="108"/>
      <c r="C166" s="126" t="s">
        <v>312</v>
      </c>
      <c r="D166" s="279" t="s">
        <v>221</v>
      </c>
      <c r="E166" s="280" t="s">
        <v>1762</v>
      </c>
      <c r="F166" s="281" t="s">
        <v>2483</v>
      </c>
      <c r="G166" s="282" t="s">
        <v>353</v>
      </c>
      <c r="H166" s="283">
        <v>1</v>
      </c>
      <c r="I166" s="146"/>
      <c r="J166" s="147"/>
      <c r="K166" s="146"/>
      <c r="L166" s="128" t="s">
        <v>1</v>
      </c>
      <c r="M166" s="130"/>
    </row>
    <row r="167" spans="2:14" s="1" customFormat="1" ht="37.5" customHeight="1" x14ac:dyDescent="0.2">
      <c r="B167" s="108"/>
      <c r="C167" s="109" t="s">
        <v>314</v>
      </c>
      <c r="D167" s="109" t="s">
        <v>153</v>
      </c>
      <c r="E167" s="110" t="s">
        <v>1763</v>
      </c>
      <c r="F167" s="111" t="s">
        <v>1764</v>
      </c>
      <c r="G167" s="112" t="s">
        <v>797</v>
      </c>
      <c r="H167" s="193">
        <v>1</v>
      </c>
      <c r="I167" s="139"/>
      <c r="J167" s="139"/>
      <c r="K167" s="139"/>
      <c r="L167" s="111" t="s">
        <v>1</v>
      </c>
      <c r="M167" s="30"/>
    </row>
    <row r="168" spans="2:14" s="1" customFormat="1" ht="34.5" customHeight="1" x14ac:dyDescent="0.2">
      <c r="B168" s="108"/>
      <c r="C168" s="109" t="s">
        <v>316</v>
      </c>
      <c r="D168" s="109" t="s">
        <v>153</v>
      </c>
      <c r="E168" s="110" t="s">
        <v>1765</v>
      </c>
      <c r="F168" s="190" t="s">
        <v>2161</v>
      </c>
      <c r="G168" s="112" t="s">
        <v>797</v>
      </c>
      <c r="H168" s="193">
        <v>1</v>
      </c>
      <c r="I168" s="139"/>
      <c r="J168" s="139"/>
      <c r="K168" s="139"/>
      <c r="L168" s="111" t="s">
        <v>1</v>
      </c>
      <c r="M168" s="30"/>
    </row>
    <row r="169" spans="2:14" s="1" customFormat="1" ht="35.25" customHeight="1" x14ac:dyDescent="0.2">
      <c r="B169" s="108"/>
      <c r="C169" s="296" t="s">
        <v>318</v>
      </c>
      <c r="D169" s="296" t="s">
        <v>221</v>
      </c>
      <c r="E169" s="297" t="s">
        <v>1766</v>
      </c>
      <c r="F169" s="298" t="s">
        <v>2484</v>
      </c>
      <c r="G169" s="299" t="s">
        <v>353</v>
      </c>
      <c r="H169" s="300">
        <v>1</v>
      </c>
      <c r="I169" s="146"/>
      <c r="J169" s="147"/>
      <c r="K169" s="146"/>
      <c r="L169" s="128" t="s">
        <v>1</v>
      </c>
      <c r="M169" s="130"/>
    </row>
    <row r="170" spans="2:14" s="1" customFormat="1" ht="43.5" customHeight="1" x14ac:dyDescent="0.2">
      <c r="B170" s="108"/>
      <c r="C170" s="296" t="s">
        <v>321</v>
      </c>
      <c r="D170" s="296" t="s">
        <v>221</v>
      </c>
      <c r="E170" s="297" t="s">
        <v>1767</v>
      </c>
      <c r="F170" s="298" t="s">
        <v>2485</v>
      </c>
      <c r="G170" s="299" t="s">
        <v>353</v>
      </c>
      <c r="H170" s="300">
        <v>1</v>
      </c>
      <c r="I170" s="146"/>
      <c r="J170" s="147"/>
      <c r="K170" s="146"/>
      <c r="L170" s="128" t="s">
        <v>1</v>
      </c>
      <c r="M170" s="130"/>
    </row>
    <row r="171" spans="2:14" s="1" customFormat="1" ht="34.5" customHeight="1" x14ac:dyDescent="0.2">
      <c r="B171" s="108"/>
      <c r="C171" s="296" t="s">
        <v>348</v>
      </c>
      <c r="D171" s="296" t="s">
        <v>221</v>
      </c>
      <c r="E171" s="297" t="s">
        <v>1768</v>
      </c>
      <c r="F171" s="298" t="s">
        <v>2486</v>
      </c>
      <c r="G171" s="299" t="s">
        <v>353</v>
      </c>
      <c r="H171" s="300">
        <v>1</v>
      </c>
      <c r="I171" s="146"/>
      <c r="J171" s="147"/>
      <c r="K171" s="146"/>
      <c r="L171" s="128" t="s">
        <v>1</v>
      </c>
      <c r="M171" s="130"/>
      <c r="N171" s="171"/>
    </row>
    <row r="172" spans="2:14" s="1" customFormat="1" ht="33" customHeight="1" x14ac:dyDescent="0.2">
      <c r="B172" s="108"/>
      <c r="C172" s="296" t="s">
        <v>351</v>
      </c>
      <c r="D172" s="296" t="s">
        <v>221</v>
      </c>
      <c r="E172" s="297" t="s">
        <v>1769</v>
      </c>
      <c r="F172" s="298" t="s">
        <v>2487</v>
      </c>
      <c r="G172" s="299" t="s">
        <v>353</v>
      </c>
      <c r="H172" s="300">
        <v>1</v>
      </c>
      <c r="I172" s="146"/>
      <c r="J172" s="147"/>
      <c r="K172" s="146"/>
      <c r="L172" s="128" t="s">
        <v>1</v>
      </c>
      <c r="M172" s="130"/>
    </row>
    <row r="173" spans="2:14" s="1" customFormat="1" ht="23.25" customHeight="1" x14ac:dyDescent="0.2">
      <c r="B173" s="108"/>
      <c r="C173" s="134" t="s">
        <v>354</v>
      </c>
      <c r="D173" s="134" t="s">
        <v>153</v>
      </c>
      <c r="E173" s="135" t="s">
        <v>1770</v>
      </c>
      <c r="F173" s="136" t="s">
        <v>1771</v>
      </c>
      <c r="G173" s="137" t="s">
        <v>797</v>
      </c>
      <c r="H173" s="182">
        <v>1</v>
      </c>
      <c r="I173" s="139"/>
      <c r="J173" s="139"/>
      <c r="K173" s="139"/>
      <c r="L173" s="111" t="s">
        <v>1</v>
      </c>
      <c r="M173" s="30"/>
    </row>
    <row r="174" spans="2:14" s="1" customFormat="1" ht="39.75" customHeight="1" x14ac:dyDescent="0.2">
      <c r="B174" s="108"/>
      <c r="C174" s="134" t="s">
        <v>357</v>
      </c>
      <c r="D174" s="134" t="s">
        <v>153</v>
      </c>
      <c r="E174" s="135" t="s">
        <v>1772</v>
      </c>
      <c r="F174" s="190" t="s">
        <v>2160</v>
      </c>
      <c r="G174" s="137" t="s">
        <v>353</v>
      </c>
      <c r="H174" s="182">
        <v>1</v>
      </c>
      <c r="I174" s="139"/>
      <c r="J174" s="139"/>
      <c r="K174" s="139"/>
      <c r="L174" s="111" t="s">
        <v>1</v>
      </c>
      <c r="M174" s="30"/>
    </row>
    <row r="175" spans="2:14" s="1" customFormat="1" ht="45.75" customHeight="1" x14ac:dyDescent="0.2">
      <c r="B175" s="108"/>
      <c r="C175" s="279" t="s">
        <v>360</v>
      </c>
      <c r="D175" s="279" t="s">
        <v>221</v>
      </c>
      <c r="E175" s="280" t="s">
        <v>1773</v>
      </c>
      <c r="F175" s="298" t="s">
        <v>1935</v>
      </c>
      <c r="G175" s="282" t="s">
        <v>353</v>
      </c>
      <c r="H175" s="283">
        <v>1</v>
      </c>
      <c r="I175" s="146"/>
      <c r="J175" s="147"/>
      <c r="K175" s="146"/>
      <c r="L175" s="128" t="s">
        <v>1</v>
      </c>
      <c r="M175" s="130"/>
    </row>
    <row r="176" spans="2:14" s="1" customFormat="1" ht="27.75" customHeight="1" x14ac:dyDescent="0.2">
      <c r="B176" s="108"/>
      <c r="C176" s="109" t="s">
        <v>362</v>
      </c>
      <c r="D176" s="109" t="s">
        <v>153</v>
      </c>
      <c r="E176" s="110" t="s">
        <v>1774</v>
      </c>
      <c r="F176" s="178" t="s">
        <v>2488</v>
      </c>
      <c r="G176" s="112" t="s">
        <v>353</v>
      </c>
      <c r="H176" s="193">
        <v>1</v>
      </c>
      <c r="I176" s="139"/>
      <c r="J176" s="139"/>
      <c r="K176" s="139"/>
      <c r="L176" s="111" t="s">
        <v>1</v>
      </c>
      <c r="M176" s="30"/>
    </row>
    <row r="177" spans="2:13" s="1" customFormat="1" ht="36" customHeight="1" x14ac:dyDescent="0.2">
      <c r="B177" s="108"/>
      <c r="C177" s="279" t="s">
        <v>365</v>
      </c>
      <c r="D177" s="279" t="s">
        <v>221</v>
      </c>
      <c r="E177" s="280" t="s">
        <v>1775</v>
      </c>
      <c r="F177" s="281" t="s">
        <v>2489</v>
      </c>
      <c r="G177" s="282" t="s">
        <v>353</v>
      </c>
      <c r="H177" s="283">
        <v>1</v>
      </c>
      <c r="I177" s="146"/>
      <c r="J177" s="147"/>
      <c r="K177" s="146"/>
      <c r="L177" s="128" t="s">
        <v>1</v>
      </c>
      <c r="M177" s="130"/>
    </row>
    <row r="178" spans="2:13" s="1" customFormat="1" ht="30.75" customHeight="1" x14ac:dyDescent="0.2">
      <c r="B178" s="108"/>
      <c r="C178" s="109" t="s">
        <v>367</v>
      </c>
      <c r="D178" s="109" t="s">
        <v>153</v>
      </c>
      <c r="E178" s="110" t="s">
        <v>1776</v>
      </c>
      <c r="F178" s="111" t="s">
        <v>1777</v>
      </c>
      <c r="G178" s="112" t="s">
        <v>172</v>
      </c>
      <c r="H178" s="193">
        <v>0.08</v>
      </c>
      <c r="I178" s="139"/>
      <c r="J178" s="139"/>
      <c r="K178" s="139"/>
      <c r="L178" s="111" t="s">
        <v>1</v>
      </c>
      <c r="M178" s="30"/>
    </row>
    <row r="179" spans="2:13" s="11" customFormat="1" ht="25.9" customHeight="1" x14ac:dyDescent="0.2">
      <c r="B179" s="101"/>
      <c r="D179" s="102" t="s">
        <v>57</v>
      </c>
      <c r="E179" s="103" t="s">
        <v>708</v>
      </c>
      <c r="F179" s="103" t="s">
        <v>709</v>
      </c>
      <c r="K179" s="143"/>
      <c r="M179" s="101"/>
    </row>
    <row r="180" spans="2:13" s="1" customFormat="1" ht="81.75" customHeight="1" x14ac:dyDescent="0.2">
      <c r="B180" s="108"/>
      <c r="C180" s="109" t="s">
        <v>371</v>
      </c>
      <c r="D180" s="109" t="s">
        <v>153</v>
      </c>
      <c r="E180" s="110" t="s">
        <v>711</v>
      </c>
      <c r="F180" s="178" t="s">
        <v>1977</v>
      </c>
      <c r="G180" s="112" t="s">
        <v>712</v>
      </c>
      <c r="H180" s="182">
        <v>8</v>
      </c>
      <c r="I180" s="139"/>
      <c r="J180" s="139"/>
      <c r="K180" s="139"/>
      <c r="L180" s="111" t="s">
        <v>1</v>
      </c>
      <c r="M180" s="30"/>
    </row>
    <row r="181" spans="2:13" s="1" customFormat="1" ht="46.5" customHeight="1" x14ac:dyDescent="0.2">
      <c r="B181" s="108"/>
      <c r="C181" s="109" t="s">
        <v>375</v>
      </c>
      <c r="D181" s="109" t="s">
        <v>153</v>
      </c>
      <c r="E181" s="110" t="s">
        <v>996</v>
      </c>
      <c r="F181" s="178" t="s">
        <v>1870</v>
      </c>
      <c r="G181" s="112" t="s">
        <v>797</v>
      </c>
      <c r="H181" s="193">
        <v>1</v>
      </c>
      <c r="I181" s="139"/>
      <c r="J181" s="139"/>
      <c r="K181" s="139"/>
      <c r="L181" s="111" t="s">
        <v>1</v>
      </c>
      <c r="M181" s="30"/>
    </row>
    <row r="182" spans="2:13" s="1" customFormat="1" ht="46.5" customHeight="1" x14ac:dyDescent="0.2">
      <c r="B182" s="108"/>
      <c r="C182" s="109" t="s">
        <v>383</v>
      </c>
      <c r="D182" s="109" t="s">
        <v>153</v>
      </c>
      <c r="E182" s="110" t="s">
        <v>716</v>
      </c>
      <c r="F182" s="178" t="s">
        <v>2078</v>
      </c>
      <c r="G182" s="112" t="s">
        <v>712</v>
      </c>
      <c r="H182" s="193">
        <v>8</v>
      </c>
      <c r="I182" s="139"/>
      <c r="J182" s="139"/>
      <c r="K182" s="139"/>
      <c r="L182" s="111" t="s">
        <v>1</v>
      </c>
      <c r="M182" s="30"/>
    </row>
    <row r="183" spans="2:13" s="1" customFormat="1" ht="6.95" customHeight="1" x14ac:dyDescent="0.2">
      <c r="B183" s="42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30"/>
    </row>
  </sheetData>
  <autoFilter ref="C129:L182"/>
  <mergeCells count="11">
    <mergeCell ref="E7:H7"/>
    <mergeCell ref="E9:H9"/>
    <mergeCell ref="E11:H11"/>
    <mergeCell ref="E20:H20"/>
    <mergeCell ref="E29:H29"/>
    <mergeCell ref="E122:H122"/>
    <mergeCell ref="E85:H85"/>
    <mergeCell ref="E87:H87"/>
    <mergeCell ref="E89:H89"/>
    <mergeCell ref="E118:H118"/>
    <mergeCell ref="E120:H120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topLeftCell="A126" workbookViewId="0">
      <selection activeCell="I147" sqref="I147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</cols>
  <sheetData>
    <row r="1" spans="1:13" x14ac:dyDescent="0.2">
      <c r="A1" s="69"/>
    </row>
    <row r="2" spans="1:13" ht="36.950000000000003" customHeight="1" x14ac:dyDescent="0.2">
      <c r="M2" s="345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" customHeight="1" x14ac:dyDescent="0.2">
      <c r="B8" s="19"/>
      <c r="D8" s="24" t="s">
        <v>108</v>
      </c>
      <c r="M8" s="19"/>
    </row>
    <row r="9" spans="1:13" s="1" customFormat="1" ht="16.5" customHeight="1" x14ac:dyDescent="0.2">
      <c r="B9" s="30"/>
      <c r="E9" s="382" t="s">
        <v>1639</v>
      </c>
      <c r="F9" s="385"/>
      <c r="G9" s="385"/>
      <c r="H9" s="385"/>
      <c r="M9" s="30"/>
    </row>
    <row r="10" spans="1:13" s="1" customFormat="1" ht="12" customHeight="1" x14ac:dyDescent="0.2">
      <c r="B10" s="30"/>
      <c r="D10" s="24" t="s">
        <v>110</v>
      </c>
      <c r="M10" s="30"/>
    </row>
    <row r="11" spans="1:13" s="1" customFormat="1" ht="36.950000000000003" customHeight="1" x14ac:dyDescent="0.2">
      <c r="B11" s="30"/>
      <c r="E11" s="349" t="s">
        <v>1778</v>
      </c>
      <c r="F11" s="385"/>
      <c r="G11" s="385"/>
      <c r="H11" s="385"/>
      <c r="M11" s="30"/>
    </row>
    <row r="12" spans="1:13" s="1" customFormat="1" x14ac:dyDescent="0.2">
      <c r="B12" s="30"/>
      <c r="M12" s="30"/>
    </row>
    <row r="13" spans="1:13" s="1" customFormat="1" ht="12" customHeight="1" x14ac:dyDescent="0.2">
      <c r="B13" s="30"/>
      <c r="D13" s="24" t="s">
        <v>9</v>
      </c>
      <c r="F13" s="22" t="s">
        <v>1</v>
      </c>
      <c r="I13" s="24" t="s">
        <v>10</v>
      </c>
      <c r="J13" s="22" t="s">
        <v>1</v>
      </c>
      <c r="M13" s="30"/>
    </row>
    <row r="14" spans="1:13" s="1" customFormat="1" ht="12" customHeight="1" x14ac:dyDescent="0.2">
      <c r="B14" s="30"/>
      <c r="D14" s="24" t="s">
        <v>11</v>
      </c>
      <c r="F14" s="22" t="s">
        <v>12</v>
      </c>
      <c r="I14" s="24" t="s">
        <v>13</v>
      </c>
      <c r="J14" s="50">
        <f>'Rekapitulácia stavby'!AN8</f>
        <v>44104</v>
      </c>
      <c r="M14" s="30"/>
    </row>
    <row r="15" spans="1:13" s="1" customFormat="1" ht="10.9" customHeight="1" x14ac:dyDescent="0.2">
      <c r="B15" s="30"/>
      <c r="M15" s="30"/>
    </row>
    <row r="16" spans="1:13" s="1" customFormat="1" ht="12" customHeight="1" x14ac:dyDescent="0.2">
      <c r="B16" s="30"/>
      <c r="D16" s="24" t="s">
        <v>14</v>
      </c>
      <c r="I16" s="24" t="s">
        <v>15</v>
      </c>
      <c r="J16" s="22" t="s">
        <v>16</v>
      </c>
      <c r="M16" s="30"/>
    </row>
    <row r="17" spans="2:13" s="1" customFormat="1" ht="18" customHeight="1" x14ac:dyDescent="0.2">
      <c r="B17" s="30"/>
      <c r="E17" s="22" t="s">
        <v>17</v>
      </c>
      <c r="I17" s="24" t="s">
        <v>18</v>
      </c>
      <c r="J17" s="22"/>
      <c r="M17" s="30"/>
    </row>
    <row r="18" spans="2:13" s="1" customFormat="1" ht="6.95" customHeight="1" x14ac:dyDescent="0.2">
      <c r="B18" s="30"/>
      <c r="M18" s="30"/>
    </row>
    <row r="19" spans="2:13" s="1" customFormat="1" ht="12" customHeight="1" x14ac:dyDescent="0.2">
      <c r="B19" s="30"/>
      <c r="D19" s="24" t="s">
        <v>19</v>
      </c>
      <c r="I19" s="24" t="s">
        <v>15</v>
      </c>
      <c r="J19" s="22" t="str">
        <f>'Rekapitulácia stavby'!AN13</f>
        <v/>
      </c>
      <c r="M19" s="30"/>
    </row>
    <row r="20" spans="2:13" s="1" customFormat="1" ht="18" customHeight="1" x14ac:dyDescent="0.2">
      <c r="B20" s="30"/>
      <c r="E20" s="352" t="str">
        <f>'Rekapitulácia stavby'!E14</f>
        <v xml:space="preserve"> </v>
      </c>
      <c r="F20" s="352"/>
      <c r="G20" s="352"/>
      <c r="H20" s="352"/>
      <c r="I20" s="24" t="s">
        <v>18</v>
      </c>
      <c r="J20" s="22" t="str">
        <f>'Rekapitulácia stavby'!AN14</f>
        <v/>
      </c>
      <c r="M20" s="30"/>
    </row>
    <row r="21" spans="2:13" s="1" customFormat="1" ht="6.95" customHeight="1" x14ac:dyDescent="0.2">
      <c r="B21" s="30"/>
      <c r="M21" s="30"/>
    </row>
    <row r="22" spans="2:13" s="1" customFormat="1" ht="12" customHeight="1" x14ac:dyDescent="0.2">
      <c r="B22" s="30"/>
      <c r="D22" s="24" t="s">
        <v>21</v>
      </c>
      <c r="I22" s="24" t="s">
        <v>15</v>
      </c>
      <c r="J22" s="22" t="s">
        <v>22</v>
      </c>
      <c r="M22" s="30"/>
    </row>
    <row r="23" spans="2:13" s="1" customFormat="1" ht="18" customHeight="1" x14ac:dyDescent="0.2">
      <c r="B23" s="30"/>
      <c r="E23" s="22" t="s">
        <v>23</v>
      </c>
      <c r="I23" s="24" t="s">
        <v>18</v>
      </c>
      <c r="J23" s="22" t="s">
        <v>24</v>
      </c>
      <c r="M23" s="30"/>
    </row>
    <row r="24" spans="2:13" s="1" customFormat="1" ht="6.95" customHeight="1" x14ac:dyDescent="0.2">
      <c r="B24" s="30"/>
      <c r="M24" s="30"/>
    </row>
    <row r="25" spans="2:13" s="1" customFormat="1" ht="12" customHeight="1" x14ac:dyDescent="0.2">
      <c r="B25" s="30"/>
      <c r="D25" s="24" t="s">
        <v>25</v>
      </c>
      <c r="I25" s="24" t="s">
        <v>15</v>
      </c>
      <c r="J25" s="22" t="str">
        <f>IF('Rekapitulácia stavby'!AN19="","",'Rekapitulácia stavby'!AN19)</f>
        <v/>
      </c>
      <c r="M25" s="30"/>
    </row>
    <row r="26" spans="2:13" s="1" customFormat="1" ht="18" customHeight="1" x14ac:dyDescent="0.2">
      <c r="B26" s="30"/>
      <c r="E26" s="22" t="str">
        <f>IF('Rekapitulácia stavby'!E20="","",'Rekapitulácia stavby'!E20)</f>
        <v xml:space="preserve"> </v>
      </c>
      <c r="I26" s="24" t="s">
        <v>18</v>
      </c>
      <c r="J26" s="22" t="str">
        <f>IF('Rekapitulácia stavby'!AN20="","",'Rekapitulácia stavby'!AN20)</f>
        <v/>
      </c>
      <c r="M26" s="30"/>
    </row>
    <row r="27" spans="2:13" s="1" customFormat="1" ht="6.95" customHeight="1" x14ac:dyDescent="0.2">
      <c r="B27" s="30"/>
      <c r="M27" s="30"/>
    </row>
    <row r="28" spans="2:13" s="1" customFormat="1" ht="12" customHeight="1" x14ac:dyDescent="0.2">
      <c r="B28" s="30"/>
      <c r="D28" s="24" t="s">
        <v>26</v>
      </c>
      <c r="M28" s="30"/>
    </row>
    <row r="29" spans="2:13" s="7" customFormat="1" ht="16.5" customHeight="1" x14ac:dyDescent="0.2">
      <c r="B29" s="71"/>
      <c r="E29" s="355" t="s">
        <v>1</v>
      </c>
      <c r="F29" s="355"/>
      <c r="G29" s="355"/>
      <c r="H29" s="355"/>
      <c r="M29" s="71"/>
    </row>
    <row r="30" spans="2:13" s="1" customFormat="1" ht="6.95" customHeight="1" x14ac:dyDescent="0.2">
      <c r="B30" s="30"/>
      <c r="M30" s="30"/>
    </row>
    <row r="31" spans="2:13" s="1" customFormat="1" ht="6.95" customHeight="1" x14ac:dyDescent="0.2">
      <c r="B31" s="30"/>
      <c r="D31" s="51"/>
      <c r="E31" s="51"/>
      <c r="F31" s="51"/>
      <c r="G31" s="51"/>
      <c r="H31" s="51"/>
      <c r="I31" s="51"/>
      <c r="J31" s="51"/>
      <c r="K31" s="51"/>
      <c r="L31" s="51"/>
      <c r="M31" s="30"/>
    </row>
    <row r="32" spans="2:13" s="1" customFormat="1" ht="14.45" customHeight="1" x14ac:dyDescent="0.2">
      <c r="B32" s="30"/>
      <c r="D32" s="22" t="s">
        <v>114</v>
      </c>
      <c r="K32" s="28"/>
      <c r="M32" s="30"/>
    </row>
    <row r="33" spans="2:13" s="1" customFormat="1" ht="12.75" x14ac:dyDescent="0.2">
      <c r="B33" s="30"/>
      <c r="E33" s="24" t="s">
        <v>28</v>
      </c>
      <c r="K33" s="72"/>
      <c r="M33" s="30"/>
    </row>
    <row r="34" spans="2:13" s="1" customFormat="1" ht="12.75" x14ac:dyDescent="0.2">
      <c r="B34" s="30"/>
      <c r="E34" s="24" t="s">
        <v>29</v>
      </c>
      <c r="K34" s="72"/>
      <c r="M34" s="30"/>
    </row>
    <row r="35" spans="2:13" s="1" customFormat="1" ht="14.45" customHeight="1" x14ac:dyDescent="0.2">
      <c r="B35" s="30"/>
      <c r="D35" s="27" t="s">
        <v>115</v>
      </c>
      <c r="K35" s="28"/>
      <c r="M35" s="30"/>
    </row>
    <row r="36" spans="2:13" s="1" customFormat="1" ht="25.35" customHeight="1" x14ac:dyDescent="0.2">
      <c r="B36" s="30"/>
      <c r="D36" s="73" t="s">
        <v>31</v>
      </c>
      <c r="K36" s="57"/>
      <c r="M36" s="30"/>
    </row>
    <row r="37" spans="2:13" s="1" customFormat="1" ht="6.95" customHeight="1" x14ac:dyDescent="0.2">
      <c r="B37" s="30"/>
      <c r="D37" s="51"/>
      <c r="E37" s="51"/>
      <c r="F37" s="51"/>
      <c r="G37" s="51"/>
      <c r="H37" s="51"/>
      <c r="I37" s="51"/>
      <c r="J37" s="51"/>
      <c r="K37" s="51"/>
      <c r="L37" s="51"/>
      <c r="M37" s="30"/>
    </row>
    <row r="38" spans="2:13" s="1" customFormat="1" ht="14.45" customHeight="1" x14ac:dyDescent="0.2">
      <c r="B38" s="30"/>
      <c r="F38" s="33" t="s">
        <v>33</v>
      </c>
      <c r="I38" s="33" t="s">
        <v>32</v>
      </c>
      <c r="K38" s="33" t="s">
        <v>34</v>
      </c>
      <c r="M38" s="30"/>
    </row>
    <row r="39" spans="2:13" s="1" customFormat="1" ht="14.45" customHeight="1" x14ac:dyDescent="0.2">
      <c r="B39" s="30"/>
      <c r="D39" s="70" t="s">
        <v>35</v>
      </c>
      <c r="E39" s="24" t="s">
        <v>36</v>
      </c>
      <c r="F39" s="72"/>
      <c r="I39" s="74">
        <v>0.2</v>
      </c>
      <c r="K39" s="72"/>
      <c r="M39" s="30"/>
    </row>
    <row r="40" spans="2:13" s="1" customFormat="1" ht="14.45" customHeight="1" x14ac:dyDescent="0.2">
      <c r="B40" s="30"/>
      <c r="E40" s="24" t="s">
        <v>37</v>
      </c>
      <c r="F40" s="72"/>
      <c r="I40" s="74">
        <v>0.2</v>
      </c>
      <c r="K40" s="72"/>
      <c r="M40" s="30"/>
    </row>
    <row r="41" spans="2:13" s="1" customFormat="1" ht="14.45" hidden="1" customHeight="1" x14ac:dyDescent="0.2">
      <c r="B41" s="30"/>
      <c r="E41" s="24" t="s">
        <v>38</v>
      </c>
      <c r="F41" s="72" t="e">
        <f>ROUND((SUM(#REF!) + SUM(#REF!)),  2)</f>
        <v>#REF!</v>
      </c>
      <c r="I41" s="74">
        <v>0.2</v>
      </c>
      <c r="K41" s="72">
        <f>0</f>
        <v>0</v>
      </c>
      <c r="M41" s="30"/>
    </row>
    <row r="42" spans="2:13" s="1" customFormat="1" ht="14.45" hidden="1" customHeight="1" x14ac:dyDescent="0.2">
      <c r="B42" s="30"/>
      <c r="E42" s="24" t="s">
        <v>39</v>
      </c>
      <c r="F42" s="72" t="e">
        <f>ROUND((SUM(#REF!) + SUM(#REF!)),  2)</f>
        <v>#REF!</v>
      </c>
      <c r="I42" s="74">
        <v>0.2</v>
      </c>
      <c r="K42" s="72">
        <f>0</f>
        <v>0</v>
      </c>
      <c r="M42" s="30"/>
    </row>
    <row r="43" spans="2:13" s="1" customFormat="1" ht="14.45" hidden="1" customHeight="1" x14ac:dyDescent="0.2">
      <c r="B43" s="30"/>
      <c r="E43" s="24" t="s">
        <v>40</v>
      </c>
      <c r="F43" s="72" t="e">
        <f>ROUND((SUM(#REF!) + SUM(#REF!)),  2)</f>
        <v>#REF!</v>
      </c>
      <c r="I43" s="74">
        <v>0</v>
      </c>
      <c r="K43" s="72">
        <f>0</f>
        <v>0</v>
      </c>
      <c r="M43" s="30"/>
    </row>
    <row r="44" spans="2:13" s="1" customFormat="1" ht="6.95" customHeight="1" x14ac:dyDescent="0.2">
      <c r="B44" s="30"/>
      <c r="M44" s="30"/>
    </row>
    <row r="45" spans="2:13" s="1" customFormat="1" ht="25.35" customHeight="1" x14ac:dyDescent="0.2">
      <c r="B45" s="30"/>
      <c r="C45" s="67"/>
      <c r="D45" s="75" t="s">
        <v>41</v>
      </c>
      <c r="E45" s="52"/>
      <c r="F45" s="52"/>
      <c r="G45" s="76" t="s">
        <v>42</v>
      </c>
      <c r="H45" s="77" t="s">
        <v>43</v>
      </c>
      <c r="I45" s="52"/>
      <c r="J45" s="52"/>
      <c r="K45" s="78"/>
      <c r="L45" s="79"/>
      <c r="M45" s="30"/>
    </row>
    <row r="46" spans="2:13" s="1" customFormat="1" ht="14.45" customHeight="1" x14ac:dyDescent="0.2">
      <c r="B46" s="30"/>
      <c r="M46" s="30"/>
    </row>
    <row r="47" spans="2:13" ht="14.45" customHeight="1" x14ac:dyDescent="0.2">
      <c r="B47" s="19"/>
      <c r="M47" s="19"/>
    </row>
    <row r="48" spans="2:13" ht="14.45" customHeight="1" x14ac:dyDescent="0.2">
      <c r="B48" s="19"/>
      <c r="M48" s="19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s="1" customFormat="1" ht="16.5" customHeight="1" x14ac:dyDescent="0.2">
      <c r="B87" s="30"/>
      <c r="E87" s="382" t="s">
        <v>1639</v>
      </c>
      <c r="F87" s="385"/>
      <c r="G87" s="385"/>
      <c r="H87" s="385"/>
      <c r="M87" s="30"/>
    </row>
    <row r="88" spans="2:13" s="1" customFormat="1" ht="12" customHeight="1" x14ac:dyDescent="0.2">
      <c r="B88" s="30"/>
      <c r="C88" s="24" t="s">
        <v>110</v>
      </c>
      <c r="M88" s="30"/>
    </row>
    <row r="89" spans="2:13" s="1" customFormat="1" ht="16.5" customHeight="1" x14ac:dyDescent="0.2">
      <c r="B89" s="30"/>
      <c r="E89" s="349" t="str">
        <f>E11</f>
        <v>03.03 - SO-03.03 Elektroinštalácia</v>
      </c>
      <c r="F89" s="385"/>
      <c r="G89" s="385"/>
      <c r="H89" s="385"/>
      <c r="M89" s="30"/>
    </row>
    <row r="90" spans="2:13" s="1" customFormat="1" ht="6.95" customHeight="1" x14ac:dyDescent="0.2">
      <c r="B90" s="30"/>
      <c r="M90" s="30"/>
    </row>
    <row r="91" spans="2:13" s="1" customFormat="1" ht="12" customHeight="1" x14ac:dyDescent="0.2">
      <c r="B91" s="30"/>
      <c r="C91" s="24" t="s">
        <v>11</v>
      </c>
      <c r="F91" s="22" t="str">
        <f>F14</f>
        <v>Rožňava ORPZ</v>
      </c>
      <c r="I91" s="24" t="s">
        <v>13</v>
      </c>
      <c r="J91" s="50">
        <f>IF(J14="","",J14)</f>
        <v>44104</v>
      </c>
      <c r="M91" s="30"/>
    </row>
    <row r="92" spans="2:13" s="1" customFormat="1" ht="6.95" customHeight="1" x14ac:dyDescent="0.2">
      <c r="B92" s="30"/>
      <c r="M92" s="30"/>
    </row>
    <row r="93" spans="2:13" s="1" customFormat="1" ht="15.2" customHeight="1" x14ac:dyDescent="0.2">
      <c r="B93" s="30"/>
      <c r="C93" s="24" t="s">
        <v>14</v>
      </c>
      <c r="F93" s="22" t="str">
        <f>E17</f>
        <v>Ministerstvo vnútra Slovenskej republiky</v>
      </c>
      <c r="I93" s="24" t="s">
        <v>21</v>
      </c>
      <c r="J93" s="25" t="str">
        <f>E23</f>
        <v>Aproving s.r.o.</v>
      </c>
      <c r="M93" s="30"/>
    </row>
    <row r="94" spans="2:13" s="1" customFormat="1" ht="15.2" customHeight="1" x14ac:dyDescent="0.2">
      <c r="B94" s="30"/>
      <c r="C94" s="24" t="s">
        <v>19</v>
      </c>
      <c r="F94" s="22" t="str">
        <f>IF(E20="","",E20)</f>
        <v xml:space="preserve"> </v>
      </c>
      <c r="I94" s="24" t="s">
        <v>25</v>
      </c>
      <c r="J94" s="25" t="str">
        <f>E26</f>
        <v xml:space="preserve"> </v>
      </c>
      <c r="M94" s="30"/>
    </row>
    <row r="95" spans="2:13" s="1" customFormat="1" ht="10.35" customHeight="1" x14ac:dyDescent="0.2">
      <c r="B95" s="30"/>
      <c r="M95" s="30"/>
    </row>
    <row r="96" spans="2:13" s="1" customFormat="1" ht="29.25" customHeight="1" x14ac:dyDescent="0.2">
      <c r="B96" s="30"/>
      <c r="C96" s="82" t="s">
        <v>117</v>
      </c>
      <c r="D96" s="67"/>
      <c r="E96" s="67"/>
      <c r="F96" s="67"/>
      <c r="G96" s="67"/>
      <c r="H96" s="67"/>
      <c r="I96" s="83" t="s">
        <v>118</v>
      </c>
      <c r="J96" s="83" t="s">
        <v>119</v>
      </c>
      <c r="K96" s="83" t="s">
        <v>120</v>
      </c>
      <c r="L96" s="67"/>
      <c r="M96" s="30"/>
    </row>
    <row r="97" spans="2:13" s="1" customFormat="1" ht="10.35" customHeight="1" x14ac:dyDescent="0.2">
      <c r="B97" s="30"/>
      <c r="M97" s="30"/>
    </row>
    <row r="98" spans="2:13" s="1" customFormat="1" ht="22.9" customHeight="1" x14ac:dyDescent="0.2">
      <c r="B98" s="30"/>
      <c r="C98" s="84" t="s">
        <v>121</v>
      </c>
      <c r="I98" s="57"/>
      <c r="J98" s="57"/>
      <c r="K98" s="57"/>
      <c r="M98" s="30"/>
    </row>
    <row r="99" spans="2:13" s="8" customFormat="1" ht="24.95" customHeight="1" x14ac:dyDescent="0.2">
      <c r="B99" s="85"/>
      <c r="D99" s="86" t="s">
        <v>721</v>
      </c>
      <c r="E99" s="87"/>
      <c r="F99" s="87"/>
      <c r="G99" s="87"/>
      <c r="H99" s="87"/>
      <c r="I99" s="88"/>
      <c r="J99" s="88"/>
      <c r="K99" s="88"/>
      <c r="M99" s="85"/>
    </row>
    <row r="100" spans="2:13" s="8" customFormat="1" ht="24.95" customHeight="1" x14ac:dyDescent="0.2">
      <c r="B100" s="85"/>
      <c r="D100" s="86" t="s">
        <v>722</v>
      </c>
      <c r="E100" s="87"/>
      <c r="F100" s="87"/>
      <c r="G100" s="87"/>
      <c r="H100" s="87"/>
      <c r="I100" s="88"/>
      <c r="J100" s="88"/>
      <c r="K100" s="88"/>
      <c r="M100" s="85"/>
    </row>
    <row r="101" spans="2:13" s="8" customFormat="1" ht="24.95" customHeight="1" x14ac:dyDescent="0.2">
      <c r="B101" s="85"/>
      <c r="D101" s="86" t="s">
        <v>723</v>
      </c>
      <c r="E101" s="87"/>
      <c r="F101" s="87"/>
      <c r="G101" s="87"/>
      <c r="H101" s="87"/>
      <c r="I101" s="88"/>
      <c r="J101" s="88"/>
      <c r="K101" s="88"/>
      <c r="M101" s="85"/>
    </row>
    <row r="102" spans="2:13" s="8" customFormat="1" ht="24.95" customHeight="1" x14ac:dyDescent="0.2">
      <c r="B102" s="85"/>
      <c r="D102" s="86" t="s">
        <v>1628</v>
      </c>
      <c r="E102" s="87"/>
      <c r="F102" s="87"/>
      <c r="G102" s="87"/>
      <c r="H102" s="87"/>
      <c r="I102" s="88"/>
      <c r="J102" s="88"/>
      <c r="K102" s="88"/>
      <c r="M102" s="85"/>
    </row>
    <row r="103" spans="2:13" s="1" customFormat="1" ht="21.75" customHeight="1" x14ac:dyDescent="0.2">
      <c r="B103" s="30"/>
      <c r="M103" s="30"/>
    </row>
    <row r="104" spans="2:13" s="1" customFormat="1" ht="6.95" customHeight="1" x14ac:dyDescent="0.2">
      <c r="B104" s="30"/>
      <c r="M104" s="30"/>
    </row>
    <row r="105" spans="2:13" s="1" customFormat="1" ht="29.25" customHeight="1" x14ac:dyDescent="0.2">
      <c r="B105" s="30"/>
      <c r="C105" s="84" t="s">
        <v>141</v>
      </c>
      <c r="K105" s="93"/>
      <c r="M105" s="30"/>
    </row>
    <row r="106" spans="2:13" s="1" customFormat="1" ht="18" customHeight="1" x14ac:dyDescent="0.2">
      <c r="B106" s="30"/>
      <c r="M106" s="30"/>
    </row>
    <row r="107" spans="2:13" s="1" customFormat="1" ht="29.25" customHeight="1" x14ac:dyDescent="0.2">
      <c r="B107" s="30"/>
      <c r="C107" s="66" t="s">
        <v>106</v>
      </c>
      <c r="D107" s="67"/>
      <c r="E107" s="67"/>
      <c r="F107" s="67"/>
      <c r="G107" s="67"/>
      <c r="H107" s="67"/>
      <c r="I107" s="67"/>
      <c r="J107" s="67"/>
      <c r="K107" s="68"/>
      <c r="L107" s="67"/>
      <c r="M107" s="30"/>
    </row>
    <row r="108" spans="2:13" s="1" customFormat="1" ht="6.95" customHeight="1" x14ac:dyDescent="0.2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30"/>
    </row>
    <row r="112" spans="2:13" s="1" customFormat="1" ht="6.95" customHeight="1" x14ac:dyDescent="0.2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30"/>
    </row>
    <row r="113" spans="2:13" s="1" customFormat="1" ht="24.95" customHeight="1" x14ac:dyDescent="0.2">
      <c r="B113" s="30"/>
      <c r="C113" s="20" t="s">
        <v>142</v>
      </c>
      <c r="M113" s="30"/>
    </row>
    <row r="114" spans="2:13" s="1" customFormat="1" ht="6.95" customHeight="1" x14ac:dyDescent="0.2">
      <c r="B114" s="30"/>
      <c r="M114" s="30"/>
    </row>
    <row r="115" spans="2:13" s="1" customFormat="1" ht="12" customHeight="1" x14ac:dyDescent="0.2">
      <c r="B115" s="30"/>
      <c r="C115" s="24" t="s">
        <v>7</v>
      </c>
      <c r="M115" s="30"/>
    </row>
    <row r="116" spans="2:13" s="1" customFormat="1" ht="16.5" customHeight="1" x14ac:dyDescent="0.2">
      <c r="B116" s="30"/>
      <c r="E116" s="382" t="str">
        <f>E7</f>
        <v>Rožňava ORPZ, rekonštrukcia a modernizácia objektu</v>
      </c>
      <c r="F116" s="383"/>
      <c r="G116" s="383"/>
      <c r="H116" s="383"/>
      <c r="M116" s="30"/>
    </row>
    <row r="117" spans="2:13" ht="12" customHeight="1" x14ac:dyDescent="0.2">
      <c r="B117" s="19"/>
      <c r="C117" s="24" t="s">
        <v>108</v>
      </c>
      <c r="M117" s="19"/>
    </row>
    <row r="118" spans="2:13" s="1" customFormat="1" ht="16.5" customHeight="1" x14ac:dyDescent="0.2">
      <c r="B118" s="30"/>
      <c r="E118" s="382" t="s">
        <v>1639</v>
      </c>
      <c r="F118" s="385"/>
      <c r="G118" s="385"/>
      <c r="H118" s="385"/>
      <c r="M118" s="30"/>
    </row>
    <row r="119" spans="2:13" s="1" customFormat="1" ht="12" customHeight="1" x14ac:dyDescent="0.2">
      <c r="B119" s="30"/>
      <c r="C119" s="24" t="s">
        <v>110</v>
      </c>
      <c r="M119" s="30"/>
    </row>
    <row r="120" spans="2:13" s="1" customFormat="1" ht="16.5" customHeight="1" x14ac:dyDescent="0.2">
      <c r="B120" s="30"/>
      <c r="E120" s="349" t="str">
        <f>E11</f>
        <v>03.03 - SO-03.03 Elektroinštalácia</v>
      </c>
      <c r="F120" s="385"/>
      <c r="G120" s="385"/>
      <c r="H120" s="385"/>
      <c r="M120" s="30"/>
    </row>
    <row r="121" spans="2:13" s="1" customFormat="1" ht="6.95" customHeight="1" x14ac:dyDescent="0.2">
      <c r="B121" s="30"/>
      <c r="M121" s="30"/>
    </row>
    <row r="122" spans="2:13" s="1" customFormat="1" ht="12" customHeight="1" x14ac:dyDescent="0.2">
      <c r="B122" s="30"/>
      <c r="C122" s="24" t="s">
        <v>11</v>
      </c>
      <c r="F122" s="22" t="str">
        <f>F14</f>
        <v>Rožňava ORPZ</v>
      </c>
      <c r="I122" s="24" t="s">
        <v>13</v>
      </c>
      <c r="J122" s="50">
        <f>IF(J14="","",J14)</f>
        <v>44104</v>
      </c>
      <c r="M122" s="30"/>
    </row>
    <row r="123" spans="2:13" s="1" customFormat="1" ht="6.95" customHeight="1" x14ac:dyDescent="0.2">
      <c r="B123" s="30"/>
      <c r="M123" s="30"/>
    </row>
    <row r="124" spans="2:13" s="1" customFormat="1" ht="15.2" customHeight="1" x14ac:dyDescent="0.2">
      <c r="B124" s="30"/>
      <c r="C124" s="24" t="s">
        <v>14</v>
      </c>
      <c r="F124" s="22" t="str">
        <f>E17</f>
        <v>Ministerstvo vnútra Slovenskej republiky</v>
      </c>
      <c r="I124" s="24" t="s">
        <v>21</v>
      </c>
      <c r="J124" s="25" t="str">
        <f>E23</f>
        <v>Aproving s.r.o.</v>
      </c>
      <c r="M124" s="30"/>
    </row>
    <row r="125" spans="2:13" s="1" customFormat="1" ht="15.2" customHeight="1" x14ac:dyDescent="0.2">
      <c r="B125" s="30"/>
      <c r="C125" s="24" t="s">
        <v>19</v>
      </c>
      <c r="F125" s="22" t="str">
        <f>IF(E20="","",E20)</f>
        <v xml:space="preserve"> </v>
      </c>
      <c r="I125" s="24" t="s">
        <v>25</v>
      </c>
      <c r="J125" s="25" t="str">
        <f>E26</f>
        <v xml:space="preserve"> </v>
      </c>
      <c r="M125" s="30"/>
    </row>
    <row r="126" spans="2:13" s="1" customFormat="1" ht="10.35" customHeight="1" x14ac:dyDescent="0.2">
      <c r="B126" s="30"/>
      <c r="M126" s="30"/>
    </row>
    <row r="127" spans="2:13" s="10" customFormat="1" ht="29.25" customHeight="1" x14ac:dyDescent="0.2">
      <c r="B127" s="94"/>
      <c r="C127" s="95" t="s">
        <v>143</v>
      </c>
      <c r="D127" s="96" t="s">
        <v>55</v>
      </c>
      <c r="E127" s="96" t="s">
        <v>51</v>
      </c>
      <c r="F127" s="96" t="s">
        <v>52</v>
      </c>
      <c r="G127" s="96" t="s">
        <v>144</v>
      </c>
      <c r="H127" s="96" t="s">
        <v>145</v>
      </c>
      <c r="I127" s="96" t="s">
        <v>146</v>
      </c>
      <c r="J127" s="96" t="s">
        <v>147</v>
      </c>
      <c r="K127" s="97" t="s">
        <v>120</v>
      </c>
      <c r="L127" s="98"/>
      <c r="M127" s="94"/>
    </row>
    <row r="128" spans="2:13" s="1" customFormat="1" ht="22.9" customHeight="1" x14ac:dyDescent="0.25">
      <c r="B128" s="30"/>
      <c r="C128" s="55" t="s">
        <v>114</v>
      </c>
      <c r="K128" s="142"/>
      <c r="M128" s="30"/>
    </row>
    <row r="129" spans="2:13" s="11" customFormat="1" ht="25.9" customHeight="1" x14ac:dyDescent="0.2">
      <c r="B129" s="101"/>
      <c r="D129" s="102" t="s">
        <v>57</v>
      </c>
      <c r="E129" s="103" t="s">
        <v>726</v>
      </c>
      <c r="F129" s="103" t="s">
        <v>727</v>
      </c>
      <c r="K129" s="143"/>
      <c r="M129" s="101"/>
    </row>
    <row r="130" spans="2:13" s="1" customFormat="1" ht="35.25" customHeight="1" x14ac:dyDescent="0.2">
      <c r="B130" s="108"/>
      <c r="C130" s="109" t="s">
        <v>61</v>
      </c>
      <c r="D130" s="109" t="s">
        <v>153</v>
      </c>
      <c r="E130" s="110" t="s">
        <v>1779</v>
      </c>
      <c r="F130" s="178" t="s">
        <v>1856</v>
      </c>
      <c r="G130" s="112" t="s">
        <v>353</v>
      </c>
      <c r="H130" s="193">
        <v>1</v>
      </c>
      <c r="I130" s="139"/>
      <c r="J130" s="139"/>
      <c r="K130" s="139"/>
      <c r="L130" s="111" t="s">
        <v>1</v>
      </c>
      <c r="M130" s="30"/>
    </row>
    <row r="131" spans="2:13" s="1" customFormat="1" ht="18.75" customHeight="1" x14ac:dyDescent="0.2">
      <c r="B131" s="108"/>
      <c r="C131" s="279" t="s">
        <v>64</v>
      </c>
      <c r="D131" s="279" t="s">
        <v>221</v>
      </c>
      <c r="E131" s="280" t="s">
        <v>1780</v>
      </c>
      <c r="F131" s="280" t="s">
        <v>2240</v>
      </c>
      <c r="G131" s="282" t="s">
        <v>353</v>
      </c>
      <c r="H131" s="283">
        <v>1</v>
      </c>
      <c r="I131" s="283">
        <v>0</v>
      </c>
      <c r="J131" s="283">
        <v>0</v>
      </c>
      <c r="K131" s="283">
        <v>0</v>
      </c>
      <c r="L131" s="128" t="s">
        <v>1</v>
      </c>
      <c r="M131" s="130"/>
    </row>
    <row r="132" spans="2:13" s="1" customFormat="1" ht="19.5" customHeight="1" x14ac:dyDescent="0.2">
      <c r="B132" s="108"/>
      <c r="C132" s="279" t="s">
        <v>68</v>
      </c>
      <c r="D132" s="279" t="s">
        <v>221</v>
      </c>
      <c r="E132" s="280" t="s">
        <v>1632</v>
      </c>
      <c r="F132" s="280" t="s">
        <v>2241</v>
      </c>
      <c r="G132" s="282" t="s">
        <v>353</v>
      </c>
      <c r="H132" s="283">
        <v>1</v>
      </c>
      <c r="I132" s="283">
        <v>0</v>
      </c>
      <c r="J132" s="283">
        <v>0</v>
      </c>
      <c r="K132" s="283">
        <v>0</v>
      </c>
      <c r="L132" s="128" t="s">
        <v>1</v>
      </c>
      <c r="M132" s="130"/>
    </row>
    <row r="133" spans="2:13" s="11" customFormat="1" ht="25.9" customHeight="1" x14ac:dyDescent="0.2">
      <c r="B133" s="101"/>
      <c r="D133" s="102" t="s">
        <v>57</v>
      </c>
      <c r="E133" s="103" t="s">
        <v>736</v>
      </c>
      <c r="F133" s="103" t="s">
        <v>737</v>
      </c>
      <c r="H133" s="144"/>
      <c r="K133" s="143"/>
      <c r="M133" s="101"/>
    </row>
    <row r="134" spans="2:13" s="1" customFormat="1" ht="21" customHeight="1" x14ac:dyDescent="0.2">
      <c r="B134" s="108"/>
      <c r="C134" s="109" t="s">
        <v>158</v>
      </c>
      <c r="D134" s="109" t="s">
        <v>153</v>
      </c>
      <c r="E134" s="110" t="s">
        <v>739</v>
      </c>
      <c r="F134" s="190" t="s">
        <v>2273</v>
      </c>
      <c r="G134" s="112" t="s">
        <v>238</v>
      </c>
      <c r="H134" s="193">
        <v>40</v>
      </c>
      <c r="I134" s="139"/>
      <c r="J134" s="139"/>
      <c r="K134" s="139"/>
      <c r="L134" s="111" t="s">
        <v>1</v>
      </c>
      <c r="M134" s="30"/>
    </row>
    <row r="135" spans="2:13" s="1" customFormat="1" ht="19.5" customHeight="1" x14ac:dyDescent="0.2">
      <c r="B135" s="108"/>
      <c r="C135" s="109" t="s">
        <v>169</v>
      </c>
      <c r="D135" s="109" t="s">
        <v>153</v>
      </c>
      <c r="E135" s="110" t="s">
        <v>740</v>
      </c>
      <c r="F135" s="190" t="s">
        <v>2274</v>
      </c>
      <c r="G135" s="112" t="s">
        <v>238</v>
      </c>
      <c r="H135" s="193">
        <v>40</v>
      </c>
      <c r="I135" s="139"/>
      <c r="J135" s="139"/>
      <c r="K135" s="139"/>
      <c r="L135" s="111" t="s">
        <v>1</v>
      </c>
      <c r="M135" s="30"/>
    </row>
    <row r="136" spans="2:13" s="11" customFormat="1" ht="25.9" customHeight="1" x14ac:dyDescent="0.2">
      <c r="B136" s="101"/>
      <c r="D136" s="102" t="s">
        <v>57</v>
      </c>
      <c r="E136" s="103" t="s">
        <v>745</v>
      </c>
      <c r="F136" s="103" t="s">
        <v>746</v>
      </c>
      <c r="H136" s="144"/>
      <c r="I136" s="144"/>
      <c r="J136" s="144"/>
      <c r="K136" s="143"/>
      <c r="M136" s="101"/>
    </row>
    <row r="137" spans="2:13" s="1" customFormat="1" ht="28.5" customHeight="1" x14ac:dyDescent="0.2">
      <c r="B137" s="108"/>
      <c r="C137" s="109" t="s">
        <v>174</v>
      </c>
      <c r="D137" s="109" t="s">
        <v>153</v>
      </c>
      <c r="E137" s="110" t="s">
        <v>756</v>
      </c>
      <c r="F137" s="190" t="s">
        <v>2134</v>
      </c>
      <c r="G137" s="112" t="s">
        <v>353</v>
      </c>
      <c r="H137" s="193">
        <v>1</v>
      </c>
      <c r="I137" s="139"/>
      <c r="J137" s="139"/>
      <c r="K137" s="139"/>
      <c r="L137" s="111" t="s">
        <v>1</v>
      </c>
      <c r="M137" s="30"/>
    </row>
    <row r="138" spans="2:13" s="1" customFormat="1" ht="24.75" customHeight="1" x14ac:dyDescent="0.2">
      <c r="B138" s="108"/>
      <c r="C138" s="109" t="s">
        <v>180</v>
      </c>
      <c r="D138" s="109" t="s">
        <v>153</v>
      </c>
      <c r="E138" s="110" t="s">
        <v>1636</v>
      </c>
      <c r="F138" s="190" t="s">
        <v>1857</v>
      </c>
      <c r="G138" s="112" t="s">
        <v>353</v>
      </c>
      <c r="H138" s="193">
        <v>1</v>
      </c>
      <c r="I138" s="139"/>
      <c r="J138" s="139"/>
      <c r="K138" s="139"/>
      <c r="L138" s="111" t="s">
        <v>1</v>
      </c>
      <c r="M138" s="30"/>
    </row>
    <row r="139" spans="2:13" s="1" customFormat="1" ht="25.5" customHeight="1" x14ac:dyDescent="0.2">
      <c r="B139" s="108"/>
      <c r="C139" s="109" t="s">
        <v>178</v>
      </c>
      <c r="D139" s="109" t="s">
        <v>153</v>
      </c>
      <c r="E139" s="110" t="s">
        <v>1781</v>
      </c>
      <c r="F139" s="190" t="s">
        <v>2490</v>
      </c>
      <c r="G139" s="112" t="s">
        <v>353</v>
      </c>
      <c r="H139" s="193">
        <v>1</v>
      </c>
      <c r="I139" s="139"/>
      <c r="J139" s="139"/>
      <c r="K139" s="139"/>
      <c r="L139" s="111" t="s">
        <v>1</v>
      </c>
      <c r="M139" s="30"/>
    </row>
    <row r="140" spans="2:13" s="1" customFormat="1" ht="21" customHeight="1" x14ac:dyDescent="0.2">
      <c r="B140" s="108"/>
      <c r="C140" s="109" t="s">
        <v>182</v>
      </c>
      <c r="D140" s="109" t="s">
        <v>153</v>
      </c>
      <c r="E140" s="110" t="s">
        <v>1782</v>
      </c>
      <c r="F140" s="190" t="s">
        <v>2491</v>
      </c>
      <c r="G140" s="112" t="s">
        <v>353</v>
      </c>
      <c r="H140" s="193">
        <v>2</v>
      </c>
      <c r="I140" s="139"/>
      <c r="J140" s="139"/>
      <c r="K140" s="139"/>
      <c r="L140" s="111" t="s">
        <v>1</v>
      </c>
      <c r="M140" s="30"/>
    </row>
    <row r="141" spans="2:13" s="1" customFormat="1" ht="27.75" customHeight="1" x14ac:dyDescent="0.2">
      <c r="B141" s="108"/>
      <c r="C141" s="109" t="s">
        <v>186</v>
      </c>
      <c r="D141" s="109" t="s">
        <v>153</v>
      </c>
      <c r="E141" s="110" t="s">
        <v>1783</v>
      </c>
      <c r="F141" s="190" t="s">
        <v>2492</v>
      </c>
      <c r="G141" s="112" t="s">
        <v>353</v>
      </c>
      <c r="H141" s="193">
        <v>1</v>
      </c>
      <c r="I141" s="139"/>
      <c r="J141" s="139"/>
      <c r="K141" s="139"/>
      <c r="L141" s="111" t="s">
        <v>1</v>
      </c>
      <c r="M141" s="30"/>
    </row>
    <row r="142" spans="2:13" s="1" customFormat="1" ht="18.75" customHeight="1" x14ac:dyDescent="0.2">
      <c r="B142" s="108"/>
      <c r="C142" s="109" t="s">
        <v>192</v>
      </c>
      <c r="D142" s="109" t="s">
        <v>153</v>
      </c>
      <c r="E142" s="110" t="s">
        <v>1784</v>
      </c>
      <c r="F142" s="190" t="s">
        <v>2493</v>
      </c>
      <c r="G142" s="112" t="s">
        <v>353</v>
      </c>
      <c r="H142" s="193">
        <v>1</v>
      </c>
      <c r="I142" s="139"/>
      <c r="J142" s="139"/>
      <c r="K142" s="139"/>
      <c r="L142" s="111" t="s">
        <v>1</v>
      </c>
      <c r="M142" s="30"/>
    </row>
    <row r="143" spans="2:13" s="1" customFormat="1" ht="22.5" customHeight="1" x14ac:dyDescent="0.2">
      <c r="B143" s="108"/>
      <c r="C143" s="109" t="s">
        <v>194</v>
      </c>
      <c r="D143" s="109" t="s">
        <v>153</v>
      </c>
      <c r="E143" s="110" t="s">
        <v>1785</v>
      </c>
      <c r="F143" s="190" t="s">
        <v>2494</v>
      </c>
      <c r="G143" s="112" t="s">
        <v>353</v>
      </c>
      <c r="H143" s="193">
        <v>1</v>
      </c>
      <c r="I143" s="139"/>
      <c r="J143" s="139"/>
      <c r="K143" s="139"/>
      <c r="L143" s="111" t="s">
        <v>1</v>
      </c>
      <c r="M143" s="30"/>
    </row>
    <row r="144" spans="2:13" s="1" customFormat="1" ht="22.5" customHeight="1" x14ac:dyDescent="0.2">
      <c r="B144" s="108"/>
      <c r="C144" s="109" t="s">
        <v>196</v>
      </c>
      <c r="D144" s="109" t="s">
        <v>153</v>
      </c>
      <c r="E144" s="110" t="s">
        <v>744</v>
      </c>
      <c r="F144" s="190" t="s">
        <v>2278</v>
      </c>
      <c r="G144" s="112" t="s">
        <v>238</v>
      </c>
      <c r="H144" s="193">
        <v>20</v>
      </c>
      <c r="I144" s="139"/>
      <c r="J144" s="139"/>
      <c r="K144" s="139"/>
      <c r="L144" s="111" t="s">
        <v>1</v>
      </c>
      <c r="M144" s="30"/>
    </row>
    <row r="145" spans="2:13" s="11" customFormat="1" ht="25.9" customHeight="1" x14ac:dyDescent="0.2">
      <c r="B145" s="101"/>
      <c r="D145" s="102" t="s">
        <v>57</v>
      </c>
      <c r="E145" s="103" t="s">
        <v>759</v>
      </c>
      <c r="F145" s="103" t="s">
        <v>709</v>
      </c>
      <c r="H145" s="144"/>
      <c r="I145" s="144"/>
      <c r="J145" s="144"/>
      <c r="K145" s="143"/>
      <c r="M145" s="101"/>
    </row>
    <row r="146" spans="2:13" s="1" customFormat="1" ht="16.5" customHeight="1" x14ac:dyDescent="0.2">
      <c r="B146" s="108"/>
      <c r="C146" s="109" t="s">
        <v>201</v>
      </c>
      <c r="D146" s="109" t="s">
        <v>153</v>
      </c>
      <c r="E146" s="110" t="s">
        <v>772</v>
      </c>
      <c r="F146" s="111" t="s">
        <v>2418</v>
      </c>
      <c r="G146" s="112" t="s">
        <v>712</v>
      </c>
      <c r="H146" s="193">
        <v>8</v>
      </c>
      <c r="I146" s="139"/>
      <c r="J146" s="139"/>
      <c r="K146" s="139"/>
      <c r="L146" s="111" t="s">
        <v>1</v>
      </c>
      <c r="M146" s="30"/>
    </row>
    <row r="147" spans="2:13" s="1" customFormat="1" ht="70.5" customHeight="1" x14ac:dyDescent="0.2">
      <c r="B147" s="108"/>
      <c r="C147" s="109" t="s">
        <v>199</v>
      </c>
      <c r="D147" s="109" t="s">
        <v>153</v>
      </c>
      <c r="E147" s="110" t="s">
        <v>1786</v>
      </c>
      <c r="F147" s="170" t="s">
        <v>1895</v>
      </c>
      <c r="G147" s="112" t="s">
        <v>712</v>
      </c>
      <c r="H147" s="193">
        <v>20</v>
      </c>
      <c r="I147" s="139"/>
      <c r="J147" s="139"/>
      <c r="K147" s="139"/>
      <c r="L147" s="111" t="s">
        <v>1</v>
      </c>
      <c r="M147" s="30"/>
    </row>
    <row r="148" spans="2:13" s="1" customFormat="1" ht="6.95" customHeight="1" x14ac:dyDescent="0.2"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30"/>
    </row>
  </sheetData>
  <autoFilter ref="C127:L147"/>
  <mergeCells count="11">
    <mergeCell ref="E7:H7"/>
    <mergeCell ref="E9:H9"/>
    <mergeCell ref="E11:H11"/>
    <mergeCell ref="E20:H20"/>
    <mergeCell ref="E29:H29"/>
    <mergeCell ref="E120:H120"/>
    <mergeCell ref="E85:H85"/>
    <mergeCell ref="E87:H87"/>
    <mergeCell ref="E89:H89"/>
    <mergeCell ref="E116:H116"/>
    <mergeCell ref="E118:H118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1"/>
  <sheetViews>
    <sheetView showGridLines="0" topLeftCell="A814" zoomScaleNormal="100" workbookViewId="0">
      <selection activeCell="I639" sqref="I639"/>
    </sheetView>
  </sheetViews>
  <sheetFormatPr defaultRowHeight="11.25" x14ac:dyDescent="0.2"/>
  <cols>
    <col min="1" max="1" width="8.33203125" customWidth="1"/>
    <col min="2" max="2" width="1.6640625" customWidth="1"/>
    <col min="3" max="3" width="4.6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</cols>
  <sheetData>
    <row r="1" spans="1:13" x14ac:dyDescent="0.2">
      <c r="A1" s="69"/>
    </row>
    <row r="2" spans="1:13" ht="36.950000000000003" customHeight="1" x14ac:dyDescent="0.2">
      <c r="M2" s="345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111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113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>
        <f>0</f>
        <v>0</v>
      </c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>
        <f>0</f>
        <v>0</v>
      </c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>
        <f>0</f>
        <v>0</v>
      </c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111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01.01-01 - časť. 01)	Architektúra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160"/>
      <c r="J100" s="160"/>
      <c r="K100" s="160"/>
      <c r="M100" s="30"/>
    </row>
    <row r="101" spans="2:13" s="8" customFormat="1" ht="24.95" customHeight="1" x14ac:dyDescent="0.2">
      <c r="B101" s="85"/>
      <c r="D101" s="86" t="s">
        <v>123</v>
      </c>
      <c r="E101" s="87"/>
      <c r="F101" s="87"/>
      <c r="G101" s="87"/>
      <c r="H101" s="87"/>
      <c r="I101" s="161"/>
      <c r="J101" s="161"/>
      <c r="K101" s="161"/>
      <c r="M101" s="85"/>
    </row>
    <row r="102" spans="2:13" s="9" customFormat="1" ht="19.899999999999999" customHeight="1" x14ac:dyDescent="0.2">
      <c r="B102" s="89"/>
      <c r="D102" s="90" t="s">
        <v>124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125</v>
      </c>
      <c r="E103" s="91"/>
      <c r="F103" s="91"/>
      <c r="G103" s="91"/>
      <c r="H103" s="91"/>
      <c r="I103" s="92"/>
      <c r="J103" s="92"/>
      <c r="K103" s="92"/>
      <c r="M103" s="89"/>
    </row>
    <row r="104" spans="2:13" s="9" customFormat="1" ht="19.899999999999999" customHeight="1" x14ac:dyDescent="0.2">
      <c r="B104" s="89"/>
      <c r="D104" s="90" t="s">
        <v>126</v>
      </c>
      <c r="E104" s="91"/>
      <c r="F104" s="91"/>
      <c r="G104" s="91"/>
      <c r="H104" s="91"/>
      <c r="I104" s="92"/>
      <c r="J104" s="92"/>
      <c r="K104" s="92"/>
      <c r="M104" s="89"/>
    </row>
    <row r="105" spans="2:13" s="9" customFormat="1" ht="19.899999999999999" customHeight="1" x14ac:dyDescent="0.2">
      <c r="B105" s="89"/>
      <c r="D105" s="90" t="s">
        <v>127</v>
      </c>
      <c r="E105" s="91"/>
      <c r="F105" s="91"/>
      <c r="G105" s="91"/>
      <c r="H105" s="91"/>
      <c r="I105" s="92"/>
      <c r="J105" s="92"/>
      <c r="K105" s="92"/>
      <c r="M105" s="89"/>
    </row>
    <row r="106" spans="2:13" s="9" customFormat="1" ht="19.899999999999999" customHeight="1" x14ac:dyDescent="0.2">
      <c r="B106" s="89"/>
      <c r="D106" s="90" t="s">
        <v>128</v>
      </c>
      <c r="E106" s="91"/>
      <c r="F106" s="91"/>
      <c r="G106" s="91"/>
      <c r="H106" s="91"/>
      <c r="I106" s="162"/>
      <c r="J106" s="162"/>
      <c r="K106" s="92"/>
      <c r="M106" s="89"/>
    </row>
    <row r="107" spans="2:13" s="9" customFormat="1" ht="19.899999999999999" customHeight="1" x14ac:dyDescent="0.2">
      <c r="B107" s="89"/>
      <c r="D107" s="90" t="s">
        <v>129</v>
      </c>
      <c r="E107" s="91"/>
      <c r="F107" s="91"/>
      <c r="G107" s="91"/>
      <c r="H107" s="91"/>
      <c r="I107" s="92"/>
      <c r="J107" s="92"/>
      <c r="K107" s="92"/>
      <c r="M107" s="89"/>
    </row>
    <row r="108" spans="2:13" s="9" customFormat="1" ht="19.899999999999999" customHeight="1" x14ac:dyDescent="0.2">
      <c r="B108" s="89"/>
      <c r="D108" s="90" t="s">
        <v>130</v>
      </c>
      <c r="E108" s="91"/>
      <c r="F108" s="91"/>
      <c r="G108" s="91"/>
      <c r="H108" s="91"/>
      <c r="I108" s="92"/>
      <c r="J108" s="92"/>
      <c r="K108" s="92"/>
      <c r="M108" s="89"/>
    </row>
    <row r="109" spans="2:13" s="9" customFormat="1" ht="19.899999999999999" customHeight="1" x14ac:dyDescent="0.2">
      <c r="B109" s="89"/>
      <c r="D109" s="90" t="s">
        <v>131</v>
      </c>
      <c r="E109" s="91"/>
      <c r="F109" s="91"/>
      <c r="G109" s="91"/>
      <c r="H109" s="91"/>
      <c r="I109" s="92"/>
      <c r="J109" s="92"/>
      <c r="K109" s="92"/>
      <c r="M109" s="89"/>
    </row>
    <row r="110" spans="2:13" s="8" customFormat="1" ht="24.95" customHeight="1" x14ac:dyDescent="0.2">
      <c r="B110" s="85"/>
      <c r="D110" s="86" t="s">
        <v>132</v>
      </c>
      <c r="E110" s="87"/>
      <c r="F110" s="87"/>
      <c r="G110" s="87"/>
      <c r="H110" s="87"/>
      <c r="I110" s="88"/>
      <c r="J110" s="88"/>
      <c r="K110" s="88"/>
      <c r="M110" s="85"/>
    </row>
    <row r="111" spans="2:13" s="9" customFormat="1" ht="19.899999999999999" customHeight="1" x14ac:dyDescent="0.2">
      <c r="B111" s="89"/>
      <c r="D111" s="90" t="s">
        <v>133</v>
      </c>
      <c r="E111" s="91"/>
      <c r="F111" s="91"/>
      <c r="G111" s="91"/>
      <c r="H111" s="91"/>
      <c r="I111" s="92"/>
      <c r="J111" s="92"/>
      <c r="K111" s="92"/>
      <c r="M111" s="89"/>
    </row>
    <row r="112" spans="2:13" s="9" customFormat="1" ht="19.899999999999999" customHeight="1" x14ac:dyDescent="0.2">
      <c r="B112" s="89"/>
      <c r="D112" s="90" t="s">
        <v>134</v>
      </c>
      <c r="E112" s="91"/>
      <c r="F112" s="91"/>
      <c r="G112" s="91"/>
      <c r="H112" s="91"/>
      <c r="I112" s="92"/>
      <c r="J112" s="92"/>
      <c r="K112" s="92"/>
      <c r="M112" s="89"/>
    </row>
    <row r="113" spans="2:13" s="9" customFormat="1" ht="19.899999999999999" customHeight="1" x14ac:dyDescent="0.2">
      <c r="B113" s="89"/>
      <c r="D113" s="90" t="s">
        <v>135</v>
      </c>
      <c r="E113" s="91"/>
      <c r="F113" s="91"/>
      <c r="G113" s="91"/>
      <c r="H113" s="91"/>
      <c r="I113" s="92"/>
      <c r="J113" s="92"/>
      <c r="K113" s="92"/>
      <c r="M113" s="89"/>
    </row>
    <row r="114" spans="2:13" s="9" customFormat="1" ht="19.899999999999999" customHeight="1" x14ac:dyDescent="0.2">
      <c r="B114" s="89"/>
      <c r="D114" s="90" t="s">
        <v>136</v>
      </c>
      <c r="E114" s="91"/>
      <c r="F114" s="91"/>
      <c r="G114" s="91"/>
      <c r="H114" s="91"/>
      <c r="I114" s="92"/>
      <c r="J114" s="92"/>
      <c r="K114" s="92"/>
      <c r="M114" s="89"/>
    </row>
    <row r="115" spans="2:13" s="9" customFormat="1" ht="19.899999999999999" customHeight="1" x14ac:dyDescent="0.2">
      <c r="B115" s="89"/>
      <c r="D115" s="90" t="s">
        <v>137</v>
      </c>
      <c r="E115" s="91"/>
      <c r="F115" s="91"/>
      <c r="G115" s="91"/>
      <c r="H115" s="91"/>
      <c r="I115" s="92"/>
      <c r="J115" s="92"/>
      <c r="K115" s="92"/>
      <c r="M115" s="89"/>
    </row>
    <row r="116" spans="2:13" s="9" customFormat="1" ht="19.899999999999999" customHeight="1" x14ac:dyDescent="0.2">
      <c r="B116" s="89"/>
      <c r="D116" s="90" t="s">
        <v>138</v>
      </c>
      <c r="E116" s="91"/>
      <c r="F116" s="91"/>
      <c r="G116" s="91"/>
      <c r="H116" s="91"/>
      <c r="I116" s="92"/>
      <c r="J116" s="92"/>
      <c r="K116" s="92"/>
      <c r="M116" s="89"/>
    </row>
    <row r="117" spans="2:13" s="9" customFormat="1" ht="19.899999999999999" customHeight="1" x14ac:dyDescent="0.2">
      <c r="B117" s="89"/>
      <c r="D117" s="90" t="s">
        <v>139</v>
      </c>
      <c r="E117" s="91"/>
      <c r="F117" s="91"/>
      <c r="G117" s="91"/>
      <c r="H117" s="91"/>
      <c r="I117" s="92"/>
      <c r="J117" s="92"/>
      <c r="K117" s="92"/>
      <c r="M117" s="89"/>
    </row>
    <row r="118" spans="2:13" s="8" customFormat="1" ht="24.95" customHeight="1" x14ac:dyDescent="0.2">
      <c r="B118" s="85"/>
      <c r="D118" s="86" t="s">
        <v>140</v>
      </c>
      <c r="E118" s="87"/>
      <c r="F118" s="87"/>
      <c r="G118" s="87"/>
      <c r="H118" s="87"/>
      <c r="I118" s="88"/>
      <c r="J118" s="88"/>
      <c r="K118" s="88"/>
      <c r="M118" s="85"/>
    </row>
    <row r="119" spans="2:13" s="1" customFormat="1" ht="21.75" customHeight="1" x14ac:dyDescent="0.2">
      <c r="B119" s="30"/>
      <c r="M119" s="30"/>
    </row>
    <row r="120" spans="2:13" s="1" customFormat="1" ht="6.95" customHeight="1" x14ac:dyDescent="0.2">
      <c r="B120" s="30"/>
      <c r="M120" s="30"/>
    </row>
    <row r="121" spans="2:13" s="1" customFormat="1" ht="29.25" customHeight="1" x14ac:dyDescent="0.2">
      <c r="B121" s="30"/>
      <c r="C121" s="84" t="s">
        <v>141</v>
      </c>
      <c r="K121" s="93"/>
      <c r="M121" s="30"/>
    </row>
    <row r="122" spans="2:13" s="1" customFormat="1" ht="18" customHeight="1" x14ac:dyDescent="0.2">
      <c r="B122" s="30"/>
      <c r="M122" s="30"/>
    </row>
    <row r="123" spans="2:13" s="1" customFormat="1" ht="29.25" customHeight="1" x14ac:dyDescent="0.2">
      <c r="B123" s="30"/>
      <c r="C123" s="66" t="s">
        <v>106</v>
      </c>
      <c r="D123" s="67"/>
      <c r="E123" s="67"/>
      <c r="F123" s="67"/>
      <c r="G123" s="67"/>
      <c r="H123" s="67"/>
      <c r="I123" s="67"/>
      <c r="J123" s="67"/>
      <c r="K123" s="68"/>
      <c r="L123" s="67"/>
      <c r="M123" s="30"/>
    </row>
    <row r="124" spans="2:13" s="1" customFormat="1" ht="6.95" customHeight="1" x14ac:dyDescent="0.2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30"/>
    </row>
    <row r="128" spans="2:13" s="1" customFormat="1" ht="6.95" customHeight="1" x14ac:dyDescent="0.2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30"/>
    </row>
    <row r="129" spans="2:13" s="1" customFormat="1" ht="24.95" customHeight="1" x14ac:dyDescent="0.2">
      <c r="B129" s="30"/>
      <c r="C129" s="20" t="s">
        <v>142</v>
      </c>
      <c r="M129" s="30"/>
    </row>
    <row r="130" spans="2:13" s="1" customFormat="1" ht="6.95" customHeight="1" x14ac:dyDescent="0.2">
      <c r="B130" s="30"/>
      <c r="M130" s="30"/>
    </row>
    <row r="131" spans="2:13" s="1" customFormat="1" ht="12" customHeight="1" x14ac:dyDescent="0.2">
      <c r="B131" s="30"/>
      <c r="C131" s="24" t="s">
        <v>7</v>
      </c>
      <c r="M131" s="30"/>
    </row>
    <row r="132" spans="2:13" s="1" customFormat="1" ht="16.5" customHeight="1" x14ac:dyDescent="0.2">
      <c r="B132" s="30"/>
      <c r="E132" s="382" t="str">
        <f>E7</f>
        <v>Rožňava ORPZ, rekonštrukcia a modernizácia objektu</v>
      </c>
      <c r="F132" s="383"/>
      <c r="G132" s="383"/>
      <c r="H132" s="383"/>
      <c r="M132" s="30"/>
    </row>
    <row r="133" spans="2:13" ht="12" customHeight="1" x14ac:dyDescent="0.2">
      <c r="B133" s="19"/>
      <c r="C133" s="24" t="s">
        <v>108</v>
      </c>
      <c r="M133" s="19"/>
    </row>
    <row r="134" spans="2:13" ht="16.5" customHeight="1" x14ac:dyDescent="0.2">
      <c r="B134" s="19"/>
      <c r="E134" s="382" t="s">
        <v>109</v>
      </c>
      <c r="F134" s="353"/>
      <c r="G134" s="353"/>
      <c r="H134" s="353"/>
      <c r="M134" s="19"/>
    </row>
    <row r="135" spans="2:13" ht="12" customHeight="1" x14ac:dyDescent="0.2">
      <c r="B135" s="19"/>
      <c r="C135" s="24" t="s">
        <v>110</v>
      </c>
      <c r="M135" s="19"/>
    </row>
    <row r="136" spans="2:13" s="1" customFormat="1" ht="16.5" customHeight="1" x14ac:dyDescent="0.2">
      <c r="B136" s="30"/>
      <c r="E136" s="384" t="s">
        <v>111</v>
      </c>
      <c r="F136" s="385"/>
      <c r="G136" s="385"/>
      <c r="H136" s="385"/>
      <c r="M136" s="30"/>
    </row>
    <row r="137" spans="2:13" s="1" customFormat="1" ht="12" customHeight="1" x14ac:dyDescent="0.2">
      <c r="B137" s="30"/>
      <c r="C137" s="24" t="s">
        <v>112</v>
      </c>
      <c r="M137" s="30"/>
    </row>
    <row r="138" spans="2:13" s="1" customFormat="1" ht="16.5" customHeight="1" x14ac:dyDescent="0.2">
      <c r="B138" s="30"/>
      <c r="E138" s="349" t="str">
        <f>E13</f>
        <v>01.01-01 - časť. 01)	Architektúra</v>
      </c>
      <c r="F138" s="385"/>
      <c r="G138" s="385"/>
      <c r="H138" s="385"/>
      <c r="M138" s="30"/>
    </row>
    <row r="139" spans="2:13" s="1" customFormat="1" ht="6.95" customHeight="1" x14ac:dyDescent="0.2">
      <c r="B139" s="30"/>
      <c r="M139" s="30"/>
    </row>
    <row r="140" spans="2:13" s="1" customFormat="1" ht="12" customHeight="1" x14ac:dyDescent="0.2">
      <c r="B140" s="30"/>
      <c r="C140" s="24" t="s">
        <v>11</v>
      </c>
      <c r="F140" s="22" t="str">
        <f>F16</f>
        <v>Rožňava ORPZ</v>
      </c>
      <c r="I140" s="24" t="s">
        <v>13</v>
      </c>
      <c r="J140" s="50">
        <f>IF(J16="","",J16)</f>
        <v>44104</v>
      </c>
      <c r="M140" s="30"/>
    </row>
    <row r="141" spans="2:13" s="1" customFormat="1" ht="6.95" customHeight="1" x14ac:dyDescent="0.2">
      <c r="B141" s="30"/>
      <c r="M141" s="30"/>
    </row>
    <row r="142" spans="2:13" s="1" customFormat="1" ht="15.2" customHeight="1" x14ac:dyDescent="0.2">
      <c r="B142" s="30"/>
      <c r="C142" s="24" t="s">
        <v>14</v>
      </c>
      <c r="F142" s="22" t="str">
        <f>E19</f>
        <v>Ministerstvo vnútra Slovenskej republiky</v>
      </c>
      <c r="I142" s="24" t="s">
        <v>21</v>
      </c>
      <c r="J142" s="25" t="str">
        <f>E25</f>
        <v>Aproving s.r.o.</v>
      </c>
      <c r="M142" s="30"/>
    </row>
    <row r="143" spans="2:13" s="1" customFormat="1" ht="15.2" customHeight="1" x14ac:dyDescent="0.2">
      <c r="B143" s="30"/>
      <c r="C143" s="24" t="s">
        <v>19</v>
      </c>
      <c r="F143" s="22" t="str">
        <f>IF(E22="","",E22)</f>
        <v xml:space="preserve"> </v>
      </c>
      <c r="I143" s="24" t="s">
        <v>25</v>
      </c>
      <c r="J143" s="25" t="str">
        <f>E28</f>
        <v xml:space="preserve"> </v>
      </c>
      <c r="M143" s="30"/>
    </row>
    <row r="144" spans="2:13" s="1" customFormat="1" ht="10.35" customHeight="1" x14ac:dyDescent="0.2">
      <c r="B144" s="30"/>
      <c r="M144" s="30"/>
    </row>
    <row r="145" spans="2:13" s="10" customFormat="1" ht="29.25" customHeight="1" x14ac:dyDescent="0.2">
      <c r="B145" s="94"/>
      <c r="C145" s="95" t="s">
        <v>143</v>
      </c>
      <c r="D145" s="96" t="s">
        <v>55</v>
      </c>
      <c r="E145" s="96" t="s">
        <v>51</v>
      </c>
      <c r="F145" s="96" t="s">
        <v>52</v>
      </c>
      <c r="G145" s="96" t="s">
        <v>144</v>
      </c>
      <c r="H145" s="96" t="s">
        <v>145</v>
      </c>
      <c r="I145" s="96" t="s">
        <v>146</v>
      </c>
      <c r="J145" s="96" t="s">
        <v>147</v>
      </c>
      <c r="K145" s="97" t="s">
        <v>120</v>
      </c>
      <c r="L145" s="98" t="s">
        <v>148</v>
      </c>
      <c r="M145" s="94"/>
    </row>
    <row r="146" spans="2:13" s="1" customFormat="1" ht="22.9" customHeight="1" x14ac:dyDescent="0.25">
      <c r="B146" s="30"/>
      <c r="C146" s="55" t="s">
        <v>114</v>
      </c>
      <c r="K146" s="142"/>
      <c r="M146" s="30"/>
    </row>
    <row r="147" spans="2:13" s="11" customFormat="1" ht="25.9" customHeight="1" x14ac:dyDescent="0.2">
      <c r="B147" s="101"/>
      <c r="D147" s="102" t="s">
        <v>57</v>
      </c>
      <c r="E147" s="103" t="s">
        <v>149</v>
      </c>
      <c r="F147" s="103" t="s">
        <v>150</v>
      </c>
      <c r="K147" s="143"/>
      <c r="M147" s="101"/>
    </row>
    <row r="148" spans="2:13" s="11" customFormat="1" ht="22.9" customHeight="1" x14ac:dyDescent="0.2">
      <c r="B148" s="101"/>
      <c r="D148" s="102" t="s">
        <v>57</v>
      </c>
      <c r="E148" s="106" t="s">
        <v>61</v>
      </c>
      <c r="F148" s="106" t="s">
        <v>152</v>
      </c>
      <c r="K148" s="141"/>
      <c r="M148" s="101"/>
    </row>
    <row r="149" spans="2:13" s="1" customFormat="1" ht="24" customHeight="1" x14ac:dyDescent="0.2">
      <c r="B149" s="108"/>
      <c r="C149" s="109" t="s">
        <v>61</v>
      </c>
      <c r="D149" s="109" t="s">
        <v>153</v>
      </c>
      <c r="E149" s="110" t="s">
        <v>154</v>
      </c>
      <c r="F149" s="111" t="s">
        <v>155</v>
      </c>
      <c r="G149" s="112" t="s">
        <v>156</v>
      </c>
      <c r="H149" s="193">
        <v>4.25</v>
      </c>
      <c r="I149" s="139"/>
      <c r="J149" s="139"/>
      <c r="K149" s="139"/>
      <c r="L149" s="111" t="s">
        <v>157</v>
      </c>
      <c r="M149" s="30"/>
    </row>
    <row r="150" spans="2:13" s="12" customFormat="1" x14ac:dyDescent="0.2">
      <c r="B150" s="117"/>
      <c r="D150" s="118" t="s">
        <v>159</v>
      </c>
      <c r="E150" s="119" t="s">
        <v>1</v>
      </c>
      <c r="F150" s="153" t="s">
        <v>160</v>
      </c>
      <c r="H150" s="140">
        <v>4.2539999999999996</v>
      </c>
      <c r="J150" s="140"/>
      <c r="K150" s="140"/>
      <c r="M150" s="117"/>
    </row>
    <row r="151" spans="2:13" s="1" customFormat="1" ht="16.5" customHeight="1" x14ac:dyDescent="0.2">
      <c r="B151" s="108"/>
      <c r="C151" s="109" t="s">
        <v>64</v>
      </c>
      <c r="D151" s="109" t="s">
        <v>153</v>
      </c>
      <c r="E151" s="110" t="s">
        <v>161</v>
      </c>
      <c r="F151" s="111" t="s">
        <v>162</v>
      </c>
      <c r="G151" s="112" t="s">
        <v>156</v>
      </c>
      <c r="H151" s="193">
        <v>2.35</v>
      </c>
      <c r="I151" s="139"/>
      <c r="J151" s="139"/>
      <c r="K151" s="139"/>
      <c r="L151" s="111" t="s">
        <v>157</v>
      </c>
      <c r="M151" s="30"/>
    </row>
    <row r="152" spans="2:13" s="1" customFormat="1" ht="36" customHeight="1" x14ac:dyDescent="0.2">
      <c r="B152" s="108"/>
      <c r="C152" s="109" t="s">
        <v>68</v>
      </c>
      <c r="D152" s="109" t="s">
        <v>153</v>
      </c>
      <c r="E152" s="110" t="s">
        <v>163</v>
      </c>
      <c r="F152" s="111" t="s">
        <v>164</v>
      </c>
      <c r="G152" s="112" t="s">
        <v>156</v>
      </c>
      <c r="H152" s="193">
        <v>0.71</v>
      </c>
      <c r="I152" s="139"/>
      <c r="J152" s="139"/>
      <c r="K152" s="139"/>
      <c r="L152" s="111" t="s">
        <v>157</v>
      </c>
      <c r="M152" s="30"/>
    </row>
    <row r="153" spans="2:13" s="12" customFormat="1" x14ac:dyDescent="0.2">
      <c r="B153" s="117"/>
      <c r="D153" s="118" t="s">
        <v>159</v>
      </c>
      <c r="E153" s="119" t="s">
        <v>1</v>
      </c>
      <c r="F153" s="120" t="s">
        <v>165</v>
      </c>
      <c r="H153" s="140">
        <v>0.70499999999999996</v>
      </c>
      <c r="J153" s="140"/>
      <c r="K153" s="140"/>
      <c r="M153" s="117"/>
    </row>
    <row r="154" spans="2:13" s="1" customFormat="1" ht="16.5" customHeight="1" x14ac:dyDescent="0.2">
      <c r="B154" s="108"/>
      <c r="C154" s="109" t="s">
        <v>158</v>
      </c>
      <c r="D154" s="109" t="s">
        <v>153</v>
      </c>
      <c r="E154" s="110" t="s">
        <v>166</v>
      </c>
      <c r="F154" s="111" t="s">
        <v>167</v>
      </c>
      <c r="G154" s="112" t="s">
        <v>156</v>
      </c>
      <c r="H154" s="193">
        <v>6.6</v>
      </c>
      <c r="I154" s="139"/>
      <c r="J154" s="139"/>
      <c r="K154" s="139"/>
      <c r="L154" s="111" t="s">
        <v>1</v>
      </c>
      <c r="M154" s="30"/>
    </row>
    <row r="155" spans="2:13" s="12" customFormat="1" x14ac:dyDescent="0.2">
      <c r="B155" s="117"/>
      <c r="D155" s="118" t="s">
        <v>159</v>
      </c>
      <c r="E155" s="119" t="s">
        <v>1</v>
      </c>
      <c r="F155" s="120" t="s">
        <v>168</v>
      </c>
      <c r="H155" s="140">
        <v>6.6040000000000001</v>
      </c>
      <c r="J155" s="140"/>
      <c r="K155" s="140"/>
      <c r="M155" s="117"/>
    </row>
    <row r="156" spans="2:13" s="1" customFormat="1" ht="24" customHeight="1" x14ac:dyDescent="0.2">
      <c r="B156" s="108"/>
      <c r="C156" s="109" t="s">
        <v>169</v>
      </c>
      <c r="D156" s="109" t="s">
        <v>153</v>
      </c>
      <c r="E156" s="110" t="s">
        <v>170</v>
      </c>
      <c r="F156" s="111" t="s">
        <v>171</v>
      </c>
      <c r="G156" s="112" t="s">
        <v>172</v>
      </c>
      <c r="H156" s="193">
        <v>11.89</v>
      </c>
      <c r="I156" s="139"/>
      <c r="J156" s="139"/>
      <c r="K156" s="139"/>
      <c r="L156" s="111" t="s">
        <v>1</v>
      </c>
      <c r="M156" s="30"/>
    </row>
    <row r="157" spans="2:13" s="12" customFormat="1" x14ac:dyDescent="0.2">
      <c r="B157" s="117"/>
      <c r="D157" s="118" t="s">
        <v>159</v>
      </c>
      <c r="E157" s="119" t="s">
        <v>1</v>
      </c>
      <c r="F157" s="120" t="s">
        <v>173</v>
      </c>
      <c r="H157" s="140">
        <v>11.89</v>
      </c>
      <c r="J157" s="140"/>
      <c r="K157" s="140"/>
      <c r="M157" s="117"/>
    </row>
    <row r="158" spans="2:13" s="1" customFormat="1" ht="24" customHeight="1" x14ac:dyDescent="0.2">
      <c r="B158" s="108"/>
      <c r="C158" s="109" t="s">
        <v>174</v>
      </c>
      <c r="D158" s="109" t="s">
        <v>153</v>
      </c>
      <c r="E158" s="110" t="s">
        <v>175</v>
      </c>
      <c r="F158" s="111" t="s">
        <v>176</v>
      </c>
      <c r="G158" s="112" t="s">
        <v>156</v>
      </c>
      <c r="H158" s="193">
        <v>1.52</v>
      </c>
      <c r="I158" s="139"/>
      <c r="J158" s="139"/>
      <c r="K158" s="139"/>
      <c r="L158" s="111" t="s">
        <v>1</v>
      </c>
      <c r="M158" s="30"/>
    </row>
    <row r="159" spans="2:13" s="11" customFormat="1" ht="22.9" customHeight="1" x14ac:dyDescent="0.2">
      <c r="B159" s="101"/>
      <c r="D159" s="102" t="s">
        <v>57</v>
      </c>
      <c r="E159" s="106" t="s">
        <v>64</v>
      </c>
      <c r="F159" s="106" t="s">
        <v>177</v>
      </c>
      <c r="H159" s="144"/>
      <c r="I159" s="144"/>
      <c r="J159" s="144"/>
      <c r="K159" s="141"/>
      <c r="M159" s="101"/>
    </row>
    <row r="160" spans="2:13" s="1" customFormat="1" ht="33.75" customHeight="1" x14ac:dyDescent="0.2">
      <c r="B160" s="108"/>
      <c r="C160" s="134" t="s">
        <v>178</v>
      </c>
      <c r="D160" s="134" t="s">
        <v>153</v>
      </c>
      <c r="E160" s="135" t="s">
        <v>179</v>
      </c>
      <c r="F160" s="178" t="s">
        <v>1814</v>
      </c>
      <c r="G160" s="179" t="s">
        <v>156</v>
      </c>
      <c r="H160" s="182">
        <v>0.95</v>
      </c>
      <c r="I160" s="182"/>
      <c r="J160" s="182"/>
      <c r="K160" s="182"/>
      <c r="L160" s="111" t="s">
        <v>157</v>
      </c>
      <c r="M160" s="30"/>
    </row>
    <row r="161" spans="2:13" s="1" customFormat="1" ht="42.75" customHeight="1" x14ac:dyDescent="0.2">
      <c r="B161" s="108"/>
      <c r="C161" s="134" t="s">
        <v>180</v>
      </c>
      <c r="D161" s="134" t="s">
        <v>153</v>
      </c>
      <c r="E161" s="135" t="s">
        <v>181</v>
      </c>
      <c r="F161" s="178" t="s">
        <v>2008</v>
      </c>
      <c r="G161" s="179" t="s">
        <v>156</v>
      </c>
      <c r="H161" s="182">
        <v>3.25</v>
      </c>
      <c r="I161" s="182"/>
      <c r="J161" s="182"/>
      <c r="K161" s="182"/>
      <c r="L161" s="111" t="s">
        <v>157</v>
      </c>
      <c r="M161" s="30"/>
    </row>
    <row r="162" spans="2:13" s="1" customFormat="1" ht="42" customHeight="1" x14ac:dyDescent="0.2">
      <c r="B162" s="108"/>
      <c r="C162" s="134" t="s">
        <v>182</v>
      </c>
      <c r="D162" s="134" t="s">
        <v>153</v>
      </c>
      <c r="E162" s="135" t="s">
        <v>183</v>
      </c>
      <c r="F162" s="178" t="s">
        <v>1815</v>
      </c>
      <c r="G162" s="179" t="s">
        <v>184</v>
      </c>
      <c r="H162" s="182">
        <v>4.25</v>
      </c>
      <c r="I162" s="182"/>
      <c r="J162" s="182"/>
      <c r="K162" s="182"/>
      <c r="L162" s="111" t="s">
        <v>157</v>
      </c>
      <c r="M162" s="30"/>
    </row>
    <row r="163" spans="2:13" s="11" customFormat="1" ht="22.9" customHeight="1" x14ac:dyDescent="0.2">
      <c r="B163" s="101"/>
      <c r="D163" s="102" t="s">
        <v>57</v>
      </c>
      <c r="E163" s="106" t="s">
        <v>68</v>
      </c>
      <c r="F163" s="106" t="s">
        <v>185</v>
      </c>
      <c r="K163" s="141"/>
      <c r="M163" s="101"/>
    </row>
    <row r="164" spans="2:13" s="1" customFormat="1" ht="50.25" customHeight="1" x14ac:dyDescent="0.2">
      <c r="B164" s="108"/>
      <c r="C164" s="109" t="s">
        <v>186</v>
      </c>
      <c r="D164" s="109" t="s">
        <v>153</v>
      </c>
      <c r="E164" s="110" t="s">
        <v>187</v>
      </c>
      <c r="F164" s="178" t="s">
        <v>2242</v>
      </c>
      <c r="G164" s="112" t="s">
        <v>156</v>
      </c>
      <c r="H164" s="193">
        <v>21.82</v>
      </c>
      <c r="I164" s="139"/>
      <c r="J164" s="139"/>
      <c r="K164" s="139"/>
      <c r="L164" s="111" t="s">
        <v>157</v>
      </c>
      <c r="M164" s="30"/>
    </row>
    <row r="165" spans="2:13" s="12" customFormat="1" x14ac:dyDescent="0.2">
      <c r="B165" s="117"/>
      <c r="D165" s="118" t="s">
        <v>159</v>
      </c>
      <c r="E165" s="119" t="s">
        <v>1</v>
      </c>
      <c r="F165" s="120" t="s">
        <v>188</v>
      </c>
      <c r="H165" s="140">
        <v>0.86399999999999999</v>
      </c>
      <c r="M165" s="117"/>
    </row>
    <row r="166" spans="2:13" s="12" customFormat="1" x14ac:dyDescent="0.2">
      <c r="B166" s="117"/>
      <c r="D166" s="118" t="s">
        <v>159</v>
      </c>
      <c r="E166" s="119" t="s">
        <v>1</v>
      </c>
      <c r="F166" s="120" t="s">
        <v>189</v>
      </c>
      <c r="H166" s="140">
        <v>9.9359999999999999</v>
      </c>
      <c r="M166" s="117"/>
    </row>
    <row r="167" spans="2:13" s="12" customFormat="1" x14ac:dyDescent="0.2">
      <c r="B167" s="117"/>
      <c r="D167" s="118" t="s">
        <v>159</v>
      </c>
      <c r="E167" s="119" t="s">
        <v>1</v>
      </c>
      <c r="F167" s="120" t="s">
        <v>190</v>
      </c>
      <c r="H167" s="140">
        <v>11.016</v>
      </c>
      <c r="M167" s="117"/>
    </row>
    <row r="168" spans="2:13" s="13" customFormat="1" x14ac:dyDescent="0.2">
      <c r="B168" s="122"/>
      <c r="D168" s="118" t="s">
        <v>159</v>
      </c>
      <c r="E168" s="123" t="s">
        <v>1</v>
      </c>
      <c r="F168" s="124" t="s">
        <v>191</v>
      </c>
      <c r="H168" s="145">
        <v>21.815999999999999</v>
      </c>
      <c r="M168" s="122"/>
    </row>
    <row r="169" spans="2:13" s="1" customFormat="1" ht="35.25" customHeight="1" x14ac:dyDescent="0.2">
      <c r="B169" s="108"/>
      <c r="C169" s="109" t="s">
        <v>192</v>
      </c>
      <c r="D169" s="109" t="s">
        <v>153</v>
      </c>
      <c r="E169" s="110" t="s">
        <v>193</v>
      </c>
      <c r="F169" s="178" t="s">
        <v>1816</v>
      </c>
      <c r="G169" s="112" t="s">
        <v>184</v>
      </c>
      <c r="H169" s="193">
        <v>3.85</v>
      </c>
      <c r="I169" s="193"/>
      <c r="J169" s="193"/>
      <c r="K169" s="139"/>
      <c r="L169" s="111" t="s">
        <v>157</v>
      </c>
      <c r="M169" s="30"/>
    </row>
    <row r="170" spans="2:13" s="1" customFormat="1" ht="39" customHeight="1" x14ac:dyDescent="0.2">
      <c r="B170" s="108"/>
      <c r="C170" s="109" t="s">
        <v>194</v>
      </c>
      <c r="D170" s="109" t="s">
        <v>153</v>
      </c>
      <c r="E170" s="110" t="s">
        <v>195</v>
      </c>
      <c r="F170" s="178" t="s">
        <v>1817</v>
      </c>
      <c r="G170" s="112" t="s">
        <v>156</v>
      </c>
      <c r="H170" s="193">
        <v>1.25</v>
      </c>
      <c r="I170" s="193"/>
      <c r="J170" s="193"/>
      <c r="K170" s="139"/>
      <c r="L170" s="111" t="s">
        <v>157</v>
      </c>
      <c r="M170" s="30"/>
    </row>
    <row r="171" spans="2:13" s="1" customFormat="1" ht="42.75" customHeight="1" x14ac:dyDescent="0.2">
      <c r="B171" s="108"/>
      <c r="C171" s="109" t="s">
        <v>196</v>
      </c>
      <c r="D171" s="109" t="s">
        <v>153</v>
      </c>
      <c r="E171" s="110" t="s">
        <v>197</v>
      </c>
      <c r="F171" s="178" t="s">
        <v>1818</v>
      </c>
      <c r="G171" s="112" t="s">
        <v>184</v>
      </c>
      <c r="H171" s="193">
        <v>1.85</v>
      </c>
      <c r="I171" s="193"/>
      <c r="J171" s="193"/>
      <c r="K171" s="139"/>
      <c r="L171" s="111" t="s">
        <v>1</v>
      </c>
      <c r="M171" s="30"/>
    </row>
    <row r="172" spans="2:13" s="11" customFormat="1" ht="22.9" customHeight="1" x14ac:dyDescent="0.2">
      <c r="B172" s="101"/>
      <c r="D172" s="102" t="s">
        <v>57</v>
      </c>
      <c r="E172" s="106" t="s">
        <v>158</v>
      </c>
      <c r="F172" s="106" t="s">
        <v>198</v>
      </c>
      <c r="K172" s="141"/>
      <c r="M172" s="101"/>
    </row>
    <row r="173" spans="2:13" s="1" customFormat="1" ht="30" customHeight="1" x14ac:dyDescent="0.2">
      <c r="B173" s="108"/>
      <c r="C173" s="109" t="s">
        <v>199</v>
      </c>
      <c r="D173" s="109" t="s">
        <v>153</v>
      </c>
      <c r="E173" s="110" t="s">
        <v>200</v>
      </c>
      <c r="F173" s="178" t="s">
        <v>1819</v>
      </c>
      <c r="G173" s="112" t="s">
        <v>156</v>
      </c>
      <c r="H173" s="193">
        <v>1.07</v>
      </c>
      <c r="I173" s="193"/>
      <c r="J173" s="193"/>
      <c r="K173" s="139"/>
      <c r="L173" s="111" t="s">
        <v>157</v>
      </c>
      <c r="M173" s="30"/>
    </row>
    <row r="174" spans="2:13" s="1" customFormat="1" ht="29.25" customHeight="1" x14ac:dyDescent="0.2">
      <c r="B174" s="108"/>
      <c r="C174" s="109" t="s">
        <v>201</v>
      </c>
      <c r="D174" s="109" t="s">
        <v>153</v>
      </c>
      <c r="E174" s="110" t="s">
        <v>202</v>
      </c>
      <c r="F174" s="178" t="s">
        <v>1820</v>
      </c>
      <c r="G174" s="112" t="s">
        <v>184</v>
      </c>
      <c r="H174" s="193">
        <v>1.55</v>
      </c>
      <c r="I174" s="193"/>
      <c r="J174" s="193"/>
      <c r="K174" s="139"/>
      <c r="L174" s="111" t="s">
        <v>157</v>
      </c>
      <c r="M174" s="30"/>
    </row>
    <row r="175" spans="2:13" s="1" customFormat="1" ht="19.5" customHeight="1" x14ac:dyDescent="0.2">
      <c r="B175" s="108"/>
      <c r="C175" s="109" t="s">
        <v>203</v>
      </c>
      <c r="D175" s="109" t="s">
        <v>153</v>
      </c>
      <c r="E175" s="110" t="s">
        <v>204</v>
      </c>
      <c r="F175" s="111" t="s">
        <v>205</v>
      </c>
      <c r="G175" s="112" t="s">
        <v>184</v>
      </c>
      <c r="H175" s="193">
        <v>1.55</v>
      </c>
      <c r="I175" s="193"/>
      <c r="J175" s="193"/>
      <c r="K175" s="139"/>
      <c r="L175" s="111" t="s">
        <v>157</v>
      </c>
      <c r="M175" s="30"/>
    </row>
    <row r="176" spans="2:13" s="1" customFormat="1" ht="50.25" customHeight="1" x14ac:dyDescent="0.2">
      <c r="B176" s="108"/>
      <c r="C176" s="109" t="s">
        <v>206</v>
      </c>
      <c r="D176" s="109" t="s">
        <v>153</v>
      </c>
      <c r="E176" s="110" t="s">
        <v>207</v>
      </c>
      <c r="F176" s="178" t="s">
        <v>1821</v>
      </c>
      <c r="G176" s="112" t="s">
        <v>184</v>
      </c>
      <c r="H176" s="193">
        <v>2.0499999999999998</v>
      </c>
      <c r="I176" s="193"/>
      <c r="J176" s="193"/>
      <c r="K176" s="139"/>
      <c r="L176" s="111" t="s">
        <v>157</v>
      </c>
      <c r="M176" s="30"/>
    </row>
    <row r="177" spans="2:13" s="1" customFormat="1" ht="32.25" customHeight="1" x14ac:dyDescent="0.2">
      <c r="B177" s="108"/>
      <c r="C177" s="109" t="s">
        <v>208</v>
      </c>
      <c r="D177" s="109" t="s">
        <v>153</v>
      </c>
      <c r="E177" s="110" t="s">
        <v>209</v>
      </c>
      <c r="F177" s="178" t="s">
        <v>1822</v>
      </c>
      <c r="G177" s="112" t="s">
        <v>156</v>
      </c>
      <c r="H177" s="193">
        <v>2.74</v>
      </c>
      <c r="I177" s="193"/>
      <c r="J177" s="193"/>
      <c r="K177" s="139"/>
      <c r="L177" s="111" t="s">
        <v>157</v>
      </c>
      <c r="M177" s="30"/>
    </row>
    <row r="178" spans="2:13" s="12" customFormat="1" x14ac:dyDescent="0.2">
      <c r="B178" s="117"/>
      <c r="D178" s="118" t="s">
        <v>159</v>
      </c>
      <c r="E178" s="119" t="s">
        <v>1</v>
      </c>
      <c r="F178" s="120" t="s">
        <v>210</v>
      </c>
      <c r="H178" s="140">
        <v>2.738</v>
      </c>
      <c r="I178" s="140"/>
      <c r="J178" s="140"/>
      <c r="K178" s="140"/>
      <c r="M178" s="117"/>
    </row>
    <row r="179" spans="2:13" s="1" customFormat="1" ht="30.75" customHeight="1" x14ac:dyDescent="0.2">
      <c r="B179" s="108"/>
      <c r="C179" s="109" t="s">
        <v>211</v>
      </c>
      <c r="D179" s="109" t="s">
        <v>153</v>
      </c>
      <c r="E179" s="110" t="s">
        <v>212</v>
      </c>
      <c r="F179" s="178" t="s">
        <v>1823</v>
      </c>
      <c r="G179" s="112" t="s">
        <v>184</v>
      </c>
      <c r="H179" s="193">
        <v>35.04</v>
      </c>
      <c r="I179" s="139"/>
      <c r="J179" s="139"/>
      <c r="K179" s="139"/>
      <c r="L179" s="111" t="s">
        <v>157</v>
      </c>
      <c r="M179" s="30"/>
    </row>
    <row r="180" spans="2:13" s="12" customFormat="1" x14ac:dyDescent="0.2">
      <c r="B180" s="117"/>
      <c r="D180" s="118" t="s">
        <v>159</v>
      </c>
      <c r="E180" s="119" t="s">
        <v>1</v>
      </c>
      <c r="F180" s="120" t="s">
        <v>213</v>
      </c>
      <c r="H180" s="140">
        <v>35.04</v>
      </c>
      <c r="I180" s="140"/>
      <c r="J180" s="140"/>
      <c r="K180" s="140"/>
      <c r="M180" s="117"/>
    </row>
    <row r="181" spans="2:13" s="1" customFormat="1" ht="30.75" customHeight="1" x14ac:dyDescent="0.2">
      <c r="B181" s="108"/>
      <c r="C181" s="109" t="s">
        <v>3</v>
      </c>
      <c r="D181" s="109" t="s">
        <v>153</v>
      </c>
      <c r="E181" s="110" t="s">
        <v>214</v>
      </c>
      <c r="F181" s="178" t="s">
        <v>2076</v>
      </c>
      <c r="G181" s="112" t="s">
        <v>184</v>
      </c>
      <c r="H181" s="193">
        <v>35.04</v>
      </c>
      <c r="I181" s="139"/>
      <c r="J181" s="139"/>
      <c r="K181" s="139"/>
      <c r="L181" s="111" t="s">
        <v>157</v>
      </c>
      <c r="M181" s="30"/>
    </row>
    <row r="182" spans="2:13" s="1" customFormat="1" ht="30.75" customHeight="1" x14ac:dyDescent="0.2">
      <c r="B182" s="108"/>
      <c r="C182" s="109" t="s">
        <v>215</v>
      </c>
      <c r="D182" s="109" t="s">
        <v>153</v>
      </c>
      <c r="E182" s="110" t="s">
        <v>216</v>
      </c>
      <c r="F182" s="178" t="s">
        <v>1824</v>
      </c>
      <c r="G182" s="112" t="s">
        <v>172</v>
      </c>
      <c r="H182" s="113">
        <v>0.26</v>
      </c>
      <c r="I182" s="139"/>
      <c r="J182" s="139"/>
      <c r="K182" s="139"/>
      <c r="L182" s="111" t="s">
        <v>157</v>
      </c>
      <c r="M182" s="30"/>
    </row>
    <row r="183" spans="2:13" s="1" customFormat="1" ht="42" customHeight="1" x14ac:dyDescent="0.2">
      <c r="B183" s="108"/>
      <c r="C183" s="109" t="s">
        <v>217</v>
      </c>
      <c r="D183" s="109" t="s">
        <v>153</v>
      </c>
      <c r="E183" s="110" t="s">
        <v>218</v>
      </c>
      <c r="F183" s="178" t="s">
        <v>2084</v>
      </c>
      <c r="G183" s="112" t="s">
        <v>184</v>
      </c>
      <c r="H183" s="193">
        <v>42.54</v>
      </c>
      <c r="I183" s="139"/>
      <c r="J183" s="139"/>
      <c r="K183" s="139"/>
      <c r="L183" s="111" t="s">
        <v>157</v>
      </c>
      <c r="M183" s="30"/>
    </row>
    <row r="184" spans="2:13" s="12" customFormat="1" x14ac:dyDescent="0.2">
      <c r="B184" s="117"/>
      <c r="D184" s="118" t="s">
        <v>159</v>
      </c>
      <c r="E184" s="119" t="s">
        <v>1</v>
      </c>
      <c r="F184" s="120" t="s">
        <v>219</v>
      </c>
      <c r="H184" s="140">
        <v>42.54</v>
      </c>
      <c r="I184" s="140"/>
      <c r="J184" s="140"/>
      <c r="K184" s="140"/>
      <c r="M184" s="117"/>
    </row>
    <row r="185" spans="2:13" s="1" customFormat="1" ht="30" customHeight="1" x14ac:dyDescent="0.2">
      <c r="B185" s="108"/>
      <c r="C185" s="279" t="s">
        <v>220</v>
      </c>
      <c r="D185" s="279" t="s">
        <v>221</v>
      </c>
      <c r="E185" s="280" t="s">
        <v>222</v>
      </c>
      <c r="F185" s="281" t="s">
        <v>2243</v>
      </c>
      <c r="G185" s="282" t="s">
        <v>184</v>
      </c>
      <c r="H185" s="283">
        <v>48.92</v>
      </c>
      <c r="I185" s="146"/>
      <c r="J185" s="147"/>
      <c r="K185" s="146"/>
      <c r="L185" s="128" t="s">
        <v>157</v>
      </c>
      <c r="M185" s="130"/>
    </row>
    <row r="186" spans="2:13" s="12" customFormat="1" x14ac:dyDescent="0.2">
      <c r="B186" s="117"/>
      <c r="D186" s="118" t="s">
        <v>159</v>
      </c>
      <c r="F186" s="120" t="s">
        <v>2164</v>
      </c>
      <c r="H186" s="140">
        <v>48.920999999999999</v>
      </c>
      <c r="I186" s="140"/>
      <c r="J186" s="140"/>
      <c r="K186" s="140"/>
      <c r="M186" s="117"/>
    </row>
    <row r="187" spans="2:13" s="11" customFormat="1" ht="22.9" customHeight="1" x14ac:dyDescent="0.2">
      <c r="B187" s="101"/>
      <c r="D187" s="102" t="s">
        <v>57</v>
      </c>
      <c r="E187" s="106" t="s">
        <v>174</v>
      </c>
      <c r="F187" s="106" t="s">
        <v>224</v>
      </c>
      <c r="I187" s="144"/>
      <c r="J187" s="144"/>
      <c r="K187" s="144"/>
      <c r="M187" s="101"/>
    </row>
    <row r="188" spans="2:13" s="1" customFormat="1" ht="43.5" customHeight="1" x14ac:dyDescent="0.2">
      <c r="B188" s="108"/>
      <c r="C188" s="176" t="s">
        <v>225</v>
      </c>
      <c r="D188" s="176" t="s">
        <v>153</v>
      </c>
      <c r="E188" s="180" t="s">
        <v>226</v>
      </c>
      <c r="F188" s="266" t="s">
        <v>2085</v>
      </c>
      <c r="G188" s="181" t="s">
        <v>184</v>
      </c>
      <c r="H188" s="219">
        <v>2404.7399999999998</v>
      </c>
      <c r="I188" s="175"/>
      <c r="J188" s="175"/>
      <c r="K188" s="139"/>
      <c r="L188" s="111" t="s">
        <v>157</v>
      </c>
      <c r="M188" s="30"/>
    </row>
    <row r="189" spans="2:13" s="1" customFormat="1" ht="38.25" customHeight="1" x14ac:dyDescent="0.2">
      <c r="B189" s="108"/>
      <c r="C189" s="155" t="s">
        <v>227</v>
      </c>
      <c r="D189" s="155" t="s">
        <v>153</v>
      </c>
      <c r="E189" s="156" t="s">
        <v>228</v>
      </c>
      <c r="F189" s="267" t="s">
        <v>2244</v>
      </c>
      <c r="G189" s="157" t="s">
        <v>184</v>
      </c>
      <c r="H189" s="193">
        <v>1188</v>
      </c>
      <c r="I189" s="158"/>
      <c r="J189" s="158"/>
      <c r="K189" s="139"/>
      <c r="L189" s="111" t="s">
        <v>157</v>
      </c>
      <c r="M189" s="30"/>
    </row>
    <row r="190" spans="2:13" s="12" customFormat="1" ht="10.5" customHeight="1" x14ac:dyDescent="0.2">
      <c r="B190" s="117"/>
      <c r="D190" s="118" t="s">
        <v>159</v>
      </c>
      <c r="E190" s="119" t="s">
        <v>1</v>
      </c>
      <c r="F190" s="120" t="s">
        <v>229</v>
      </c>
      <c r="H190" s="140">
        <v>162</v>
      </c>
      <c r="I190" s="140"/>
      <c r="J190" s="140"/>
      <c r="K190" s="140"/>
      <c r="M190" s="117"/>
    </row>
    <row r="191" spans="2:13" s="12" customFormat="1" x14ac:dyDescent="0.2">
      <c r="B191" s="117"/>
      <c r="D191" s="118" t="s">
        <v>159</v>
      </c>
      <c r="E191" s="119" t="s">
        <v>1</v>
      </c>
      <c r="F191" s="120" t="s">
        <v>230</v>
      </c>
      <c r="H191" s="140">
        <v>198</v>
      </c>
      <c r="I191" s="140"/>
      <c r="J191" s="140"/>
      <c r="K191" s="140"/>
      <c r="M191" s="117"/>
    </row>
    <row r="192" spans="2:13" s="12" customFormat="1" x14ac:dyDescent="0.2">
      <c r="B192" s="117"/>
      <c r="D192" s="118" t="s">
        <v>159</v>
      </c>
      <c r="E192" s="119" t="s">
        <v>1</v>
      </c>
      <c r="F192" s="120" t="s">
        <v>231</v>
      </c>
      <c r="H192" s="140">
        <v>234</v>
      </c>
      <c r="I192" s="140"/>
      <c r="J192" s="140"/>
      <c r="K192" s="140"/>
      <c r="M192" s="117"/>
    </row>
    <row r="193" spans="2:13" s="12" customFormat="1" x14ac:dyDescent="0.2">
      <c r="B193" s="117"/>
      <c r="D193" s="118" t="s">
        <v>159</v>
      </c>
      <c r="E193" s="119" t="s">
        <v>1</v>
      </c>
      <c r="F193" s="120" t="s">
        <v>232</v>
      </c>
      <c r="H193" s="140">
        <v>306</v>
      </c>
      <c r="I193" s="140"/>
      <c r="J193" s="140"/>
      <c r="K193" s="140"/>
      <c r="M193" s="117"/>
    </row>
    <row r="194" spans="2:13" s="12" customFormat="1" x14ac:dyDescent="0.2">
      <c r="B194" s="117"/>
      <c r="D194" s="118" t="s">
        <v>159</v>
      </c>
      <c r="E194" s="119" t="s">
        <v>1</v>
      </c>
      <c r="F194" s="120" t="s">
        <v>233</v>
      </c>
      <c r="H194" s="140">
        <v>288</v>
      </c>
      <c r="I194" s="140"/>
      <c r="J194" s="140"/>
      <c r="K194" s="140"/>
      <c r="M194" s="117"/>
    </row>
    <row r="195" spans="2:13" s="13" customFormat="1" x14ac:dyDescent="0.2">
      <c r="B195" s="122"/>
      <c r="D195" s="118" t="s">
        <v>159</v>
      </c>
      <c r="E195" s="123" t="s">
        <v>1</v>
      </c>
      <c r="F195" s="124" t="s">
        <v>191</v>
      </c>
      <c r="H195" s="177">
        <v>1188</v>
      </c>
      <c r="I195" s="145"/>
      <c r="J195" s="145"/>
      <c r="K195" s="145"/>
      <c r="M195" s="122"/>
    </row>
    <row r="196" spans="2:13" s="1" customFormat="1" ht="60.75" customHeight="1" x14ac:dyDescent="0.2">
      <c r="B196" s="108"/>
      <c r="C196" s="109" t="s">
        <v>234</v>
      </c>
      <c r="D196" s="109" t="s">
        <v>153</v>
      </c>
      <c r="E196" s="110" t="s">
        <v>235</v>
      </c>
      <c r="F196" s="178" t="s">
        <v>2245</v>
      </c>
      <c r="G196" s="112" t="s">
        <v>184</v>
      </c>
      <c r="H196" s="193">
        <v>1188</v>
      </c>
      <c r="I196" s="139"/>
      <c r="J196" s="139"/>
      <c r="K196" s="139"/>
      <c r="L196" s="111" t="s">
        <v>157</v>
      </c>
      <c r="M196" s="30"/>
    </row>
    <row r="197" spans="2:13" s="1" customFormat="1" ht="41.25" customHeight="1" x14ac:dyDescent="0.2">
      <c r="B197" s="108"/>
      <c r="C197" s="109" t="s">
        <v>236</v>
      </c>
      <c r="D197" s="109" t="s">
        <v>153</v>
      </c>
      <c r="E197" s="110" t="s">
        <v>237</v>
      </c>
      <c r="F197" s="178" t="s">
        <v>1990</v>
      </c>
      <c r="G197" s="179" t="s">
        <v>184</v>
      </c>
      <c r="H197" s="193">
        <v>178.5</v>
      </c>
      <c r="I197" s="139"/>
      <c r="J197" s="139"/>
      <c r="K197" s="182"/>
      <c r="L197" s="111" t="s">
        <v>157</v>
      </c>
      <c r="M197" s="30"/>
    </row>
    <row r="198" spans="2:13" s="14" customFormat="1" x14ac:dyDescent="0.2">
      <c r="B198" s="131"/>
      <c r="D198" s="118" t="s">
        <v>159</v>
      </c>
      <c r="E198" s="132" t="s">
        <v>1</v>
      </c>
      <c r="F198" s="133" t="s">
        <v>239</v>
      </c>
      <c r="H198" s="148"/>
      <c r="I198" s="149"/>
      <c r="J198" s="149"/>
      <c r="K198" s="149"/>
      <c r="M198" s="131"/>
    </row>
    <row r="199" spans="2:13" s="12" customFormat="1" x14ac:dyDescent="0.2">
      <c r="B199" s="117"/>
      <c r="D199" s="118" t="s">
        <v>159</v>
      </c>
      <c r="E199" s="119" t="s">
        <v>1</v>
      </c>
      <c r="F199" s="186" t="s">
        <v>240</v>
      </c>
      <c r="G199" s="184"/>
      <c r="H199" s="188">
        <v>5.88</v>
      </c>
      <c r="I199" s="140"/>
      <c r="J199" s="140"/>
      <c r="K199" s="140"/>
      <c r="M199" s="117"/>
    </row>
    <row r="200" spans="2:13" s="12" customFormat="1" x14ac:dyDescent="0.2">
      <c r="B200" s="117"/>
      <c r="D200" s="118" t="s">
        <v>159</v>
      </c>
      <c r="E200" s="119" t="s">
        <v>1</v>
      </c>
      <c r="F200" s="186" t="s">
        <v>241</v>
      </c>
      <c r="G200" s="184"/>
      <c r="H200" s="188">
        <v>15.96</v>
      </c>
      <c r="I200" s="140"/>
      <c r="J200" s="140"/>
      <c r="K200" s="140"/>
      <c r="M200" s="117"/>
    </row>
    <row r="201" spans="2:13" s="184" customFormat="1" x14ac:dyDescent="0.2">
      <c r="B201" s="117"/>
      <c r="C201" s="194"/>
      <c r="D201" s="196" t="s">
        <v>159</v>
      </c>
      <c r="E201" s="197" t="s">
        <v>1</v>
      </c>
      <c r="F201" s="198" t="s">
        <v>256</v>
      </c>
      <c r="G201" s="194"/>
      <c r="H201" s="199">
        <v>2.4</v>
      </c>
      <c r="I201" s="188"/>
      <c r="J201" s="188"/>
      <c r="K201" s="188"/>
      <c r="M201" s="117"/>
    </row>
    <row r="202" spans="2:13" s="184" customFormat="1" x14ac:dyDescent="0.2">
      <c r="B202" s="117"/>
      <c r="C202" s="194"/>
      <c r="D202" s="196" t="s">
        <v>159</v>
      </c>
      <c r="E202" s="197" t="s">
        <v>1</v>
      </c>
      <c r="F202" s="198" t="s">
        <v>257</v>
      </c>
      <c r="G202" s="194"/>
      <c r="H202" s="199">
        <v>7.2</v>
      </c>
      <c r="I202" s="188"/>
      <c r="J202" s="188"/>
      <c r="K202" s="188"/>
      <c r="M202" s="117"/>
    </row>
    <row r="203" spans="2:13" s="184" customFormat="1" x14ac:dyDescent="0.2">
      <c r="B203" s="117"/>
      <c r="C203" s="194"/>
      <c r="D203" s="196" t="s">
        <v>159</v>
      </c>
      <c r="E203" s="197" t="s">
        <v>1</v>
      </c>
      <c r="F203" s="198" t="s">
        <v>258</v>
      </c>
      <c r="G203" s="194"/>
      <c r="H203" s="199">
        <v>2.66</v>
      </c>
      <c r="I203" s="188"/>
      <c r="J203" s="188"/>
      <c r="K203" s="188"/>
      <c r="M203" s="117"/>
    </row>
    <row r="204" spans="2:13" s="184" customFormat="1" x14ac:dyDescent="0.2">
      <c r="B204" s="117"/>
      <c r="C204" s="194"/>
      <c r="D204" s="196" t="s">
        <v>159</v>
      </c>
      <c r="E204" s="197" t="s">
        <v>1</v>
      </c>
      <c r="F204" s="198" t="s">
        <v>259</v>
      </c>
      <c r="G204" s="194"/>
      <c r="H204" s="199">
        <v>1.32</v>
      </c>
      <c r="I204" s="188"/>
      <c r="J204" s="188"/>
      <c r="K204" s="188"/>
      <c r="M204" s="117"/>
    </row>
    <row r="205" spans="2:13" s="184" customFormat="1" x14ac:dyDescent="0.2">
      <c r="B205" s="117"/>
      <c r="C205" s="194"/>
      <c r="D205" s="196" t="s">
        <v>159</v>
      </c>
      <c r="E205" s="197" t="s">
        <v>1</v>
      </c>
      <c r="F205" s="198" t="s">
        <v>260</v>
      </c>
      <c r="G205" s="194"/>
      <c r="H205" s="199">
        <v>2.8</v>
      </c>
      <c r="I205" s="188"/>
      <c r="J205" s="188"/>
      <c r="K205" s="188"/>
      <c r="M205" s="117"/>
    </row>
    <row r="206" spans="2:13" s="184" customFormat="1" x14ac:dyDescent="0.2">
      <c r="B206" s="117"/>
      <c r="C206" s="194"/>
      <c r="D206" s="196" t="s">
        <v>159</v>
      </c>
      <c r="E206" s="197" t="s">
        <v>1</v>
      </c>
      <c r="F206" s="198" t="s">
        <v>261</v>
      </c>
      <c r="G206" s="194"/>
      <c r="H206" s="199">
        <v>0.56000000000000005</v>
      </c>
      <c r="I206" s="188"/>
      <c r="J206" s="188"/>
      <c r="K206" s="188"/>
      <c r="M206" s="117"/>
    </row>
    <row r="207" spans="2:13" s="184" customFormat="1" x14ac:dyDescent="0.2">
      <c r="B207" s="117"/>
      <c r="C207" s="194"/>
      <c r="D207" s="196" t="s">
        <v>159</v>
      </c>
      <c r="E207" s="197" t="s">
        <v>1</v>
      </c>
      <c r="F207" s="198" t="s">
        <v>262</v>
      </c>
      <c r="G207" s="194"/>
      <c r="H207" s="199">
        <v>8.4</v>
      </c>
      <c r="I207" s="188"/>
      <c r="J207" s="188"/>
      <c r="K207" s="188"/>
      <c r="M207" s="117"/>
    </row>
    <row r="208" spans="2:13" s="12" customFormat="1" x14ac:dyDescent="0.2">
      <c r="B208" s="117"/>
      <c r="C208" s="194"/>
      <c r="D208" s="196" t="s">
        <v>159</v>
      </c>
      <c r="E208" s="197" t="s">
        <v>1</v>
      </c>
      <c r="F208" s="198" t="s">
        <v>263</v>
      </c>
      <c r="G208" s="194"/>
      <c r="H208" s="199">
        <v>1.28</v>
      </c>
      <c r="I208" s="140"/>
      <c r="J208" s="140"/>
      <c r="K208" s="140"/>
      <c r="M208" s="117"/>
    </row>
    <row r="209" spans="2:13" s="194" customFormat="1" x14ac:dyDescent="0.2">
      <c r="B209" s="195"/>
      <c r="C209" s="200"/>
      <c r="D209" s="203" t="s">
        <v>159</v>
      </c>
      <c r="E209" s="204" t="s">
        <v>1</v>
      </c>
      <c r="F209" s="205" t="s">
        <v>242</v>
      </c>
      <c r="G209" s="200"/>
      <c r="H209" s="208">
        <v>105.6</v>
      </c>
      <c r="I209" s="199"/>
      <c r="J209" s="199"/>
      <c r="K209" s="199"/>
      <c r="M209" s="195"/>
    </row>
    <row r="210" spans="2:13" s="194" customFormat="1" x14ac:dyDescent="0.2">
      <c r="B210" s="195"/>
      <c r="C210" s="200"/>
      <c r="D210" s="203" t="s">
        <v>159</v>
      </c>
      <c r="E210" s="204" t="s">
        <v>1</v>
      </c>
      <c r="F210" s="205" t="s">
        <v>264</v>
      </c>
      <c r="G210" s="200"/>
      <c r="H210" s="208">
        <v>8.16</v>
      </c>
      <c r="I210" s="199"/>
      <c r="J210" s="199"/>
      <c r="K210" s="199"/>
      <c r="M210" s="195"/>
    </row>
    <row r="211" spans="2:13" s="194" customFormat="1" x14ac:dyDescent="0.2">
      <c r="B211" s="195"/>
      <c r="C211" s="200"/>
      <c r="D211" s="203" t="s">
        <v>159</v>
      </c>
      <c r="E211" s="204" t="s">
        <v>1</v>
      </c>
      <c r="F211" s="205" t="s">
        <v>265</v>
      </c>
      <c r="G211" s="200"/>
      <c r="H211" s="208">
        <v>3.76</v>
      </c>
      <c r="I211" s="199"/>
      <c r="J211" s="199"/>
      <c r="K211" s="199"/>
      <c r="M211" s="195"/>
    </row>
    <row r="212" spans="2:13" s="194" customFormat="1" x14ac:dyDescent="0.2">
      <c r="B212" s="195"/>
      <c r="C212" s="200"/>
      <c r="D212" s="203" t="s">
        <v>159</v>
      </c>
      <c r="E212" s="204" t="s">
        <v>1</v>
      </c>
      <c r="F212" s="205" t="s">
        <v>266</v>
      </c>
      <c r="G212" s="200"/>
      <c r="H212" s="208">
        <v>2.7</v>
      </c>
      <c r="I212" s="199"/>
      <c r="J212" s="199"/>
      <c r="K212" s="199"/>
      <c r="M212" s="195"/>
    </row>
    <row r="213" spans="2:13" s="194" customFormat="1" x14ac:dyDescent="0.2">
      <c r="B213" s="195"/>
      <c r="C213" s="201"/>
      <c r="D213" s="203" t="s">
        <v>159</v>
      </c>
      <c r="E213" s="206" t="s">
        <v>1</v>
      </c>
      <c r="F213" s="207" t="s">
        <v>267</v>
      </c>
      <c r="G213" s="201"/>
      <c r="H213" s="209" t="s">
        <v>1</v>
      </c>
      <c r="I213" s="199"/>
      <c r="J213" s="199"/>
      <c r="K213" s="199"/>
      <c r="M213" s="195"/>
    </row>
    <row r="214" spans="2:13" s="194" customFormat="1" x14ac:dyDescent="0.2">
      <c r="B214" s="195"/>
      <c r="C214" s="200"/>
      <c r="D214" s="203" t="s">
        <v>159</v>
      </c>
      <c r="E214" s="204" t="s">
        <v>1</v>
      </c>
      <c r="F214" s="205" t="s">
        <v>268</v>
      </c>
      <c r="G214" s="200"/>
      <c r="H214" s="208">
        <v>1.44</v>
      </c>
      <c r="I214" s="199"/>
      <c r="J214" s="199"/>
      <c r="K214" s="199"/>
      <c r="M214" s="195"/>
    </row>
    <row r="215" spans="2:13" s="194" customFormat="1" x14ac:dyDescent="0.2">
      <c r="B215" s="195"/>
      <c r="C215" s="200"/>
      <c r="D215" s="203" t="s">
        <v>159</v>
      </c>
      <c r="E215" s="204" t="s">
        <v>1</v>
      </c>
      <c r="F215" s="205" t="s">
        <v>269</v>
      </c>
      <c r="G215" s="200"/>
      <c r="H215" s="208">
        <v>1.28</v>
      </c>
      <c r="I215" s="199"/>
      <c r="J215" s="199"/>
      <c r="K215" s="199"/>
      <c r="M215" s="195"/>
    </row>
    <row r="216" spans="2:13" s="194" customFormat="1" x14ac:dyDescent="0.2">
      <c r="B216" s="195"/>
      <c r="C216" s="200"/>
      <c r="D216" s="203" t="s">
        <v>159</v>
      </c>
      <c r="E216" s="204" t="s">
        <v>1</v>
      </c>
      <c r="F216" s="205" t="s">
        <v>270</v>
      </c>
      <c r="G216" s="200"/>
      <c r="H216" s="208">
        <v>2.2000000000000002</v>
      </c>
      <c r="I216" s="199"/>
      <c r="J216" s="199"/>
      <c r="K216" s="199"/>
      <c r="M216" s="195"/>
    </row>
    <row r="217" spans="2:13" s="194" customFormat="1" x14ac:dyDescent="0.2">
      <c r="B217" s="195"/>
      <c r="C217" s="200"/>
      <c r="D217" s="203" t="s">
        <v>159</v>
      </c>
      <c r="E217" s="204" t="s">
        <v>1</v>
      </c>
      <c r="F217" s="205" t="s">
        <v>271</v>
      </c>
      <c r="G217" s="200"/>
      <c r="H217" s="208">
        <v>1.96</v>
      </c>
      <c r="I217" s="199"/>
      <c r="J217" s="199"/>
      <c r="K217" s="199"/>
      <c r="M217" s="195"/>
    </row>
    <row r="218" spans="2:13" s="194" customFormat="1" x14ac:dyDescent="0.2">
      <c r="B218" s="195"/>
      <c r="C218" s="200"/>
      <c r="D218" s="203" t="s">
        <v>159</v>
      </c>
      <c r="E218" s="204" t="s">
        <v>1</v>
      </c>
      <c r="F218" s="205" t="s">
        <v>272</v>
      </c>
      <c r="G218" s="200"/>
      <c r="H218" s="208">
        <v>2.94</v>
      </c>
      <c r="I218" s="199"/>
      <c r="J218" s="199"/>
      <c r="K218" s="199"/>
      <c r="M218" s="195"/>
    </row>
    <row r="219" spans="2:13" s="13" customFormat="1" x14ac:dyDescent="0.2">
      <c r="B219" s="122"/>
      <c r="D219" s="118" t="s">
        <v>159</v>
      </c>
      <c r="E219" s="123" t="s">
        <v>1</v>
      </c>
      <c r="F219" s="187" t="s">
        <v>191</v>
      </c>
      <c r="G219" s="185"/>
      <c r="H219" s="189">
        <v>178.5</v>
      </c>
      <c r="I219" s="145"/>
      <c r="J219" s="145"/>
      <c r="K219" s="145"/>
      <c r="M219" s="122"/>
    </row>
    <row r="220" spans="2:13" s="1" customFormat="1" ht="30.75" customHeight="1" x14ac:dyDescent="0.2">
      <c r="B220" s="108"/>
      <c r="C220" s="109" t="s">
        <v>243</v>
      </c>
      <c r="D220" s="109" t="s">
        <v>153</v>
      </c>
      <c r="E220" s="110" t="s">
        <v>244</v>
      </c>
      <c r="F220" s="170" t="s">
        <v>1789</v>
      </c>
      <c r="G220" s="112" t="s">
        <v>184</v>
      </c>
      <c r="H220" s="193">
        <v>1188</v>
      </c>
      <c r="I220" s="139"/>
      <c r="J220" s="139"/>
      <c r="K220" s="182"/>
      <c r="L220" s="111" t="s">
        <v>157</v>
      </c>
      <c r="M220" s="30"/>
    </row>
    <row r="221" spans="2:13" s="1" customFormat="1" ht="102" customHeight="1" x14ac:dyDescent="0.2">
      <c r="B221" s="108"/>
      <c r="C221" s="109" t="s">
        <v>246</v>
      </c>
      <c r="D221" s="109" t="s">
        <v>153</v>
      </c>
      <c r="E221" s="110" t="s">
        <v>247</v>
      </c>
      <c r="F221" s="178" t="s">
        <v>2246</v>
      </c>
      <c r="G221" s="112" t="s">
        <v>184</v>
      </c>
      <c r="H221" s="182">
        <v>2424.17</v>
      </c>
      <c r="I221" s="139"/>
      <c r="J221" s="139"/>
      <c r="K221" s="139"/>
      <c r="L221" s="111" t="s">
        <v>157</v>
      </c>
      <c r="M221" s="30"/>
    </row>
    <row r="222" spans="2:13" s="14" customFormat="1" x14ac:dyDescent="0.2">
      <c r="B222" s="131"/>
      <c r="D222" s="118" t="s">
        <v>159</v>
      </c>
      <c r="E222" s="132" t="s">
        <v>1</v>
      </c>
      <c r="F222" s="133" t="s">
        <v>248</v>
      </c>
      <c r="H222" s="132" t="s">
        <v>1</v>
      </c>
      <c r="M222" s="131"/>
    </row>
    <row r="223" spans="2:13" s="12" customFormat="1" x14ac:dyDescent="0.2">
      <c r="B223" s="117"/>
      <c r="D223" s="118" t="s">
        <v>159</v>
      </c>
      <c r="E223" s="119" t="s">
        <v>1</v>
      </c>
      <c r="F223" s="120" t="s">
        <v>249</v>
      </c>
      <c r="H223" s="140">
        <v>81.400000000000006</v>
      </c>
      <c r="M223" s="117"/>
    </row>
    <row r="224" spans="2:13" s="12" customFormat="1" x14ac:dyDescent="0.2">
      <c r="B224" s="117"/>
      <c r="D224" s="118" t="s">
        <v>159</v>
      </c>
      <c r="E224" s="119" t="s">
        <v>1</v>
      </c>
      <c r="F224" s="120" t="s">
        <v>250</v>
      </c>
      <c r="H224" s="140">
        <v>-3</v>
      </c>
      <c r="M224" s="117"/>
    </row>
    <row r="225" spans="2:13" s="12" customFormat="1" x14ac:dyDescent="0.2">
      <c r="B225" s="117"/>
      <c r="D225" s="118" t="s">
        <v>159</v>
      </c>
      <c r="E225" s="119" t="s">
        <v>1</v>
      </c>
      <c r="F225" s="120" t="s">
        <v>251</v>
      </c>
      <c r="H225" s="140">
        <v>-0.81</v>
      </c>
      <c r="M225" s="117"/>
    </row>
    <row r="226" spans="2:13" s="12" customFormat="1" x14ac:dyDescent="0.2">
      <c r="B226" s="117"/>
      <c r="D226" s="118" t="s">
        <v>159</v>
      </c>
      <c r="E226" s="119" t="s">
        <v>1</v>
      </c>
      <c r="F226" s="120" t="s">
        <v>252</v>
      </c>
      <c r="H226" s="140">
        <v>75.62</v>
      </c>
      <c r="M226" s="117"/>
    </row>
    <row r="227" spans="2:13" s="12" customFormat="1" x14ac:dyDescent="0.2">
      <c r="B227" s="117"/>
      <c r="D227" s="118" t="s">
        <v>159</v>
      </c>
      <c r="E227" s="119" t="s">
        <v>1</v>
      </c>
      <c r="F227" s="120" t="s">
        <v>253</v>
      </c>
      <c r="H227" s="140">
        <v>-1.5</v>
      </c>
      <c r="M227" s="117"/>
    </row>
    <row r="228" spans="2:13" s="12" customFormat="1" x14ac:dyDescent="0.2">
      <c r="B228" s="117"/>
      <c r="D228" s="118" t="s">
        <v>159</v>
      </c>
      <c r="E228" s="119" t="s">
        <v>1</v>
      </c>
      <c r="F228" s="120" t="s">
        <v>254</v>
      </c>
      <c r="H228" s="140">
        <v>-1.62</v>
      </c>
      <c r="M228" s="117"/>
    </row>
    <row r="229" spans="2:13" s="12" customFormat="1" x14ac:dyDescent="0.2">
      <c r="B229" s="117"/>
      <c r="D229" s="118" t="s">
        <v>159</v>
      </c>
      <c r="E229" s="119" t="s">
        <v>1</v>
      </c>
      <c r="F229" s="120" t="s">
        <v>255</v>
      </c>
      <c r="H229" s="140">
        <v>43.71</v>
      </c>
      <c r="M229" s="117"/>
    </row>
    <row r="230" spans="2:13" s="14" customFormat="1" x14ac:dyDescent="0.2">
      <c r="B230" s="131"/>
      <c r="D230" s="118" t="s">
        <v>159</v>
      </c>
      <c r="E230" s="132" t="s">
        <v>1</v>
      </c>
      <c r="F230" s="133" t="s">
        <v>239</v>
      </c>
      <c r="H230" s="148" t="s">
        <v>1</v>
      </c>
      <c r="M230" s="131"/>
    </row>
    <row r="231" spans="2:13" s="12" customFormat="1" x14ac:dyDescent="0.2">
      <c r="B231" s="117"/>
      <c r="D231" s="118" t="s">
        <v>159</v>
      </c>
      <c r="E231" s="119" t="s">
        <v>1</v>
      </c>
      <c r="F231" s="120" t="s">
        <v>240</v>
      </c>
      <c r="H231" s="140">
        <v>5.88</v>
      </c>
      <c r="M231" s="117"/>
    </row>
    <row r="232" spans="2:13" s="12" customFormat="1" x14ac:dyDescent="0.2">
      <c r="B232" s="117"/>
      <c r="D232" s="118" t="s">
        <v>159</v>
      </c>
      <c r="E232" s="119" t="s">
        <v>1</v>
      </c>
      <c r="F232" s="120" t="s">
        <v>241</v>
      </c>
      <c r="H232" s="140">
        <v>15.96</v>
      </c>
      <c r="M232" s="117"/>
    </row>
    <row r="233" spans="2:13" s="12" customFormat="1" x14ac:dyDescent="0.2">
      <c r="B233" s="117"/>
      <c r="D233" s="118" t="s">
        <v>159</v>
      </c>
      <c r="E233" s="119" t="s">
        <v>1</v>
      </c>
      <c r="F233" s="120" t="s">
        <v>256</v>
      </c>
      <c r="H233" s="140">
        <v>2.4</v>
      </c>
      <c r="M233" s="117"/>
    </row>
    <row r="234" spans="2:13" s="12" customFormat="1" x14ac:dyDescent="0.2">
      <c r="B234" s="117"/>
      <c r="D234" s="118" t="s">
        <v>159</v>
      </c>
      <c r="E234" s="119" t="s">
        <v>1</v>
      </c>
      <c r="F234" s="120" t="s">
        <v>257</v>
      </c>
      <c r="H234" s="140">
        <v>7.2</v>
      </c>
      <c r="M234" s="117"/>
    </row>
    <row r="235" spans="2:13" s="12" customFormat="1" x14ac:dyDescent="0.2">
      <c r="B235" s="117"/>
      <c r="D235" s="118" t="s">
        <v>159</v>
      </c>
      <c r="E235" s="119" t="s">
        <v>1</v>
      </c>
      <c r="F235" s="120" t="s">
        <v>258</v>
      </c>
      <c r="H235" s="140">
        <v>2.66</v>
      </c>
      <c r="M235" s="117"/>
    </row>
    <row r="236" spans="2:13" s="12" customFormat="1" x14ac:dyDescent="0.2">
      <c r="B236" s="117"/>
      <c r="D236" s="118" t="s">
        <v>159</v>
      </c>
      <c r="E236" s="119" t="s">
        <v>1</v>
      </c>
      <c r="F236" s="120" t="s">
        <v>259</v>
      </c>
      <c r="H236" s="140">
        <v>1.32</v>
      </c>
      <c r="M236" s="117"/>
    </row>
    <row r="237" spans="2:13" s="12" customFormat="1" x14ac:dyDescent="0.2">
      <c r="B237" s="117"/>
      <c r="D237" s="118" t="s">
        <v>159</v>
      </c>
      <c r="E237" s="119" t="s">
        <v>1</v>
      </c>
      <c r="F237" s="120" t="s">
        <v>260</v>
      </c>
      <c r="H237" s="140">
        <v>2.8</v>
      </c>
      <c r="M237" s="117"/>
    </row>
    <row r="238" spans="2:13" s="12" customFormat="1" x14ac:dyDescent="0.2">
      <c r="B238" s="117"/>
      <c r="D238" s="118" t="s">
        <v>159</v>
      </c>
      <c r="E238" s="119" t="s">
        <v>1</v>
      </c>
      <c r="F238" s="120" t="s">
        <v>261</v>
      </c>
      <c r="H238" s="140">
        <v>0.56000000000000005</v>
      </c>
      <c r="M238" s="117"/>
    </row>
    <row r="239" spans="2:13" s="12" customFormat="1" x14ac:dyDescent="0.2">
      <c r="B239" s="117"/>
      <c r="D239" s="118" t="s">
        <v>159</v>
      </c>
      <c r="E239" s="119" t="s">
        <v>1</v>
      </c>
      <c r="F239" s="120" t="s">
        <v>262</v>
      </c>
      <c r="H239" s="140">
        <v>8.4</v>
      </c>
      <c r="M239" s="117"/>
    </row>
    <row r="240" spans="2:13" s="12" customFormat="1" x14ac:dyDescent="0.2">
      <c r="B240" s="117"/>
      <c r="D240" s="118" t="s">
        <v>159</v>
      </c>
      <c r="E240" s="119" t="s">
        <v>1</v>
      </c>
      <c r="F240" s="120" t="s">
        <v>263</v>
      </c>
      <c r="H240" s="140">
        <v>1.28</v>
      </c>
      <c r="M240" s="117"/>
    </row>
    <row r="241" spans="2:13" s="12" customFormat="1" x14ac:dyDescent="0.2">
      <c r="B241" s="117"/>
      <c r="D241" s="118" t="s">
        <v>159</v>
      </c>
      <c r="E241" s="119" t="s">
        <v>1</v>
      </c>
      <c r="F241" s="120" t="s">
        <v>242</v>
      </c>
      <c r="H241" s="140">
        <v>105.6</v>
      </c>
      <c r="M241" s="117"/>
    </row>
    <row r="242" spans="2:13" s="12" customFormat="1" x14ac:dyDescent="0.2">
      <c r="B242" s="117"/>
      <c r="D242" s="118" t="s">
        <v>159</v>
      </c>
      <c r="E242" s="119" t="s">
        <v>1</v>
      </c>
      <c r="F242" s="120" t="s">
        <v>264</v>
      </c>
      <c r="H242" s="140">
        <v>8.16</v>
      </c>
      <c r="M242" s="117"/>
    </row>
    <row r="243" spans="2:13" s="12" customFormat="1" x14ac:dyDescent="0.2">
      <c r="B243" s="117"/>
      <c r="D243" s="118" t="s">
        <v>159</v>
      </c>
      <c r="E243" s="119" t="s">
        <v>1</v>
      </c>
      <c r="F243" s="120" t="s">
        <v>265</v>
      </c>
      <c r="H243" s="140">
        <v>3.76</v>
      </c>
      <c r="M243" s="117"/>
    </row>
    <row r="244" spans="2:13" s="12" customFormat="1" x14ac:dyDescent="0.2">
      <c r="B244" s="117"/>
      <c r="D244" s="118" t="s">
        <v>159</v>
      </c>
      <c r="E244" s="119" t="s">
        <v>1</v>
      </c>
      <c r="F244" s="120" t="s">
        <v>266</v>
      </c>
      <c r="H244" s="140">
        <v>2.7</v>
      </c>
      <c r="M244" s="117"/>
    </row>
    <row r="245" spans="2:13" s="14" customFormat="1" x14ac:dyDescent="0.2">
      <c r="B245" s="131"/>
      <c r="D245" s="118" t="s">
        <v>159</v>
      </c>
      <c r="E245" s="132" t="s">
        <v>1</v>
      </c>
      <c r="F245" s="133" t="s">
        <v>267</v>
      </c>
      <c r="H245" s="148" t="s">
        <v>1</v>
      </c>
      <c r="M245" s="131"/>
    </row>
    <row r="246" spans="2:13" s="12" customFormat="1" x14ac:dyDescent="0.2">
      <c r="B246" s="117"/>
      <c r="D246" s="118" t="s">
        <v>159</v>
      </c>
      <c r="E246" s="119" t="s">
        <v>1</v>
      </c>
      <c r="F246" s="120" t="s">
        <v>268</v>
      </c>
      <c r="H246" s="140">
        <v>1.44</v>
      </c>
      <c r="M246" s="117"/>
    </row>
    <row r="247" spans="2:13" s="12" customFormat="1" x14ac:dyDescent="0.2">
      <c r="B247" s="117"/>
      <c r="D247" s="118" t="s">
        <v>159</v>
      </c>
      <c r="E247" s="119" t="s">
        <v>1</v>
      </c>
      <c r="F247" s="120" t="s">
        <v>269</v>
      </c>
      <c r="H247" s="140">
        <v>1.28</v>
      </c>
      <c r="M247" s="117"/>
    </row>
    <row r="248" spans="2:13" s="12" customFormat="1" x14ac:dyDescent="0.2">
      <c r="B248" s="117"/>
      <c r="D248" s="118" t="s">
        <v>159</v>
      </c>
      <c r="E248" s="119" t="s">
        <v>1</v>
      </c>
      <c r="F248" s="120" t="s">
        <v>270</v>
      </c>
      <c r="H248" s="140">
        <v>2.2000000000000002</v>
      </c>
      <c r="M248" s="117"/>
    </row>
    <row r="249" spans="2:13" s="12" customFormat="1" x14ac:dyDescent="0.2">
      <c r="B249" s="117"/>
      <c r="D249" s="118" t="s">
        <v>159</v>
      </c>
      <c r="E249" s="119" t="s">
        <v>1</v>
      </c>
      <c r="F249" s="120" t="s">
        <v>271</v>
      </c>
      <c r="H249" s="140">
        <v>1.96</v>
      </c>
      <c r="M249" s="117"/>
    </row>
    <row r="250" spans="2:13" s="12" customFormat="1" x14ac:dyDescent="0.2">
      <c r="B250" s="117"/>
      <c r="D250" s="118" t="s">
        <v>159</v>
      </c>
      <c r="E250" s="119" t="s">
        <v>1</v>
      </c>
      <c r="F250" s="120" t="s">
        <v>272</v>
      </c>
      <c r="H250" s="140">
        <v>2.94</v>
      </c>
      <c r="M250" s="117"/>
    </row>
    <row r="251" spans="2:13" s="14" customFormat="1" x14ac:dyDescent="0.2">
      <c r="B251" s="131"/>
      <c r="D251" s="118" t="s">
        <v>159</v>
      </c>
      <c r="E251" s="132" t="s">
        <v>1</v>
      </c>
      <c r="F251" s="133" t="s">
        <v>273</v>
      </c>
      <c r="H251" s="148" t="s">
        <v>1</v>
      </c>
      <c r="M251" s="131"/>
    </row>
    <row r="252" spans="2:13" s="12" customFormat="1" x14ac:dyDescent="0.2">
      <c r="B252" s="117"/>
      <c r="D252" s="118" t="s">
        <v>159</v>
      </c>
      <c r="E252" s="119" t="s">
        <v>1</v>
      </c>
      <c r="F252" s="120" t="s">
        <v>274</v>
      </c>
      <c r="H252" s="140">
        <v>10.63</v>
      </c>
      <c r="M252" s="117"/>
    </row>
    <row r="253" spans="2:13" s="12" customFormat="1" x14ac:dyDescent="0.2">
      <c r="B253" s="117"/>
      <c r="D253" s="118" t="s">
        <v>159</v>
      </c>
      <c r="E253" s="119" t="s">
        <v>1</v>
      </c>
      <c r="F253" s="120" t="s">
        <v>275</v>
      </c>
      <c r="H253" s="140">
        <v>47.7</v>
      </c>
      <c r="M253" s="117"/>
    </row>
    <row r="254" spans="2:13" s="12" customFormat="1" x14ac:dyDescent="0.2">
      <c r="B254" s="117"/>
      <c r="D254" s="118" t="s">
        <v>159</v>
      </c>
      <c r="E254" s="119" t="s">
        <v>1</v>
      </c>
      <c r="F254" s="120" t="s">
        <v>276</v>
      </c>
      <c r="H254" s="140">
        <v>11.64</v>
      </c>
      <c r="M254" s="117"/>
    </row>
    <row r="255" spans="2:13" s="12" customFormat="1" x14ac:dyDescent="0.2">
      <c r="B255" s="117"/>
      <c r="D255" s="118" t="s">
        <v>159</v>
      </c>
      <c r="E255" s="119" t="s">
        <v>1</v>
      </c>
      <c r="F255" s="120" t="s">
        <v>277</v>
      </c>
      <c r="H255" s="140">
        <v>66.900000000000006</v>
      </c>
      <c r="M255" s="117"/>
    </row>
    <row r="256" spans="2:13" s="12" customFormat="1" x14ac:dyDescent="0.2">
      <c r="B256" s="117"/>
      <c r="D256" s="118" t="s">
        <v>159</v>
      </c>
      <c r="E256" s="119" t="s">
        <v>1</v>
      </c>
      <c r="F256" s="120" t="s">
        <v>278</v>
      </c>
      <c r="H256" s="140">
        <v>7.41</v>
      </c>
      <c r="M256" s="117"/>
    </row>
    <row r="257" spans="2:13" s="12" customFormat="1" x14ac:dyDescent="0.2">
      <c r="B257" s="117"/>
      <c r="D257" s="118" t="s">
        <v>159</v>
      </c>
      <c r="E257" s="119" t="s">
        <v>1</v>
      </c>
      <c r="F257" s="120" t="s">
        <v>279</v>
      </c>
      <c r="H257" s="140">
        <v>42</v>
      </c>
      <c r="M257" s="117"/>
    </row>
    <row r="258" spans="2:13" s="12" customFormat="1" x14ac:dyDescent="0.2">
      <c r="B258" s="117"/>
      <c r="D258" s="118" t="s">
        <v>159</v>
      </c>
      <c r="E258" s="119" t="s">
        <v>1</v>
      </c>
      <c r="F258" s="120" t="s">
        <v>280</v>
      </c>
      <c r="H258" s="140">
        <v>4.76</v>
      </c>
      <c r="M258" s="117"/>
    </row>
    <row r="259" spans="2:13" s="12" customFormat="1" x14ac:dyDescent="0.2">
      <c r="B259" s="117"/>
      <c r="D259" s="118" t="s">
        <v>159</v>
      </c>
      <c r="E259" s="119" t="s">
        <v>1</v>
      </c>
      <c r="F259" s="120" t="s">
        <v>281</v>
      </c>
      <c r="H259" s="140">
        <v>27</v>
      </c>
      <c r="M259" s="117"/>
    </row>
    <row r="260" spans="2:13" s="14" customFormat="1" x14ac:dyDescent="0.2">
      <c r="B260" s="131"/>
      <c r="D260" s="118" t="s">
        <v>159</v>
      </c>
      <c r="E260" s="132" t="s">
        <v>1</v>
      </c>
      <c r="F260" s="150" t="s">
        <v>1469</v>
      </c>
      <c r="H260" s="148" t="s">
        <v>1</v>
      </c>
      <c r="M260" s="131"/>
    </row>
    <row r="261" spans="2:13" s="12" customFormat="1" x14ac:dyDescent="0.2">
      <c r="B261" s="117"/>
      <c r="D261" s="118" t="s">
        <v>159</v>
      </c>
      <c r="E261" s="119" t="s">
        <v>1</v>
      </c>
      <c r="F261" s="120" t="s">
        <v>283</v>
      </c>
      <c r="H261" s="140">
        <v>79.3</v>
      </c>
      <c r="M261" s="117"/>
    </row>
    <row r="262" spans="2:13" s="14" customFormat="1" x14ac:dyDescent="0.2">
      <c r="B262" s="131"/>
      <c r="D262" s="118" t="s">
        <v>159</v>
      </c>
      <c r="E262" s="132" t="s">
        <v>1</v>
      </c>
      <c r="F262" s="133" t="s">
        <v>284</v>
      </c>
      <c r="H262" s="148" t="s">
        <v>1</v>
      </c>
      <c r="M262" s="131"/>
    </row>
    <row r="263" spans="2:13" s="12" customFormat="1" x14ac:dyDescent="0.2">
      <c r="B263" s="117"/>
      <c r="D263" s="118" t="s">
        <v>159</v>
      </c>
      <c r="E263" s="119" t="s">
        <v>1</v>
      </c>
      <c r="F263" s="120" t="s">
        <v>285</v>
      </c>
      <c r="H263" s="140">
        <v>50.4</v>
      </c>
      <c r="M263" s="117"/>
    </row>
    <row r="264" spans="2:13" s="14" customFormat="1" x14ac:dyDescent="0.2">
      <c r="B264" s="131"/>
      <c r="D264" s="118" t="s">
        <v>159</v>
      </c>
      <c r="E264" s="132" t="s">
        <v>1</v>
      </c>
      <c r="F264" s="133" t="s">
        <v>286</v>
      </c>
      <c r="H264" s="148" t="s">
        <v>1</v>
      </c>
      <c r="M264" s="131"/>
    </row>
    <row r="265" spans="2:13" s="12" customFormat="1" x14ac:dyDescent="0.2">
      <c r="B265" s="117"/>
      <c r="D265" s="118" t="s">
        <v>159</v>
      </c>
      <c r="E265" s="119" t="s">
        <v>1</v>
      </c>
      <c r="F265" s="120" t="s">
        <v>287</v>
      </c>
      <c r="H265" s="140">
        <v>14.7</v>
      </c>
      <c r="M265" s="117"/>
    </row>
    <row r="266" spans="2:13" s="12" customFormat="1" x14ac:dyDescent="0.2">
      <c r="B266" s="117"/>
      <c r="D266" s="118" t="s">
        <v>159</v>
      </c>
      <c r="E266" s="119" t="s">
        <v>1</v>
      </c>
      <c r="F266" s="120" t="s">
        <v>288</v>
      </c>
      <c r="H266" s="140">
        <v>761.5</v>
      </c>
      <c r="M266" s="117"/>
    </row>
    <row r="267" spans="2:13" s="12" customFormat="1" x14ac:dyDescent="0.2">
      <c r="B267" s="117"/>
      <c r="D267" s="118" t="s">
        <v>159</v>
      </c>
      <c r="E267" s="119" t="s">
        <v>1</v>
      </c>
      <c r="F267" s="120" t="s">
        <v>289</v>
      </c>
      <c r="H267" s="140">
        <v>782.5</v>
      </c>
      <c r="M267" s="117"/>
    </row>
    <row r="268" spans="2:13" s="12" customFormat="1" x14ac:dyDescent="0.2">
      <c r="B268" s="117"/>
      <c r="D268" s="118" t="s">
        <v>159</v>
      </c>
      <c r="E268" s="119" t="s">
        <v>1</v>
      </c>
      <c r="F268" s="120" t="s">
        <v>290</v>
      </c>
      <c r="H268" s="140">
        <v>277.5</v>
      </c>
      <c r="M268" s="117"/>
    </row>
    <row r="269" spans="2:13" s="12" customFormat="1" x14ac:dyDescent="0.2">
      <c r="B269" s="117"/>
      <c r="D269" s="118" t="s">
        <v>159</v>
      </c>
      <c r="E269" s="119" t="s">
        <v>1</v>
      </c>
      <c r="F269" s="120" t="s">
        <v>291</v>
      </c>
      <c r="H269" s="140">
        <v>262.5</v>
      </c>
      <c r="M269" s="117"/>
    </row>
    <row r="270" spans="2:13" s="12" customFormat="1" x14ac:dyDescent="0.2">
      <c r="B270" s="117"/>
      <c r="D270" s="118" t="s">
        <v>159</v>
      </c>
      <c r="E270" s="119" t="s">
        <v>1</v>
      </c>
      <c r="F270" s="120" t="s">
        <v>292</v>
      </c>
      <c r="H270" s="140">
        <v>-15.12</v>
      </c>
      <c r="M270" s="117"/>
    </row>
    <row r="271" spans="2:13" s="12" customFormat="1" x14ac:dyDescent="0.2">
      <c r="B271" s="117"/>
      <c r="D271" s="118" t="s">
        <v>159</v>
      </c>
      <c r="E271" s="119" t="s">
        <v>1</v>
      </c>
      <c r="F271" s="120" t="s">
        <v>293</v>
      </c>
      <c r="H271" s="140">
        <v>-41.04</v>
      </c>
      <c r="M271" s="117"/>
    </row>
    <row r="272" spans="2:13" s="12" customFormat="1" x14ac:dyDescent="0.2">
      <c r="B272" s="117"/>
      <c r="D272" s="118" t="s">
        <v>159</v>
      </c>
      <c r="E272" s="119" t="s">
        <v>1</v>
      </c>
      <c r="F272" s="120" t="s">
        <v>294</v>
      </c>
      <c r="H272" s="140">
        <v>-4.32</v>
      </c>
      <c r="M272" s="117"/>
    </row>
    <row r="273" spans="2:13" s="12" customFormat="1" x14ac:dyDescent="0.2">
      <c r="B273" s="117"/>
      <c r="D273" s="118" t="s">
        <v>159</v>
      </c>
      <c r="E273" s="119" t="s">
        <v>1</v>
      </c>
      <c r="F273" s="120" t="s">
        <v>295</v>
      </c>
      <c r="H273" s="140">
        <v>-12.96</v>
      </c>
      <c r="M273" s="117"/>
    </row>
    <row r="274" spans="2:13" s="12" customFormat="1" x14ac:dyDescent="0.2">
      <c r="B274" s="117"/>
      <c r="D274" s="118" t="s">
        <v>159</v>
      </c>
      <c r="E274" s="119" t="s">
        <v>1</v>
      </c>
      <c r="F274" s="120" t="s">
        <v>296</v>
      </c>
      <c r="H274" s="140">
        <v>-21.96</v>
      </c>
      <c r="M274" s="117"/>
    </row>
    <row r="275" spans="2:13" s="12" customFormat="1" x14ac:dyDescent="0.2">
      <c r="B275" s="117"/>
      <c r="D275" s="118" t="s">
        <v>159</v>
      </c>
      <c r="E275" s="119" t="s">
        <v>1</v>
      </c>
      <c r="F275" s="120" t="s">
        <v>297</v>
      </c>
      <c r="H275" s="140">
        <v>-4.32</v>
      </c>
      <c r="M275" s="117"/>
    </row>
    <row r="276" spans="2:13" s="12" customFormat="1" x14ac:dyDescent="0.2">
      <c r="B276" s="117"/>
      <c r="D276" s="118" t="s">
        <v>159</v>
      </c>
      <c r="E276" s="119" t="s">
        <v>1</v>
      </c>
      <c r="F276" s="120" t="s">
        <v>298</v>
      </c>
      <c r="H276" s="140">
        <v>-4.5</v>
      </c>
      <c r="M276" s="117"/>
    </row>
    <row r="277" spans="2:13" s="12" customFormat="1" x14ac:dyDescent="0.2">
      <c r="B277" s="117"/>
      <c r="D277" s="118" t="s">
        <v>159</v>
      </c>
      <c r="E277" s="119" t="s">
        <v>1</v>
      </c>
      <c r="F277" s="120" t="s">
        <v>299</v>
      </c>
      <c r="H277" s="140">
        <v>-0.9</v>
      </c>
      <c r="M277" s="117"/>
    </row>
    <row r="278" spans="2:13" s="12" customFormat="1" x14ac:dyDescent="0.2">
      <c r="B278" s="117"/>
      <c r="D278" s="118" t="s">
        <v>159</v>
      </c>
      <c r="E278" s="119" t="s">
        <v>1</v>
      </c>
      <c r="F278" s="120" t="s">
        <v>300</v>
      </c>
      <c r="H278" s="140">
        <v>-18</v>
      </c>
      <c r="M278" s="117"/>
    </row>
    <row r="279" spans="2:13" s="14" customFormat="1" x14ac:dyDescent="0.2">
      <c r="B279" s="131"/>
      <c r="D279" s="118" t="s">
        <v>159</v>
      </c>
      <c r="E279" s="132" t="s">
        <v>1</v>
      </c>
      <c r="F279" s="133" t="s">
        <v>301</v>
      </c>
      <c r="H279" s="148" t="s">
        <v>1</v>
      </c>
      <c r="M279" s="131"/>
    </row>
    <row r="280" spans="2:13" s="12" customFormat="1" x14ac:dyDescent="0.2">
      <c r="B280" s="117"/>
      <c r="D280" s="118" t="s">
        <v>159</v>
      </c>
      <c r="E280" s="119" t="s">
        <v>1</v>
      </c>
      <c r="F280" s="120" t="s">
        <v>302</v>
      </c>
      <c r="H280" s="140">
        <v>-380.16</v>
      </c>
      <c r="M280" s="117"/>
    </row>
    <row r="281" spans="2:13" s="12" customFormat="1" x14ac:dyDescent="0.2">
      <c r="B281" s="117"/>
      <c r="D281" s="118" t="s">
        <v>159</v>
      </c>
      <c r="E281" s="119" t="s">
        <v>1</v>
      </c>
      <c r="F281" s="120" t="s">
        <v>303</v>
      </c>
      <c r="H281" s="140">
        <v>-21.6</v>
      </c>
      <c r="M281" s="117"/>
    </row>
    <row r="282" spans="2:13" s="12" customFormat="1" x14ac:dyDescent="0.2">
      <c r="B282" s="117"/>
      <c r="D282" s="118" t="s">
        <v>159</v>
      </c>
      <c r="E282" s="119" t="s">
        <v>1</v>
      </c>
      <c r="F282" s="120" t="s">
        <v>304</v>
      </c>
      <c r="H282" s="140">
        <v>-8.4</v>
      </c>
      <c r="M282" s="117"/>
    </row>
    <row r="283" spans="2:13" s="12" customFormat="1" x14ac:dyDescent="0.2">
      <c r="B283" s="117"/>
      <c r="D283" s="118" t="s">
        <v>159</v>
      </c>
      <c r="E283" s="119" t="s">
        <v>1</v>
      </c>
      <c r="F283" s="120" t="s">
        <v>305</v>
      </c>
      <c r="H283" s="140">
        <v>-0.81</v>
      </c>
      <c r="M283" s="117"/>
    </row>
    <row r="284" spans="2:13" s="14" customFormat="1" x14ac:dyDescent="0.2">
      <c r="B284" s="131"/>
      <c r="D284" s="118" t="s">
        <v>159</v>
      </c>
      <c r="E284" s="132" t="s">
        <v>1</v>
      </c>
      <c r="F284" s="133" t="s">
        <v>306</v>
      </c>
      <c r="H284" s="148" t="s">
        <v>1</v>
      </c>
      <c r="M284" s="131"/>
    </row>
    <row r="285" spans="2:13" s="12" customFormat="1" x14ac:dyDescent="0.2">
      <c r="B285" s="117"/>
      <c r="D285" s="118" t="s">
        <v>159</v>
      </c>
      <c r="E285" s="119" t="s">
        <v>1</v>
      </c>
      <c r="F285" s="120" t="s">
        <v>307</v>
      </c>
      <c r="H285" s="140">
        <v>13.7</v>
      </c>
      <c r="M285" s="117"/>
    </row>
    <row r="286" spans="2:13" s="12" customFormat="1" x14ac:dyDescent="0.2">
      <c r="B286" s="117"/>
      <c r="D286" s="118" t="s">
        <v>159</v>
      </c>
      <c r="E286" s="119" t="s">
        <v>1</v>
      </c>
      <c r="F286" s="120" t="s">
        <v>308</v>
      </c>
      <c r="H286" s="140">
        <v>14.9</v>
      </c>
      <c r="M286" s="117"/>
    </row>
    <row r="287" spans="2:13" s="12" customFormat="1" x14ac:dyDescent="0.2">
      <c r="B287" s="117"/>
      <c r="D287" s="118" t="s">
        <v>159</v>
      </c>
      <c r="E287" s="119" t="s">
        <v>1</v>
      </c>
      <c r="F287" s="120" t="s">
        <v>309</v>
      </c>
      <c r="H287" s="140">
        <v>44.5</v>
      </c>
      <c r="M287" s="117"/>
    </row>
    <row r="288" spans="2:13" s="12" customFormat="1" x14ac:dyDescent="0.2">
      <c r="B288" s="117"/>
      <c r="D288" s="118" t="s">
        <v>159</v>
      </c>
      <c r="E288" s="119" t="s">
        <v>1</v>
      </c>
      <c r="F288" s="120" t="s">
        <v>310</v>
      </c>
      <c r="H288" s="140">
        <v>39.799999999999997</v>
      </c>
      <c r="M288" s="117"/>
    </row>
    <row r="289" spans="2:13" s="12" customFormat="1" x14ac:dyDescent="0.2">
      <c r="B289" s="117"/>
      <c r="D289" s="118" t="s">
        <v>159</v>
      </c>
      <c r="E289" s="119" t="s">
        <v>1</v>
      </c>
      <c r="F289" s="120" t="s">
        <v>311</v>
      </c>
      <c r="H289" s="140">
        <v>7.2</v>
      </c>
      <c r="M289" s="117"/>
    </row>
    <row r="290" spans="2:13" s="210" customFormat="1" x14ac:dyDescent="0.2">
      <c r="B290" s="202"/>
      <c r="D290" s="211" t="s">
        <v>159</v>
      </c>
      <c r="E290" s="212"/>
      <c r="F290" s="272" t="s">
        <v>2017</v>
      </c>
      <c r="G290" s="273"/>
      <c r="H290" s="274" t="s">
        <v>1</v>
      </c>
      <c r="M290" s="202"/>
    </row>
    <row r="291" spans="2:13" s="210" customFormat="1" x14ac:dyDescent="0.2">
      <c r="B291" s="202"/>
      <c r="D291" s="211" t="s">
        <v>159</v>
      </c>
      <c r="E291" s="212"/>
      <c r="F291" s="275" t="s">
        <v>2018</v>
      </c>
      <c r="G291" s="183"/>
      <c r="H291" s="230">
        <v>4.28</v>
      </c>
      <c r="M291" s="202"/>
    </row>
    <row r="292" spans="2:13" s="210" customFormat="1" x14ac:dyDescent="0.2">
      <c r="B292" s="202"/>
      <c r="D292" s="211" t="s">
        <v>159</v>
      </c>
      <c r="E292" s="212"/>
      <c r="F292" s="275" t="s">
        <v>2020</v>
      </c>
      <c r="G292" s="183"/>
      <c r="H292" s="230">
        <v>14.09</v>
      </c>
      <c r="M292" s="202"/>
    </row>
    <row r="293" spans="2:13" s="210" customFormat="1" x14ac:dyDescent="0.2">
      <c r="B293" s="202"/>
      <c r="D293" s="211" t="s">
        <v>159</v>
      </c>
      <c r="E293" s="212"/>
      <c r="F293" s="275" t="s">
        <v>2019</v>
      </c>
      <c r="G293" s="183"/>
      <c r="H293" s="230">
        <v>1.05</v>
      </c>
      <c r="M293" s="202"/>
    </row>
    <row r="294" spans="2:13" s="13" customFormat="1" x14ac:dyDescent="0.2">
      <c r="B294" s="122"/>
      <c r="D294" s="118" t="s">
        <v>159</v>
      </c>
      <c r="E294" s="123" t="s">
        <v>1</v>
      </c>
      <c r="F294" s="250" t="s">
        <v>191</v>
      </c>
      <c r="G294" s="251"/>
      <c r="H294" s="231">
        <v>2424.17</v>
      </c>
      <c r="I294" s="233"/>
      <c r="M294" s="122"/>
    </row>
    <row r="295" spans="2:13" s="1" customFormat="1" ht="64.5" customHeight="1" x14ac:dyDescent="0.2">
      <c r="B295" s="108"/>
      <c r="C295" s="109" t="s">
        <v>312</v>
      </c>
      <c r="D295" s="109" t="s">
        <v>153</v>
      </c>
      <c r="E295" s="110" t="s">
        <v>313</v>
      </c>
      <c r="F295" s="178" t="s">
        <v>2247</v>
      </c>
      <c r="G295" s="112" t="s">
        <v>184</v>
      </c>
      <c r="H295" s="182">
        <v>2086.0300000000002</v>
      </c>
      <c r="I295" s="139"/>
      <c r="J295" s="139"/>
      <c r="K295" s="139"/>
      <c r="L295" s="111" t="s">
        <v>157</v>
      </c>
      <c r="M295" s="30"/>
    </row>
    <row r="296" spans="2:13" s="14" customFormat="1" x14ac:dyDescent="0.2">
      <c r="B296" s="131"/>
      <c r="D296" s="118" t="s">
        <v>159</v>
      </c>
      <c r="E296" s="132" t="s">
        <v>1</v>
      </c>
      <c r="F296" s="133" t="s">
        <v>248</v>
      </c>
      <c r="H296" s="132" t="s">
        <v>1</v>
      </c>
      <c r="M296" s="131"/>
    </row>
    <row r="297" spans="2:13" s="12" customFormat="1" x14ac:dyDescent="0.2">
      <c r="B297" s="117"/>
      <c r="D297" s="118" t="s">
        <v>159</v>
      </c>
      <c r="E297" s="119" t="s">
        <v>1</v>
      </c>
      <c r="F297" s="120" t="s">
        <v>249</v>
      </c>
      <c r="H297" s="140">
        <v>81.400000000000006</v>
      </c>
      <c r="M297" s="117"/>
    </row>
    <row r="298" spans="2:13" s="12" customFormat="1" x14ac:dyDescent="0.2">
      <c r="B298" s="117"/>
      <c r="D298" s="118" t="s">
        <v>159</v>
      </c>
      <c r="E298" s="119" t="s">
        <v>1</v>
      </c>
      <c r="F298" s="120" t="s">
        <v>250</v>
      </c>
      <c r="H298" s="140">
        <v>-3</v>
      </c>
      <c r="M298" s="117"/>
    </row>
    <row r="299" spans="2:13" s="12" customFormat="1" x14ac:dyDescent="0.2">
      <c r="B299" s="117"/>
      <c r="D299" s="118" t="s">
        <v>159</v>
      </c>
      <c r="E299" s="119" t="s">
        <v>1</v>
      </c>
      <c r="F299" s="120" t="s">
        <v>251</v>
      </c>
      <c r="H299" s="140">
        <v>-0.81</v>
      </c>
      <c r="M299" s="117"/>
    </row>
    <row r="300" spans="2:13" s="12" customFormat="1" x14ac:dyDescent="0.2">
      <c r="B300" s="117"/>
      <c r="D300" s="118" t="s">
        <v>159</v>
      </c>
      <c r="E300" s="119" t="s">
        <v>1</v>
      </c>
      <c r="F300" s="120" t="s">
        <v>252</v>
      </c>
      <c r="H300" s="140">
        <v>75.62</v>
      </c>
      <c r="M300" s="117"/>
    </row>
    <row r="301" spans="2:13" s="12" customFormat="1" x14ac:dyDescent="0.2">
      <c r="B301" s="117"/>
      <c r="D301" s="118" t="s">
        <v>159</v>
      </c>
      <c r="E301" s="119" t="s">
        <v>1</v>
      </c>
      <c r="F301" s="120" t="s">
        <v>253</v>
      </c>
      <c r="H301" s="140">
        <v>-1.5</v>
      </c>
      <c r="M301" s="117"/>
    </row>
    <row r="302" spans="2:13" s="12" customFormat="1" x14ac:dyDescent="0.2">
      <c r="B302" s="117"/>
      <c r="D302" s="118" t="s">
        <v>159</v>
      </c>
      <c r="E302" s="119" t="s">
        <v>1</v>
      </c>
      <c r="F302" s="120" t="s">
        <v>254</v>
      </c>
      <c r="H302" s="140">
        <v>-1.62</v>
      </c>
      <c r="M302" s="117"/>
    </row>
    <row r="303" spans="2:13" s="12" customFormat="1" x14ac:dyDescent="0.2">
      <c r="B303" s="117"/>
      <c r="D303" s="118" t="s">
        <v>159</v>
      </c>
      <c r="E303" s="119" t="s">
        <v>1</v>
      </c>
      <c r="F303" s="120" t="s">
        <v>255</v>
      </c>
      <c r="H303" s="140">
        <v>43.71</v>
      </c>
      <c r="M303" s="117"/>
    </row>
    <row r="304" spans="2:13" s="14" customFormat="1" x14ac:dyDescent="0.2">
      <c r="B304" s="131"/>
      <c r="D304" s="118" t="s">
        <v>159</v>
      </c>
      <c r="E304" s="132" t="s">
        <v>1</v>
      </c>
      <c r="F304" s="133" t="s">
        <v>239</v>
      </c>
      <c r="H304" s="148" t="s">
        <v>1</v>
      </c>
      <c r="M304" s="131"/>
    </row>
    <row r="305" spans="2:13" s="12" customFormat="1" x14ac:dyDescent="0.2">
      <c r="B305" s="117"/>
      <c r="D305" s="118" t="s">
        <v>159</v>
      </c>
      <c r="E305" s="119" t="s">
        <v>1</v>
      </c>
      <c r="F305" s="120" t="s">
        <v>240</v>
      </c>
      <c r="H305" s="140">
        <v>5.88</v>
      </c>
      <c r="M305" s="117"/>
    </row>
    <row r="306" spans="2:13" s="12" customFormat="1" x14ac:dyDescent="0.2">
      <c r="B306" s="117"/>
      <c r="D306" s="118" t="s">
        <v>159</v>
      </c>
      <c r="E306" s="119" t="s">
        <v>1</v>
      </c>
      <c r="F306" s="120" t="s">
        <v>241</v>
      </c>
      <c r="H306" s="140">
        <v>15.96</v>
      </c>
      <c r="M306" s="117"/>
    </row>
    <row r="307" spans="2:13" s="12" customFormat="1" x14ac:dyDescent="0.2">
      <c r="B307" s="117"/>
      <c r="D307" s="118" t="s">
        <v>159</v>
      </c>
      <c r="E307" s="119" t="s">
        <v>1</v>
      </c>
      <c r="F307" s="120" t="s">
        <v>256</v>
      </c>
      <c r="H307" s="140">
        <v>2.4</v>
      </c>
      <c r="M307" s="117"/>
    </row>
    <row r="308" spans="2:13" s="12" customFormat="1" x14ac:dyDescent="0.2">
      <c r="B308" s="117"/>
      <c r="D308" s="118" t="s">
        <v>159</v>
      </c>
      <c r="E308" s="119" t="s">
        <v>1</v>
      </c>
      <c r="F308" s="120" t="s">
        <v>257</v>
      </c>
      <c r="H308" s="140">
        <v>7.2</v>
      </c>
      <c r="M308" s="117"/>
    </row>
    <row r="309" spans="2:13" s="12" customFormat="1" x14ac:dyDescent="0.2">
      <c r="B309" s="117"/>
      <c r="D309" s="118" t="s">
        <v>159</v>
      </c>
      <c r="E309" s="119" t="s">
        <v>1</v>
      </c>
      <c r="F309" s="120" t="s">
        <v>258</v>
      </c>
      <c r="H309" s="140">
        <v>2.66</v>
      </c>
      <c r="M309" s="117"/>
    </row>
    <row r="310" spans="2:13" s="12" customFormat="1" x14ac:dyDescent="0.2">
      <c r="B310" s="117"/>
      <c r="D310" s="118" t="s">
        <v>159</v>
      </c>
      <c r="E310" s="119" t="s">
        <v>1</v>
      </c>
      <c r="F310" s="120" t="s">
        <v>259</v>
      </c>
      <c r="H310" s="140">
        <v>1.32</v>
      </c>
      <c r="M310" s="117"/>
    </row>
    <row r="311" spans="2:13" s="12" customFormat="1" x14ac:dyDescent="0.2">
      <c r="B311" s="117"/>
      <c r="D311" s="118" t="s">
        <v>159</v>
      </c>
      <c r="E311" s="119" t="s">
        <v>1</v>
      </c>
      <c r="F311" s="120" t="s">
        <v>260</v>
      </c>
      <c r="H311" s="140">
        <v>2.8</v>
      </c>
      <c r="M311" s="117"/>
    </row>
    <row r="312" spans="2:13" s="12" customFormat="1" x14ac:dyDescent="0.2">
      <c r="B312" s="117"/>
      <c r="D312" s="118" t="s">
        <v>159</v>
      </c>
      <c r="E312" s="119" t="s">
        <v>1</v>
      </c>
      <c r="F312" s="120" t="s">
        <v>261</v>
      </c>
      <c r="H312" s="140">
        <v>0.56000000000000005</v>
      </c>
      <c r="M312" s="117"/>
    </row>
    <row r="313" spans="2:13" s="12" customFormat="1" x14ac:dyDescent="0.2">
      <c r="B313" s="117"/>
      <c r="D313" s="118" t="s">
        <v>159</v>
      </c>
      <c r="E313" s="119" t="s">
        <v>1</v>
      </c>
      <c r="F313" s="120" t="s">
        <v>262</v>
      </c>
      <c r="H313" s="140">
        <v>8.4</v>
      </c>
      <c r="M313" s="117"/>
    </row>
    <row r="314" spans="2:13" s="12" customFormat="1" x14ac:dyDescent="0.2">
      <c r="B314" s="117"/>
      <c r="D314" s="118" t="s">
        <v>159</v>
      </c>
      <c r="E314" s="119" t="s">
        <v>1</v>
      </c>
      <c r="F314" s="120" t="s">
        <v>263</v>
      </c>
      <c r="H314" s="140">
        <v>1.28</v>
      </c>
      <c r="M314" s="117"/>
    </row>
    <row r="315" spans="2:13" s="12" customFormat="1" x14ac:dyDescent="0.2">
      <c r="B315" s="117"/>
      <c r="D315" s="118" t="s">
        <v>159</v>
      </c>
      <c r="E315" s="119" t="s">
        <v>1</v>
      </c>
      <c r="F315" s="120" t="s">
        <v>242</v>
      </c>
      <c r="H315" s="140">
        <v>105.6</v>
      </c>
      <c r="M315" s="117"/>
    </row>
    <row r="316" spans="2:13" s="12" customFormat="1" x14ac:dyDescent="0.2">
      <c r="B316" s="117"/>
      <c r="D316" s="118" t="s">
        <v>159</v>
      </c>
      <c r="E316" s="119" t="s">
        <v>1</v>
      </c>
      <c r="F316" s="120" t="s">
        <v>264</v>
      </c>
      <c r="H316" s="140">
        <v>8.16</v>
      </c>
      <c r="M316" s="117"/>
    </row>
    <row r="317" spans="2:13" s="12" customFormat="1" x14ac:dyDescent="0.2">
      <c r="B317" s="117"/>
      <c r="D317" s="118" t="s">
        <v>159</v>
      </c>
      <c r="E317" s="119" t="s">
        <v>1</v>
      </c>
      <c r="F317" s="120" t="s">
        <v>265</v>
      </c>
      <c r="H317" s="140">
        <v>3.76</v>
      </c>
      <c r="J317" s="183"/>
      <c r="M317" s="117"/>
    </row>
    <row r="318" spans="2:13" s="12" customFormat="1" x14ac:dyDescent="0.2">
      <c r="B318" s="117"/>
      <c r="D318" s="118" t="s">
        <v>159</v>
      </c>
      <c r="E318" s="119" t="s">
        <v>1</v>
      </c>
      <c r="F318" s="120" t="s">
        <v>266</v>
      </c>
      <c r="H318" s="140">
        <v>2.7</v>
      </c>
      <c r="M318" s="117"/>
    </row>
    <row r="319" spans="2:13" s="14" customFormat="1" x14ac:dyDescent="0.2">
      <c r="B319" s="131"/>
      <c r="D319" s="118" t="s">
        <v>159</v>
      </c>
      <c r="E319" s="132" t="s">
        <v>1</v>
      </c>
      <c r="F319" s="133" t="s">
        <v>267</v>
      </c>
      <c r="H319" s="148" t="s">
        <v>1</v>
      </c>
      <c r="M319" s="131"/>
    </row>
    <row r="320" spans="2:13" s="12" customFormat="1" x14ac:dyDescent="0.2">
      <c r="B320" s="117"/>
      <c r="D320" s="118" t="s">
        <v>159</v>
      </c>
      <c r="E320" s="119" t="s">
        <v>1</v>
      </c>
      <c r="F320" s="120" t="s">
        <v>268</v>
      </c>
      <c r="H320" s="140">
        <v>1.44</v>
      </c>
      <c r="M320" s="117"/>
    </row>
    <row r="321" spans="2:13" s="12" customFormat="1" x14ac:dyDescent="0.2">
      <c r="B321" s="117"/>
      <c r="D321" s="118" t="s">
        <v>159</v>
      </c>
      <c r="E321" s="119" t="s">
        <v>1</v>
      </c>
      <c r="F321" s="120" t="s">
        <v>269</v>
      </c>
      <c r="H321" s="140">
        <v>1.28</v>
      </c>
      <c r="M321" s="117"/>
    </row>
    <row r="322" spans="2:13" s="12" customFormat="1" x14ac:dyDescent="0.2">
      <c r="B322" s="117"/>
      <c r="D322" s="118" t="s">
        <v>159</v>
      </c>
      <c r="E322" s="119" t="s">
        <v>1</v>
      </c>
      <c r="F322" s="120" t="s">
        <v>270</v>
      </c>
      <c r="H322" s="140">
        <v>2.2000000000000002</v>
      </c>
      <c r="M322" s="117"/>
    </row>
    <row r="323" spans="2:13" s="12" customFormat="1" x14ac:dyDescent="0.2">
      <c r="B323" s="117"/>
      <c r="D323" s="118" t="s">
        <v>159</v>
      </c>
      <c r="E323" s="119" t="s">
        <v>1</v>
      </c>
      <c r="F323" s="120" t="s">
        <v>271</v>
      </c>
      <c r="H323" s="140">
        <v>1.96</v>
      </c>
      <c r="M323" s="117"/>
    </row>
    <row r="324" spans="2:13" s="12" customFormat="1" x14ac:dyDescent="0.2">
      <c r="B324" s="117"/>
      <c r="D324" s="118" t="s">
        <v>159</v>
      </c>
      <c r="E324" s="119" t="s">
        <v>1</v>
      </c>
      <c r="F324" s="120" t="s">
        <v>272</v>
      </c>
      <c r="H324" s="140">
        <v>2.94</v>
      </c>
      <c r="M324" s="117"/>
    </row>
    <row r="325" spans="2:13" s="14" customFormat="1" x14ac:dyDescent="0.2">
      <c r="B325" s="131"/>
      <c r="D325" s="118" t="s">
        <v>159</v>
      </c>
      <c r="E325" s="132" t="s">
        <v>1</v>
      </c>
      <c r="F325" s="150" t="s">
        <v>1469</v>
      </c>
      <c r="H325" s="148" t="s">
        <v>1</v>
      </c>
      <c r="M325" s="131"/>
    </row>
    <row r="326" spans="2:13" s="12" customFormat="1" x14ac:dyDescent="0.2">
      <c r="B326" s="117"/>
      <c r="D326" s="118" t="s">
        <v>159</v>
      </c>
      <c r="E326" s="119" t="s">
        <v>1</v>
      </c>
      <c r="F326" s="120" t="s">
        <v>283</v>
      </c>
      <c r="H326" s="140">
        <v>79.3</v>
      </c>
      <c r="M326" s="117"/>
    </row>
    <row r="327" spans="2:13" s="14" customFormat="1" x14ac:dyDescent="0.2">
      <c r="B327" s="131"/>
      <c r="D327" s="118" t="s">
        <v>159</v>
      </c>
      <c r="E327" s="132" t="s">
        <v>1</v>
      </c>
      <c r="F327" s="133" t="s">
        <v>284</v>
      </c>
      <c r="H327" s="148" t="s">
        <v>1</v>
      </c>
      <c r="M327" s="131"/>
    </row>
    <row r="328" spans="2:13" s="12" customFormat="1" x14ac:dyDescent="0.2">
      <c r="B328" s="117"/>
      <c r="D328" s="118" t="s">
        <v>159</v>
      </c>
      <c r="E328" s="119" t="s">
        <v>1</v>
      </c>
      <c r="F328" s="120" t="s">
        <v>285</v>
      </c>
      <c r="H328" s="140">
        <v>50.4</v>
      </c>
      <c r="M328" s="117"/>
    </row>
    <row r="329" spans="2:13" s="14" customFormat="1" x14ac:dyDescent="0.2">
      <c r="B329" s="131"/>
      <c r="D329" s="118" t="s">
        <v>159</v>
      </c>
      <c r="E329" s="132" t="s">
        <v>1</v>
      </c>
      <c r="F329" s="133" t="s">
        <v>286</v>
      </c>
      <c r="H329" s="148" t="s">
        <v>1</v>
      </c>
      <c r="M329" s="131"/>
    </row>
    <row r="330" spans="2:13" s="12" customFormat="1" x14ac:dyDescent="0.2">
      <c r="B330" s="117"/>
      <c r="D330" s="118" t="s">
        <v>159</v>
      </c>
      <c r="E330" s="119" t="s">
        <v>1</v>
      </c>
      <c r="F330" s="120" t="s">
        <v>287</v>
      </c>
      <c r="H330" s="140">
        <v>14.7</v>
      </c>
      <c r="M330" s="117"/>
    </row>
    <row r="331" spans="2:13" s="12" customFormat="1" x14ac:dyDescent="0.2">
      <c r="B331" s="117"/>
      <c r="D331" s="118" t="s">
        <v>159</v>
      </c>
      <c r="E331" s="119" t="s">
        <v>1</v>
      </c>
      <c r="F331" s="120" t="s">
        <v>288</v>
      </c>
      <c r="H331" s="140">
        <v>761.5</v>
      </c>
      <c r="M331" s="117"/>
    </row>
    <row r="332" spans="2:13" s="12" customFormat="1" x14ac:dyDescent="0.2">
      <c r="B332" s="117"/>
      <c r="D332" s="118" t="s">
        <v>159</v>
      </c>
      <c r="E332" s="119" t="s">
        <v>1</v>
      </c>
      <c r="F332" s="120" t="s">
        <v>289</v>
      </c>
      <c r="H332" s="140">
        <v>782.5</v>
      </c>
      <c r="M332" s="117"/>
    </row>
    <row r="333" spans="2:13" s="12" customFormat="1" x14ac:dyDescent="0.2">
      <c r="B333" s="117"/>
      <c r="D333" s="118" t="s">
        <v>159</v>
      </c>
      <c r="E333" s="119" t="s">
        <v>1</v>
      </c>
      <c r="F333" s="120" t="s">
        <v>290</v>
      </c>
      <c r="H333" s="140">
        <v>277.5</v>
      </c>
      <c r="M333" s="117"/>
    </row>
    <row r="334" spans="2:13" s="12" customFormat="1" x14ac:dyDescent="0.2">
      <c r="B334" s="117"/>
      <c r="D334" s="118" t="s">
        <v>159</v>
      </c>
      <c r="E334" s="119" t="s">
        <v>1</v>
      </c>
      <c r="F334" s="120" t="s">
        <v>291</v>
      </c>
      <c r="H334" s="140">
        <v>262.5</v>
      </c>
      <c r="M334" s="117"/>
    </row>
    <row r="335" spans="2:13" s="12" customFormat="1" x14ac:dyDescent="0.2">
      <c r="B335" s="117"/>
      <c r="D335" s="118" t="s">
        <v>159</v>
      </c>
      <c r="E335" s="119" t="s">
        <v>1</v>
      </c>
      <c r="F335" s="120" t="s">
        <v>292</v>
      </c>
      <c r="H335" s="140">
        <v>-15.12</v>
      </c>
      <c r="M335" s="117"/>
    </row>
    <row r="336" spans="2:13" s="12" customFormat="1" x14ac:dyDescent="0.2">
      <c r="B336" s="117"/>
      <c r="D336" s="118" t="s">
        <v>159</v>
      </c>
      <c r="E336" s="119" t="s">
        <v>1</v>
      </c>
      <c r="F336" s="120" t="s">
        <v>293</v>
      </c>
      <c r="H336" s="140">
        <v>-41.04</v>
      </c>
      <c r="M336" s="117"/>
    </row>
    <row r="337" spans="2:13" s="12" customFormat="1" x14ac:dyDescent="0.2">
      <c r="B337" s="117"/>
      <c r="D337" s="118" t="s">
        <v>159</v>
      </c>
      <c r="E337" s="119" t="s">
        <v>1</v>
      </c>
      <c r="F337" s="120" t="s">
        <v>294</v>
      </c>
      <c r="H337" s="140">
        <v>-4.32</v>
      </c>
      <c r="I337" s="183"/>
      <c r="M337" s="117"/>
    </row>
    <row r="338" spans="2:13" s="12" customFormat="1" x14ac:dyDescent="0.2">
      <c r="B338" s="117"/>
      <c r="D338" s="118" t="s">
        <v>159</v>
      </c>
      <c r="E338" s="119" t="s">
        <v>1</v>
      </c>
      <c r="F338" s="120" t="s">
        <v>295</v>
      </c>
      <c r="H338" s="140">
        <v>-12.96</v>
      </c>
      <c r="M338" s="117"/>
    </row>
    <row r="339" spans="2:13" s="12" customFormat="1" x14ac:dyDescent="0.2">
      <c r="B339" s="117"/>
      <c r="D339" s="118" t="s">
        <v>159</v>
      </c>
      <c r="E339" s="119" t="s">
        <v>1</v>
      </c>
      <c r="F339" s="120" t="s">
        <v>296</v>
      </c>
      <c r="H339" s="140">
        <v>-21.96</v>
      </c>
      <c r="M339" s="117"/>
    </row>
    <row r="340" spans="2:13" s="12" customFormat="1" x14ac:dyDescent="0.2">
      <c r="B340" s="117"/>
      <c r="D340" s="118" t="s">
        <v>159</v>
      </c>
      <c r="E340" s="119" t="s">
        <v>1</v>
      </c>
      <c r="F340" s="120" t="s">
        <v>297</v>
      </c>
      <c r="H340" s="140">
        <v>-4.32</v>
      </c>
      <c r="M340" s="117"/>
    </row>
    <row r="341" spans="2:13" s="12" customFormat="1" x14ac:dyDescent="0.2">
      <c r="B341" s="117"/>
      <c r="D341" s="118" t="s">
        <v>159</v>
      </c>
      <c r="E341" s="119" t="s">
        <v>1</v>
      </c>
      <c r="F341" s="120" t="s">
        <v>298</v>
      </c>
      <c r="H341" s="140">
        <v>-4.5</v>
      </c>
      <c r="M341" s="117"/>
    </row>
    <row r="342" spans="2:13" s="12" customFormat="1" x14ac:dyDescent="0.2">
      <c r="B342" s="117"/>
      <c r="D342" s="118" t="s">
        <v>159</v>
      </c>
      <c r="E342" s="119" t="s">
        <v>1</v>
      </c>
      <c r="F342" s="120" t="s">
        <v>299</v>
      </c>
      <c r="H342" s="140">
        <v>-0.9</v>
      </c>
      <c r="M342" s="117"/>
    </row>
    <row r="343" spans="2:13" s="12" customFormat="1" x14ac:dyDescent="0.2">
      <c r="B343" s="117"/>
      <c r="D343" s="118" t="s">
        <v>159</v>
      </c>
      <c r="E343" s="119" t="s">
        <v>1</v>
      </c>
      <c r="F343" s="120" t="s">
        <v>300</v>
      </c>
      <c r="H343" s="140">
        <v>-18</v>
      </c>
      <c r="M343" s="117"/>
    </row>
    <row r="344" spans="2:13" s="14" customFormat="1" x14ac:dyDescent="0.2">
      <c r="B344" s="131"/>
      <c r="D344" s="118" t="s">
        <v>159</v>
      </c>
      <c r="E344" s="132" t="s">
        <v>1</v>
      </c>
      <c r="F344" s="133" t="s">
        <v>301</v>
      </c>
      <c r="H344" s="148" t="s">
        <v>1</v>
      </c>
      <c r="M344" s="131"/>
    </row>
    <row r="345" spans="2:13" s="12" customFormat="1" x14ac:dyDescent="0.2">
      <c r="B345" s="117"/>
      <c r="D345" s="118" t="s">
        <v>159</v>
      </c>
      <c r="E345" s="119" t="s">
        <v>1</v>
      </c>
      <c r="F345" s="120" t="s">
        <v>302</v>
      </c>
      <c r="H345" s="140">
        <v>-380.16</v>
      </c>
      <c r="M345" s="117"/>
    </row>
    <row r="346" spans="2:13" s="12" customFormat="1" x14ac:dyDescent="0.2">
      <c r="B346" s="117"/>
      <c r="D346" s="118" t="s">
        <v>159</v>
      </c>
      <c r="E346" s="119" t="s">
        <v>1</v>
      </c>
      <c r="F346" s="120" t="s">
        <v>303</v>
      </c>
      <c r="H346" s="140">
        <v>-21.6</v>
      </c>
      <c r="M346" s="117"/>
    </row>
    <row r="347" spans="2:13" s="12" customFormat="1" x14ac:dyDescent="0.2">
      <c r="B347" s="117"/>
      <c r="D347" s="118" t="s">
        <v>159</v>
      </c>
      <c r="E347" s="119" t="s">
        <v>1</v>
      </c>
      <c r="F347" s="120" t="s">
        <v>304</v>
      </c>
      <c r="H347" s="140">
        <v>-8.4</v>
      </c>
      <c r="M347" s="117"/>
    </row>
    <row r="348" spans="2:13" s="12" customFormat="1" x14ac:dyDescent="0.2">
      <c r="B348" s="117"/>
      <c r="D348" s="118" t="s">
        <v>159</v>
      </c>
      <c r="E348" s="119" t="s">
        <v>1</v>
      </c>
      <c r="F348" s="120" t="s">
        <v>305</v>
      </c>
      <c r="H348" s="140">
        <v>-0.81</v>
      </c>
      <c r="M348" s="117"/>
    </row>
    <row r="349" spans="2:13" s="210" customFormat="1" x14ac:dyDescent="0.2">
      <c r="B349" s="202"/>
      <c r="D349" s="211" t="s">
        <v>159</v>
      </c>
      <c r="E349" s="212"/>
      <c r="F349" s="272" t="s">
        <v>2017</v>
      </c>
      <c r="G349" s="273"/>
      <c r="H349" s="274" t="s">
        <v>1</v>
      </c>
      <c r="M349" s="202"/>
    </row>
    <row r="350" spans="2:13" s="210" customFormat="1" x14ac:dyDescent="0.2">
      <c r="B350" s="202"/>
      <c r="D350" s="211" t="s">
        <v>159</v>
      </c>
      <c r="E350" s="212"/>
      <c r="F350" s="275" t="s">
        <v>2018</v>
      </c>
      <c r="G350" s="183"/>
      <c r="H350" s="230">
        <v>4.28</v>
      </c>
      <c r="M350" s="202"/>
    </row>
    <row r="351" spans="2:13" s="210" customFormat="1" x14ac:dyDescent="0.2">
      <c r="B351" s="202"/>
      <c r="D351" s="211" t="s">
        <v>159</v>
      </c>
      <c r="E351" s="212"/>
      <c r="F351" s="275" t="s">
        <v>2020</v>
      </c>
      <c r="G351" s="183"/>
      <c r="H351" s="230">
        <v>14.09</v>
      </c>
      <c r="M351" s="202"/>
    </row>
    <row r="352" spans="2:13" s="210" customFormat="1" x14ac:dyDescent="0.2">
      <c r="B352" s="202"/>
      <c r="D352" s="211" t="s">
        <v>159</v>
      </c>
      <c r="E352" s="212"/>
      <c r="F352" s="275" t="s">
        <v>2019</v>
      </c>
      <c r="G352" s="183"/>
      <c r="H352" s="230">
        <v>1.05</v>
      </c>
      <c r="M352" s="202"/>
    </row>
    <row r="353" spans="2:13" s="13" customFormat="1" x14ac:dyDescent="0.2">
      <c r="B353" s="122"/>
      <c r="D353" s="118" t="s">
        <v>159</v>
      </c>
      <c r="E353" s="123" t="s">
        <v>1</v>
      </c>
      <c r="F353" s="250" t="s">
        <v>191</v>
      </c>
      <c r="G353" s="251"/>
      <c r="H353" s="231">
        <v>2086.0300000000002</v>
      </c>
      <c r="I353" s="233"/>
      <c r="M353" s="122"/>
    </row>
    <row r="354" spans="2:13" s="1" customFormat="1" ht="46.5" customHeight="1" x14ac:dyDescent="0.2">
      <c r="B354" s="108"/>
      <c r="C354" s="109" t="s">
        <v>314</v>
      </c>
      <c r="D354" s="109" t="s">
        <v>153</v>
      </c>
      <c r="E354" s="110" t="s">
        <v>315</v>
      </c>
      <c r="F354" s="178" t="s">
        <v>2248</v>
      </c>
      <c r="G354" s="112" t="s">
        <v>184</v>
      </c>
      <c r="H354" s="193">
        <v>338.13</v>
      </c>
      <c r="I354" s="139"/>
      <c r="J354" s="139"/>
      <c r="K354" s="139"/>
      <c r="L354" s="111" t="s">
        <v>1</v>
      </c>
      <c r="M354" s="30"/>
    </row>
    <row r="355" spans="2:13" s="14" customFormat="1" x14ac:dyDescent="0.2">
      <c r="B355" s="131"/>
      <c r="D355" s="118" t="s">
        <v>159</v>
      </c>
      <c r="E355" s="132" t="s">
        <v>1</v>
      </c>
      <c r="F355" s="133" t="s">
        <v>273</v>
      </c>
      <c r="H355" s="132" t="s">
        <v>1</v>
      </c>
      <c r="M355" s="131"/>
    </row>
    <row r="356" spans="2:13" s="12" customFormat="1" x14ac:dyDescent="0.2">
      <c r="B356" s="117"/>
      <c r="D356" s="118" t="s">
        <v>159</v>
      </c>
      <c r="E356" s="119" t="s">
        <v>1</v>
      </c>
      <c r="F356" s="120" t="s">
        <v>274</v>
      </c>
      <c r="H356" s="140">
        <v>10.625</v>
      </c>
      <c r="M356" s="117"/>
    </row>
    <row r="357" spans="2:13" s="12" customFormat="1" x14ac:dyDescent="0.2">
      <c r="B357" s="117"/>
      <c r="D357" s="118" t="s">
        <v>159</v>
      </c>
      <c r="E357" s="119" t="s">
        <v>1</v>
      </c>
      <c r="F357" s="120" t="s">
        <v>275</v>
      </c>
      <c r="H357" s="140">
        <v>47.7</v>
      </c>
      <c r="M357" s="117"/>
    </row>
    <row r="358" spans="2:13" s="12" customFormat="1" x14ac:dyDescent="0.2">
      <c r="B358" s="117"/>
      <c r="D358" s="118" t="s">
        <v>159</v>
      </c>
      <c r="E358" s="119" t="s">
        <v>1</v>
      </c>
      <c r="F358" s="120" t="s">
        <v>276</v>
      </c>
      <c r="H358" s="140">
        <v>11.635</v>
      </c>
      <c r="M358" s="117"/>
    </row>
    <row r="359" spans="2:13" s="12" customFormat="1" x14ac:dyDescent="0.2">
      <c r="B359" s="117"/>
      <c r="D359" s="118" t="s">
        <v>159</v>
      </c>
      <c r="E359" s="119" t="s">
        <v>1</v>
      </c>
      <c r="F359" s="120" t="s">
        <v>277</v>
      </c>
      <c r="H359" s="140">
        <v>66.900000000000006</v>
      </c>
      <c r="M359" s="117"/>
    </row>
    <row r="360" spans="2:13" s="12" customFormat="1" x14ac:dyDescent="0.2">
      <c r="B360" s="117"/>
      <c r="D360" s="118" t="s">
        <v>159</v>
      </c>
      <c r="E360" s="119" t="s">
        <v>1</v>
      </c>
      <c r="F360" s="120" t="s">
        <v>278</v>
      </c>
      <c r="H360" s="140">
        <v>7.41</v>
      </c>
      <c r="M360" s="117"/>
    </row>
    <row r="361" spans="2:13" s="12" customFormat="1" x14ac:dyDescent="0.2">
      <c r="B361" s="117"/>
      <c r="D361" s="118" t="s">
        <v>159</v>
      </c>
      <c r="E361" s="119" t="s">
        <v>1</v>
      </c>
      <c r="F361" s="120" t="s">
        <v>279</v>
      </c>
      <c r="H361" s="140">
        <v>42</v>
      </c>
      <c r="M361" s="117"/>
    </row>
    <row r="362" spans="2:13" s="12" customFormat="1" x14ac:dyDescent="0.2">
      <c r="B362" s="117"/>
      <c r="D362" s="118" t="s">
        <v>159</v>
      </c>
      <c r="E362" s="119" t="s">
        <v>1</v>
      </c>
      <c r="F362" s="120" t="s">
        <v>280</v>
      </c>
      <c r="H362" s="140">
        <v>4.76</v>
      </c>
      <c r="M362" s="117"/>
    </row>
    <row r="363" spans="2:13" s="12" customFormat="1" x14ac:dyDescent="0.2">
      <c r="B363" s="117"/>
      <c r="D363" s="118" t="s">
        <v>159</v>
      </c>
      <c r="E363" s="119" t="s">
        <v>1</v>
      </c>
      <c r="F363" s="120" t="s">
        <v>281</v>
      </c>
      <c r="H363" s="140">
        <v>27</v>
      </c>
      <c r="M363" s="117"/>
    </row>
    <row r="364" spans="2:13" s="14" customFormat="1" x14ac:dyDescent="0.2">
      <c r="B364" s="131"/>
      <c r="D364" s="118" t="s">
        <v>159</v>
      </c>
      <c r="E364" s="132" t="s">
        <v>1</v>
      </c>
      <c r="F364" s="133" t="s">
        <v>306</v>
      </c>
      <c r="H364" s="148" t="s">
        <v>1</v>
      </c>
      <c r="M364" s="131"/>
    </row>
    <row r="365" spans="2:13" s="12" customFormat="1" x14ac:dyDescent="0.2">
      <c r="B365" s="117"/>
      <c r="D365" s="118" t="s">
        <v>159</v>
      </c>
      <c r="E365" s="119" t="s">
        <v>1</v>
      </c>
      <c r="F365" s="120" t="s">
        <v>307</v>
      </c>
      <c r="H365" s="140">
        <v>13.7</v>
      </c>
      <c r="M365" s="117"/>
    </row>
    <row r="366" spans="2:13" s="12" customFormat="1" x14ac:dyDescent="0.2">
      <c r="B366" s="117"/>
      <c r="D366" s="118" t="s">
        <v>159</v>
      </c>
      <c r="E366" s="119" t="s">
        <v>1</v>
      </c>
      <c r="F366" s="120" t="s">
        <v>308</v>
      </c>
      <c r="H366" s="140">
        <v>14.9</v>
      </c>
      <c r="M366" s="117"/>
    </row>
    <row r="367" spans="2:13" s="12" customFormat="1" x14ac:dyDescent="0.2">
      <c r="B367" s="117"/>
      <c r="D367" s="118" t="s">
        <v>159</v>
      </c>
      <c r="E367" s="119" t="s">
        <v>1</v>
      </c>
      <c r="F367" s="120" t="s">
        <v>309</v>
      </c>
      <c r="H367" s="140">
        <v>44.5</v>
      </c>
      <c r="M367" s="117"/>
    </row>
    <row r="368" spans="2:13" s="12" customFormat="1" x14ac:dyDescent="0.2">
      <c r="B368" s="117"/>
      <c r="D368" s="118" t="s">
        <v>159</v>
      </c>
      <c r="E368" s="119" t="s">
        <v>1</v>
      </c>
      <c r="F368" s="120" t="s">
        <v>310</v>
      </c>
      <c r="H368" s="140">
        <v>39.799999999999997</v>
      </c>
      <c r="M368" s="117"/>
    </row>
    <row r="369" spans="2:13" s="12" customFormat="1" x14ac:dyDescent="0.2">
      <c r="B369" s="117"/>
      <c r="D369" s="118" t="s">
        <v>159</v>
      </c>
      <c r="E369" s="119" t="s">
        <v>1</v>
      </c>
      <c r="F369" s="120" t="s">
        <v>311</v>
      </c>
      <c r="H369" s="140">
        <v>7.2</v>
      </c>
      <c r="M369" s="117"/>
    </row>
    <row r="370" spans="2:13" s="13" customFormat="1" x14ac:dyDescent="0.2">
      <c r="B370" s="122"/>
      <c r="D370" s="118" t="s">
        <v>159</v>
      </c>
      <c r="E370" s="123" t="s">
        <v>1</v>
      </c>
      <c r="F370" s="124" t="s">
        <v>191</v>
      </c>
      <c r="H370" s="145">
        <v>338.13</v>
      </c>
      <c r="M370" s="122"/>
    </row>
    <row r="371" spans="2:13" s="1" customFormat="1" ht="64.5" customHeight="1" x14ac:dyDescent="0.2">
      <c r="B371" s="108"/>
      <c r="C371" s="109" t="s">
        <v>316</v>
      </c>
      <c r="D371" s="109" t="s">
        <v>153</v>
      </c>
      <c r="E371" s="110" t="s">
        <v>317</v>
      </c>
      <c r="F371" s="178" t="s">
        <v>2249</v>
      </c>
      <c r="G371" s="112" t="s">
        <v>184</v>
      </c>
      <c r="H371" s="182">
        <v>140.91999999999999</v>
      </c>
      <c r="I371" s="139"/>
      <c r="J371" s="139"/>
      <c r="K371" s="139"/>
      <c r="L371" s="111" t="s">
        <v>157</v>
      </c>
      <c r="M371" s="30"/>
    </row>
    <row r="372" spans="2:13" s="14" customFormat="1" x14ac:dyDescent="0.2">
      <c r="B372" s="131"/>
      <c r="D372" s="118" t="s">
        <v>159</v>
      </c>
      <c r="E372" s="132" t="s">
        <v>1</v>
      </c>
      <c r="F372" s="133" t="s">
        <v>306</v>
      </c>
      <c r="H372" s="132" t="s">
        <v>1</v>
      </c>
      <c r="M372" s="131"/>
    </row>
    <row r="373" spans="2:13" s="12" customFormat="1" x14ac:dyDescent="0.2">
      <c r="B373" s="117"/>
      <c r="D373" s="118" t="s">
        <v>159</v>
      </c>
      <c r="E373" s="119" t="s">
        <v>1</v>
      </c>
      <c r="F373" s="120" t="s">
        <v>307</v>
      </c>
      <c r="H373" s="214">
        <v>13.7</v>
      </c>
      <c r="M373" s="117"/>
    </row>
    <row r="374" spans="2:13" s="12" customFormat="1" x14ac:dyDescent="0.2">
      <c r="B374" s="117"/>
      <c r="D374" s="118" t="s">
        <v>159</v>
      </c>
      <c r="E374" s="119" t="s">
        <v>1</v>
      </c>
      <c r="F374" s="120" t="s">
        <v>308</v>
      </c>
      <c r="H374" s="214">
        <v>14.9</v>
      </c>
      <c r="M374" s="117"/>
    </row>
    <row r="375" spans="2:13" s="12" customFormat="1" x14ac:dyDescent="0.2">
      <c r="B375" s="117"/>
      <c r="D375" s="118" t="s">
        <v>159</v>
      </c>
      <c r="E375" s="119" t="s">
        <v>1</v>
      </c>
      <c r="F375" s="120" t="s">
        <v>309</v>
      </c>
      <c r="H375" s="214">
        <v>44.5</v>
      </c>
      <c r="M375" s="117"/>
    </row>
    <row r="376" spans="2:13" s="12" customFormat="1" x14ac:dyDescent="0.2">
      <c r="B376" s="117"/>
      <c r="D376" s="118" t="s">
        <v>159</v>
      </c>
      <c r="E376" s="119" t="s">
        <v>1</v>
      </c>
      <c r="F376" s="120" t="s">
        <v>310</v>
      </c>
      <c r="H376" s="214">
        <v>39.799999999999997</v>
      </c>
      <c r="M376" s="117"/>
    </row>
    <row r="377" spans="2:13" s="12" customFormat="1" x14ac:dyDescent="0.2">
      <c r="B377" s="117"/>
      <c r="D377" s="118" t="s">
        <v>159</v>
      </c>
      <c r="E377" s="119" t="s">
        <v>1</v>
      </c>
      <c r="F377" s="120" t="s">
        <v>311</v>
      </c>
      <c r="H377" s="214">
        <v>7.2</v>
      </c>
      <c r="M377" s="117"/>
    </row>
    <row r="378" spans="2:13" s="210" customFormat="1" x14ac:dyDescent="0.2">
      <c r="B378" s="202"/>
      <c r="D378" s="276" t="s">
        <v>159</v>
      </c>
      <c r="E378" s="277"/>
      <c r="F378" s="275" t="s">
        <v>2083</v>
      </c>
      <c r="G378" s="183"/>
      <c r="H378" s="230">
        <v>20.82</v>
      </c>
      <c r="I378" s="213"/>
      <c r="M378" s="202"/>
    </row>
    <row r="379" spans="2:13" s="13" customFormat="1" x14ac:dyDescent="0.2">
      <c r="B379" s="122"/>
      <c r="D379" s="276" t="s">
        <v>159</v>
      </c>
      <c r="E379" s="278" t="s">
        <v>1</v>
      </c>
      <c r="F379" s="250" t="s">
        <v>191</v>
      </c>
      <c r="G379" s="251"/>
      <c r="H379" s="231">
        <v>140.91999999999999</v>
      </c>
      <c r="I379" s="189"/>
      <c r="M379" s="122"/>
    </row>
    <row r="380" spans="2:13" s="1" customFormat="1" ht="52.5" customHeight="1" x14ac:dyDescent="0.2">
      <c r="B380" s="108"/>
      <c r="C380" s="109" t="s">
        <v>318</v>
      </c>
      <c r="D380" s="109" t="s">
        <v>153</v>
      </c>
      <c r="E380" s="110" t="s">
        <v>319</v>
      </c>
      <c r="F380" s="178" t="s">
        <v>2250</v>
      </c>
      <c r="G380" s="179" t="s">
        <v>184</v>
      </c>
      <c r="H380" s="182">
        <v>414.85</v>
      </c>
      <c r="I380" s="152"/>
      <c r="J380" s="152"/>
      <c r="K380" s="152"/>
      <c r="L380" s="111" t="s">
        <v>320</v>
      </c>
      <c r="M380" s="30"/>
    </row>
    <row r="381" spans="2:13" s="14" customFormat="1" x14ac:dyDescent="0.2">
      <c r="B381" s="131"/>
      <c r="D381" s="118" t="s">
        <v>159</v>
      </c>
      <c r="E381" s="132" t="s">
        <v>1</v>
      </c>
      <c r="F381" s="133" t="s">
        <v>239</v>
      </c>
      <c r="H381" s="132" t="s">
        <v>1</v>
      </c>
      <c r="M381" s="131"/>
    </row>
    <row r="382" spans="2:13" s="12" customFormat="1" x14ac:dyDescent="0.2">
      <c r="B382" s="117"/>
      <c r="D382" s="118" t="s">
        <v>159</v>
      </c>
      <c r="E382" s="119" t="s">
        <v>1</v>
      </c>
      <c r="F382" s="120" t="s">
        <v>240</v>
      </c>
      <c r="H382" s="214">
        <v>5.88</v>
      </c>
      <c r="M382" s="117"/>
    </row>
    <row r="383" spans="2:13" s="12" customFormat="1" x14ac:dyDescent="0.2">
      <c r="B383" s="117"/>
      <c r="D383" s="118" t="s">
        <v>159</v>
      </c>
      <c r="E383" s="119" t="s">
        <v>1</v>
      </c>
      <c r="F383" s="120" t="s">
        <v>241</v>
      </c>
      <c r="H383" s="214">
        <v>15.96</v>
      </c>
      <c r="M383" s="117"/>
    </row>
    <row r="384" spans="2:13" s="12" customFormat="1" x14ac:dyDescent="0.2">
      <c r="B384" s="117"/>
      <c r="D384" s="118" t="s">
        <v>159</v>
      </c>
      <c r="E384" s="119" t="s">
        <v>1</v>
      </c>
      <c r="F384" s="120" t="s">
        <v>256</v>
      </c>
      <c r="H384" s="214">
        <v>2.4</v>
      </c>
      <c r="M384" s="117"/>
    </row>
    <row r="385" spans="2:13" s="12" customFormat="1" x14ac:dyDescent="0.2">
      <c r="B385" s="117"/>
      <c r="D385" s="118" t="s">
        <v>159</v>
      </c>
      <c r="E385" s="119" t="s">
        <v>1</v>
      </c>
      <c r="F385" s="120" t="s">
        <v>257</v>
      </c>
      <c r="H385" s="214">
        <v>7.2</v>
      </c>
      <c r="M385" s="117"/>
    </row>
    <row r="386" spans="2:13" s="12" customFormat="1" x14ac:dyDescent="0.2">
      <c r="B386" s="117"/>
      <c r="D386" s="118" t="s">
        <v>159</v>
      </c>
      <c r="E386" s="119" t="s">
        <v>1</v>
      </c>
      <c r="F386" s="120" t="s">
        <v>258</v>
      </c>
      <c r="H386" s="214">
        <v>2.66</v>
      </c>
      <c r="M386" s="117"/>
    </row>
    <row r="387" spans="2:13" s="12" customFormat="1" x14ac:dyDescent="0.2">
      <c r="B387" s="117"/>
      <c r="D387" s="118" t="s">
        <v>159</v>
      </c>
      <c r="E387" s="119" t="s">
        <v>1</v>
      </c>
      <c r="F387" s="120" t="s">
        <v>259</v>
      </c>
      <c r="H387" s="214">
        <v>1.32</v>
      </c>
      <c r="M387" s="117"/>
    </row>
    <row r="388" spans="2:13" s="12" customFormat="1" x14ac:dyDescent="0.2">
      <c r="B388" s="117"/>
      <c r="D388" s="118" t="s">
        <v>159</v>
      </c>
      <c r="E388" s="119" t="s">
        <v>1</v>
      </c>
      <c r="F388" s="120" t="s">
        <v>260</v>
      </c>
      <c r="H388" s="214">
        <v>2.8</v>
      </c>
      <c r="M388" s="117"/>
    </row>
    <row r="389" spans="2:13" s="12" customFormat="1" x14ac:dyDescent="0.2">
      <c r="B389" s="117"/>
      <c r="D389" s="118" t="s">
        <v>159</v>
      </c>
      <c r="E389" s="119" t="s">
        <v>1</v>
      </c>
      <c r="F389" s="120" t="s">
        <v>261</v>
      </c>
      <c r="H389" s="214">
        <v>0.56000000000000005</v>
      </c>
      <c r="M389" s="117"/>
    </row>
    <row r="390" spans="2:13" s="12" customFormat="1" x14ac:dyDescent="0.2">
      <c r="B390" s="117"/>
      <c r="D390" s="118" t="s">
        <v>159</v>
      </c>
      <c r="E390" s="119" t="s">
        <v>1</v>
      </c>
      <c r="F390" s="120" t="s">
        <v>262</v>
      </c>
      <c r="H390" s="214">
        <v>8.4</v>
      </c>
      <c r="M390" s="117"/>
    </row>
    <row r="391" spans="2:13" s="12" customFormat="1" x14ac:dyDescent="0.2">
      <c r="B391" s="117"/>
      <c r="D391" s="118" t="s">
        <v>159</v>
      </c>
      <c r="E391" s="119" t="s">
        <v>1</v>
      </c>
      <c r="F391" s="120" t="s">
        <v>263</v>
      </c>
      <c r="H391" s="214">
        <v>1.28</v>
      </c>
      <c r="M391" s="117"/>
    </row>
    <row r="392" spans="2:13" s="12" customFormat="1" x14ac:dyDescent="0.2">
      <c r="B392" s="117"/>
      <c r="D392" s="118" t="s">
        <v>159</v>
      </c>
      <c r="E392" s="119" t="s">
        <v>1</v>
      </c>
      <c r="F392" s="120" t="s">
        <v>242</v>
      </c>
      <c r="H392" s="214">
        <v>105.6</v>
      </c>
      <c r="M392" s="117"/>
    </row>
    <row r="393" spans="2:13" s="12" customFormat="1" x14ac:dyDescent="0.2">
      <c r="B393" s="117"/>
      <c r="D393" s="118" t="s">
        <v>159</v>
      </c>
      <c r="E393" s="119" t="s">
        <v>1</v>
      </c>
      <c r="F393" s="120" t="s">
        <v>264</v>
      </c>
      <c r="H393" s="214">
        <v>8.16</v>
      </c>
      <c r="M393" s="117"/>
    </row>
    <row r="394" spans="2:13" s="12" customFormat="1" x14ac:dyDescent="0.2">
      <c r="B394" s="117"/>
      <c r="D394" s="118" t="s">
        <v>159</v>
      </c>
      <c r="E394" s="119" t="s">
        <v>1</v>
      </c>
      <c r="F394" s="120" t="s">
        <v>265</v>
      </c>
      <c r="H394" s="214">
        <v>3.76</v>
      </c>
      <c r="M394" s="117"/>
    </row>
    <row r="395" spans="2:13" s="12" customFormat="1" x14ac:dyDescent="0.2">
      <c r="B395" s="117"/>
      <c r="D395" s="118" t="s">
        <v>159</v>
      </c>
      <c r="E395" s="119" t="s">
        <v>1</v>
      </c>
      <c r="F395" s="120" t="s">
        <v>266</v>
      </c>
      <c r="H395" s="214">
        <v>2.7</v>
      </c>
      <c r="M395" s="117"/>
    </row>
    <row r="396" spans="2:13" s="14" customFormat="1" x14ac:dyDescent="0.2">
      <c r="B396" s="131"/>
      <c r="D396" s="118" t="s">
        <v>159</v>
      </c>
      <c r="E396" s="132" t="s">
        <v>1</v>
      </c>
      <c r="F396" s="133" t="s">
        <v>267</v>
      </c>
      <c r="H396" s="209" t="s">
        <v>1</v>
      </c>
      <c r="M396" s="131"/>
    </row>
    <row r="397" spans="2:13" s="12" customFormat="1" x14ac:dyDescent="0.2">
      <c r="B397" s="117"/>
      <c r="D397" s="118" t="s">
        <v>159</v>
      </c>
      <c r="E397" s="119" t="s">
        <v>1</v>
      </c>
      <c r="F397" s="120" t="s">
        <v>268</v>
      </c>
      <c r="H397" s="214">
        <v>1.44</v>
      </c>
      <c r="M397" s="117"/>
    </row>
    <row r="398" spans="2:13" s="12" customFormat="1" x14ac:dyDescent="0.2">
      <c r="B398" s="117"/>
      <c r="D398" s="118" t="s">
        <v>159</v>
      </c>
      <c r="E398" s="119" t="s">
        <v>1</v>
      </c>
      <c r="F398" s="120" t="s">
        <v>269</v>
      </c>
      <c r="H398" s="214">
        <v>1.28</v>
      </c>
      <c r="M398" s="117"/>
    </row>
    <row r="399" spans="2:13" s="12" customFormat="1" x14ac:dyDescent="0.2">
      <c r="B399" s="117"/>
      <c r="D399" s="118" t="s">
        <v>159</v>
      </c>
      <c r="E399" s="119" t="s">
        <v>1</v>
      </c>
      <c r="F399" s="120" t="s">
        <v>270</v>
      </c>
      <c r="H399" s="214">
        <v>2.2000000000000002</v>
      </c>
      <c r="M399" s="117"/>
    </row>
    <row r="400" spans="2:13" s="12" customFormat="1" x14ac:dyDescent="0.2">
      <c r="B400" s="117"/>
      <c r="D400" s="118" t="s">
        <v>159</v>
      </c>
      <c r="E400" s="119" t="s">
        <v>1</v>
      </c>
      <c r="F400" s="120" t="s">
        <v>271</v>
      </c>
      <c r="H400" s="214">
        <v>1.96</v>
      </c>
      <c r="M400" s="117"/>
    </row>
    <row r="401" spans="2:13" s="12" customFormat="1" x14ac:dyDescent="0.2">
      <c r="B401" s="117"/>
      <c r="D401" s="118" t="s">
        <v>159</v>
      </c>
      <c r="E401" s="119" t="s">
        <v>1</v>
      </c>
      <c r="F401" s="120" t="s">
        <v>272</v>
      </c>
      <c r="H401" s="214">
        <v>2.94</v>
      </c>
      <c r="M401" s="117"/>
    </row>
    <row r="402" spans="2:13" s="14" customFormat="1" x14ac:dyDescent="0.2">
      <c r="B402" s="131"/>
      <c r="D402" s="118" t="s">
        <v>159</v>
      </c>
      <c r="E402" s="132" t="s">
        <v>1</v>
      </c>
      <c r="F402" s="133" t="s">
        <v>273</v>
      </c>
      <c r="H402" s="209" t="s">
        <v>1</v>
      </c>
      <c r="M402" s="131"/>
    </row>
    <row r="403" spans="2:13" s="12" customFormat="1" x14ac:dyDescent="0.2">
      <c r="B403" s="117"/>
      <c r="D403" s="118" t="s">
        <v>159</v>
      </c>
      <c r="E403" s="119" t="s">
        <v>1</v>
      </c>
      <c r="F403" s="120" t="s">
        <v>274</v>
      </c>
      <c r="H403" s="214">
        <v>10.63</v>
      </c>
      <c r="M403" s="117"/>
    </row>
    <row r="404" spans="2:13" s="12" customFormat="1" x14ac:dyDescent="0.2">
      <c r="B404" s="117"/>
      <c r="D404" s="118" t="s">
        <v>159</v>
      </c>
      <c r="E404" s="119" t="s">
        <v>1</v>
      </c>
      <c r="F404" s="120" t="s">
        <v>275</v>
      </c>
      <c r="H404" s="214">
        <v>47.7</v>
      </c>
      <c r="M404" s="117"/>
    </row>
    <row r="405" spans="2:13" s="12" customFormat="1" x14ac:dyDescent="0.2">
      <c r="B405" s="117"/>
      <c r="D405" s="118" t="s">
        <v>159</v>
      </c>
      <c r="E405" s="119" t="s">
        <v>1</v>
      </c>
      <c r="F405" s="120" t="s">
        <v>276</v>
      </c>
      <c r="H405" s="214">
        <v>11.64</v>
      </c>
      <c r="M405" s="117"/>
    </row>
    <row r="406" spans="2:13" s="12" customFormat="1" x14ac:dyDescent="0.2">
      <c r="B406" s="117"/>
      <c r="D406" s="118" t="s">
        <v>159</v>
      </c>
      <c r="E406" s="119" t="s">
        <v>1</v>
      </c>
      <c r="F406" s="120" t="s">
        <v>277</v>
      </c>
      <c r="H406" s="214">
        <v>66.900000000000006</v>
      </c>
      <c r="M406" s="117"/>
    </row>
    <row r="407" spans="2:13" s="12" customFormat="1" x14ac:dyDescent="0.2">
      <c r="B407" s="117"/>
      <c r="D407" s="118" t="s">
        <v>159</v>
      </c>
      <c r="E407" s="119" t="s">
        <v>1</v>
      </c>
      <c r="F407" s="120" t="s">
        <v>278</v>
      </c>
      <c r="H407" s="214">
        <v>7.41</v>
      </c>
      <c r="M407" s="117"/>
    </row>
    <row r="408" spans="2:13" s="12" customFormat="1" x14ac:dyDescent="0.2">
      <c r="B408" s="117"/>
      <c r="D408" s="118" t="s">
        <v>159</v>
      </c>
      <c r="E408" s="119" t="s">
        <v>1</v>
      </c>
      <c r="F408" s="120" t="s">
        <v>279</v>
      </c>
      <c r="H408" s="214">
        <v>42</v>
      </c>
      <c r="M408" s="117"/>
    </row>
    <row r="409" spans="2:13" s="12" customFormat="1" x14ac:dyDescent="0.2">
      <c r="B409" s="117"/>
      <c r="D409" s="118" t="s">
        <v>159</v>
      </c>
      <c r="E409" s="119" t="s">
        <v>1</v>
      </c>
      <c r="F409" s="120" t="s">
        <v>280</v>
      </c>
      <c r="H409" s="214">
        <v>4.76</v>
      </c>
      <c r="M409" s="117"/>
    </row>
    <row r="410" spans="2:13" s="12" customFormat="1" x14ac:dyDescent="0.2">
      <c r="B410" s="117"/>
      <c r="D410" s="118" t="s">
        <v>159</v>
      </c>
      <c r="E410" s="119" t="s">
        <v>1</v>
      </c>
      <c r="F410" s="120" t="s">
        <v>281</v>
      </c>
      <c r="H410" s="214">
        <v>27</v>
      </c>
      <c r="M410" s="117"/>
    </row>
    <row r="411" spans="2:13" s="210" customFormat="1" x14ac:dyDescent="0.2">
      <c r="B411" s="202"/>
      <c r="D411" s="211" t="s">
        <v>159</v>
      </c>
      <c r="E411" s="212"/>
      <c r="F411" s="272" t="s">
        <v>2017</v>
      </c>
      <c r="G411" s="273"/>
      <c r="H411" s="274" t="s">
        <v>1</v>
      </c>
      <c r="M411" s="202"/>
    </row>
    <row r="412" spans="2:13" s="210" customFormat="1" x14ac:dyDescent="0.2">
      <c r="B412" s="202"/>
      <c r="D412" s="211" t="s">
        <v>159</v>
      </c>
      <c r="E412" s="212"/>
      <c r="F412" s="275" t="s">
        <v>2018</v>
      </c>
      <c r="G412" s="183"/>
      <c r="H412" s="230">
        <v>4.28</v>
      </c>
      <c r="M412" s="202"/>
    </row>
    <row r="413" spans="2:13" s="210" customFormat="1" x14ac:dyDescent="0.2">
      <c r="B413" s="202"/>
      <c r="D413" s="211" t="s">
        <v>159</v>
      </c>
      <c r="E413" s="212"/>
      <c r="F413" s="275" t="s">
        <v>2020</v>
      </c>
      <c r="G413" s="183"/>
      <c r="H413" s="230">
        <v>14.09</v>
      </c>
      <c r="M413" s="202"/>
    </row>
    <row r="414" spans="2:13" s="210" customFormat="1" x14ac:dyDescent="0.2">
      <c r="B414" s="202"/>
      <c r="D414" s="211" t="s">
        <v>159</v>
      </c>
      <c r="E414" s="212"/>
      <c r="F414" s="275" t="s">
        <v>2019</v>
      </c>
      <c r="G414" s="183"/>
      <c r="H414" s="230">
        <v>1.05</v>
      </c>
      <c r="M414" s="202"/>
    </row>
    <row r="415" spans="2:13" s="13" customFormat="1" x14ac:dyDescent="0.2">
      <c r="B415" s="122"/>
      <c r="D415" s="118" t="s">
        <v>159</v>
      </c>
      <c r="E415" s="123" t="s">
        <v>1</v>
      </c>
      <c r="F415" s="250" t="s">
        <v>191</v>
      </c>
      <c r="G415" s="251"/>
      <c r="H415" s="231">
        <v>415.96</v>
      </c>
      <c r="I415" s="189"/>
      <c r="M415" s="122"/>
    </row>
    <row r="416" spans="2:13" s="1" customFormat="1" ht="39.75" customHeight="1" x14ac:dyDescent="0.2">
      <c r="B416" s="108"/>
      <c r="C416" s="109" t="s">
        <v>321</v>
      </c>
      <c r="D416" s="109" t="s">
        <v>153</v>
      </c>
      <c r="E416" s="110" t="s">
        <v>322</v>
      </c>
      <c r="F416" s="190" t="s">
        <v>2251</v>
      </c>
      <c r="G416" s="112" t="s">
        <v>184</v>
      </c>
      <c r="H416" s="113">
        <v>193.8</v>
      </c>
      <c r="I416" s="152"/>
      <c r="J416" s="152"/>
      <c r="K416" s="152"/>
      <c r="L416" s="111" t="s">
        <v>320</v>
      </c>
      <c r="M416" s="30"/>
    </row>
    <row r="417" spans="2:13" s="14" customFormat="1" x14ac:dyDescent="0.2">
      <c r="B417" s="131"/>
      <c r="D417" s="118" t="s">
        <v>159</v>
      </c>
      <c r="E417" s="132" t="s">
        <v>1</v>
      </c>
      <c r="F417" s="133" t="s">
        <v>248</v>
      </c>
      <c r="H417" s="132" t="s">
        <v>1</v>
      </c>
      <c r="M417" s="131"/>
    </row>
    <row r="418" spans="2:13" s="12" customFormat="1" x14ac:dyDescent="0.2">
      <c r="B418" s="117"/>
      <c r="D418" s="118" t="s">
        <v>159</v>
      </c>
      <c r="E418" s="119" t="s">
        <v>1</v>
      </c>
      <c r="F418" s="120" t="s">
        <v>249</v>
      </c>
      <c r="H418" s="214">
        <v>81.400000000000006</v>
      </c>
      <c r="M418" s="117"/>
    </row>
    <row r="419" spans="2:13" s="12" customFormat="1" x14ac:dyDescent="0.2">
      <c r="B419" s="117"/>
      <c r="D419" s="118" t="s">
        <v>159</v>
      </c>
      <c r="E419" s="119" t="s">
        <v>1</v>
      </c>
      <c r="F419" s="120" t="s">
        <v>250</v>
      </c>
      <c r="H419" s="214">
        <v>-3</v>
      </c>
      <c r="J419" s="214"/>
      <c r="M419" s="117"/>
    </row>
    <row r="420" spans="2:13" s="12" customFormat="1" x14ac:dyDescent="0.2">
      <c r="B420" s="117"/>
      <c r="D420" s="118" t="s">
        <v>159</v>
      </c>
      <c r="E420" s="119" t="s">
        <v>1</v>
      </c>
      <c r="F420" s="120" t="s">
        <v>251</v>
      </c>
      <c r="H420" s="214">
        <v>-0.81</v>
      </c>
      <c r="M420" s="117"/>
    </row>
    <row r="421" spans="2:13" s="12" customFormat="1" x14ac:dyDescent="0.2">
      <c r="B421" s="117"/>
      <c r="D421" s="118" t="s">
        <v>159</v>
      </c>
      <c r="E421" s="119" t="s">
        <v>1</v>
      </c>
      <c r="F421" s="120" t="s">
        <v>252</v>
      </c>
      <c r="H421" s="214">
        <v>75.62</v>
      </c>
      <c r="M421" s="117"/>
    </row>
    <row r="422" spans="2:13" s="12" customFormat="1" x14ac:dyDescent="0.2">
      <c r="B422" s="117"/>
      <c r="D422" s="118" t="s">
        <v>159</v>
      </c>
      <c r="E422" s="119" t="s">
        <v>1</v>
      </c>
      <c r="F422" s="120" t="s">
        <v>253</v>
      </c>
      <c r="H422" s="214">
        <v>-1.5</v>
      </c>
      <c r="M422" s="117"/>
    </row>
    <row r="423" spans="2:13" s="12" customFormat="1" x14ac:dyDescent="0.2">
      <c r="B423" s="117"/>
      <c r="D423" s="118" t="s">
        <v>159</v>
      </c>
      <c r="E423" s="119" t="s">
        <v>1</v>
      </c>
      <c r="F423" s="120" t="s">
        <v>254</v>
      </c>
      <c r="H423" s="214">
        <v>-1.62</v>
      </c>
      <c r="M423" s="117"/>
    </row>
    <row r="424" spans="2:13" s="12" customFormat="1" x14ac:dyDescent="0.2">
      <c r="B424" s="117"/>
      <c r="D424" s="118" t="s">
        <v>159</v>
      </c>
      <c r="E424" s="119" t="s">
        <v>1</v>
      </c>
      <c r="F424" s="120" t="s">
        <v>255</v>
      </c>
      <c r="H424" s="214">
        <v>43.71</v>
      </c>
      <c r="M424" s="117"/>
    </row>
    <row r="425" spans="2:13" s="13" customFormat="1" x14ac:dyDescent="0.2">
      <c r="B425" s="122"/>
      <c r="D425" s="118" t="s">
        <v>159</v>
      </c>
      <c r="E425" s="123" t="s">
        <v>1</v>
      </c>
      <c r="F425" s="124" t="s">
        <v>191</v>
      </c>
      <c r="H425" s="189">
        <v>193.8</v>
      </c>
      <c r="M425" s="122"/>
    </row>
    <row r="426" spans="2:13" s="1" customFormat="1" ht="54" customHeight="1" x14ac:dyDescent="0.2">
      <c r="B426" s="108"/>
      <c r="C426" s="109" t="s">
        <v>323</v>
      </c>
      <c r="D426" s="109" t="s">
        <v>153</v>
      </c>
      <c r="E426" s="110" t="s">
        <v>324</v>
      </c>
      <c r="F426" s="178" t="s">
        <v>2252</v>
      </c>
      <c r="G426" s="112" t="s">
        <v>184</v>
      </c>
      <c r="H426" s="193">
        <v>1615.01</v>
      </c>
      <c r="I426" s="152"/>
      <c r="J426" s="152"/>
      <c r="K426" s="152"/>
      <c r="L426" s="111" t="s">
        <v>320</v>
      </c>
      <c r="M426" s="30"/>
    </row>
    <row r="427" spans="2:13" s="14" customFormat="1" x14ac:dyDescent="0.2">
      <c r="B427" s="131"/>
      <c r="D427" s="118" t="s">
        <v>159</v>
      </c>
      <c r="E427" s="132" t="s">
        <v>1</v>
      </c>
      <c r="F427" s="133" t="s">
        <v>284</v>
      </c>
      <c r="H427" s="132" t="s">
        <v>1</v>
      </c>
      <c r="M427" s="131"/>
    </row>
    <row r="428" spans="2:13" s="12" customFormat="1" x14ac:dyDescent="0.2">
      <c r="B428" s="117"/>
      <c r="D428" s="118" t="s">
        <v>159</v>
      </c>
      <c r="E428" s="119" t="s">
        <v>1</v>
      </c>
      <c r="F428" s="120" t="s">
        <v>285</v>
      </c>
      <c r="H428" s="220">
        <v>50.4</v>
      </c>
      <c r="M428" s="117"/>
    </row>
    <row r="429" spans="2:13" s="14" customFormat="1" x14ac:dyDescent="0.2">
      <c r="B429" s="131"/>
      <c r="D429" s="118" t="s">
        <v>159</v>
      </c>
      <c r="E429" s="132" t="s">
        <v>1</v>
      </c>
      <c r="F429" s="133" t="s">
        <v>286</v>
      </c>
      <c r="H429" s="221" t="s">
        <v>1</v>
      </c>
      <c r="M429" s="131"/>
    </row>
    <row r="430" spans="2:13" s="12" customFormat="1" x14ac:dyDescent="0.2">
      <c r="B430" s="117"/>
      <c r="D430" s="118" t="s">
        <v>159</v>
      </c>
      <c r="E430" s="119" t="s">
        <v>1</v>
      </c>
      <c r="F430" s="120" t="s">
        <v>287</v>
      </c>
      <c r="H430" s="220">
        <v>14.7</v>
      </c>
      <c r="M430" s="117"/>
    </row>
    <row r="431" spans="2:13" s="12" customFormat="1" x14ac:dyDescent="0.2">
      <c r="B431" s="117"/>
      <c r="D431" s="118" t="s">
        <v>159</v>
      </c>
      <c r="E431" s="119" t="s">
        <v>1</v>
      </c>
      <c r="F431" s="120" t="s">
        <v>288</v>
      </c>
      <c r="H431" s="220">
        <v>761.5</v>
      </c>
      <c r="M431" s="117"/>
    </row>
    <row r="432" spans="2:13" s="12" customFormat="1" x14ac:dyDescent="0.2">
      <c r="B432" s="117"/>
      <c r="D432" s="118" t="s">
        <v>159</v>
      </c>
      <c r="E432" s="119" t="s">
        <v>1</v>
      </c>
      <c r="F432" s="120" t="s">
        <v>289</v>
      </c>
      <c r="H432" s="220">
        <v>782.5</v>
      </c>
      <c r="M432" s="117"/>
    </row>
    <row r="433" spans="2:13" s="12" customFormat="1" x14ac:dyDescent="0.2">
      <c r="B433" s="117"/>
      <c r="D433" s="118" t="s">
        <v>159</v>
      </c>
      <c r="E433" s="119" t="s">
        <v>1</v>
      </c>
      <c r="F433" s="120" t="s">
        <v>290</v>
      </c>
      <c r="H433" s="220">
        <v>277.5</v>
      </c>
      <c r="M433" s="117"/>
    </row>
    <row r="434" spans="2:13" s="12" customFormat="1" x14ac:dyDescent="0.2">
      <c r="B434" s="117"/>
      <c r="D434" s="118" t="s">
        <v>159</v>
      </c>
      <c r="E434" s="119" t="s">
        <v>1</v>
      </c>
      <c r="F434" s="120" t="s">
        <v>291</v>
      </c>
      <c r="H434" s="220">
        <v>262.5</v>
      </c>
      <c r="M434" s="117"/>
    </row>
    <row r="435" spans="2:13" s="12" customFormat="1" x14ac:dyDescent="0.2">
      <c r="B435" s="117"/>
      <c r="D435" s="118" t="s">
        <v>159</v>
      </c>
      <c r="E435" s="119" t="s">
        <v>1</v>
      </c>
      <c r="F435" s="120" t="s">
        <v>292</v>
      </c>
      <c r="H435" s="220">
        <v>-15.12</v>
      </c>
      <c r="M435" s="117"/>
    </row>
    <row r="436" spans="2:13" s="12" customFormat="1" x14ac:dyDescent="0.2">
      <c r="B436" s="117"/>
      <c r="D436" s="118" t="s">
        <v>159</v>
      </c>
      <c r="E436" s="119" t="s">
        <v>1</v>
      </c>
      <c r="F436" s="120" t="s">
        <v>293</v>
      </c>
      <c r="H436" s="220">
        <v>-41.04</v>
      </c>
      <c r="M436" s="117"/>
    </row>
    <row r="437" spans="2:13" s="12" customFormat="1" x14ac:dyDescent="0.2">
      <c r="B437" s="117"/>
      <c r="D437" s="118" t="s">
        <v>159</v>
      </c>
      <c r="E437" s="119" t="s">
        <v>1</v>
      </c>
      <c r="F437" s="120" t="s">
        <v>294</v>
      </c>
      <c r="H437" s="220">
        <v>-4.32</v>
      </c>
      <c r="M437" s="117"/>
    </row>
    <row r="438" spans="2:13" s="12" customFormat="1" x14ac:dyDescent="0.2">
      <c r="B438" s="117"/>
      <c r="D438" s="118" t="s">
        <v>159</v>
      </c>
      <c r="E438" s="119" t="s">
        <v>1</v>
      </c>
      <c r="F438" s="120" t="s">
        <v>295</v>
      </c>
      <c r="H438" s="220">
        <v>-12.96</v>
      </c>
      <c r="M438" s="117"/>
    </row>
    <row r="439" spans="2:13" s="12" customFormat="1" x14ac:dyDescent="0.2">
      <c r="B439" s="117"/>
      <c r="D439" s="118" t="s">
        <v>159</v>
      </c>
      <c r="E439" s="119" t="s">
        <v>1</v>
      </c>
      <c r="F439" s="120" t="s">
        <v>296</v>
      </c>
      <c r="H439" s="220">
        <v>-21.96</v>
      </c>
      <c r="M439" s="117"/>
    </row>
    <row r="440" spans="2:13" s="12" customFormat="1" x14ac:dyDescent="0.2">
      <c r="B440" s="117"/>
      <c r="D440" s="118" t="s">
        <v>159</v>
      </c>
      <c r="E440" s="119" t="s">
        <v>1</v>
      </c>
      <c r="F440" s="120" t="s">
        <v>297</v>
      </c>
      <c r="H440" s="220">
        <v>-4.32</v>
      </c>
      <c r="M440" s="117"/>
    </row>
    <row r="441" spans="2:13" s="12" customFormat="1" x14ac:dyDescent="0.2">
      <c r="B441" s="117"/>
      <c r="D441" s="118" t="s">
        <v>159</v>
      </c>
      <c r="E441" s="119" t="s">
        <v>1</v>
      </c>
      <c r="F441" s="120" t="s">
        <v>298</v>
      </c>
      <c r="H441" s="220">
        <v>-4.5</v>
      </c>
      <c r="M441" s="117"/>
    </row>
    <row r="442" spans="2:13" s="12" customFormat="1" x14ac:dyDescent="0.2">
      <c r="B442" s="117"/>
      <c r="D442" s="118" t="s">
        <v>159</v>
      </c>
      <c r="E442" s="119" t="s">
        <v>1</v>
      </c>
      <c r="F442" s="120" t="s">
        <v>299</v>
      </c>
      <c r="H442" s="220">
        <v>-0.9</v>
      </c>
      <c r="M442" s="117"/>
    </row>
    <row r="443" spans="2:13" s="12" customFormat="1" x14ac:dyDescent="0.2">
      <c r="B443" s="117"/>
      <c r="D443" s="118" t="s">
        <v>159</v>
      </c>
      <c r="E443" s="119" t="s">
        <v>1</v>
      </c>
      <c r="F443" s="120" t="s">
        <v>300</v>
      </c>
      <c r="H443" s="220">
        <v>-18</v>
      </c>
      <c r="M443" s="117"/>
    </row>
    <row r="444" spans="2:13" s="14" customFormat="1" x14ac:dyDescent="0.2">
      <c r="B444" s="131"/>
      <c r="D444" s="118" t="s">
        <v>159</v>
      </c>
      <c r="E444" s="132" t="s">
        <v>1</v>
      </c>
      <c r="F444" s="133" t="s">
        <v>301</v>
      </c>
      <c r="H444" s="132" t="s">
        <v>1</v>
      </c>
      <c r="M444" s="131"/>
    </row>
    <row r="445" spans="2:13" s="12" customFormat="1" x14ac:dyDescent="0.2">
      <c r="B445" s="117"/>
      <c r="D445" s="118" t="s">
        <v>159</v>
      </c>
      <c r="E445" s="119" t="s">
        <v>1</v>
      </c>
      <c r="F445" s="120" t="s">
        <v>302</v>
      </c>
      <c r="H445" s="214">
        <v>-380.16</v>
      </c>
      <c r="M445" s="117"/>
    </row>
    <row r="446" spans="2:13" s="12" customFormat="1" x14ac:dyDescent="0.2">
      <c r="B446" s="117"/>
      <c r="D446" s="118" t="s">
        <v>159</v>
      </c>
      <c r="E446" s="119" t="s">
        <v>1</v>
      </c>
      <c r="F446" s="120" t="s">
        <v>303</v>
      </c>
      <c r="H446" s="214">
        <v>-21.6</v>
      </c>
      <c r="M446" s="117"/>
    </row>
    <row r="447" spans="2:13" s="12" customFormat="1" x14ac:dyDescent="0.2">
      <c r="B447" s="117"/>
      <c r="D447" s="118" t="s">
        <v>159</v>
      </c>
      <c r="E447" s="119" t="s">
        <v>1</v>
      </c>
      <c r="F447" s="120" t="s">
        <v>304</v>
      </c>
      <c r="H447" s="214">
        <v>-8.4</v>
      </c>
      <c r="J447" s="214"/>
      <c r="M447" s="117"/>
    </row>
    <row r="448" spans="2:13" s="12" customFormat="1" x14ac:dyDescent="0.2">
      <c r="B448" s="117"/>
      <c r="D448" s="118" t="s">
        <v>159</v>
      </c>
      <c r="E448" s="119" t="s">
        <v>1</v>
      </c>
      <c r="F448" s="120" t="s">
        <v>305</v>
      </c>
      <c r="H448" s="214">
        <v>-0.81</v>
      </c>
      <c r="M448" s="117"/>
    </row>
    <row r="449" spans="2:13" s="13" customFormat="1" x14ac:dyDescent="0.2">
      <c r="B449" s="122"/>
      <c r="D449" s="118" t="s">
        <v>159</v>
      </c>
      <c r="E449" s="123" t="s">
        <v>1</v>
      </c>
      <c r="F449" s="124" t="s">
        <v>191</v>
      </c>
      <c r="H449" s="189">
        <v>1615.0099999999995</v>
      </c>
      <c r="M449" s="122"/>
    </row>
    <row r="450" spans="2:13" s="1" customFormat="1" ht="48" customHeight="1" x14ac:dyDescent="0.2">
      <c r="B450" s="108"/>
      <c r="C450" s="109" t="s">
        <v>325</v>
      </c>
      <c r="D450" s="109" t="s">
        <v>153</v>
      </c>
      <c r="E450" s="110" t="s">
        <v>326</v>
      </c>
      <c r="F450" s="178" t="s">
        <v>2253</v>
      </c>
      <c r="G450" s="112" t="s">
        <v>184</v>
      </c>
      <c r="H450" s="193">
        <v>79.3</v>
      </c>
      <c r="I450" s="152"/>
      <c r="J450" s="152"/>
      <c r="K450" s="152"/>
      <c r="L450" s="111" t="s">
        <v>320</v>
      </c>
      <c r="M450" s="30"/>
    </row>
    <row r="451" spans="2:13" s="14" customFormat="1" ht="13.5" customHeight="1" x14ac:dyDescent="0.2">
      <c r="B451" s="131"/>
      <c r="D451" s="118" t="s">
        <v>159</v>
      </c>
      <c r="E451" s="132" t="s">
        <v>1</v>
      </c>
      <c r="F451" s="133" t="s">
        <v>1469</v>
      </c>
      <c r="H451" s="132" t="s">
        <v>1</v>
      </c>
      <c r="M451" s="131"/>
    </row>
    <row r="452" spans="2:13" s="12" customFormat="1" ht="13.5" customHeight="1" x14ac:dyDescent="0.2">
      <c r="B452" s="117"/>
      <c r="D452" s="118" t="s">
        <v>159</v>
      </c>
      <c r="E452" s="119" t="s">
        <v>1</v>
      </c>
      <c r="F452" s="120" t="s">
        <v>283</v>
      </c>
      <c r="H452" s="214">
        <v>79.3</v>
      </c>
      <c r="M452" s="117"/>
    </row>
    <row r="453" spans="2:13" s="13" customFormat="1" ht="13.5" customHeight="1" x14ac:dyDescent="0.2">
      <c r="B453" s="122"/>
      <c r="D453" s="118" t="s">
        <v>159</v>
      </c>
      <c r="E453" s="123" t="s">
        <v>1</v>
      </c>
      <c r="F453" s="124" t="s">
        <v>191</v>
      </c>
      <c r="H453" s="189">
        <v>79.3</v>
      </c>
      <c r="M453" s="122"/>
    </row>
    <row r="454" spans="2:13" s="1" customFormat="1" ht="27.75" customHeight="1" x14ac:dyDescent="0.2">
      <c r="B454" s="108"/>
      <c r="C454" s="109" t="s">
        <v>327</v>
      </c>
      <c r="D454" s="109" t="s">
        <v>153</v>
      </c>
      <c r="E454" s="110" t="s">
        <v>328</v>
      </c>
      <c r="F454" s="178" t="s">
        <v>1825</v>
      </c>
      <c r="G454" s="112" t="s">
        <v>156</v>
      </c>
      <c r="H454" s="193">
        <v>4.25</v>
      </c>
      <c r="I454" s="139"/>
      <c r="J454" s="139"/>
      <c r="K454" s="139"/>
      <c r="L454" s="111" t="s">
        <v>1</v>
      </c>
      <c r="M454" s="30"/>
    </row>
    <row r="455" spans="2:13" s="12" customFormat="1" x14ac:dyDescent="0.2">
      <c r="B455" s="117"/>
      <c r="D455" s="118" t="s">
        <v>159</v>
      </c>
      <c r="E455" s="119" t="s">
        <v>1</v>
      </c>
      <c r="F455" s="120" t="s">
        <v>160</v>
      </c>
      <c r="H455" s="214">
        <v>4.25</v>
      </c>
      <c r="M455" s="117"/>
    </row>
    <row r="456" spans="2:13" s="11" customFormat="1" ht="22.9" customHeight="1" x14ac:dyDescent="0.2">
      <c r="B456" s="101"/>
      <c r="D456" s="102" t="s">
        <v>57</v>
      </c>
      <c r="E456" s="106" t="s">
        <v>329</v>
      </c>
      <c r="F456" s="106" t="s">
        <v>330</v>
      </c>
      <c r="K456" s="141"/>
      <c r="M456" s="101"/>
    </row>
    <row r="457" spans="2:13" s="1" customFormat="1" ht="30" customHeight="1" x14ac:dyDescent="0.2">
      <c r="B457" s="108"/>
      <c r="C457" s="109" t="s">
        <v>331</v>
      </c>
      <c r="D457" s="109" t="s">
        <v>153</v>
      </c>
      <c r="E457" s="110" t="s">
        <v>332</v>
      </c>
      <c r="F457" s="190" t="s">
        <v>2254</v>
      </c>
      <c r="G457" s="112" t="s">
        <v>184</v>
      </c>
      <c r="H457" s="193">
        <v>218.03</v>
      </c>
      <c r="I457" s="139"/>
      <c r="J457" s="139"/>
      <c r="K457" s="139"/>
      <c r="L457" s="111" t="s">
        <v>1</v>
      </c>
      <c r="M457" s="30"/>
    </row>
    <row r="458" spans="2:13" s="1" customFormat="1" ht="32.25" customHeight="1" x14ac:dyDescent="0.2">
      <c r="B458" s="108"/>
      <c r="C458" s="109" t="s">
        <v>333</v>
      </c>
      <c r="D458" s="109" t="s">
        <v>153</v>
      </c>
      <c r="E458" s="110" t="s">
        <v>334</v>
      </c>
      <c r="F458" s="190" t="s">
        <v>2255</v>
      </c>
      <c r="G458" s="112" t="s">
        <v>184</v>
      </c>
      <c r="H458" s="193">
        <v>218.03</v>
      </c>
      <c r="I458" s="139"/>
      <c r="J458" s="139"/>
      <c r="K458" s="139"/>
      <c r="L458" s="111" t="s">
        <v>1</v>
      </c>
      <c r="M458" s="30"/>
    </row>
    <row r="459" spans="2:13" s="1" customFormat="1" ht="33" customHeight="1" x14ac:dyDescent="0.2">
      <c r="B459" s="108"/>
      <c r="C459" s="109" t="s">
        <v>335</v>
      </c>
      <c r="D459" s="109" t="s">
        <v>153</v>
      </c>
      <c r="E459" s="110" t="s">
        <v>336</v>
      </c>
      <c r="F459" s="190" t="s">
        <v>2256</v>
      </c>
      <c r="G459" s="112" t="s">
        <v>184</v>
      </c>
      <c r="H459" s="193">
        <v>218.03</v>
      </c>
      <c r="I459" s="139"/>
      <c r="J459" s="139"/>
      <c r="K459" s="139"/>
      <c r="L459" s="111" t="s">
        <v>1</v>
      </c>
      <c r="M459" s="30"/>
    </row>
    <row r="460" spans="2:13" s="1" customFormat="1" ht="26.25" customHeight="1" x14ac:dyDescent="0.2">
      <c r="B460" s="108"/>
      <c r="C460" s="109" t="s">
        <v>337</v>
      </c>
      <c r="D460" s="109" t="s">
        <v>153</v>
      </c>
      <c r="E460" s="110" t="s">
        <v>338</v>
      </c>
      <c r="F460" s="190" t="s">
        <v>2257</v>
      </c>
      <c r="G460" s="112" t="s">
        <v>184</v>
      </c>
      <c r="H460" s="193">
        <v>218.03</v>
      </c>
      <c r="I460" s="139"/>
      <c r="J460" s="139"/>
      <c r="K460" s="139"/>
      <c r="L460" s="111" t="s">
        <v>1</v>
      </c>
      <c r="M460" s="30"/>
    </row>
    <row r="461" spans="2:13" s="1" customFormat="1" ht="30" customHeight="1" x14ac:dyDescent="0.2">
      <c r="B461" s="108"/>
      <c r="C461" s="109" t="s">
        <v>339</v>
      </c>
      <c r="D461" s="109" t="s">
        <v>153</v>
      </c>
      <c r="E461" s="110" t="s">
        <v>340</v>
      </c>
      <c r="F461" s="190" t="s">
        <v>2258</v>
      </c>
      <c r="G461" s="112" t="s">
        <v>184</v>
      </c>
      <c r="H461" s="193">
        <v>218.03</v>
      </c>
      <c r="I461" s="139"/>
      <c r="J461" s="139"/>
      <c r="K461" s="139"/>
      <c r="L461" s="111" t="s">
        <v>1</v>
      </c>
      <c r="M461" s="30"/>
    </row>
    <row r="462" spans="2:13" s="1" customFormat="1" ht="28.5" customHeight="1" x14ac:dyDescent="0.2">
      <c r="B462" s="108"/>
      <c r="C462" s="109" t="s">
        <v>341</v>
      </c>
      <c r="D462" s="109" t="s">
        <v>153</v>
      </c>
      <c r="E462" s="110" t="s">
        <v>342</v>
      </c>
      <c r="F462" s="190" t="s">
        <v>2087</v>
      </c>
      <c r="G462" s="112" t="s">
        <v>184</v>
      </c>
      <c r="H462" s="193">
        <v>218.03</v>
      </c>
      <c r="I462" s="139"/>
      <c r="J462" s="139"/>
      <c r="K462" s="139"/>
      <c r="L462" s="111" t="s">
        <v>1</v>
      </c>
      <c r="M462" s="30"/>
    </row>
    <row r="463" spans="2:13" s="1" customFormat="1" ht="30.75" customHeight="1" x14ac:dyDescent="0.2">
      <c r="B463" s="108"/>
      <c r="C463" s="109" t="s">
        <v>343</v>
      </c>
      <c r="D463" s="109" t="s">
        <v>153</v>
      </c>
      <c r="E463" s="110" t="s">
        <v>344</v>
      </c>
      <c r="F463" s="190" t="s">
        <v>2086</v>
      </c>
      <c r="G463" s="112" t="s">
        <v>184</v>
      </c>
      <c r="H463" s="193">
        <v>218.03</v>
      </c>
      <c r="I463" s="139"/>
      <c r="J463" s="139"/>
      <c r="K463" s="139"/>
      <c r="L463" s="111" t="s">
        <v>1</v>
      </c>
      <c r="M463" s="30"/>
    </row>
    <row r="464" spans="2:13" s="1" customFormat="1" ht="32.25" customHeight="1" x14ac:dyDescent="0.2">
      <c r="B464" s="108"/>
      <c r="C464" s="109" t="s">
        <v>345</v>
      </c>
      <c r="D464" s="109" t="s">
        <v>153</v>
      </c>
      <c r="E464" s="110" t="s">
        <v>346</v>
      </c>
      <c r="F464" s="170" t="s">
        <v>1790</v>
      </c>
      <c r="G464" s="112" t="s">
        <v>184</v>
      </c>
      <c r="H464" s="193">
        <v>218.03</v>
      </c>
      <c r="I464" s="139"/>
      <c r="J464" s="139"/>
      <c r="K464" s="139"/>
      <c r="L464" s="111" t="s">
        <v>1</v>
      </c>
      <c r="M464" s="30"/>
    </row>
    <row r="465" spans="2:13" s="11" customFormat="1" ht="22.9" customHeight="1" x14ac:dyDescent="0.2">
      <c r="B465" s="101"/>
      <c r="D465" s="102" t="s">
        <v>57</v>
      </c>
      <c r="E465" s="106" t="s">
        <v>182</v>
      </c>
      <c r="F465" s="106" t="s">
        <v>347</v>
      </c>
      <c r="K465" s="141"/>
      <c r="M465" s="101"/>
    </row>
    <row r="466" spans="2:13" s="1" customFormat="1" ht="40.5" customHeight="1" x14ac:dyDescent="0.2">
      <c r="B466" s="108"/>
      <c r="C466" s="109" t="s">
        <v>348</v>
      </c>
      <c r="D466" s="109" t="s">
        <v>153</v>
      </c>
      <c r="E466" s="110" t="s">
        <v>349</v>
      </c>
      <c r="F466" s="178" t="s">
        <v>1828</v>
      </c>
      <c r="G466" s="112" t="s">
        <v>238</v>
      </c>
      <c r="H466" s="193">
        <v>70.900000000000006</v>
      </c>
      <c r="I466" s="139"/>
      <c r="J466" s="139"/>
      <c r="K466" s="139"/>
      <c r="L466" s="111" t="s">
        <v>1</v>
      </c>
      <c r="M466" s="30"/>
    </row>
    <row r="467" spans="2:13" s="12" customFormat="1" x14ac:dyDescent="0.2">
      <c r="B467" s="117"/>
      <c r="D467" s="118" t="s">
        <v>159</v>
      </c>
      <c r="E467" s="119" t="s">
        <v>1</v>
      </c>
      <c r="F467" s="120" t="s">
        <v>350</v>
      </c>
      <c r="H467" s="214">
        <v>70.900000000000006</v>
      </c>
      <c r="I467" s="140"/>
      <c r="J467" s="140"/>
      <c r="K467" s="140"/>
      <c r="M467" s="117"/>
    </row>
    <row r="468" spans="2:13" s="1" customFormat="1" ht="27.75" customHeight="1" x14ac:dyDescent="0.2">
      <c r="B468" s="108"/>
      <c r="C468" s="279" t="s">
        <v>351</v>
      </c>
      <c r="D468" s="279" t="s">
        <v>221</v>
      </c>
      <c r="E468" s="280" t="s">
        <v>352</v>
      </c>
      <c r="F468" s="281" t="s">
        <v>2259</v>
      </c>
      <c r="G468" s="282" t="s">
        <v>353</v>
      </c>
      <c r="H468" s="283">
        <v>142</v>
      </c>
      <c r="I468" s="146"/>
      <c r="J468" s="147"/>
      <c r="K468" s="146"/>
      <c r="L468" s="128" t="s">
        <v>1</v>
      </c>
      <c r="M468" s="130"/>
    </row>
    <row r="469" spans="2:13" s="12" customFormat="1" ht="15" customHeight="1" x14ac:dyDescent="0.2">
      <c r="B469" s="117"/>
      <c r="D469" s="118" t="s">
        <v>159</v>
      </c>
      <c r="F469" s="120" t="s">
        <v>2165</v>
      </c>
      <c r="H469" s="214">
        <v>142</v>
      </c>
      <c r="I469" s="140"/>
      <c r="J469" s="140"/>
      <c r="K469" s="140"/>
      <c r="M469" s="117"/>
    </row>
    <row r="470" spans="2:13" s="1" customFormat="1" ht="39.75" customHeight="1" x14ac:dyDescent="0.2">
      <c r="B470" s="108"/>
      <c r="C470" s="134" t="s">
        <v>354</v>
      </c>
      <c r="D470" s="134" t="s">
        <v>153</v>
      </c>
      <c r="E470" s="135" t="s">
        <v>355</v>
      </c>
      <c r="F470" s="178" t="s">
        <v>1829</v>
      </c>
      <c r="G470" s="179" t="s">
        <v>156</v>
      </c>
      <c r="H470" s="182">
        <v>5.33</v>
      </c>
      <c r="I470" s="182"/>
      <c r="J470" s="182"/>
      <c r="K470" s="182"/>
      <c r="L470" s="111" t="s">
        <v>1</v>
      </c>
      <c r="M470" s="30"/>
    </row>
    <row r="471" spans="2:13" s="12" customFormat="1" x14ac:dyDescent="0.2">
      <c r="B471" s="117"/>
      <c r="C471" s="183"/>
      <c r="D471" s="276" t="s">
        <v>159</v>
      </c>
      <c r="E471" s="277" t="s">
        <v>1</v>
      </c>
      <c r="F471" s="275" t="s">
        <v>356</v>
      </c>
      <c r="G471" s="183"/>
      <c r="H471" s="230">
        <v>5.33</v>
      </c>
      <c r="I471" s="230"/>
      <c r="J471" s="230"/>
      <c r="K471" s="230"/>
      <c r="M471" s="117"/>
    </row>
    <row r="472" spans="2:13" s="1" customFormat="1" ht="40.5" customHeight="1" x14ac:dyDescent="0.2">
      <c r="B472" s="108"/>
      <c r="C472" s="134" t="s">
        <v>357</v>
      </c>
      <c r="D472" s="134" t="s">
        <v>153</v>
      </c>
      <c r="E472" s="135" t="s">
        <v>358</v>
      </c>
      <c r="F472" s="178" t="s">
        <v>1830</v>
      </c>
      <c r="G472" s="179" t="s">
        <v>184</v>
      </c>
      <c r="H472" s="182">
        <v>42.54</v>
      </c>
      <c r="I472" s="182"/>
      <c r="J472" s="182"/>
      <c r="K472" s="182"/>
      <c r="L472" s="111" t="s">
        <v>157</v>
      </c>
      <c r="M472" s="30"/>
    </row>
    <row r="473" spans="2:13" s="12" customFormat="1" x14ac:dyDescent="0.2">
      <c r="B473" s="117"/>
      <c r="C473" s="183"/>
      <c r="D473" s="276" t="s">
        <v>159</v>
      </c>
      <c r="E473" s="277" t="s">
        <v>1</v>
      </c>
      <c r="F473" s="275" t="s">
        <v>219</v>
      </c>
      <c r="G473" s="183"/>
      <c r="H473" s="230">
        <v>42.54</v>
      </c>
      <c r="I473" s="230"/>
      <c r="J473" s="230"/>
      <c r="K473" s="230"/>
      <c r="M473" s="117"/>
    </row>
    <row r="474" spans="2:13" s="1" customFormat="1" ht="52.5" customHeight="1" x14ac:dyDescent="0.2">
      <c r="B474" s="108"/>
      <c r="C474" s="134" t="s">
        <v>360</v>
      </c>
      <c r="D474" s="134" t="s">
        <v>153</v>
      </c>
      <c r="E474" s="135" t="s">
        <v>361</v>
      </c>
      <c r="F474" s="178" t="s">
        <v>1982</v>
      </c>
      <c r="G474" s="179" t="s">
        <v>184</v>
      </c>
      <c r="H474" s="182">
        <v>2950</v>
      </c>
      <c r="I474" s="182"/>
      <c r="J474" s="182"/>
      <c r="K474" s="182"/>
      <c r="L474" s="111" t="s">
        <v>1</v>
      </c>
      <c r="M474" s="30"/>
    </row>
    <row r="475" spans="2:13" s="1" customFormat="1" ht="39.75" customHeight="1" x14ac:dyDescent="0.2">
      <c r="B475" s="108"/>
      <c r="C475" s="134" t="s">
        <v>362</v>
      </c>
      <c r="D475" s="134" t="s">
        <v>153</v>
      </c>
      <c r="E475" s="135" t="s">
        <v>363</v>
      </c>
      <c r="F475" s="178" t="s">
        <v>1983</v>
      </c>
      <c r="G475" s="179" t="s">
        <v>184</v>
      </c>
      <c r="H475" s="182">
        <v>17700</v>
      </c>
      <c r="I475" s="182"/>
      <c r="J475" s="182"/>
      <c r="K475" s="182"/>
      <c r="L475" s="111" t="s">
        <v>1</v>
      </c>
      <c r="M475" s="30"/>
    </row>
    <row r="476" spans="2:13" s="12" customFormat="1" ht="15" customHeight="1" x14ac:dyDescent="0.2">
      <c r="B476" s="117"/>
      <c r="D476" s="118" t="s">
        <v>159</v>
      </c>
      <c r="F476" s="120" t="s">
        <v>2166</v>
      </c>
      <c r="H476" s="214">
        <v>17700</v>
      </c>
      <c r="I476" s="140"/>
      <c r="J476" s="140"/>
      <c r="K476" s="140"/>
      <c r="M476" s="117"/>
    </row>
    <row r="477" spans="2:13" s="1" customFormat="1" ht="49.5" customHeight="1" x14ac:dyDescent="0.2">
      <c r="B477" s="108"/>
      <c r="C477" s="109" t="s">
        <v>365</v>
      </c>
      <c r="D477" s="109" t="s">
        <v>153</v>
      </c>
      <c r="E477" s="110" t="s">
        <v>366</v>
      </c>
      <c r="F477" s="178" t="s">
        <v>1984</v>
      </c>
      <c r="G477" s="112" t="s">
        <v>184</v>
      </c>
      <c r="H477" s="193">
        <v>2950</v>
      </c>
      <c r="I477" s="139"/>
      <c r="J477" s="139"/>
      <c r="K477" s="139"/>
      <c r="L477" s="111" t="s">
        <v>1</v>
      </c>
      <c r="M477" s="30"/>
    </row>
    <row r="478" spans="2:13" s="1" customFormat="1" ht="27.75" customHeight="1" x14ac:dyDescent="0.2">
      <c r="B478" s="108"/>
      <c r="C478" s="109" t="s">
        <v>367</v>
      </c>
      <c r="D478" s="109" t="s">
        <v>153</v>
      </c>
      <c r="E478" s="110" t="s">
        <v>368</v>
      </c>
      <c r="F478" s="111" t="s">
        <v>369</v>
      </c>
      <c r="G478" s="112" t="s">
        <v>184</v>
      </c>
      <c r="H478" s="113">
        <v>588.01</v>
      </c>
      <c r="I478" s="193"/>
      <c r="J478" s="193"/>
      <c r="K478" s="139"/>
      <c r="L478" s="111" t="s">
        <v>157</v>
      </c>
      <c r="M478" s="30"/>
    </row>
    <row r="479" spans="2:13" s="12" customFormat="1" x14ac:dyDescent="0.2">
      <c r="B479" s="117"/>
      <c r="D479" s="118" t="s">
        <v>159</v>
      </c>
      <c r="E479" s="119" t="s">
        <v>1</v>
      </c>
      <c r="F479" s="120" t="s">
        <v>370</v>
      </c>
      <c r="H479" s="121">
        <v>588.01</v>
      </c>
      <c r="I479" s="140"/>
      <c r="J479" s="140"/>
      <c r="K479" s="140"/>
      <c r="M479" s="117"/>
    </row>
    <row r="480" spans="2:13" s="1" customFormat="1" ht="19.5" customHeight="1" x14ac:dyDescent="0.2">
      <c r="B480" s="108"/>
      <c r="C480" s="109" t="s">
        <v>371</v>
      </c>
      <c r="D480" s="109" t="s">
        <v>153</v>
      </c>
      <c r="E480" s="110" t="s">
        <v>372</v>
      </c>
      <c r="F480" s="111" t="s">
        <v>373</v>
      </c>
      <c r="G480" s="112" t="s">
        <v>184</v>
      </c>
      <c r="H480" s="193">
        <v>2940.06</v>
      </c>
      <c r="I480" s="193"/>
      <c r="J480" s="139"/>
      <c r="K480" s="139"/>
      <c r="L480" s="111" t="s">
        <v>157</v>
      </c>
      <c r="M480" s="30"/>
    </row>
    <row r="481" spans="2:13" s="12" customFormat="1" ht="13.5" customHeight="1" x14ac:dyDescent="0.2">
      <c r="B481" s="117"/>
      <c r="D481" s="118" t="s">
        <v>159</v>
      </c>
      <c r="E481" s="119" t="s">
        <v>1</v>
      </c>
      <c r="F481" s="120" t="s">
        <v>374</v>
      </c>
      <c r="H481" s="214">
        <v>2940.06</v>
      </c>
      <c r="I481" s="140"/>
      <c r="J481" s="140"/>
      <c r="K481" s="140"/>
      <c r="M481" s="117"/>
    </row>
    <row r="482" spans="2:13" s="1" customFormat="1" ht="24" customHeight="1" x14ac:dyDescent="0.2">
      <c r="B482" s="108"/>
      <c r="C482" s="109" t="s">
        <v>375</v>
      </c>
      <c r="D482" s="109" t="s">
        <v>153</v>
      </c>
      <c r="E482" s="110" t="s">
        <v>376</v>
      </c>
      <c r="F482" s="111" t="s">
        <v>377</v>
      </c>
      <c r="G482" s="112" t="s">
        <v>184</v>
      </c>
      <c r="H482" s="193">
        <v>719.95</v>
      </c>
      <c r="I482" s="139"/>
      <c r="J482" s="139"/>
      <c r="K482" s="139"/>
      <c r="L482" s="111" t="s">
        <v>1</v>
      </c>
      <c r="M482" s="30"/>
    </row>
    <row r="483" spans="2:13" s="12" customFormat="1" x14ac:dyDescent="0.2">
      <c r="B483" s="117"/>
      <c r="D483" s="118" t="s">
        <v>159</v>
      </c>
      <c r="E483" s="119" t="s">
        <v>1</v>
      </c>
      <c r="F483" s="120" t="s">
        <v>378</v>
      </c>
      <c r="H483" s="214">
        <v>44.95</v>
      </c>
      <c r="M483" s="117"/>
    </row>
    <row r="484" spans="2:13" s="12" customFormat="1" x14ac:dyDescent="0.2">
      <c r="B484" s="117"/>
      <c r="D484" s="118" t="s">
        <v>159</v>
      </c>
      <c r="E484" s="119" t="s">
        <v>1</v>
      </c>
      <c r="F484" s="120" t="s">
        <v>379</v>
      </c>
      <c r="H484" s="214">
        <v>354.6</v>
      </c>
      <c r="M484" s="117"/>
    </row>
    <row r="485" spans="2:13" s="12" customFormat="1" x14ac:dyDescent="0.2">
      <c r="B485" s="117"/>
      <c r="D485" s="118" t="s">
        <v>159</v>
      </c>
      <c r="E485" s="119" t="s">
        <v>1</v>
      </c>
      <c r="F485" s="120" t="s">
        <v>380</v>
      </c>
      <c r="H485" s="214">
        <v>30.9</v>
      </c>
      <c r="M485" s="117"/>
    </row>
    <row r="486" spans="2:13" s="12" customFormat="1" x14ac:dyDescent="0.2">
      <c r="B486" s="117"/>
      <c r="D486" s="118" t="s">
        <v>159</v>
      </c>
      <c r="E486" s="119" t="s">
        <v>1</v>
      </c>
      <c r="F486" s="120" t="s">
        <v>381</v>
      </c>
      <c r="H486" s="214">
        <v>70.7</v>
      </c>
      <c r="M486" s="117"/>
    </row>
    <row r="487" spans="2:13" s="12" customFormat="1" x14ac:dyDescent="0.2">
      <c r="B487" s="117"/>
      <c r="D487" s="118" t="s">
        <v>159</v>
      </c>
      <c r="E487" s="119" t="s">
        <v>1</v>
      </c>
      <c r="F487" s="120" t="s">
        <v>381</v>
      </c>
      <c r="H487" s="214">
        <v>70.7</v>
      </c>
      <c r="M487" s="117"/>
    </row>
    <row r="488" spans="2:13" s="12" customFormat="1" x14ac:dyDescent="0.2">
      <c r="B488" s="117"/>
      <c r="D488" s="118" t="s">
        <v>159</v>
      </c>
      <c r="E488" s="119" t="s">
        <v>1</v>
      </c>
      <c r="F488" s="120" t="s">
        <v>382</v>
      </c>
      <c r="H488" s="214">
        <v>148.1</v>
      </c>
      <c r="M488" s="117"/>
    </row>
    <row r="489" spans="2:13" s="13" customFormat="1" x14ac:dyDescent="0.2">
      <c r="B489" s="122"/>
      <c r="D489" s="118" t="s">
        <v>159</v>
      </c>
      <c r="E489" s="123" t="s">
        <v>1</v>
      </c>
      <c r="F489" s="124" t="s">
        <v>191</v>
      </c>
      <c r="H489" s="189">
        <v>719.95</v>
      </c>
      <c r="M489" s="122"/>
    </row>
    <row r="490" spans="2:13" s="1" customFormat="1" ht="58.5" customHeight="1" x14ac:dyDescent="0.2">
      <c r="B490" s="108"/>
      <c r="C490" s="109" t="s">
        <v>383</v>
      </c>
      <c r="D490" s="109" t="s">
        <v>153</v>
      </c>
      <c r="E490" s="110" t="s">
        <v>384</v>
      </c>
      <c r="F490" s="178" t="s">
        <v>2260</v>
      </c>
      <c r="G490" s="112" t="s">
        <v>238</v>
      </c>
      <c r="H490" s="193">
        <v>1327.2</v>
      </c>
      <c r="I490" s="139"/>
      <c r="J490" s="139"/>
      <c r="K490" s="139"/>
      <c r="L490" s="111" t="s">
        <v>1</v>
      </c>
      <c r="M490" s="30"/>
    </row>
    <row r="491" spans="2:13" s="14" customFormat="1" x14ac:dyDescent="0.2">
      <c r="B491" s="131"/>
      <c r="D491" s="118" t="s">
        <v>159</v>
      </c>
      <c r="E491" s="132" t="s">
        <v>1</v>
      </c>
      <c r="F491" s="133" t="s">
        <v>248</v>
      </c>
      <c r="H491" s="132" t="s">
        <v>1</v>
      </c>
      <c r="M491" s="131"/>
    </row>
    <row r="492" spans="2:13" s="12" customFormat="1" x14ac:dyDescent="0.2">
      <c r="B492" s="117"/>
      <c r="D492" s="118" t="s">
        <v>159</v>
      </c>
      <c r="E492" s="119" t="s">
        <v>1</v>
      </c>
      <c r="F492" s="120" t="s">
        <v>385</v>
      </c>
      <c r="H492" s="214">
        <v>14.8</v>
      </c>
      <c r="M492" s="117"/>
    </row>
    <row r="493" spans="2:13" s="12" customFormat="1" x14ac:dyDescent="0.2">
      <c r="B493" s="117"/>
      <c r="D493" s="118" t="s">
        <v>159</v>
      </c>
      <c r="E493" s="119" t="s">
        <v>1</v>
      </c>
      <c r="F493" s="120" t="s">
        <v>386</v>
      </c>
      <c r="H493" s="214">
        <v>14.2</v>
      </c>
      <c r="M493" s="117"/>
    </row>
    <row r="494" spans="2:13" s="12" customFormat="1" x14ac:dyDescent="0.2">
      <c r="B494" s="117"/>
      <c r="D494" s="118" t="s">
        <v>159</v>
      </c>
      <c r="E494" s="119" t="s">
        <v>1</v>
      </c>
      <c r="F494" s="120" t="s">
        <v>387</v>
      </c>
      <c r="H494" s="214">
        <v>18.8</v>
      </c>
      <c r="M494" s="117"/>
    </row>
    <row r="495" spans="2:13" s="14" customFormat="1" x14ac:dyDescent="0.2">
      <c r="B495" s="131"/>
      <c r="D495" s="118" t="s">
        <v>159</v>
      </c>
      <c r="E495" s="132" t="s">
        <v>1</v>
      </c>
      <c r="F495" s="133" t="s">
        <v>239</v>
      </c>
      <c r="H495" s="209" t="s">
        <v>1</v>
      </c>
      <c r="M495" s="131"/>
    </row>
    <row r="496" spans="2:13" s="12" customFormat="1" x14ac:dyDescent="0.2">
      <c r="B496" s="117"/>
      <c r="D496" s="118" t="s">
        <v>159</v>
      </c>
      <c r="E496" s="119" t="s">
        <v>1</v>
      </c>
      <c r="F496" s="120" t="s">
        <v>388</v>
      </c>
      <c r="H496" s="214">
        <v>29.4</v>
      </c>
      <c r="M496" s="117"/>
    </row>
    <row r="497" spans="2:13" s="12" customFormat="1" x14ac:dyDescent="0.2">
      <c r="B497" s="117"/>
      <c r="D497" s="118" t="s">
        <v>159</v>
      </c>
      <c r="E497" s="119" t="s">
        <v>1</v>
      </c>
      <c r="F497" s="120" t="s">
        <v>389</v>
      </c>
      <c r="H497" s="214">
        <v>79.8</v>
      </c>
      <c r="M497" s="117"/>
    </row>
    <row r="498" spans="2:13" s="12" customFormat="1" x14ac:dyDescent="0.2">
      <c r="B498" s="117"/>
      <c r="D498" s="118" t="s">
        <v>159</v>
      </c>
      <c r="E498" s="119" t="s">
        <v>1</v>
      </c>
      <c r="F498" s="120" t="s">
        <v>390</v>
      </c>
      <c r="H498" s="214">
        <v>12</v>
      </c>
      <c r="M498" s="117"/>
    </row>
    <row r="499" spans="2:13" s="12" customFormat="1" x14ac:dyDescent="0.2">
      <c r="B499" s="117"/>
      <c r="D499" s="118" t="s">
        <v>159</v>
      </c>
      <c r="E499" s="119" t="s">
        <v>1</v>
      </c>
      <c r="F499" s="120" t="s">
        <v>391</v>
      </c>
      <c r="H499" s="214">
        <v>36</v>
      </c>
      <c r="M499" s="117"/>
    </row>
    <row r="500" spans="2:13" s="12" customFormat="1" x14ac:dyDescent="0.2">
      <c r="B500" s="117"/>
      <c r="D500" s="118" t="s">
        <v>159</v>
      </c>
      <c r="E500" s="119" t="s">
        <v>1</v>
      </c>
      <c r="F500" s="120" t="s">
        <v>392</v>
      </c>
      <c r="H500" s="214">
        <v>13.3</v>
      </c>
      <c r="M500" s="117"/>
    </row>
    <row r="501" spans="2:13" s="12" customFormat="1" x14ac:dyDescent="0.2">
      <c r="B501" s="117"/>
      <c r="D501" s="118" t="s">
        <v>159</v>
      </c>
      <c r="E501" s="119" t="s">
        <v>1</v>
      </c>
      <c r="F501" s="120" t="s">
        <v>393</v>
      </c>
      <c r="H501" s="214">
        <v>6.6</v>
      </c>
      <c r="M501" s="117"/>
    </row>
    <row r="502" spans="2:13" s="12" customFormat="1" x14ac:dyDescent="0.2">
      <c r="B502" s="117"/>
      <c r="D502" s="118" t="s">
        <v>159</v>
      </c>
      <c r="E502" s="119" t="s">
        <v>1</v>
      </c>
      <c r="F502" s="120" t="s">
        <v>394</v>
      </c>
      <c r="H502" s="214">
        <v>14</v>
      </c>
      <c r="M502" s="117"/>
    </row>
    <row r="503" spans="2:13" s="12" customFormat="1" x14ac:dyDescent="0.2">
      <c r="B503" s="117"/>
      <c r="D503" s="118" t="s">
        <v>159</v>
      </c>
      <c r="E503" s="119" t="s">
        <v>1</v>
      </c>
      <c r="F503" s="120" t="s">
        <v>395</v>
      </c>
      <c r="H503" s="214">
        <v>2.8</v>
      </c>
      <c r="M503" s="117"/>
    </row>
    <row r="504" spans="2:13" s="12" customFormat="1" x14ac:dyDescent="0.2">
      <c r="B504" s="117"/>
      <c r="D504" s="118" t="s">
        <v>159</v>
      </c>
      <c r="E504" s="119" t="s">
        <v>1</v>
      </c>
      <c r="F504" s="120" t="s">
        <v>396</v>
      </c>
      <c r="H504" s="214">
        <v>42</v>
      </c>
      <c r="M504" s="117"/>
    </row>
    <row r="505" spans="2:13" s="12" customFormat="1" x14ac:dyDescent="0.2">
      <c r="B505" s="117"/>
      <c r="D505" s="118" t="s">
        <v>159</v>
      </c>
      <c r="E505" s="119" t="s">
        <v>1</v>
      </c>
      <c r="F505" s="120" t="s">
        <v>397</v>
      </c>
      <c r="H505" s="214">
        <v>6.4</v>
      </c>
      <c r="M505" s="117"/>
    </row>
    <row r="506" spans="2:13" s="12" customFormat="1" x14ac:dyDescent="0.2">
      <c r="B506" s="117"/>
      <c r="D506" s="118" t="s">
        <v>159</v>
      </c>
      <c r="E506" s="119" t="s">
        <v>1</v>
      </c>
      <c r="F506" s="120" t="s">
        <v>398</v>
      </c>
      <c r="H506" s="214">
        <v>528</v>
      </c>
      <c r="M506" s="117"/>
    </row>
    <row r="507" spans="2:13" s="12" customFormat="1" x14ac:dyDescent="0.2">
      <c r="B507" s="117"/>
      <c r="D507" s="118" t="s">
        <v>159</v>
      </c>
      <c r="E507" s="119" t="s">
        <v>1</v>
      </c>
      <c r="F507" s="120" t="s">
        <v>399</v>
      </c>
      <c r="H507" s="214">
        <v>40.799999999999997</v>
      </c>
      <c r="M507" s="117"/>
    </row>
    <row r="508" spans="2:13" s="12" customFormat="1" x14ac:dyDescent="0.2">
      <c r="B508" s="117"/>
      <c r="D508" s="118" t="s">
        <v>159</v>
      </c>
      <c r="E508" s="119" t="s">
        <v>1</v>
      </c>
      <c r="F508" s="120" t="s">
        <v>400</v>
      </c>
      <c r="H508" s="214">
        <v>18.8</v>
      </c>
      <c r="M508" s="117"/>
    </row>
    <row r="509" spans="2:13" s="12" customFormat="1" x14ac:dyDescent="0.2">
      <c r="B509" s="117"/>
      <c r="D509" s="118" t="s">
        <v>159</v>
      </c>
      <c r="E509" s="119" t="s">
        <v>1</v>
      </c>
      <c r="F509" s="120" t="s">
        <v>401</v>
      </c>
      <c r="H509" s="214">
        <v>13.5</v>
      </c>
      <c r="M509" s="117"/>
    </row>
    <row r="510" spans="2:13" s="14" customFormat="1" x14ac:dyDescent="0.2">
      <c r="B510" s="131"/>
      <c r="D510" s="118" t="s">
        <v>159</v>
      </c>
      <c r="E510" s="132" t="s">
        <v>1</v>
      </c>
      <c r="F510" s="133" t="s">
        <v>267</v>
      </c>
      <c r="H510" s="209" t="s">
        <v>1</v>
      </c>
      <c r="M510" s="131"/>
    </row>
    <row r="511" spans="2:13" s="12" customFormat="1" x14ac:dyDescent="0.2">
      <c r="B511" s="117"/>
      <c r="D511" s="118" t="s">
        <v>159</v>
      </c>
      <c r="E511" s="119" t="s">
        <v>1</v>
      </c>
      <c r="F511" s="120" t="s">
        <v>402</v>
      </c>
      <c r="H511" s="214">
        <v>7.2</v>
      </c>
      <c r="M511" s="117"/>
    </row>
    <row r="512" spans="2:13" s="12" customFormat="1" x14ac:dyDescent="0.2">
      <c r="B512" s="117"/>
      <c r="D512" s="118" t="s">
        <v>159</v>
      </c>
      <c r="E512" s="119" t="s">
        <v>1</v>
      </c>
      <c r="F512" s="120" t="s">
        <v>403</v>
      </c>
      <c r="H512" s="214">
        <v>6.4</v>
      </c>
      <c r="M512" s="117"/>
    </row>
    <row r="513" spans="2:13" s="12" customFormat="1" x14ac:dyDescent="0.2">
      <c r="B513" s="117"/>
      <c r="D513" s="118" t="s">
        <v>159</v>
      </c>
      <c r="E513" s="119" t="s">
        <v>1</v>
      </c>
      <c r="F513" s="120" t="s">
        <v>404</v>
      </c>
      <c r="H513" s="214">
        <v>11</v>
      </c>
      <c r="M513" s="117"/>
    </row>
    <row r="514" spans="2:13" s="12" customFormat="1" x14ac:dyDescent="0.2">
      <c r="B514" s="117"/>
      <c r="D514" s="118" t="s">
        <v>159</v>
      </c>
      <c r="E514" s="119" t="s">
        <v>1</v>
      </c>
      <c r="F514" s="120" t="s">
        <v>405</v>
      </c>
      <c r="H514" s="214">
        <v>9.8000000000000007</v>
      </c>
      <c r="M514" s="117"/>
    </row>
    <row r="515" spans="2:13" s="12" customFormat="1" x14ac:dyDescent="0.2">
      <c r="B515" s="117"/>
      <c r="D515" s="118" t="s">
        <v>159</v>
      </c>
      <c r="E515" s="119" t="s">
        <v>1</v>
      </c>
      <c r="F515" s="120" t="s">
        <v>406</v>
      </c>
      <c r="H515" s="214">
        <v>14.7</v>
      </c>
      <c r="M515" s="117"/>
    </row>
    <row r="516" spans="2:13" s="14" customFormat="1" x14ac:dyDescent="0.2">
      <c r="B516" s="131"/>
      <c r="D516" s="118" t="s">
        <v>159</v>
      </c>
      <c r="E516" s="132" t="s">
        <v>1</v>
      </c>
      <c r="F516" s="133" t="s">
        <v>273</v>
      </c>
      <c r="H516" s="209" t="s">
        <v>1</v>
      </c>
      <c r="M516" s="131"/>
    </row>
    <row r="517" spans="2:13" s="12" customFormat="1" x14ac:dyDescent="0.2">
      <c r="B517" s="117"/>
      <c r="D517" s="118" t="s">
        <v>159</v>
      </c>
      <c r="E517" s="119" t="s">
        <v>1</v>
      </c>
      <c r="F517" s="120" t="s">
        <v>407</v>
      </c>
      <c r="H517" s="214">
        <v>12</v>
      </c>
      <c r="M517" s="117"/>
    </row>
    <row r="518" spans="2:13" s="12" customFormat="1" x14ac:dyDescent="0.2">
      <c r="B518" s="117"/>
      <c r="D518" s="118" t="s">
        <v>159</v>
      </c>
      <c r="E518" s="119" t="s">
        <v>1</v>
      </c>
      <c r="F518" s="120" t="s">
        <v>408</v>
      </c>
      <c r="H518" s="214">
        <v>15.9</v>
      </c>
      <c r="M518" s="117"/>
    </row>
    <row r="519" spans="2:13" s="12" customFormat="1" x14ac:dyDescent="0.2">
      <c r="B519" s="117"/>
      <c r="D519" s="118" t="s">
        <v>159</v>
      </c>
      <c r="E519" s="119" t="s">
        <v>1</v>
      </c>
      <c r="F519" s="120" t="s">
        <v>407</v>
      </c>
      <c r="H519" s="214">
        <v>12</v>
      </c>
      <c r="M519" s="117"/>
    </row>
    <row r="520" spans="2:13" s="12" customFormat="1" x14ac:dyDescent="0.2">
      <c r="B520" s="117"/>
      <c r="D520" s="118" t="s">
        <v>159</v>
      </c>
      <c r="E520" s="119" t="s">
        <v>1</v>
      </c>
      <c r="F520" s="120" t="s">
        <v>409</v>
      </c>
      <c r="H520" s="214">
        <v>22.3</v>
      </c>
      <c r="M520" s="117"/>
    </row>
    <row r="521" spans="2:13" s="12" customFormat="1" x14ac:dyDescent="0.2">
      <c r="B521" s="117"/>
      <c r="D521" s="118" t="s">
        <v>159</v>
      </c>
      <c r="E521" s="119" t="s">
        <v>1</v>
      </c>
      <c r="F521" s="120" t="s">
        <v>407</v>
      </c>
      <c r="H521" s="214">
        <v>12</v>
      </c>
      <c r="M521" s="117"/>
    </row>
    <row r="522" spans="2:13" s="12" customFormat="1" x14ac:dyDescent="0.2">
      <c r="B522" s="117"/>
      <c r="D522" s="118" t="s">
        <v>159</v>
      </c>
      <c r="E522" s="119" t="s">
        <v>1</v>
      </c>
      <c r="F522" s="120" t="s">
        <v>410</v>
      </c>
      <c r="H522" s="214">
        <v>14</v>
      </c>
      <c r="M522" s="117"/>
    </row>
    <row r="523" spans="2:13" s="12" customFormat="1" x14ac:dyDescent="0.2">
      <c r="B523" s="117"/>
      <c r="D523" s="118" t="s">
        <v>159</v>
      </c>
      <c r="E523" s="119" t="s">
        <v>1</v>
      </c>
      <c r="F523" s="120" t="s">
        <v>407</v>
      </c>
      <c r="H523" s="214">
        <v>12</v>
      </c>
      <c r="M523" s="117"/>
    </row>
    <row r="524" spans="2:13" s="12" customFormat="1" x14ac:dyDescent="0.2">
      <c r="B524" s="117"/>
      <c r="D524" s="118" t="s">
        <v>159</v>
      </c>
      <c r="E524" s="119" t="s">
        <v>1</v>
      </c>
      <c r="F524" s="120" t="s">
        <v>411</v>
      </c>
      <c r="H524" s="214">
        <v>9</v>
      </c>
      <c r="M524" s="117"/>
    </row>
    <row r="525" spans="2:13" s="14" customFormat="1" x14ac:dyDescent="0.2">
      <c r="B525" s="131"/>
      <c r="D525" s="118" t="s">
        <v>159</v>
      </c>
      <c r="E525" s="132" t="s">
        <v>1</v>
      </c>
      <c r="F525" s="133" t="s">
        <v>282</v>
      </c>
      <c r="H525" s="209" t="s">
        <v>1</v>
      </c>
      <c r="M525" s="131"/>
    </row>
    <row r="526" spans="2:13" s="12" customFormat="1" x14ac:dyDescent="0.2">
      <c r="B526" s="117"/>
      <c r="D526" s="118" t="s">
        <v>159</v>
      </c>
      <c r="E526" s="119" t="s">
        <v>1</v>
      </c>
      <c r="F526" s="120" t="s">
        <v>283</v>
      </c>
      <c r="H526" s="214">
        <v>79.3</v>
      </c>
      <c r="M526" s="117"/>
    </row>
    <row r="527" spans="2:13" s="14" customFormat="1" x14ac:dyDescent="0.2">
      <c r="B527" s="131"/>
      <c r="D527" s="118" t="s">
        <v>159</v>
      </c>
      <c r="E527" s="132" t="s">
        <v>1</v>
      </c>
      <c r="F527" s="133" t="s">
        <v>284</v>
      </c>
      <c r="H527" s="209" t="s">
        <v>1</v>
      </c>
      <c r="M527" s="131"/>
    </row>
    <row r="528" spans="2:13" s="12" customFormat="1" x14ac:dyDescent="0.2">
      <c r="B528" s="117"/>
      <c r="D528" s="118" t="s">
        <v>159</v>
      </c>
      <c r="E528" s="119" t="s">
        <v>1</v>
      </c>
      <c r="F528" s="120" t="s">
        <v>412</v>
      </c>
      <c r="H528" s="214">
        <v>67.2</v>
      </c>
      <c r="M528" s="117"/>
    </row>
    <row r="529" spans="2:13" s="14" customFormat="1" x14ac:dyDescent="0.2">
      <c r="B529" s="131"/>
      <c r="D529" s="118" t="s">
        <v>159</v>
      </c>
      <c r="E529" s="132" t="s">
        <v>1</v>
      </c>
      <c r="F529" s="133" t="s">
        <v>286</v>
      </c>
      <c r="H529" s="209" t="s">
        <v>1</v>
      </c>
      <c r="M529" s="131"/>
    </row>
    <row r="530" spans="2:13" s="12" customFormat="1" x14ac:dyDescent="0.2">
      <c r="B530" s="117"/>
      <c r="D530" s="118" t="s">
        <v>159</v>
      </c>
      <c r="E530" s="119" t="s">
        <v>1</v>
      </c>
      <c r="F530" s="120" t="s">
        <v>413</v>
      </c>
      <c r="H530" s="214">
        <v>29.4</v>
      </c>
      <c r="M530" s="117"/>
    </row>
    <row r="531" spans="2:13" s="12" customFormat="1" x14ac:dyDescent="0.2">
      <c r="B531" s="117"/>
      <c r="D531" s="118" t="s">
        <v>159</v>
      </c>
      <c r="E531" s="119" t="s">
        <v>1</v>
      </c>
      <c r="F531" s="120" t="s">
        <v>414</v>
      </c>
      <c r="H531" s="214">
        <v>71.8</v>
      </c>
      <c r="M531" s="117"/>
    </row>
    <row r="532" spans="2:13" s="14" customFormat="1" x14ac:dyDescent="0.2">
      <c r="B532" s="131"/>
      <c r="D532" s="118" t="s">
        <v>159</v>
      </c>
      <c r="E532" s="132" t="s">
        <v>1</v>
      </c>
      <c r="F532" s="133" t="s">
        <v>306</v>
      </c>
      <c r="H532" s="209" t="s">
        <v>1</v>
      </c>
      <c r="M532" s="131"/>
    </row>
    <row r="533" spans="2:13" s="12" customFormat="1" x14ac:dyDescent="0.2">
      <c r="B533" s="117"/>
      <c r="D533" s="118" t="s">
        <v>159</v>
      </c>
      <c r="E533" s="119" t="s">
        <v>1</v>
      </c>
      <c r="F533" s="120" t="s">
        <v>415</v>
      </c>
      <c r="H533" s="214">
        <v>30</v>
      </c>
      <c r="M533" s="117"/>
    </row>
    <row r="534" spans="2:13" s="13" customFormat="1" x14ac:dyDescent="0.2">
      <c r="B534" s="122"/>
      <c r="D534" s="118" t="s">
        <v>159</v>
      </c>
      <c r="E534" s="123" t="s">
        <v>1</v>
      </c>
      <c r="F534" s="124" t="s">
        <v>191</v>
      </c>
      <c r="H534" s="189">
        <v>1327.2</v>
      </c>
      <c r="M534" s="122"/>
    </row>
    <row r="535" spans="2:13" s="1" customFormat="1" ht="44.25" customHeight="1" x14ac:dyDescent="0.2">
      <c r="B535" s="108"/>
      <c r="C535" s="109" t="s">
        <v>416</v>
      </c>
      <c r="D535" s="109" t="s">
        <v>153</v>
      </c>
      <c r="E535" s="110" t="s">
        <v>417</v>
      </c>
      <c r="F535" s="178" t="s">
        <v>2261</v>
      </c>
      <c r="G535" s="112" t="s">
        <v>238</v>
      </c>
      <c r="H535" s="193">
        <v>160.5</v>
      </c>
      <c r="I535" s="193"/>
      <c r="J535" s="193"/>
      <c r="K535" s="139"/>
      <c r="L535" s="111" t="s">
        <v>1</v>
      </c>
      <c r="M535" s="30"/>
    </row>
    <row r="536" spans="2:13" s="1" customFormat="1" ht="44.25" customHeight="1" x14ac:dyDescent="0.2">
      <c r="B536" s="108"/>
      <c r="C536" s="109" t="s">
        <v>418</v>
      </c>
      <c r="D536" s="109" t="s">
        <v>153</v>
      </c>
      <c r="E536" s="110" t="s">
        <v>419</v>
      </c>
      <c r="F536" s="178" t="s">
        <v>2262</v>
      </c>
      <c r="G536" s="112" t="s">
        <v>238</v>
      </c>
      <c r="H536" s="193">
        <v>160.5</v>
      </c>
      <c r="I536" s="193"/>
      <c r="J536" s="193"/>
      <c r="K536" s="139"/>
      <c r="L536" s="111" t="s">
        <v>1</v>
      </c>
      <c r="M536" s="30"/>
    </row>
    <row r="537" spans="2:13" s="1" customFormat="1" ht="31.5" customHeight="1" x14ac:dyDescent="0.2">
      <c r="B537" s="108"/>
      <c r="C537" s="109" t="s">
        <v>420</v>
      </c>
      <c r="D537" s="109" t="s">
        <v>153</v>
      </c>
      <c r="E537" s="110" t="s">
        <v>421</v>
      </c>
      <c r="F537" s="111" t="s">
        <v>422</v>
      </c>
      <c r="G537" s="112" t="s">
        <v>156</v>
      </c>
      <c r="H537" s="193">
        <v>2.35</v>
      </c>
      <c r="I537" s="193"/>
      <c r="J537" s="193"/>
      <c r="K537" s="139"/>
      <c r="L537" s="111" t="s">
        <v>157</v>
      </c>
      <c r="M537" s="30"/>
    </row>
    <row r="538" spans="2:13" s="1" customFormat="1" ht="69.75" customHeight="1" x14ac:dyDescent="0.2">
      <c r="B538" s="108"/>
      <c r="C538" s="109" t="s">
        <v>423</v>
      </c>
      <c r="D538" s="109" t="s">
        <v>153</v>
      </c>
      <c r="E538" s="110" t="s">
        <v>424</v>
      </c>
      <c r="F538" s="178" t="s">
        <v>2021</v>
      </c>
      <c r="G538" s="179" t="s">
        <v>184</v>
      </c>
      <c r="H538" s="182">
        <v>641.77</v>
      </c>
      <c r="I538" s="193"/>
      <c r="J538" s="193"/>
      <c r="K538" s="139"/>
      <c r="L538" s="111" t="s">
        <v>1</v>
      </c>
      <c r="M538" s="30"/>
    </row>
    <row r="539" spans="2:13" s="12" customFormat="1" x14ac:dyDescent="0.2">
      <c r="B539" s="117"/>
      <c r="D539" s="118" t="s">
        <v>159</v>
      </c>
      <c r="E539" s="119" t="s">
        <v>1</v>
      </c>
      <c r="F539" s="120" t="s">
        <v>426</v>
      </c>
      <c r="H539" s="214">
        <v>15.12</v>
      </c>
      <c r="M539" s="117"/>
    </row>
    <row r="540" spans="2:13" s="12" customFormat="1" x14ac:dyDescent="0.2">
      <c r="B540" s="117"/>
      <c r="D540" s="118" t="s">
        <v>159</v>
      </c>
      <c r="E540" s="119" t="s">
        <v>1</v>
      </c>
      <c r="F540" s="120" t="s">
        <v>427</v>
      </c>
      <c r="H540" s="214">
        <v>41.04</v>
      </c>
      <c r="M540" s="117"/>
    </row>
    <row r="541" spans="2:13" s="12" customFormat="1" x14ac:dyDescent="0.2">
      <c r="B541" s="117"/>
      <c r="D541" s="118" t="s">
        <v>159</v>
      </c>
      <c r="E541" s="119" t="s">
        <v>1</v>
      </c>
      <c r="F541" s="120" t="s">
        <v>428</v>
      </c>
      <c r="H541" s="214">
        <v>4.32</v>
      </c>
      <c r="M541" s="117"/>
    </row>
    <row r="542" spans="2:13" s="12" customFormat="1" x14ac:dyDescent="0.2">
      <c r="B542" s="117"/>
      <c r="D542" s="118" t="s">
        <v>159</v>
      </c>
      <c r="E542" s="119" t="s">
        <v>1</v>
      </c>
      <c r="F542" s="120" t="s">
        <v>429</v>
      </c>
      <c r="H542" s="214">
        <v>12.96</v>
      </c>
      <c r="M542" s="117"/>
    </row>
    <row r="543" spans="2:13" s="12" customFormat="1" x14ac:dyDescent="0.2">
      <c r="B543" s="117"/>
      <c r="D543" s="118" t="s">
        <v>159</v>
      </c>
      <c r="E543" s="119" t="s">
        <v>1</v>
      </c>
      <c r="F543" s="120" t="s">
        <v>430</v>
      </c>
      <c r="H543" s="214">
        <v>21.96</v>
      </c>
      <c r="M543" s="117"/>
    </row>
    <row r="544" spans="2:13" s="12" customFormat="1" x14ac:dyDescent="0.2">
      <c r="B544" s="117"/>
      <c r="D544" s="118" t="s">
        <v>159</v>
      </c>
      <c r="E544" s="119" t="s">
        <v>1</v>
      </c>
      <c r="F544" s="120" t="s">
        <v>431</v>
      </c>
      <c r="H544" s="214">
        <v>4.32</v>
      </c>
      <c r="M544" s="117"/>
    </row>
    <row r="545" spans="2:13" s="12" customFormat="1" x14ac:dyDescent="0.2">
      <c r="B545" s="117"/>
      <c r="D545" s="118" t="s">
        <v>159</v>
      </c>
      <c r="E545" s="119" t="s">
        <v>1</v>
      </c>
      <c r="F545" s="120" t="s">
        <v>432</v>
      </c>
      <c r="H545" s="214">
        <v>4.5</v>
      </c>
      <c r="M545" s="117"/>
    </row>
    <row r="546" spans="2:13" s="12" customFormat="1" x14ac:dyDescent="0.2">
      <c r="B546" s="117"/>
      <c r="D546" s="118" t="s">
        <v>159</v>
      </c>
      <c r="E546" s="119" t="s">
        <v>1</v>
      </c>
      <c r="F546" s="120" t="s">
        <v>433</v>
      </c>
      <c r="H546" s="214">
        <v>0.9</v>
      </c>
      <c r="M546" s="117"/>
    </row>
    <row r="547" spans="2:13" s="12" customFormat="1" x14ac:dyDescent="0.2">
      <c r="B547" s="117"/>
      <c r="D547" s="118" t="s">
        <v>159</v>
      </c>
      <c r="E547" s="119" t="s">
        <v>1</v>
      </c>
      <c r="F547" s="120" t="s">
        <v>434</v>
      </c>
      <c r="H547" s="214">
        <v>18</v>
      </c>
      <c r="M547" s="117"/>
    </row>
    <row r="548" spans="2:13" s="12" customFormat="1" x14ac:dyDescent="0.2">
      <c r="B548" s="117"/>
      <c r="D548" s="118" t="s">
        <v>159</v>
      </c>
      <c r="E548" s="119" t="s">
        <v>1</v>
      </c>
      <c r="F548" s="120" t="s">
        <v>435</v>
      </c>
      <c r="H548" s="214">
        <v>2.2000000000000002</v>
      </c>
      <c r="M548" s="117"/>
    </row>
    <row r="549" spans="2:13" s="12" customFormat="1" x14ac:dyDescent="0.2">
      <c r="B549" s="117"/>
      <c r="D549" s="118" t="s">
        <v>159</v>
      </c>
      <c r="E549" s="119" t="s">
        <v>1</v>
      </c>
      <c r="F549" s="120" t="s">
        <v>436</v>
      </c>
      <c r="H549" s="214">
        <v>380.16</v>
      </c>
      <c r="M549" s="117"/>
    </row>
    <row r="550" spans="2:13" s="12" customFormat="1" x14ac:dyDescent="0.2">
      <c r="B550" s="117"/>
      <c r="D550" s="118" t="s">
        <v>159</v>
      </c>
      <c r="E550" s="119" t="s">
        <v>1</v>
      </c>
      <c r="F550" s="120" t="s">
        <v>437</v>
      </c>
      <c r="H550" s="214">
        <v>21.6</v>
      </c>
      <c r="M550" s="117"/>
    </row>
    <row r="551" spans="2:13" s="12" customFormat="1" x14ac:dyDescent="0.2">
      <c r="B551" s="117"/>
      <c r="D551" s="118" t="s">
        <v>159</v>
      </c>
      <c r="E551" s="119" t="s">
        <v>1</v>
      </c>
      <c r="F551" s="120" t="s">
        <v>438</v>
      </c>
      <c r="H551" s="214">
        <v>8.4</v>
      </c>
      <c r="M551" s="117"/>
    </row>
    <row r="552" spans="2:13" s="12" customFormat="1" x14ac:dyDescent="0.2">
      <c r="B552" s="117"/>
      <c r="D552" s="118" t="s">
        <v>159</v>
      </c>
      <c r="E552" s="119" t="s">
        <v>1</v>
      </c>
      <c r="F552" s="120" t="s">
        <v>439</v>
      </c>
      <c r="H552" s="214">
        <v>4.05</v>
      </c>
      <c r="M552" s="117"/>
    </row>
    <row r="553" spans="2:13" s="210" customFormat="1" ht="21" customHeight="1" x14ac:dyDescent="0.2">
      <c r="B553" s="202"/>
      <c r="D553" s="276" t="s">
        <v>159</v>
      </c>
      <c r="E553" s="277"/>
      <c r="F553" s="275" t="s">
        <v>2022</v>
      </c>
      <c r="G553" s="183"/>
      <c r="H553" s="230">
        <v>73.44</v>
      </c>
      <c r="M553" s="202"/>
    </row>
    <row r="554" spans="2:13" s="210" customFormat="1" ht="11.25" customHeight="1" x14ac:dyDescent="0.2">
      <c r="B554" s="202"/>
      <c r="D554" s="276" t="s">
        <v>159</v>
      </c>
      <c r="E554" s="277"/>
      <c r="F554" s="275" t="s">
        <v>2023</v>
      </c>
      <c r="G554" s="183"/>
      <c r="H554" s="230">
        <v>15.84</v>
      </c>
      <c r="M554" s="202"/>
    </row>
    <row r="555" spans="2:13" s="210" customFormat="1" ht="11.25" customHeight="1" x14ac:dyDescent="0.2">
      <c r="B555" s="202"/>
      <c r="D555" s="276" t="s">
        <v>159</v>
      </c>
      <c r="E555" s="277"/>
      <c r="F555" s="275" t="s">
        <v>2024</v>
      </c>
      <c r="G555" s="183"/>
      <c r="H555" s="230">
        <v>6.48</v>
      </c>
      <c r="M555" s="202"/>
    </row>
    <row r="556" spans="2:13" s="210" customFormat="1" ht="11.25" customHeight="1" x14ac:dyDescent="0.2">
      <c r="B556" s="202"/>
      <c r="D556" s="276" t="s">
        <v>159</v>
      </c>
      <c r="E556" s="277"/>
      <c r="F556" s="275" t="s">
        <v>2025</v>
      </c>
      <c r="G556" s="183"/>
      <c r="H556" s="230">
        <v>3.24</v>
      </c>
      <c r="M556" s="202"/>
    </row>
    <row r="557" spans="2:13" s="210" customFormat="1" ht="11.25" customHeight="1" x14ac:dyDescent="0.2">
      <c r="B557" s="202"/>
      <c r="D557" s="276" t="s">
        <v>159</v>
      </c>
      <c r="E557" s="277"/>
      <c r="F557" s="275" t="s">
        <v>2088</v>
      </c>
      <c r="G557" s="183"/>
      <c r="H557" s="230">
        <v>3.24</v>
      </c>
      <c r="M557" s="202"/>
    </row>
    <row r="558" spans="2:13" s="13" customFormat="1" x14ac:dyDescent="0.2">
      <c r="B558" s="122"/>
      <c r="D558" s="276" t="s">
        <v>159</v>
      </c>
      <c r="E558" s="278" t="s">
        <v>1</v>
      </c>
      <c r="F558" s="250" t="s">
        <v>191</v>
      </c>
      <c r="G558" s="251"/>
      <c r="H558" s="231">
        <v>641.77</v>
      </c>
      <c r="I558" s="189"/>
      <c r="M558" s="122"/>
    </row>
    <row r="559" spans="2:13" s="1" customFormat="1" ht="16.5" customHeight="1" x14ac:dyDescent="0.2">
      <c r="B559" s="108"/>
      <c r="C559" s="109" t="s">
        <v>440</v>
      </c>
      <c r="D559" s="109" t="s">
        <v>153</v>
      </c>
      <c r="E559" s="110" t="s">
        <v>441</v>
      </c>
      <c r="F559" s="111" t="s">
        <v>442</v>
      </c>
      <c r="G559" s="112" t="s">
        <v>184</v>
      </c>
      <c r="H559" s="193">
        <v>25.56</v>
      </c>
      <c r="I559" s="139"/>
      <c r="J559" s="139"/>
      <c r="K559" s="139"/>
      <c r="L559" s="111" t="s">
        <v>1</v>
      </c>
      <c r="M559" s="30"/>
    </row>
    <row r="560" spans="2:13" s="12" customFormat="1" x14ac:dyDescent="0.2">
      <c r="B560" s="117"/>
      <c r="D560" s="118" t="s">
        <v>159</v>
      </c>
      <c r="E560" s="119" t="s">
        <v>1</v>
      </c>
      <c r="F560" s="120" t="s">
        <v>443</v>
      </c>
      <c r="H560" s="214">
        <v>5.76</v>
      </c>
      <c r="M560" s="117"/>
    </row>
    <row r="561" spans="2:13" s="12" customFormat="1" x14ac:dyDescent="0.2">
      <c r="B561" s="117"/>
      <c r="D561" s="118" t="s">
        <v>159</v>
      </c>
      <c r="E561" s="119" t="s">
        <v>1</v>
      </c>
      <c r="F561" s="120" t="s">
        <v>444</v>
      </c>
      <c r="H561" s="214">
        <v>4.8</v>
      </c>
      <c r="M561" s="117"/>
    </row>
    <row r="562" spans="2:13" s="12" customFormat="1" x14ac:dyDescent="0.2">
      <c r="B562" s="117"/>
      <c r="D562" s="118" t="s">
        <v>159</v>
      </c>
      <c r="E562" s="119" t="s">
        <v>1</v>
      </c>
      <c r="F562" s="120" t="s">
        <v>445</v>
      </c>
      <c r="H562" s="214">
        <v>6</v>
      </c>
      <c r="M562" s="117"/>
    </row>
    <row r="563" spans="2:13" s="12" customFormat="1" x14ac:dyDescent="0.2">
      <c r="B563" s="117"/>
      <c r="D563" s="118" t="s">
        <v>159</v>
      </c>
      <c r="E563" s="119" t="s">
        <v>1</v>
      </c>
      <c r="F563" s="120" t="s">
        <v>446</v>
      </c>
      <c r="H563" s="214">
        <v>3.6</v>
      </c>
      <c r="M563" s="117"/>
    </row>
    <row r="564" spans="2:13" s="12" customFormat="1" x14ac:dyDescent="0.2">
      <c r="B564" s="117"/>
      <c r="D564" s="118" t="s">
        <v>159</v>
      </c>
      <c r="E564" s="119" t="s">
        <v>1</v>
      </c>
      <c r="F564" s="120" t="s">
        <v>447</v>
      </c>
      <c r="H564" s="214">
        <v>5.4</v>
      </c>
      <c r="M564" s="117"/>
    </row>
    <row r="565" spans="2:13" s="13" customFormat="1" x14ac:dyDescent="0.2">
      <c r="B565" s="122"/>
      <c r="D565" s="118" t="s">
        <v>159</v>
      </c>
      <c r="E565" s="123" t="s">
        <v>1</v>
      </c>
      <c r="F565" s="124" t="s">
        <v>191</v>
      </c>
      <c r="H565" s="189">
        <v>25.56</v>
      </c>
      <c r="M565" s="122"/>
    </row>
    <row r="566" spans="2:13" s="1" customFormat="1" ht="35.25" customHeight="1" x14ac:dyDescent="0.2">
      <c r="B566" s="108"/>
      <c r="C566" s="109" t="s">
        <v>448</v>
      </c>
      <c r="D566" s="109" t="s">
        <v>153</v>
      </c>
      <c r="E566" s="110" t="s">
        <v>449</v>
      </c>
      <c r="F566" s="178" t="s">
        <v>2015</v>
      </c>
      <c r="G566" s="112" t="s">
        <v>184</v>
      </c>
      <c r="H566" s="193">
        <v>379.6</v>
      </c>
      <c r="I566" s="139"/>
      <c r="J566" s="139"/>
      <c r="K566" s="139"/>
      <c r="L566" s="111" t="s">
        <v>157</v>
      </c>
      <c r="M566" s="30"/>
    </row>
    <row r="567" spans="2:13" s="12" customFormat="1" x14ac:dyDescent="0.2">
      <c r="B567" s="117"/>
      <c r="D567" s="118" t="s">
        <v>159</v>
      </c>
      <c r="E567" s="119" t="s">
        <v>1</v>
      </c>
      <c r="F567" s="120" t="s">
        <v>451</v>
      </c>
      <c r="H567" s="214">
        <v>379.6</v>
      </c>
      <c r="M567" s="117"/>
    </row>
    <row r="568" spans="2:13" s="1" customFormat="1" ht="28.5" customHeight="1" x14ac:dyDescent="0.2">
      <c r="B568" s="108"/>
      <c r="C568" s="109" t="s">
        <v>452</v>
      </c>
      <c r="D568" s="109" t="s">
        <v>153</v>
      </c>
      <c r="E568" s="110" t="s">
        <v>453</v>
      </c>
      <c r="F568" s="111" t="s">
        <v>454</v>
      </c>
      <c r="G568" s="112" t="s">
        <v>172</v>
      </c>
      <c r="H568" s="182">
        <v>88.21</v>
      </c>
      <c r="I568" s="139"/>
      <c r="J568" s="139"/>
      <c r="K568" s="139"/>
      <c r="L568" s="111" t="s">
        <v>157</v>
      </c>
      <c r="M568" s="30"/>
    </row>
    <row r="569" spans="2:13" s="234" customFormat="1" ht="21" customHeight="1" x14ac:dyDescent="0.2">
      <c r="B569" s="108"/>
      <c r="C569" s="236"/>
      <c r="D569" s="237" t="s">
        <v>159</v>
      </c>
      <c r="E569" s="238"/>
      <c r="F569" s="239">
        <v>86.27</v>
      </c>
      <c r="G569" s="240"/>
      <c r="H569" s="241">
        <v>86.27</v>
      </c>
      <c r="I569" s="241"/>
      <c r="J569" s="241"/>
      <c r="K569" s="241"/>
      <c r="L569" s="235"/>
      <c r="M569" s="30"/>
    </row>
    <row r="570" spans="2:13" s="234" customFormat="1" ht="19.5" customHeight="1" x14ac:dyDescent="0.2">
      <c r="B570" s="108"/>
      <c r="C570" s="244"/>
      <c r="D570" s="284" t="s">
        <v>159</v>
      </c>
      <c r="E570" s="249"/>
      <c r="F570" s="285" t="s">
        <v>2029</v>
      </c>
      <c r="G570" s="245"/>
      <c r="H570" s="286">
        <v>1.94</v>
      </c>
      <c r="I570" s="246"/>
      <c r="J570" s="246"/>
      <c r="K570" s="246"/>
      <c r="L570" s="235"/>
      <c r="M570" s="30"/>
    </row>
    <row r="571" spans="2:13" s="234" customFormat="1" ht="19.5" customHeight="1" x14ac:dyDescent="0.2">
      <c r="B571" s="108"/>
      <c r="C571" s="242"/>
      <c r="D571" s="287" t="s">
        <v>159</v>
      </c>
      <c r="E571" s="247" t="s">
        <v>1</v>
      </c>
      <c r="F571" s="288" t="s">
        <v>191</v>
      </c>
      <c r="G571" s="248"/>
      <c r="H571" s="289">
        <v>88.21</v>
      </c>
      <c r="I571" s="243"/>
      <c r="J571" s="243"/>
      <c r="K571" s="243"/>
      <c r="L571" s="235"/>
      <c r="M571" s="30"/>
    </row>
    <row r="572" spans="2:13" s="1" customFormat="1" ht="16.5" customHeight="1" x14ac:dyDescent="0.2">
      <c r="B572" s="108"/>
      <c r="C572" s="109" t="s">
        <v>455</v>
      </c>
      <c r="D572" s="134" t="s">
        <v>153</v>
      </c>
      <c r="E572" s="135" t="s">
        <v>456</v>
      </c>
      <c r="F572" s="178" t="s">
        <v>457</v>
      </c>
      <c r="G572" s="179" t="s">
        <v>172</v>
      </c>
      <c r="H572" s="182">
        <v>88.21</v>
      </c>
      <c r="I572" s="139"/>
      <c r="J572" s="139"/>
      <c r="K572" s="139"/>
      <c r="L572" s="111" t="s">
        <v>1</v>
      </c>
      <c r="M572" s="30"/>
    </row>
    <row r="573" spans="2:13" s="1" customFormat="1" ht="29.25" customHeight="1" x14ac:dyDescent="0.2">
      <c r="B573" s="108"/>
      <c r="C573" s="109" t="s">
        <v>458</v>
      </c>
      <c r="D573" s="134" t="s">
        <v>153</v>
      </c>
      <c r="E573" s="135" t="s">
        <v>459</v>
      </c>
      <c r="F573" s="178" t="s">
        <v>460</v>
      </c>
      <c r="G573" s="179" t="s">
        <v>172</v>
      </c>
      <c r="H573" s="182">
        <v>2646.3</v>
      </c>
      <c r="I573" s="139"/>
      <c r="J573" s="139"/>
      <c r="K573" s="139"/>
      <c r="L573" s="111" t="s">
        <v>1</v>
      </c>
      <c r="M573" s="30"/>
    </row>
    <row r="574" spans="2:13" s="12" customFormat="1" x14ac:dyDescent="0.2">
      <c r="B574" s="117"/>
      <c r="D574" s="276" t="s">
        <v>159</v>
      </c>
      <c r="E574" s="183"/>
      <c r="F574" s="275" t="s">
        <v>2167</v>
      </c>
      <c r="G574" s="183"/>
      <c r="H574" s="230">
        <v>2646.3</v>
      </c>
      <c r="I574" s="140"/>
      <c r="J574" s="140"/>
      <c r="K574" s="140"/>
      <c r="M574" s="117"/>
    </row>
    <row r="575" spans="2:13" s="1" customFormat="1" ht="24" customHeight="1" x14ac:dyDescent="0.2">
      <c r="B575" s="108"/>
      <c r="C575" s="109" t="s">
        <v>461</v>
      </c>
      <c r="D575" s="134" t="s">
        <v>153</v>
      </c>
      <c r="E575" s="135" t="s">
        <v>462</v>
      </c>
      <c r="F575" s="178" t="s">
        <v>463</v>
      </c>
      <c r="G575" s="179" t="s">
        <v>172</v>
      </c>
      <c r="H575" s="182">
        <v>88.21</v>
      </c>
      <c r="I575" s="139"/>
      <c r="J575" s="139"/>
      <c r="K575" s="139"/>
      <c r="L575" s="111" t="s">
        <v>1</v>
      </c>
      <c r="M575" s="30"/>
    </row>
    <row r="576" spans="2:13" s="1" customFormat="1" ht="26.25" customHeight="1" x14ac:dyDescent="0.2">
      <c r="B576" s="108"/>
      <c r="C576" s="109" t="s">
        <v>464</v>
      </c>
      <c r="D576" s="134" t="s">
        <v>153</v>
      </c>
      <c r="E576" s="135" t="s">
        <v>465</v>
      </c>
      <c r="F576" s="170" t="s">
        <v>1791</v>
      </c>
      <c r="G576" s="179" t="s">
        <v>172</v>
      </c>
      <c r="H576" s="182">
        <v>88.21</v>
      </c>
      <c r="I576" s="139"/>
      <c r="J576" s="139"/>
      <c r="K576" s="139"/>
      <c r="L576" s="111" t="s">
        <v>1</v>
      </c>
      <c r="M576" s="30"/>
    </row>
    <row r="577" spans="2:13" s="1" customFormat="1" ht="20.25" customHeight="1" x14ac:dyDescent="0.2">
      <c r="B577" s="108"/>
      <c r="C577" s="109" t="s">
        <v>466</v>
      </c>
      <c r="D577" s="109" t="s">
        <v>153</v>
      </c>
      <c r="E577" s="110" t="s">
        <v>467</v>
      </c>
      <c r="F577" s="111" t="s">
        <v>468</v>
      </c>
      <c r="G577" s="112" t="s">
        <v>469</v>
      </c>
      <c r="H577" s="193">
        <v>6</v>
      </c>
      <c r="I577" s="139"/>
      <c r="J577" s="139"/>
      <c r="K577" s="139"/>
      <c r="L577" s="111" t="s">
        <v>157</v>
      </c>
      <c r="M577" s="30"/>
    </row>
    <row r="578" spans="2:13" s="1" customFormat="1" ht="42" customHeight="1" x14ac:dyDescent="0.2">
      <c r="B578" s="108"/>
      <c r="C578" s="109" t="s">
        <v>470</v>
      </c>
      <c r="D578" s="109" t="s">
        <v>153</v>
      </c>
      <c r="E578" s="110" t="s">
        <v>471</v>
      </c>
      <c r="F578" s="170" t="s">
        <v>1792</v>
      </c>
      <c r="G578" s="112" t="s">
        <v>156</v>
      </c>
      <c r="H578" s="193">
        <v>2.35</v>
      </c>
      <c r="I578" s="139"/>
      <c r="J578" s="139"/>
      <c r="K578" s="139"/>
      <c r="L578" s="111" t="s">
        <v>1</v>
      </c>
      <c r="M578" s="30"/>
    </row>
    <row r="579" spans="2:13" s="11" customFormat="1" ht="22.9" customHeight="1" x14ac:dyDescent="0.2">
      <c r="B579" s="101"/>
      <c r="D579" s="102" t="s">
        <v>57</v>
      </c>
      <c r="E579" s="106" t="s">
        <v>472</v>
      </c>
      <c r="F579" s="106" t="s">
        <v>473</v>
      </c>
      <c r="K579" s="141"/>
      <c r="M579" s="101"/>
    </row>
    <row r="580" spans="2:13" s="1" customFormat="1" ht="28.5" customHeight="1" x14ac:dyDescent="0.2">
      <c r="B580" s="108"/>
      <c r="C580" s="109" t="s">
        <v>474</v>
      </c>
      <c r="D580" s="109" t="s">
        <v>153</v>
      </c>
      <c r="E580" s="110" t="s">
        <v>475</v>
      </c>
      <c r="F580" s="111" t="s">
        <v>476</v>
      </c>
      <c r="G580" s="112" t="s">
        <v>172</v>
      </c>
      <c r="H580" s="182">
        <v>870.7</v>
      </c>
      <c r="I580" s="139"/>
      <c r="J580" s="139"/>
      <c r="K580" s="139"/>
      <c r="L580" s="111" t="s">
        <v>157</v>
      </c>
      <c r="M580" s="30"/>
    </row>
    <row r="581" spans="2:13" s="11" customFormat="1" ht="25.9" customHeight="1" x14ac:dyDescent="0.2">
      <c r="B581" s="101"/>
      <c r="D581" s="102" t="s">
        <v>57</v>
      </c>
      <c r="E581" s="103" t="s">
        <v>477</v>
      </c>
      <c r="F581" s="103" t="s">
        <v>478</v>
      </c>
      <c r="K581" s="143"/>
      <c r="M581" s="101"/>
    </row>
    <row r="582" spans="2:13" s="11" customFormat="1" ht="22.9" customHeight="1" x14ac:dyDescent="0.2">
      <c r="B582" s="101"/>
      <c r="D582" s="102" t="s">
        <v>57</v>
      </c>
      <c r="E582" s="106" t="s">
        <v>479</v>
      </c>
      <c r="F582" s="106" t="s">
        <v>480</v>
      </c>
      <c r="K582" s="141"/>
      <c r="M582" s="101"/>
    </row>
    <row r="583" spans="2:13" s="1" customFormat="1" ht="21" customHeight="1" x14ac:dyDescent="0.2">
      <c r="B583" s="108"/>
      <c r="C583" s="109" t="s">
        <v>481</v>
      </c>
      <c r="D583" s="109" t="s">
        <v>153</v>
      </c>
      <c r="E583" s="110" t="s">
        <v>482</v>
      </c>
      <c r="F583" s="170" t="s">
        <v>1985</v>
      </c>
      <c r="G583" s="112" t="s">
        <v>184</v>
      </c>
      <c r="H583" s="193">
        <v>218.04</v>
      </c>
      <c r="I583" s="139"/>
      <c r="J583" s="139"/>
      <c r="K583" s="139"/>
      <c r="L583" s="111" t="s">
        <v>1</v>
      </c>
      <c r="M583" s="30"/>
    </row>
    <row r="584" spans="2:13" s="12" customFormat="1" x14ac:dyDescent="0.2">
      <c r="B584" s="117"/>
      <c r="D584" s="118" t="s">
        <v>159</v>
      </c>
      <c r="E584" s="119" t="s">
        <v>1</v>
      </c>
      <c r="F584" s="120" t="s">
        <v>274</v>
      </c>
      <c r="H584" s="214">
        <v>10.63</v>
      </c>
      <c r="M584" s="117"/>
    </row>
    <row r="585" spans="2:13" s="12" customFormat="1" x14ac:dyDescent="0.2">
      <c r="B585" s="117"/>
      <c r="D585" s="118" t="s">
        <v>159</v>
      </c>
      <c r="E585" s="119" t="s">
        <v>1</v>
      </c>
      <c r="F585" s="120" t="s">
        <v>275</v>
      </c>
      <c r="H585" s="214">
        <v>47.7</v>
      </c>
      <c r="M585" s="117"/>
    </row>
    <row r="586" spans="2:13" s="12" customFormat="1" x14ac:dyDescent="0.2">
      <c r="B586" s="117"/>
      <c r="D586" s="118" t="s">
        <v>159</v>
      </c>
      <c r="E586" s="119" t="s">
        <v>1</v>
      </c>
      <c r="F586" s="120" t="s">
        <v>276</v>
      </c>
      <c r="H586" s="121">
        <v>11.64</v>
      </c>
      <c r="M586" s="117"/>
    </row>
    <row r="587" spans="2:13" s="12" customFormat="1" x14ac:dyDescent="0.2">
      <c r="B587" s="117"/>
      <c r="D587" s="118" t="s">
        <v>159</v>
      </c>
      <c r="E587" s="119" t="s">
        <v>1</v>
      </c>
      <c r="F587" s="120" t="s">
        <v>277</v>
      </c>
      <c r="H587" s="214">
        <v>66.900000000000006</v>
      </c>
      <c r="M587" s="117"/>
    </row>
    <row r="588" spans="2:13" s="12" customFormat="1" x14ac:dyDescent="0.2">
      <c r="B588" s="117"/>
      <c r="D588" s="118" t="s">
        <v>159</v>
      </c>
      <c r="E588" s="119" t="s">
        <v>1</v>
      </c>
      <c r="F588" s="120" t="s">
        <v>278</v>
      </c>
      <c r="H588" s="214">
        <v>7.41</v>
      </c>
      <c r="M588" s="117"/>
    </row>
    <row r="589" spans="2:13" s="12" customFormat="1" x14ac:dyDescent="0.2">
      <c r="B589" s="117"/>
      <c r="D589" s="118" t="s">
        <v>159</v>
      </c>
      <c r="E589" s="119" t="s">
        <v>1</v>
      </c>
      <c r="F589" s="120" t="s">
        <v>279</v>
      </c>
      <c r="H589" s="214">
        <v>42</v>
      </c>
      <c r="M589" s="117"/>
    </row>
    <row r="590" spans="2:13" s="12" customFormat="1" x14ac:dyDescent="0.2">
      <c r="B590" s="117"/>
      <c r="D590" s="118" t="s">
        <v>159</v>
      </c>
      <c r="E590" s="119" t="s">
        <v>1</v>
      </c>
      <c r="F590" s="120" t="s">
        <v>280</v>
      </c>
      <c r="H590" s="214">
        <v>4.76</v>
      </c>
      <c r="M590" s="117"/>
    </row>
    <row r="591" spans="2:13" s="12" customFormat="1" x14ac:dyDescent="0.2">
      <c r="B591" s="117"/>
      <c r="D591" s="118" t="s">
        <v>159</v>
      </c>
      <c r="E591" s="119" t="s">
        <v>1</v>
      </c>
      <c r="F591" s="120" t="s">
        <v>281</v>
      </c>
      <c r="H591" s="214">
        <v>27</v>
      </c>
      <c r="M591" s="117"/>
    </row>
    <row r="592" spans="2:13" s="13" customFormat="1" x14ac:dyDescent="0.2">
      <c r="B592" s="122"/>
      <c r="D592" s="118" t="s">
        <v>159</v>
      </c>
      <c r="E592" s="123" t="s">
        <v>1</v>
      </c>
      <c r="F592" s="124" t="s">
        <v>191</v>
      </c>
      <c r="H592" s="189">
        <v>218.04</v>
      </c>
      <c r="M592" s="122"/>
    </row>
    <row r="593" spans="2:13" s="1" customFormat="1" ht="27.75" customHeight="1" x14ac:dyDescent="0.2">
      <c r="B593" s="108"/>
      <c r="C593" s="279" t="s">
        <v>483</v>
      </c>
      <c r="D593" s="279" t="s">
        <v>221</v>
      </c>
      <c r="E593" s="280" t="s">
        <v>484</v>
      </c>
      <c r="F593" s="281" t="s">
        <v>2263</v>
      </c>
      <c r="G593" s="282" t="s">
        <v>485</v>
      </c>
      <c r="H593" s="283">
        <v>981.14</v>
      </c>
      <c r="I593" s="283"/>
      <c r="J593" s="290"/>
      <c r="K593" s="283"/>
      <c r="L593" s="128" t="s">
        <v>1</v>
      </c>
      <c r="M593" s="130"/>
    </row>
    <row r="594" spans="2:13" s="12" customFormat="1" x14ac:dyDescent="0.2">
      <c r="B594" s="117"/>
      <c r="C594" s="253"/>
      <c r="D594" s="291" t="s">
        <v>159</v>
      </c>
      <c r="E594" s="292" t="s">
        <v>1</v>
      </c>
      <c r="F594" s="293" t="s">
        <v>486</v>
      </c>
      <c r="G594" s="253"/>
      <c r="H594" s="294">
        <v>981.14</v>
      </c>
      <c r="I594" s="294"/>
      <c r="J594" s="294"/>
      <c r="K594" s="294"/>
      <c r="M594" s="117"/>
    </row>
    <row r="595" spans="2:13" s="1" customFormat="1" ht="27.75" customHeight="1" x14ac:dyDescent="0.2">
      <c r="B595" s="108"/>
      <c r="C595" s="279" t="s">
        <v>487</v>
      </c>
      <c r="D595" s="279" t="s">
        <v>221</v>
      </c>
      <c r="E595" s="280" t="s">
        <v>488</v>
      </c>
      <c r="F595" s="281" t="s">
        <v>2264</v>
      </c>
      <c r="G595" s="282" t="s">
        <v>238</v>
      </c>
      <c r="H595" s="283">
        <v>109.2</v>
      </c>
      <c r="I595" s="283"/>
      <c r="J595" s="290"/>
      <c r="K595" s="283"/>
      <c r="L595" s="128" t="s">
        <v>1</v>
      </c>
      <c r="M595" s="130"/>
    </row>
    <row r="596" spans="2:13" s="12" customFormat="1" x14ac:dyDescent="0.2">
      <c r="B596" s="117"/>
      <c r="D596" s="118" t="s">
        <v>159</v>
      </c>
      <c r="E596" s="119" t="s">
        <v>1</v>
      </c>
      <c r="F596" s="120" t="s">
        <v>407</v>
      </c>
      <c r="H596" s="214">
        <v>12</v>
      </c>
      <c r="M596" s="117"/>
    </row>
    <row r="597" spans="2:13" s="12" customFormat="1" x14ac:dyDescent="0.2">
      <c r="B597" s="117"/>
      <c r="D597" s="118" t="s">
        <v>159</v>
      </c>
      <c r="E597" s="119" t="s">
        <v>1</v>
      </c>
      <c r="F597" s="120" t="s">
        <v>408</v>
      </c>
      <c r="H597" s="214">
        <v>15.9</v>
      </c>
      <c r="M597" s="117"/>
    </row>
    <row r="598" spans="2:13" s="12" customFormat="1" x14ac:dyDescent="0.2">
      <c r="B598" s="117"/>
      <c r="D598" s="118" t="s">
        <v>159</v>
      </c>
      <c r="E598" s="119" t="s">
        <v>1</v>
      </c>
      <c r="F598" s="120" t="s">
        <v>407</v>
      </c>
      <c r="H598" s="214">
        <v>12</v>
      </c>
      <c r="M598" s="117"/>
    </row>
    <row r="599" spans="2:13" s="12" customFormat="1" x14ac:dyDescent="0.2">
      <c r="B599" s="117"/>
      <c r="D599" s="118" t="s">
        <v>159</v>
      </c>
      <c r="E599" s="119" t="s">
        <v>1</v>
      </c>
      <c r="F599" s="120" t="s">
        <v>409</v>
      </c>
      <c r="H599" s="214">
        <v>22.3</v>
      </c>
      <c r="M599" s="117"/>
    </row>
    <row r="600" spans="2:13" s="12" customFormat="1" x14ac:dyDescent="0.2">
      <c r="B600" s="117"/>
      <c r="D600" s="118" t="s">
        <v>159</v>
      </c>
      <c r="E600" s="119" t="s">
        <v>1</v>
      </c>
      <c r="F600" s="120" t="s">
        <v>407</v>
      </c>
      <c r="H600" s="214">
        <v>12</v>
      </c>
      <c r="M600" s="117"/>
    </row>
    <row r="601" spans="2:13" s="12" customFormat="1" x14ac:dyDescent="0.2">
      <c r="B601" s="117"/>
      <c r="D601" s="118" t="s">
        <v>159</v>
      </c>
      <c r="E601" s="119" t="s">
        <v>1</v>
      </c>
      <c r="F601" s="120" t="s">
        <v>410</v>
      </c>
      <c r="H601" s="214">
        <v>14</v>
      </c>
      <c r="M601" s="117"/>
    </row>
    <row r="602" spans="2:13" s="12" customFormat="1" x14ac:dyDescent="0.2">
      <c r="B602" s="117"/>
      <c r="D602" s="118" t="s">
        <v>159</v>
      </c>
      <c r="E602" s="119" t="s">
        <v>1</v>
      </c>
      <c r="F602" s="120" t="s">
        <v>407</v>
      </c>
      <c r="H602" s="214">
        <v>12</v>
      </c>
      <c r="M602" s="117"/>
    </row>
    <row r="603" spans="2:13" s="12" customFormat="1" x14ac:dyDescent="0.2">
      <c r="B603" s="117"/>
      <c r="D603" s="118" t="s">
        <v>159</v>
      </c>
      <c r="E603" s="119" t="s">
        <v>1</v>
      </c>
      <c r="F603" s="120" t="s">
        <v>411</v>
      </c>
      <c r="H603" s="214">
        <v>9</v>
      </c>
      <c r="M603" s="117"/>
    </row>
    <row r="604" spans="2:13" s="13" customFormat="1" x14ac:dyDescent="0.2">
      <c r="B604" s="122"/>
      <c r="D604" s="118" t="s">
        <v>159</v>
      </c>
      <c r="E604" s="123" t="s">
        <v>1</v>
      </c>
      <c r="F604" s="124" t="s">
        <v>191</v>
      </c>
      <c r="H604" s="189">
        <v>109.2</v>
      </c>
      <c r="M604" s="122"/>
    </row>
    <row r="605" spans="2:13" s="1" customFormat="1" ht="29.25" customHeight="1" x14ac:dyDescent="0.2">
      <c r="B605" s="108"/>
      <c r="C605" s="109" t="s">
        <v>489</v>
      </c>
      <c r="D605" s="109" t="s">
        <v>153</v>
      </c>
      <c r="E605" s="110" t="s">
        <v>490</v>
      </c>
      <c r="F605" s="111" t="s">
        <v>491</v>
      </c>
      <c r="G605" s="112" t="s">
        <v>172</v>
      </c>
      <c r="H605" s="193">
        <v>1.1100000000000001</v>
      </c>
      <c r="I605" s="139"/>
      <c r="J605" s="139"/>
      <c r="K605" s="139"/>
      <c r="L605" s="111" t="s">
        <v>1</v>
      </c>
      <c r="M605" s="30"/>
    </row>
    <row r="606" spans="2:13" s="11" customFormat="1" ht="22.9" customHeight="1" x14ac:dyDescent="0.2">
      <c r="B606" s="101"/>
      <c r="D606" s="102" t="s">
        <v>57</v>
      </c>
      <c r="E606" s="106" t="s">
        <v>492</v>
      </c>
      <c r="F606" s="106" t="s">
        <v>493</v>
      </c>
      <c r="K606" s="141"/>
      <c r="M606" s="101"/>
    </row>
    <row r="607" spans="2:13" s="1" customFormat="1" ht="85.5" customHeight="1" x14ac:dyDescent="0.2">
      <c r="B607" s="108"/>
      <c r="C607" s="109" t="s">
        <v>494</v>
      </c>
      <c r="D607" s="109" t="s">
        <v>153</v>
      </c>
      <c r="E607" s="110" t="s">
        <v>495</v>
      </c>
      <c r="F607" s="178" t="s">
        <v>2016</v>
      </c>
      <c r="G607" s="112" t="s">
        <v>184</v>
      </c>
      <c r="H607" s="193">
        <v>875.73</v>
      </c>
      <c r="I607" s="139"/>
      <c r="J607" s="139"/>
      <c r="K607" s="139"/>
      <c r="L607" s="111" t="s">
        <v>157</v>
      </c>
      <c r="M607" s="30"/>
    </row>
    <row r="608" spans="2:13" s="12" customFormat="1" x14ac:dyDescent="0.2">
      <c r="B608" s="117"/>
      <c r="D608" s="118" t="s">
        <v>159</v>
      </c>
      <c r="E608" s="119" t="s">
        <v>1</v>
      </c>
      <c r="F608" s="120" t="s">
        <v>378</v>
      </c>
      <c r="H608" s="214">
        <v>44.95</v>
      </c>
      <c r="M608" s="117"/>
    </row>
    <row r="609" spans="2:13" s="12" customFormat="1" x14ac:dyDescent="0.2">
      <c r="B609" s="117"/>
      <c r="D609" s="118" t="s">
        <v>159</v>
      </c>
      <c r="E609" s="119" t="s">
        <v>1</v>
      </c>
      <c r="F609" s="120" t="s">
        <v>496</v>
      </c>
      <c r="H609" s="214">
        <v>13.43</v>
      </c>
      <c r="M609" s="117"/>
    </row>
    <row r="610" spans="2:13" s="12" customFormat="1" x14ac:dyDescent="0.2">
      <c r="B610" s="117"/>
      <c r="D610" s="118" t="s">
        <v>159</v>
      </c>
      <c r="E610" s="119" t="s">
        <v>1</v>
      </c>
      <c r="F610" s="120" t="s">
        <v>379</v>
      </c>
      <c r="H610" s="214">
        <v>354.6</v>
      </c>
      <c r="M610" s="117"/>
    </row>
    <row r="611" spans="2:13" s="12" customFormat="1" x14ac:dyDescent="0.2">
      <c r="B611" s="117"/>
      <c r="D611" s="118" t="s">
        <v>159</v>
      </c>
      <c r="E611" s="119" t="s">
        <v>1</v>
      </c>
      <c r="F611" s="120" t="s">
        <v>497</v>
      </c>
      <c r="H611" s="214">
        <v>51.65</v>
      </c>
      <c r="M611" s="117"/>
    </row>
    <row r="612" spans="2:13" s="12" customFormat="1" x14ac:dyDescent="0.2">
      <c r="B612" s="117"/>
      <c r="D612" s="118" t="s">
        <v>159</v>
      </c>
      <c r="E612" s="119" t="s">
        <v>1</v>
      </c>
      <c r="F612" s="120" t="s">
        <v>498</v>
      </c>
      <c r="H612" s="214">
        <v>14.75</v>
      </c>
      <c r="M612" s="117"/>
    </row>
    <row r="613" spans="2:13" s="12" customFormat="1" x14ac:dyDescent="0.2">
      <c r="B613" s="117"/>
      <c r="D613" s="118" t="s">
        <v>159</v>
      </c>
      <c r="E613" s="119" t="s">
        <v>1</v>
      </c>
      <c r="F613" s="120" t="s">
        <v>380</v>
      </c>
      <c r="H613" s="214">
        <v>30.9</v>
      </c>
      <c r="M613" s="117"/>
    </row>
    <row r="614" spans="2:13" s="12" customFormat="1" x14ac:dyDescent="0.2">
      <c r="B614" s="117"/>
      <c r="D614" s="118" t="s">
        <v>159</v>
      </c>
      <c r="E614" s="119" t="s">
        <v>1</v>
      </c>
      <c r="F614" s="120" t="s">
        <v>499</v>
      </c>
      <c r="H614" s="214">
        <v>14.75</v>
      </c>
      <c r="M614" s="117"/>
    </row>
    <row r="615" spans="2:13" s="12" customFormat="1" x14ac:dyDescent="0.2">
      <c r="B615" s="117"/>
      <c r="D615" s="118" t="s">
        <v>159</v>
      </c>
      <c r="E615" s="119" t="s">
        <v>1</v>
      </c>
      <c r="F615" s="120" t="s">
        <v>381</v>
      </c>
      <c r="H615" s="214">
        <v>70.7</v>
      </c>
      <c r="M615" s="117"/>
    </row>
    <row r="616" spans="2:13" s="12" customFormat="1" x14ac:dyDescent="0.2">
      <c r="B616" s="117"/>
      <c r="D616" s="118" t="s">
        <v>159</v>
      </c>
      <c r="E616" s="119" t="s">
        <v>1</v>
      </c>
      <c r="F616" s="120" t="s">
        <v>500</v>
      </c>
      <c r="H616" s="214">
        <v>18.399999999999999</v>
      </c>
      <c r="M616" s="117"/>
    </row>
    <row r="617" spans="2:13" s="12" customFormat="1" x14ac:dyDescent="0.2">
      <c r="B617" s="117"/>
      <c r="D617" s="118" t="s">
        <v>159</v>
      </c>
      <c r="E617" s="119" t="s">
        <v>1</v>
      </c>
      <c r="F617" s="120" t="s">
        <v>381</v>
      </c>
      <c r="H617" s="214">
        <v>70.7</v>
      </c>
      <c r="M617" s="117"/>
    </row>
    <row r="618" spans="2:13" s="12" customFormat="1" x14ac:dyDescent="0.2">
      <c r="B618" s="117"/>
      <c r="D618" s="118" t="s">
        <v>159</v>
      </c>
      <c r="E618" s="119" t="s">
        <v>1</v>
      </c>
      <c r="F618" s="120" t="s">
        <v>500</v>
      </c>
      <c r="H618" s="214">
        <v>18.399999999999999</v>
      </c>
      <c r="M618" s="117"/>
    </row>
    <row r="619" spans="2:13" s="12" customFormat="1" x14ac:dyDescent="0.2">
      <c r="B619" s="117"/>
      <c r="D619" s="118" t="s">
        <v>159</v>
      </c>
      <c r="E619" s="119" t="s">
        <v>1</v>
      </c>
      <c r="F619" s="120" t="s">
        <v>382</v>
      </c>
      <c r="H619" s="214">
        <v>148.1</v>
      </c>
      <c r="M619" s="117"/>
    </row>
    <row r="620" spans="2:13" s="12" customFormat="1" x14ac:dyDescent="0.2">
      <c r="B620" s="117"/>
      <c r="D620" s="118" t="s">
        <v>159</v>
      </c>
      <c r="E620" s="119" t="s">
        <v>1</v>
      </c>
      <c r="F620" s="120" t="s">
        <v>501</v>
      </c>
      <c r="H620" s="214">
        <v>24.4</v>
      </c>
      <c r="M620" s="117"/>
    </row>
    <row r="621" spans="2:13" s="13" customFormat="1" x14ac:dyDescent="0.2">
      <c r="B621" s="122"/>
      <c r="D621" s="118" t="s">
        <v>159</v>
      </c>
      <c r="E621" s="123" t="s">
        <v>1</v>
      </c>
      <c r="F621" s="124" t="s">
        <v>191</v>
      </c>
      <c r="H621" s="189">
        <v>875.73</v>
      </c>
      <c r="M621" s="122"/>
    </row>
    <row r="622" spans="2:13" s="1" customFormat="1" ht="24.75" customHeight="1" x14ac:dyDescent="0.2">
      <c r="B622" s="108"/>
      <c r="C622" s="296" t="s">
        <v>502</v>
      </c>
      <c r="D622" s="296" t="s">
        <v>221</v>
      </c>
      <c r="E622" s="297" t="s">
        <v>503</v>
      </c>
      <c r="F622" s="298" t="s">
        <v>2265</v>
      </c>
      <c r="G622" s="299" t="s">
        <v>353</v>
      </c>
      <c r="H622" s="300">
        <v>3504</v>
      </c>
      <c r="I622" s="146"/>
      <c r="J622" s="147"/>
      <c r="K622" s="146"/>
      <c r="L622" s="128" t="s">
        <v>157</v>
      </c>
      <c r="M622" s="130"/>
    </row>
    <row r="623" spans="2:13" s="12" customFormat="1" x14ac:dyDescent="0.2">
      <c r="B623" s="117"/>
      <c r="C623" s="301"/>
      <c r="D623" s="302" t="s">
        <v>159</v>
      </c>
      <c r="E623" s="303" t="s">
        <v>1</v>
      </c>
      <c r="F623" s="304" t="s">
        <v>504</v>
      </c>
      <c r="G623" s="301"/>
      <c r="H623" s="305">
        <v>3504</v>
      </c>
      <c r="I623" s="140"/>
      <c r="J623" s="140"/>
      <c r="K623" s="140"/>
      <c r="M623" s="117"/>
    </row>
    <row r="624" spans="2:13" s="1" customFormat="1" ht="30" customHeight="1" x14ac:dyDescent="0.2">
      <c r="B624" s="108"/>
      <c r="C624" s="296" t="s">
        <v>505</v>
      </c>
      <c r="D624" s="296" t="s">
        <v>221</v>
      </c>
      <c r="E624" s="297" t="s">
        <v>506</v>
      </c>
      <c r="F624" s="298" t="s">
        <v>1880</v>
      </c>
      <c r="G624" s="299" t="s">
        <v>184</v>
      </c>
      <c r="H624" s="300">
        <v>1007.09</v>
      </c>
      <c r="I624" s="146"/>
      <c r="J624" s="147"/>
      <c r="K624" s="146"/>
      <c r="L624" s="128" t="s">
        <v>157</v>
      </c>
      <c r="M624" s="130"/>
    </row>
    <row r="625" spans="2:13" s="12" customFormat="1" ht="29.25" customHeight="1" x14ac:dyDescent="0.2">
      <c r="B625" s="117"/>
      <c r="C625" s="301"/>
      <c r="D625" s="302" t="s">
        <v>159</v>
      </c>
      <c r="E625" s="301"/>
      <c r="F625" s="304" t="s">
        <v>2168</v>
      </c>
      <c r="G625" s="301"/>
      <c r="H625" s="305">
        <v>1007.09</v>
      </c>
      <c r="I625" s="140"/>
      <c r="J625" s="140"/>
      <c r="K625" s="140"/>
      <c r="M625" s="117"/>
    </row>
    <row r="626" spans="2:13" s="1" customFormat="1" ht="29.25" customHeight="1" x14ac:dyDescent="0.2">
      <c r="B626" s="108"/>
      <c r="C626" s="296" t="s">
        <v>507</v>
      </c>
      <c r="D626" s="296" t="s">
        <v>221</v>
      </c>
      <c r="E626" s="297" t="s">
        <v>508</v>
      </c>
      <c r="F626" s="298" t="s">
        <v>1881</v>
      </c>
      <c r="G626" s="299" t="s">
        <v>184</v>
      </c>
      <c r="H626" s="300">
        <v>1007.09</v>
      </c>
      <c r="I626" s="146"/>
      <c r="J626" s="147"/>
      <c r="K626" s="146"/>
      <c r="L626" s="128" t="s">
        <v>157</v>
      </c>
      <c r="M626" s="130"/>
    </row>
    <row r="627" spans="2:13" s="1" customFormat="1" ht="105" customHeight="1" x14ac:dyDescent="0.2">
      <c r="B627" s="108"/>
      <c r="C627" s="134" t="s">
        <v>509</v>
      </c>
      <c r="D627" s="134" t="s">
        <v>153</v>
      </c>
      <c r="E627" s="135" t="s">
        <v>510</v>
      </c>
      <c r="F627" s="178" t="s">
        <v>2068</v>
      </c>
      <c r="G627" s="179" t="s">
        <v>353</v>
      </c>
      <c r="H627" s="182">
        <v>44</v>
      </c>
      <c r="I627" s="139"/>
      <c r="J627" s="139"/>
      <c r="K627" s="139"/>
      <c r="L627" s="111" t="s">
        <v>157</v>
      </c>
      <c r="M627" s="30"/>
    </row>
    <row r="628" spans="2:13" s="12" customFormat="1" x14ac:dyDescent="0.2">
      <c r="B628" s="117"/>
      <c r="D628" s="118" t="s">
        <v>159</v>
      </c>
      <c r="E628" s="119" t="s">
        <v>1</v>
      </c>
      <c r="F628" s="120" t="s">
        <v>511</v>
      </c>
      <c r="H628" s="214">
        <v>44</v>
      </c>
      <c r="I628" s="140"/>
      <c r="J628" s="140"/>
      <c r="K628" s="140"/>
      <c r="M628" s="117"/>
    </row>
    <row r="629" spans="2:13" s="1" customFormat="1" ht="25.5" customHeight="1" x14ac:dyDescent="0.2">
      <c r="B629" s="108"/>
      <c r="C629" s="296" t="s">
        <v>512</v>
      </c>
      <c r="D629" s="296" t="s">
        <v>221</v>
      </c>
      <c r="E629" s="297" t="s">
        <v>503</v>
      </c>
      <c r="F629" s="298" t="s">
        <v>2265</v>
      </c>
      <c r="G629" s="299" t="s">
        <v>353</v>
      </c>
      <c r="H629" s="300">
        <v>176</v>
      </c>
      <c r="I629" s="300"/>
      <c r="J629" s="306"/>
      <c r="K629" s="300"/>
      <c r="L629" s="128" t="s">
        <v>157</v>
      </c>
      <c r="M629" s="130"/>
    </row>
    <row r="630" spans="2:13" s="12" customFormat="1" x14ac:dyDescent="0.2">
      <c r="B630" s="117"/>
      <c r="C630" s="301"/>
      <c r="D630" s="302" t="s">
        <v>159</v>
      </c>
      <c r="E630" s="303" t="s">
        <v>1</v>
      </c>
      <c r="F630" s="304" t="s">
        <v>513</v>
      </c>
      <c r="G630" s="301"/>
      <c r="H630" s="305">
        <v>176</v>
      </c>
      <c r="I630" s="305"/>
      <c r="J630" s="305"/>
      <c r="K630" s="305"/>
      <c r="M630" s="117"/>
    </row>
    <row r="631" spans="2:13" s="1" customFormat="1" ht="36" customHeight="1" x14ac:dyDescent="0.2">
      <c r="B631" s="108"/>
      <c r="C631" s="296" t="s">
        <v>514</v>
      </c>
      <c r="D631" s="296" t="s">
        <v>221</v>
      </c>
      <c r="E631" s="297" t="s">
        <v>515</v>
      </c>
      <c r="F631" s="298" t="s">
        <v>2266</v>
      </c>
      <c r="G631" s="299" t="s">
        <v>184</v>
      </c>
      <c r="H631" s="300">
        <v>11</v>
      </c>
      <c r="I631" s="300"/>
      <c r="J631" s="306"/>
      <c r="K631" s="300"/>
      <c r="L631" s="128" t="s">
        <v>157</v>
      </c>
      <c r="M631" s="130"/>
    </row>
    <row r="632" spans="2:13" s="12" customFormat="1" x14ac:dyDescent="0.2">
      <c r="B632" s="117"/>
      <c r="C632" s="301"/>
      <c r="D632" s="302" t="s">
        <v>159</v>
      </c>
      <c r="E632" s="303" t="s">
        <v>1</v>
      </c>
      <c r="F632" s="304" t="s">
        <v>343</v>
      </c>
      <c r="G632" s="301"/>
      <c r="H632" s="305">
        <v>44</v>
      </c>
      <c r="I632" s="305"/>
      <c r="J632" s="305"/>
      <c r="K632" s="305"/>
      <c r="M632" s="117"/>
    </row>
    <row r="633" spans="2:13" s="12" customFormat="1" x14ac:dyDescent="0.2">
      <c r="B633" s="117"/>
      <c r="C633" s="301"/>
      <c r="D633" s="302" t="s">
        <v>159</v>
      </c>
      <c r="E633" s="301"/>
      <c r="F633" s="304" t="s">
        <v>2169</v>
      </c>
      <c r="G633" s="301"/>
      <c r="H633" s="305">
        <v>11</v>
      </c>
      <c r="I633" s="305"/>
      <c r="J633" s="305"/>
      <c r="K633" s="305"/>
      <c r="M633" s="117"/>
    </row>
    <row r="634" spans="2:13" s="1" customFormat="1" ht="30.75" customHeight="1" x14ac:dyDescent="0.2">
      <c r="B634" s="108"/>
      <c r="C634" s="296" t="s">
        <v>516</v>
      </c>
      <c r="D634" s="296" t="s">
        <v>221</v>
      </c>
      <c r="E634" s="297" t="s">
        <v>517</v>
      </c>
      <c r="F634" s="298" t="s">
        <v>2267</v>
      </c>
      <c r="G634" s="299" t="s">
        <v>353</v>
      </c>
      <c r="H634" s="300">
        <v>44</v>
      </c>
      <c r="I634" s="300"/>
      <c r="J634" s="306"/>
      <c r="K634" s="300"/>
      <c r="L634" s="128" t="s">
        <v>157</v>
      </c>
      <c r="M634" s="130"/>
    </row>
    <row r="635" spans="2:13" s="1" customFormat="1" ht="30" customHeight="1" x14ac:dyDescent="0.2">
      <c r="B635" s="108"/>
      <c r="C635" s="134" t="s">
        <v>518</v>
      </c>
      <c r="D635" s="134" t="s">
        <v>153</v>
      </c>
      <c r="E635" s="135" t="s">
        <v>519</v>
      </c>
      <c r="F635" s="178" t="s">
        <v>1986</v>
      </c>
      <c r="G635" s="179" t="s">
        <v>353</v>
      </c>
      <c r="H635" s="182">
        <v>6</v>
      </c>
      <c r="I635" s="182"/>
      <c r="J635" s="182"/>
      <c r="K635" s="182"/>
      <c r="L635" s="111" t="s">
        <v>157</v>
      </c>
      <c r="M635" s="30"/>
    </row>
    <row r="636" spans="2:13" s="1" customFormat="1" ht="41.25" customHeight="1" x14ac:dyDescent="0.2">
      <c r="B636" s="108"/>
      <c r="C636" s="296" t="s">
        <v>520</v>
      </c>
      <c r="D636" s="296" t="s">
        <v>221</v>
      </c>
      <c r="E636" s="297" t="s">
        <v>521</v>
      </c>
      <c r="F636" s="298" t="s">
        <v>2268</v>
      </c>
      <c r="G636" s="299" t="s">
        <v>353</v>
      </c>
      <c r="H636" s="300">
        <v>6</v>
      </c>
      <c r="I636" s="300"/>
      <c r="J636" s="306"/>
      <c r="K636" s="300"/>
      <c r="L636" s="128" t="s">
        <v>157</v>
      </c>
      <c r="M636" s="130"/>
    </row>
    <row r="637" spans="2:13" s="1" customFormat="1" ht="30" customHeight="1" x14ac:dyDescent="0.2">
      <c r="B637" s="108"/>
      <c r="C637" s="296" t="s">
        <v>522</v>
      </c>
      <c r="D637" s="296" t="s">
        <v>221</v>
      </c>
      <c r="E637" s="297" t="s">
        <v>523</v>
      </c>
      <c r="F637" s="298" t="s">
        <v>2269</v>
      </c>
      <c r="G637" s="299" t="s">
        <v>353</v>
      </c>
      <c r="H637" s="300">
        <v>30</v>
      </c>
      <c r="I637" s="300"/>
      <c r="J637" s="306"/>
      <c r="K637" s="300"/>
      <c r="L637" s="128" t="s">
        <v>157</v>
      </c>
      <c r="M637" s="130"/>
    </row>
    <row r="638" spans="2:13" s="1" customFormat="1" ht="27.75" customHeight="1" x14ac:dyDescent="0.2">
      <c r="B638" s="108"/>
      <c r="C638" s="134" t="s">
        <v>524</v>
      </c>
      <c r="D638" s="134" t="s">
        <v>153</v>
      </c>
      <c r="E638" s="135" t="s">
        <v>525</v>
      </c>
      <c r="F638" s="178" t="s">
        <v>2089</v>
      </c>
      <c r="G638" s="179" t="s">
        <v>353</v>
      </c>
      <c r="H638" s="182">
        <v>40</v>
      </c>
      <c r="I638" s="182"/>
      <c r="J638" s="182"/>
      <c r="K638" s="182"/>
      <c r="L638" s="111" t="s">
        <v>157</v>
      </c>
      <c r="M638" s="30"/>
    </row>
    <row r="639" spans="2:13" s="1" customFormat="1" ht="27.75" customHeight="1" x14ac:dyDescent="0.2">
      <c r="B639" s="108"/>
      <c r="C639" s="296" t="s">
        <v>526</v>
      </c>
      <c r="D639" s="296" t="s">
        <v>221</v>
      </c>
      <c r="E639" s="297" t="s">
        <v>506</v>
      </c>
      <c r="F639" s="298" t="s">
        <v>1879</v>
      </c>
      <c r="G639" s="299" t="s">
        <v>184</v>
      </c>
      <c r="H639" s="300">
        <v>20</v>
      </c>
      <c r="I639" s="300"/>
      <c r="J639" s="306"/>
      <c r="K639" s="300"/>
      <c r="L639" s="128" t="s">
        <v>157</v>
      </c>
      <c r="M639" s="130"/>
    </row>
    <row r="640" spans="2:13" s="12" customFormat="1" ht="24.75" customHeight="1" x14ac:dyDescent="0.2">
      <c r="B640" s="117"/>
      <c r="D640" s="118" t="s">
        <v>159</v>
      </c>
      <c r="F640" s="120" t="s">
        <v>2170</v>
      </c>
      <c r="H640" s="214">
        <v>20</v>
      </c>
      <c r="I640" s="140"/>
      <c r="J640" s="140"/>
      <c r="K640" s="140"/>
      <c r="M640" s="117"/>
    </row>
    <row r="641" spans="2:13" s="1" customFormat="1" ht="31.5" customHeight="1" x14ac:dyDescent="0.2">
      <c r="B641" s="108"/>
      <c r="C641" s="134" t="s">
        <v>527</v>
      </c>
      <c r="D641" s="134" t="s">
        <v>153</v>
      </c>
      <c r="E641" s="135" t="s">
        <v>528</v>
      </c>
      <c r="F641" s="178" t="s">
        <v>1834</v>
      </c>
      <c r="G641" s="179" t="s">
        <v>353</v>
      </c>
      <c r="H641" s="182">
        <v>60</v>
      </c>
      <c r="I641" s="182"/>
      <c r="J641" s="182"/>
      <c r="K641" s="182"/>
      <c r="L641" s="111" t="s">
        <v>157</v>
      </c>
      <c r="M641" s="30"/>
    </row>
    <row r="642" spans="2:13" s="1" customFormat="1" ht="27.75" customHeight="1" x14ac:dyDescent="0.2">
      <c r="B642" s="108"/>
      <c r="C642" s="296" t="s">
        <v>529</v>
      </c>
      <c r="D642" s="296" t="s">
        <v>221</v>
      </c>
      <c r="E642" s="297" t="s">
        <v>506</v>
      </c>
      <c r="F642" s="298" t="s">
        <v>1880</v>
      </c>
      <c r="G642" s="299" t="s">
        <v>184</v>
      </c>
      <c r="H642" s="300">
        <v>30</v>
      </c>
      <c r="I642" s="300"/>
      <c r="J642" s="306"/>
      <c r="K642" s="300"/>
      <c r="L642" s="128" t="s">
        <v>157</v>
      </c>
      <c r="M642" s="130"/>
    </row>
    <row r="643" spans="2:13" s="12" customFormat="1" x14ac:dyDescent="0.2">
      <c r="B643" s="117"/>
      <c r="C643" s="301"/>
      <c r="D643" s="302" t="s">
        <v>159</v>
      </c>
      <c r="E643" s="301"/>
      <c r="F643" s="304" t="s">
        <v>2171</v>
      </c>
      <c r="G643" s="301"/>
      <c r="H643" s="305">
        <v>30</v>
      </c>
      <c r="I643" s="305"/>
      <c r="J643" s="305"/>
      <c r="K643" s="305"/>
      <c r="M643" s="117"/>
    </row>
    <row r="644" spans="2:13" s="1" customFormat="1" ht="30" customHeight="1" x14ac:dyDescent="0.2">
      <c r="B644" s="108"/>
      <c r="C644" s="134" t="s">
        <v>530</v>
      </c>
      <c r="D644" s="134" t="s">
        <v>153</v>
      </c>
      <c r="E644" s="135" t="s">
        <v>1939</v>
      </c>
      <c r="F644" s="178" t="s">
        <v>1940</v>
      </c>
      <c r="G644" s="179" t="s">
        <v>172</v>
      </c>
      <c r="H644" s="182">
        <v>3.16</v>
      </c>
      <c r="I644" s="182"/>
      <c r="J644" s="182"/>
      <c r="K644" s="182"/>
      <c r="L644" s="111" t="s">
        <v>157</v>
      </c>
      <c r="M644" s="30"/>
    </row>
    <row r="645" spans="2:13" s="11" customFormat="1" ht="22.9" customHeight="1" x14ac:dyDescent="0.2">
      <c r="B645" s="101"/>
      <c r="D645" s="102" t="s">
        <v>57</v>
      </c>
      <c r="E645" s="106" t="s">
        <v>533</v>
      </c>
      <c r="F645" s="106" t="s">
        <v>534</v>
      </c>
      <c r="K645" s="141"/>
      <c r="M645" s="101"/>
    </row>
    <row r="646" spans="2:13" s="1" customFormat="1" ht="45.75" customHeight="1" x14ac:dyDescent="0.2">
      <c r="B646" s="108"/>
      <c r="C646" s="109" t="s">
        <v>535</v>
      </c>
      <c r="D646" s="109" t="s">
        <v>153</v>
      </c>
      <c r="E646" s="110" t="s">
        <v>536</v>
      </c>
      <c r="F646" s="178" t="s">
        <v>1987</v>
      </c>
      <c r="G646" s="112" t="s">
        <v>184</v>
      </c>
      <c r="H646" s="193">
        <v>875.73</v>
      </c>
      <c r="I646" s="139"/>
      <c r="J646" s="192"/>
      <c r="K646" s="139"/>
      <c r="L646" s="111" t="s">
        <v>157</v>
      </c>
      <c r="M646" s="30"/>
    </row>
    <row r="647" spans="2:13" s="12" customFormat="1" x14ac:dyDescent="0.2">
      <c r="B647" s="117"/>
      <c r="D647" s="118" t="s">
        <v>159</v>
      </c>
      <c r="E647" s="119" t="s">
        <v>1</v>
      </c>
      <c r="F647" s="120" t="s">
        <v>378</v>
      </c>
      <c r="H647" s="214">
        <v>44.95</v>
      </c>
      <c r="M647" s="117"/>
    </row>
    <row r="648" spans="2:13" s="12" customFormat="1" x14ac:dyDescent="0.2">
      <c r="B648" s="117"/>
      <c r="D648" s="118" t="s">
        <v>159</v>
      </c>
      <c r="E648" s="119" t="s">
        <v>1</v>
      </c>
      <c r="F648" s="120" t="s">
        <v>496</v>
      </c>
      <c r="H648" s="214">
        <v>13.43</v>
      </c>
      <c r="M648" s="117"/>
    </row>
    <row r="649" spans="2:13" s="12" customFormat="1" x14ac:dyDescent="0.2">
      <c r="B649" s="117"/>
      <c r="D649" s="118" t="s">
        <v>159</v>
      </c>
      <c r="E649" s="119" t="s">
        <v>1</v>
      </c>
      <c r="F649" s="120" t="s">
        <v>379</v>
      </c>
      <c r="H649" s="214">
        <v>354.6</v>
      </c>
      <c r="M649" s="117"/>
    </row>
    <row r="650" spans="2:13" s="12" customFormat="1" x14ac:dyDescent="0.2">
      <c r="B650" s="117"/>
      <c r="D650" s="118" t="s">
        <v>159</v>
      </c>
      <c r="E650" s="119" t="s">
        <v>1</v>
      </c>
      <c r="F650" s="120" t="s">
        <v>497</v>
      </c>
      <c r="H650" s="214">
        <v>51.65</v>
      </c>
      <c r="M650" s="117"/>
    </row>
    <row r="651" spans="2:13" s="12" customFormat="1" x14ac:dyDescent="0.2">
      <c r="B651" s="117"/>
      <c r="D651" s="118" t="s">
        <v>159</v>
      </c>
      <c r="E651" s="119" t="s">
        <v>1</v>
      </c>
      <c r="F651" s="120" t="s">
        <v>498</v>
      </c>
      <c r="H651" s="214">
        <v>14.75</v>
      </c>
      <c r="M651" s="117"/>
    </row>
    <row r="652" spans="2:13" s="12" customFormat="1" x14ac:dyDescent="0.2">
      <c r="B652" s="117"/>
      <c r="D652" s="118" t="s">
        <v>159</v>
      </c>
      <c r="E652" s="119" t="s">
        <v>1</v>
      </c>
      <c r="F652" s="120" t="s">
        <v>380</v>
      </c>
      <c r="H652" s="214">
        <v>30.9</v>
      </c>
      <c r="M652" s="117"/>
    </row>
    <row r="653" spans="2:13" s="12" customFormat="1" x14ac:dyDescent="0.2">
      <c r="B653" s="117"/>
      <c r="D653" s="118" t="s">
        <v>159</v>
      </c>
      <c r="E653" s="119" t="s">
        <v>1</v>
      </c>
      <c r="F653" s="120" t="s">
        <v>499</v>
      </c>
      <c r="H653" s="214">
        <v>14.75</v>
      </c>
      <c r="M653" s="117"/>
    </row>
    <row r="654" spans="2:13" s="12" customFormat="1" x14ac:dyDescent="0.2">
      <c r="B654" s="117"/>
      <c r="D654" s="118" t="s">
        <v>159</v>
      </c>
      <c r="E654" s="119" t="s">
        <v>1</v>
      </c>
      <c r="F654" s="120" t="s">
        <v>381</v>
      </c>
      <c r="H654" s="214">
        <v>70.7</v>
      </c>
      <c r="M654" s="117"/>
    </row>
    <row r="655" spans="2:13" s="12" customFormat="1" x14ac:dyDescent="0.2">
      <c r="B655" s="117"/>
      <c r="D655" s="118" t="s">
        <v>159</v>
      </c>
      <c r="E655" s="119" t="s">
        <v>1</v>
      </c>
      <c r="F655" s="120" t="s">
        <v>500</v>
      </c>
      <c r="H655" s="214">
        <v>18.399999999999999</v>
      </c>
      <c r="M655" s="117"/>
    </row>
    <row r="656" spans="2:13" s="12" customFormat="1" x14ac:dyDescent="0.2">
      <c r="B656" s="117"/>
      <c r="D656" s="118" t="s">
        <v>159</v>
      </c>
      <c r="E656" s="119" t="s">
        <v>1</v>
      </c>
      <c r="F656" s="120" t="s">
        <v>381</v>
      </c>
      <c r="H656" s="214">
        <v>70.7</v>
      </c>
      <c r="M656" s="117"/>
    </row>
    <row r="657" spans="2:13" s="12" customFormat="1" x14ac:dyDescent="0.2">
      <c r="B657" s="117"/>
      <c r="D657" s="118" t="s">
        <v>159</v>
      </c>
      <c r="E657" s="119" t="s">
        <v>1</v>
      </c>
      <c r="F657" s="120" t="s">
        <v>500</v>
      </c>
      <c r="H657" s="214">
        <v>18.399999999999999</v>
      </c>
      <c r="M657" s="117"/>
    </row>
    <row r="658" spans="2:13" s="12" customFormat="1" x14ac:dyDescent="0.2">
      <c r="B658" s="117"/>
      <c r="D658" s="118" t="s">
        <v>159</v>
      </c>
      <c r="E658" s="119" t="s">
        <v>1</v>
      </c>
      <c r="F658" s="120" t="s">
        <v>382</v>
      </c>
      <c r="H658" s="214">
        <v>148.1</v>
      </c>
      <c r="M658" s="117"/>
    </row>
    <row r="659" spans="2:13" s="12" customFormat="1" x14ac:dyDescent="0.2">
      <c r="B659" s="117"/>
      <c r="D659" s="118" t="s">
        <v>159</v>
      </c>
      <c r="E659" s="119" t="s">
        <v>1</v>
      </c>
      <c r="F659" s="120" t="s">
        <v>501</v>
      </c>
      <c r="H659" s="214">
        <v>24.4</v>
      </c>
      <c r="M659" s="117"/>
    </row>
    <row r="660" spans="2:13" s="13" customFormat="1" x14ac:dyDescent="0.2">
      <c r="B660" s="122"/>
      <c r="D660" s="118" t="s">
        <v>159</v>
      </c>
      <c r="E660" s="123" t="s">
        <v>1</v>
      </c>
      <c r="F660" s="124" t="s">
        <v>191</v>
      </c>
      <c r="H660" s="189">
        <v>875.73</v>
      </c>
      <c r="M660" s="122"/>
    </row>
    <row r="661" spans="2:13" s="1" customFormat="1" ht="32.25" customHeight="1" x14ac:dyDescent="0.2">
      <c r="B661" s="108"/>
      <c r="C661" s="279" t="s">
        <v>537</v>
      </c>
      <c r="D661" s="279" t="s">
        <v>221</v>
      </c>
      <c r="E661" s="280" t="s">
        <v>538</v>
      </c>
      <c r="F661" s="298" t="s">
        <v>1882</v>
      </c>
      <c r="G661" s="282" t="s">
        <v>184</v>
      </c>
      <c r="H661" s="283">
        <v>163.57</v>
      </c>
      <c r="I661" s="146"/>
      <c r="J661" s="147"/>
      <c r="K661" s="146"/>
      <c r="L661" s="128" t="s">
        <v>157</v>
      </c>
      <c r="M661" s="130"/>
    </row>
    <row r="662" spans="2:13" s="12" customFormat="1" x14ac:dyDescent="0.2">
      <c r="B662" s="117"/>
      <c r="D662" s="118" t="s">
        <v>159</v>
      </c>
      <c r="E662" s="119" t="s">
        <v>1</v>
      </c>
      <c r="F662" s="120" t="s">
        <v>539</v>
      </c>
      <c r="H662" s="214">
        <v>14.1</v>
      </c>
      <c r="M662" s="117"/>
    </row>
    <row r="663" spans="2:13" s="12" customFormat="1" x14ac:dyDescent="0.2">
      <c r="B663" s="117"/>
      <c r="D663" s="118" t="s">
        <v>159</v>
      </c>
      <c r="E663" s="119" t="s">
        <v>1</v>
      </c>
      <c r="F663" s="120" t="s">
        <v>540</v>
      </c>
      <c r="H663" s="214">
        <v>54.23</v>
      </c>
      <c r="M663" s="117"/>
    </row>
    <row r="664" spans="2:13" s="12" customFormat="1" x14ac:dyDescent="0.2">
      <c r="B664" s="117"/>
      <c r="D664" s="118" t="s">
        <v>159</v>
      </c>
      <c r="E664" s="119" t="s">
        <v>1</v>
      </c>
      <c r="F664" s="120" t="s">
        <v>541</v>
      </c>
      <c r="H664" s="214">
        <v>15.49</v>
      </c>
      <c r="M664" s="117"/>
    </row>
    <row r="665" spans="2:13" s="12" customFormat="1" x14ac:dyDescent="0.2">
      <c r="B665" s="117"/>
      <c r="D665" s="118" t="s">
        <v>159</v>
      </c>
      <c r="E665" s="119" t="s">
        <v>1</v>
      </c>
      <c r="F665" s="120" t="s">
        <v>542</v>
      </c>
      <c r="H665" s="214">
        <v>15.49</v>
      </c>
      <c r="M665" s="117"/>
    </row>
    <row r="666" spans="2:13" s="12" customFormat="1" x14ac:dyDescent="0.2">
      <c r="B666" s="117"/>
      <c r="D666" s="118" t="s">
        <v>159</v>
      </c>
      <c r="E666" s="119" t="s">
        <v>1</v>
      </c>
      <c r="F666" s="120" t="s">
        <v>543</v>
      </c>
      <c r="H666" s="214">
        <v>19.32</v>
      </c>
      <c r="M666" s="117"/>
    </row>
    <row r="667" spans="2:13" s="12" customFormat="1" x14ac:dyDescent="0.2">
      <c r="B667" s="117"/>
      <c r="D667" s="118" t="s">
        <v>159</v>
      </c>
      <c r="E667" s="119" t="s">
        <v>1</v>
      </c>
      <c r="F667" s="120" t="s">
        <v>543</v>
      </c>
      <c r="H667" s="214">
        <v>19.32</v>
      </c>
      <c r="M667" s="117"/>
    </row>
    <row r="668" spans="2:13" s="12" customFormat="1" x14ac:dyDescent="0.2">
      <c r="B668" s="117"/>
      <c r="D668" s="118" t="s">
        <v>159</v>
      </c>
      <c r="E668" s="119" t="s">
        <v>1</v>
      </c>
      <c r="F668" s="120" t="s">
        <v>544</v>
      </c>
      <c r="H668" s="214">
        <v>25.62</v>
      </c>
      <c r="M668" s="117"/>
    </row>
    <row r="669" spans="2:13" s="13" customFormat="1" x14ac:dyDescent="0.2">
      <c r="B669" s="122"/>
      <c r="D669" s="118" t="s">
        <v>159</v>
      </c>
      <c r="E669" s="123" t="s">
        <v>1</v>
      </c>
      <c r="F669" s="124" t="s">
        <v>191</v>
      </c>
      <c r="H669" s="189">
        <v>163.57</v>
      </c>
      <c r="M669" s="122"/>
    </row>
    <row r="670" spans="2:13" s="1" customFormat="1" ht="31.5" customHeight="1" x14ac:dyDescent="0.2">
      <c r="B670" s="108"/>
      <c r="C670" s="296" t="s">
        <v>545</v>
      </c>
      <c r="D670" s="296" t="s">
        <v>221</v>
      </c>
      <c r="E670" s="297" t="s">
        <v>546</v>
      </c>
      <c r="F670" s="298" t="s">
        <v>1883</v>
      </c>
      <c r="G670" s="299" t="s">
        <v>184</v>
      </c>
      <c r="H670" s="300">
        <v>763.04</v>
      </c>
      <c r="I670" s="146"/>
      <c r="J670" s="147"/>
      <c r="K670" s="146"/>
      <c r="L670" s="128" t="s">
        <v>157</v>
      </c>
      <c r="M670" s="130"/>
    </row>
    <row r="671" spans="2:13" s="12" customFormat="1" x14ac:dyDescent="0.2">
      <c r="B671" s="117"/>
      <c r="D671" s="118" t="s">
        <v>159</v>
      </c>
      <c r="E671" s="119" t="s">
        <v>1</v>
      </c>
      <c r="F671" s="120" t="s">
        <v>547</v>
      </c>
      <c r="H671" s="121">
        <v>47.2</v>
      </c>
      <c r="M671" s="117"/>
    </row>
    <row r="672" spans="2:13" s="12" customFormat="1" x14ac:dyDescent="0.2">
      <c r="B672" s="117"/>
      <c r="D672" s="118" t="s">
        <v>159</v>
      </c>
      <c r="E672" s="119" t="s">
        <v>1</v>
      </c>
      <c r="F672" s="120" t="s">
        <v>548</v>
      </c>
      <c r="H672" s="121">
        <v>372.33</v>
      </c>
      <c r="M672" s="117"/>
    </row>
    <row r="673" spans="2:13" s="12" customFormat="1" x14ac:dyDescent="0.2">
      <c r="B673" s="117"/>
      <c r="D673" s="118" t="s">
        <v>159</v>
      </c>
      <c r="E673" s="119" t="s">
        <v>1</v>
      </c>
      <c r="F673" s="120" t="s">
        <v>549</v>
      </c>
      <c r="H673" s="121">
        <v>32.450000000000003</v>
      </c>
      <c r="M673" s="117"/>
    </row>
    <row r="674" spans="2:13" s="12" customFormat="1" x14ac:dyDescent="0.2">
      <c r="B674" s="117"/>
      <c r="D674" s="118" t="s">
        <v>159</v>
      </c>
      <c r="E674" s="119" t="s">
        <v>1</v>
      </c>
      <c r="F674" s="120" t="s">
        <v>550</v>
      </c>
      <c r="H674" s="121">
        <v>74.239999999999995</v>
      </c>
      <c r="M674" s="117"/>
    </row>
    <row r="675" spans="2:13" s="12" customFormat="1" x14ac:dyDescent="0.2">
      <c r="B675" s="117"/>
      <c r="D675" s="118" t="s">
        <v>159</v>
      </c>
      <c r="E675" s="119" t="s">
        <v>1</v>
      </c>
      <c r="F675" s="120" t="s">
        <v>1988</v>
      </c>
      <c r="H675" s="121">
        <v>81.31</v>
      </c>
      <c r="M675" s="117"/>
    </row>
    <row r="676" spans="2:13" s="12" customFormat="1" x14ac:dyDescent="0.2">
      <c r="B676" s="117"/>
      <c r="D676" s="118" t="s">
        <v>159</v>
      </c>
      <c r="E676" s="119" t="s">
        <v>1</v>
      </c>
      <c r="F676" s="120" t="s">
        <v>551</v>
      </c>
      <c r="H676" s="121">
        <v>155.51</v>
      </c>
      <c r="M676" s="117"/>
    </row>
    <row r="677" spans="2:13" s="13" customFormat="1" x14ac:dyDescent="0.2">
      <c r="B677" s="122"/>
      <c r="D677" s="118" t="s">
        <v>159</v>
      </c>
      <c r="E677" s="123" t="s">
        <v>1</v>
      </c>
      <c r="F677" s="124" t="s">
        <v>191</v>
      </c>
      <c r="H677" s="125">
        <v>763.04</v>
      </c>
      <c r="I677" s="125"/>
      <c r="M677" s="122"/>
    </row>
    <row r="678" spans="2:13" s="1" customFormat="1" ht="31.5" customHeight="1" x14ac:dyDescent="0.2">
      <c r="B678" s="108"/>
      <c r="C678" s="109" t="s">
        <v>552</v>
      </c>
      <c r="D678" s="109" t="s">
        <v>153</v>
      </c>
      <c r="E678" s="307" t="s">
        <v>1956</v>
      </c>
      <c r="F678" s="170" t="s">
        <v>1957</v>
      </c>
      <c r="G678" s="137" t="s">
        <v>172</v>
      </c>
      <c r="H678" s="182">
        <v>2.48</v>
      </c>
      <c r="I678" s="139"/>
      <c r="J678" s="193"/>
      <c r="K678" s="139"/>
      <c r="L678" s="111" t="s">
        <v>157</v>
      </c>
      <c r="M678" s="30"/>
    </row>
    <row r="679" spans="2:13" s="11" customFormat="1" ht="22.9" customHeight="1" x14ac:dyDescent="0.2">
      <c r="B679" s="101"/>
      <c r="D679" s="102" t="s">
        <v>57</v>
      </c>
      <c r="E679" s="106" t="s">
        <v>555</v>
      </c>
      <c r="F679" s="106" t="s">
        <v>556</v>
      </c>
      <c r="K679" s="141"/>
      <c r="M679" s="101"/>
    </row>
    <row r="680" spans="2:13" s="1" customFormat="1" ht="33.75" customHeight="1" x14ac:dyDescent="0.2">
      <c r="B680" s="108"/>
      <c r="C680" s="109" t="s">
        <v>557</v>
      </c>
      <c r="D680" s="109" t="s">
        <v>153</v>
      </c>
      <c r="E680" s="110" t="s">
        <v>558</v>
      </c>
      <c r="F680" s="190" t="s">
        <v>2091</v>
      </c>
      <c r="G680" s="112" t="s">
        <v>238</v>
      </c>
      <c r="H680" s="193">
        <v>9.14</v>
      </c>
      <c r="I680" s="193"/>
      <c r="J680" s="193"/>
      <c r="K680" s="139"/>
      <c r="L680" s="111" t="s">
        <v>157</v>
      </c>
      <c r="M680" s="30"/>
    </row>
    <row r="681" spans="2:13" s="1" customFormat="1" ht="30" customHeight="1" x14ac:dyDescent="0.2">
      <c r="B681" s="108"/>
      <c r="C681" s="109" t="s">
        <v>559</v>
      </c>
      <c r="D681" s="109" t="s">
        <v>153</v>
      </c>
      <c r="E681" s="110" t="s">
        <v>558</v>
      </c>
      <c r="F681" s="190" t="s">
        <v>2091</v>
      </c>
      <c r="G681" s="112" t="s">
        <v>238</v>
      </c>
      <c r="H681" s="193">
        <v>9.0500000000000007</v>
      </c>
      <c r="I681" s="193"/>
      <c r="J681" s="193"/>
      <c r="K681" s="139"/>
      <c r="L681" s="111" t="s">
        <v>157</v>
      </c>
      <c r="M681" s="30"/>
    </row>
    <row r="682" spans="2:13" s="1" customFormat="1" ht="29.25" customHeight="1" x14ac:dyDescent="0.2">
      <c r="B682" s="108"/>
      <c r="C682" s="109" t="s">
        <v>560</v>
      </c>
      <c r="D682" s="109" t="s">
        <v>153</v>
      </c>
      <c r="E682" s="110" t="s">
        <v>561</v>
      </c>
      <c r="F682" s="190" t="s">
        <v>2092</v>
      </c>
      <c r="G682" s="112" t="s">
        <v>238</v>
      </c>
      <c r="H682" s="193">
        <v>3</v>
      </c>
      <c r="I682" s="193"/>
      <c r="J682" s="193"/>
      <c r="K682" s="139"/>
      <c r="L682" s="111" t="s">
        <v>157</v>
      </c>
      <c r="M682" s="30"/>
    </row>
    <row r="683" spans="2:13" s="1" customFormat="1" ht="30" customHeight="1" x14ac:dyDescent="0.2">
      <c r="B683" s="108"/>
      <c r="C683" s="109" t="s">
        <v>562</v>
      </c>
      <c r="D683" s="109" t="s">
        <v>153</v>
      </c>
      <c r="E683" s="110" t="s">
        <v>563</v>
      </c>
      <c r="F683" s="190" t="s">
        <v>2093</v>
      </c>
      <c r="G683" s="112" t="s">
        <v>238</v>
      </c>
      <c r="H683" s="193">
        <v>80.599999999999994</v>
      </c>
      <c r="I683" s="193"/>
      <c r="J683" s="193"/>
      <c r="K683" s="139"/>
      <c r="L683" s="111" t="s">
        <v>157</v>
      </c>
      <c r="M683" s="30"/>
    </row>
    <row r="684" spans="2:13" s="1" customFormat="1" ht="31.5" customHeight="1" x14ac:dyDescent="0.2">
      <c r="B684" s="108"/>
      <c r="C684" s="109" t="s">
        <v>472</v>
      </c>
      <c r="D684" s="109" t="s">
        <v>153</v>
      </c>
      <c r="E684" s="110" t="s">
        <v>563</v>
      </c>
      <c r="F684" s="190" t="s">
        <v>2093</v>
      </c>
      <c r="G684" s="112" t="s">
        <v>238</v>
      </c>
      <c r="H684" s="193">
        <v>19.600000000000001</v>
      </c>
      <c r="I684" s="193"/>
      <c r="J684" s="193"/>
      <c r="K684" s="139"/>
      <c r="L684" s="111" t="s">
        <v>157</v>
      </c>
      <c r="M684" s="30"/>
    </row>
    <row r="685" spans="2:13" s="1" customFormat="1" ht="30" customHeight="1" x14ac:dyDescent="0.2">
      <c r="B685" s="108"/>
      <c r="C685" s="109" t="s">
        <v>564</v>
      </c>
      <c r="D685" s="109" t="s">
        <v>153</v>
      </c>
      <c r="E685" s="110" t="s">
        <v>565</v>
      </c>
      <c r="F685" s="190" t="s">
        <v>2094</v>
      </c>
      <c r="G685" s="112" t="s">
        <v>238</v>
      </c>
      <c r="H685" s="193">
        <v>9.3800000000000008</v>
      </c>
      <c r="I685" s="193"/>
      <c r="J685" s="193"/>
      <c r="K685" s="139"/>
      <c r="L685" s="111" t="s">
        <v>157</v>
      </c>
      <c r="M685" s="30"/>
    </row>
    <row r="686" spans="2:13" s="1" customFormat="1" ht="42" customHeight="1" x14ac:dyDescent="0.2">
      <c r="B686" s="108"/>
      <c r="C686" s="109" t="s">
        <v>566</v>
      </c>
      <c r="D686" s="109" t="s">
        <v>153</v>
      </c>
      <c r="E686" s="110" t="s">
        <v>567</v>
      </c>
      <c r="F686" s="190" t="s">
        <v>2095</v>
      </c>
      <c r="G686" s="112" t="s">
        <v>238</v>
      </c>
      <c r="H686" s="193">
        <v>44.4</v>
      </c>
      <c r="I686" s="193"/>
      <c r="J686" s="193"/>
      <c r="K686" s="139"/>
      <c r="L686" s="111" t="s">
        <v>157</v>
      </c>
      <c r="M686" s="30"/>
    </row>
    <row r="687" spans="2:13" s="12" customFormat="1" x14ac:dyDescent="0.2">
      <c r="B687" s="117"/>
      <c r="D687" s="118" t="s">
        <v>159</v>
      </c>
      <c r="E687" s="119" t="s">
        <v>1</v>
      </c>
      <c r="F687" s="268" t="s">
        <v>568</v>
      </c>
      <c r="H687" s="214">
        <v>44.4</v>
      </c>
      <c r="I687" s="140"/>
      <c r="J687" s="140"/>
      <c r="K687" s="140"/>
      <c r="M687" s="117"/>
    </row>
    <row r="688" spans="2:13" s="1" customFormat="1" ht="31.5" customHeight="1" x14ac:dyDescent="0.2">
      <c r="B688" s="108"/>
      <c r="C688" s="109" t="s">
        <v>569</v>
      </c>
      <c r="D688" s="109" t="s">
        <v>153</v>
      </c>
      <c r="E688" s="110" t="s">
        <v>570</v>
      </c>
      <c r="F688" s="190" t="s">
        <v>2096</v>
      </c>
      <c r="G688" s="112" t="s">
        <v>353</v>
      </c>
      <c r="H688" s="193">
        <v>8</v>
      </c>
      <c r="I688" s="139"/>
      <c r="J688" s="139"/>
      <c r="K688" s="139"/>
      <c r="L688" s="111" t="s">
        <v>157</v>
      </c>
      <c r="M688" s="30"/>
    </row>
    <row r="689" spans="2:13" s="12" customFormat="1" x14ac:dyDescent="0.2">
      <c r="B689" s="117"/>
      <c r="D689" s="118" t="s">
        <v>159</v>
      </c>
      <c r="E689" s="119" t="s">
        <v>1</v>
      </c>
      <c r="F689" s="268" t="s">
        <v>571</v>
      </c>
      <c r="H689" s="214">
        <v>8</v>
      </c>
      <c r="I689" s="140"/>
      <c r="J689" s="140"/>
      <c r="K689" s="140"/>
      <c r="M689" s="117"/>
    </row>
    <row r="690" spans="2:13" s="1" customFormat="1" ht="30" customHeight="1" x14ac:dyDescent="0.2">
      <c r="B690" s="108"/>
      <c r="C690" s="109" t="s">
        <v>572</v>
      </c>
      <c r="D690" s="109" t="s">
        <v>153</v>
      </c>
      <c r="E690" s="110" t="s">
        <v>573</v>
      </c>
      <c r="F690" s="190" t="s">
        <v>2097</v>
      </c>
      <c r="G690" s="112" t="s">
        <v>353</v>
      </c>
      <c r="H690" s="193">
        <v>46</v>
      </c>
      <c r="I690" s="139"/>
      <c r="J690" s="139"/>
      <c r="K690" s="139"/>
      <c r="L690" s="111" t="s">
        <v>157</v>
      </c>
      <c r="M690" s="30"/>
    </row>
    <row r="691" spans="2:13" s="1" customFormat="1" ht="32.25" customHeight="1" x14ac:dyDescent="0.2">
      <c r="B691" s="108"/>
      <c r="C691" s="109" t="s">
        <v>574</v>
      </c>
      <c r="D691" s="109" t="s">
        <v>153</v>
      </c>
      <c r="E691" s="110" t="s">
        <v>575</v>
      </c>
      <c r="F691" s="190" t="s">
        <v>2098</v>
      </c>
      <c r="G691" s="112" t="s">
        <v>353</v>
      </c>
      <c r="H691" s="193">
        <v>6</v>
      </c>
      <c r="I691" s="139"/>
      <c r="J691" s="139"/>
      <c r="K691" s="139"/>
      <c r="L691" s="111" t="s">
        <v>157</v>
      </c>
      <c r="M691" s="30"/>
    </row>
    <row r="692" spans="2:13" s="1" customFormat="1" ht="31.5" customHeight="1" x14ac:dyDescent="0.2">
      <c r="B692" s="108"/>
      <c r="C692" s="109" t="s">
        <v>576</v>
      </c>
      <c r="D692" s="109" t="s">
        <v>153</v>
      </c>
      <c r="E692" s="110" t="s">
        <v>577</v>
      </c>
      <c r="F692" s="190" t="s">
        <v>2099</v>
      </c>
      <c r="G692" s="112" t="s">
        <v>353</v>
      </c>
      <c r="H692" s="193">
        <v>2</v>
      </c>
      <c r="I692" s="139"/>
      <c r="J692" s="139"/>
      <c r="K692" s="139"/>
      <c r="L692" s="111" t="s">
        <v>157</v>
      </c>
      <c r="M692" s="30"/>
    </row>
    <row r="693" spans="2:13" s="1" customFormat="1" ht="33" customHeight="1" x14ac:dyDescent="0.2">
      <c r="B693" s="108"/>
      <c r="C693" s="109" t="s">
        <v>578</v>
      </c>
      <c r="D693" s="109" t="s">
        <v>153</v>
      </c>
      <c r="E693" s="110" t="s">
        <v>579</v>
      </c>
      <c r="F693" s="178" t="s">
        <v>1793</v>
      </c>
      <c r="G693" s="112" t="s">
        <v>238</v>
      </c>
      <c r="H693" s="193">
        <v>337.3</v>
      </c>
      <c r="I693" s="139"/>
      <c r="J693" s="139"/>
      <c r="K693" s="139"/>
      <c r="L693" s="111" t="s">
        <v>157</v>
      </c>
      <c r="M693" s="30"/>
    </row>
    <row r="694" spans="2:13" s="12" customFormat="1" x14ac:dyDescent="0.2">
      <c r="B694" s="117"/>
      <c r="D694" s="118" t="s">
        <v>159</v>
      </c>
      <c r="E694" s="119" t="s">
        <v>1</v>
      </c>
      <c r="F694" s="120" t="s">
        <v>581</v>
      </c>
      <c r="H694" s="214">
        <v>16.8</v>
      </c>
      <c r="M694" s="117"/>
    </row>
    <row r="695" spans="2:13" s="12" customFormat="1" x14ac:dyDescent="0.2">
      <c r="B695" s="117"/>
      <c r="D695" s="118" t="s">
        <v>159</v>
      </c>
      <c r="E695" s="119" t="s">
        <v>1</v>
      </c>
      <c r="F695" s="120" t="s">
        <v>582</v>
      </c>
      <c r="H695" s="214">
        <v>45.6</v>
      </c>
      <c r="M695" s="117"/>
    </row>
    <row r="696" spans="2:13" s="12" customFormat="1" x14ac:dyDescent="0.2">
      <c r="B696" s="117"/>
      <c r="D696" s="118" t="s">
        <v>159</v>
      </c>
      <c r="E696" s="119" t="s">
        <v>1</v>
      </c>
      <c r="F696" s="120" t="s">
        <v>583</v>
      </c>
      <c r="H696" s="214">
        <v>4.8</v>
      </c>
      <c r="M696" s="117"/>
    </row>
    <row r="697" spans="2:13" s="12" customFormat="1" x14ac:dyDescent="0.2">
      <c r="B697" s="117"/>
      <c r="D697" s="118" t="s">
        <v>159</v>
      </c>
      <c r="E697" s="119" t="s">
        <v>1</v>
      </c>
      <c r="F697" s="120" t="s">
        <v>584</v>
      </c>
      <c r="H697" s="214">
        <v>14.4</v>
      </c>
      <c r="M697" s="117"/>
    </row>
    <row r="698" spans="2:13" s="12" customFormat="1" x14ac:dyDescent="0.2">
      <c r="B698" s="117"/>
      <c r="D698" s="118" t="s">
        <v>159</v>
      </c>
      <c r="E698" s="119" t="s">
        <v>1</v>
      </c>
      <c r="F698" s="120" t="s">
        <v>585</v>
      </c>
      <c r="H698" s="214">
        <v>7.2</v>
      </c>
      <c r="M698" s="117"/>
    </row>
    <row r="699" spans="2:13" s="12" customFormat="1" x14ac:dyDescent="0.2">
      <c r="B699" s="117"/>
      <c r="D699" s="118" t="s">
        <v>159</v>
      </c>
      <c r="E699" s="119" t="s">
        <v>1</v>
      </c>
      <c r="F699" s="120" t="s">
        <v>586</v>
      </c>
      <c r="H699" s="214">
        <v>4.8</v>
      </c>
      <c r="M699" s="117"/>
    </row>
    <row r="700" spans="2:13" s="12" customFormat="1" x14ac:dyDescent="0.2">
      <c r="B700" s="117"/>
      <c r="D700" s="118" t="s">
        <v>159</v>
      </c>
      <c r="E700" s="119" t="s">
        <v>1</v>
      </c>
      <c r="F700" s="120" t="s">
        <v>587</v>
      </c>
      <c r="H700" s="214">
        <v>5</v>
      </c>
      <c r="M700" s="117"/>
    </row>
    <row r="701" spans="2:13" s="12" customFormat="1" x14ac:dyDescent="0.2">
      <c r="B701" s="117"/>
      <c r="D701" s="118" t="s">
        <v>159</v>
      </c>
      <c r="E701" s="119" t="s">
        <v>1</v>
      </c>
      <c r="F701" s="120" t="s">
        <v>588</v>
      </c>
      <c r="H701" s="214">
        <v>1</v>
      </c>
      <c r="M701" s="117"/>
    </row>
    <row r="702" spans="2:13" s="12" customFormat="1" x14ac:dyDescent="0.2">
      <c r="B702" s="117"/>
      <c r="D702" s="118" t="s">
        <v>159</v>
      </c>
      <c r="E702" s="119" t="s">
        <v>1</v>
      </c>
      <c r="F702" s="120" t="s">
        <v>589</v>
      </c>
      <c r="H702" s="214">
        <v>6</v>
      </c>
      <c r="M702" s="117"/>
    </row>
    <row r="703" spans="2:13" s="12" customFormat="1" x14ac:dyDescent="0.2">
      <c r="B703" s="117"/>
      <c r="D703" s="118" t="s">
        <v>159</v>
      </c>
      <c r="E703" s="119" t="s">
        <v>1</v>
      </c>
      <c r="F703" s="120" t="s">
        <v>590</v>
      </c>
      <c r="H703" s="214">
        <v>2</v>
      </c>
      <c r="M703" s="117"/>
    </row>
    <row r="704" spans="2:13" s="12" customFormat="1" x14ac:dyDescent="0.2">
      <c r="B704" s="117"/>
      <c r="D704" s="118" t="s">
        <v>159</v>
      </c>
      <c r="E704" s="119" t="s">
        <v>1</v>
      </c>
      <c r="F704" s="120" t="s">
        <v>591</v>
      </c>
      <c r="H704" s="214">
        <v>211.2</v>
      </c>
      <c r="M704" s="117"/>
    </row>
    <row r="705" spans="2:13" s="12" customFormat="1" x14ac:dyDescent="0.2">
      <c r="B705" s="117"/>
      <c r="D705" s="118" t="s">
        <v>159</v>
      </c>
      <c r="E705" s="119" t="s">
        <v>1</v>
      </c>
      <c r="F705" s="120" t="s">
        <v>592</v>
      </c>
      <c r="H705" s="214">
        <v>12</v>
      </c>
      <c r="M705" s="117"/>
    </row>
    <row r="706" spans="2:13" s="12" customFormat="1" x14ac:dyDescent="0.2">
      <c r="B706" s="117"/>
      <c r="D706" s="118" t="s">
        <v>159</v>
      </c>
      <c r="E706" s="119" t="s">
        <v>1</v>
      </c>
      <c r="F706" s="120" t="s">
        <v>590</v>
      </c>
      <c r="H706" s="214">
        <v>2</v>
      </c>
      <c r="M706" s="117"/>
    </row>
    <row r="707" spans="2:13" s="12" customFormat="1" x14ac:dyDescent="0.2">
      <c r="B707" s="117"/>
      <c r="D707" s="118" t="s">
        <v>159</v>
      </c>
      <c r="E707" s="119" t="s">
        <v>1</v>
      </c>
      <c r="F707" s="120" t="s">
        <v>593</v>
      </c>
      <c r="H707" s="214">
        <v>4.5</v>
      </c>
      <c r="M707" s="117"/>
    </row>
    <row r="708" spans="2:13" s="13" customFormat="1" x14ac:dyDescent="0.2">
      <c r="B708" s="122"/>
      <c r="D708" s="118" t="s">
        <v>159</v>
      </c>
      <c r="E708" s="123" t="s">
        <v>1</v>
      </c>
      <c r="F708" s="124" t="s">
        <v>191</v>
      </c>
      <c r="H708" s="189">
        <v>337.3</v>
      </c>
      <c r="M708" s="122"/>
    </row>
    <row r="709" spans="2:13" s="1" customFormat="1" ht="33" customHeight="1" x14ac:dyDescent="0.2">
      <c r="B709" s="108"/>
      <c r="C709" s="109" t="s">
        <v>594</v>
      </c>
      <c r="D709" s="109" t="s">
        <v>153</v>
      </c>
      <c r="E709" s="110" t="s">
        <v>595</v>
      </c>
      <c r="F709" s="178" t="s">
        <v>1794</v>
      </c>
      <c r="G709" s="179" t="s">
        <v>238</v>
      </c>
      <c r="H709" s="182">
        <v>188.38</v>
      </c>
      <c r="I709" s="139"/>
      <c r="J709" s="139"/>
      <c r="K709" s="139"/>
      <c r="L709" s="111" t="s">
        <v>157</v>
      </c>
      <c r="M709" s="30"/>
    </row>
    <row r="710" spans="2:13" s="12" customFormat="1" x14ac:dyDescent="0.2">
      <c r="B710" s="117"/>
      <c r="D710" s="118" t="s">
        <v>159</v>
      </c>
      <c r="E710" s="119" t="s">
        <v>1</v>
      </c>
      <c r="F710" s="275" t="s">
        <v>2026</v>
      </c>
      <c r="G710" s="183"/>
      <c r="H710" s="308">
        <v>188.38</v>
      </c>
      <c r="I710" s="140"/>
      <c r="J710" s="140"/>
      <c r="K710" s="140"/>
      <c r="M710" s="117"/>
    </row>
    <row r="711" spans="2:13" s="1" customFormat="1" ht="29.25" customHeight="1" x14ac:dyDescent="0.2">
      <c r="B711" s="108"/>
      <c r="C711" s="109" t="s">
        <v>596</v>
      </c>
      <c r="D711" s="109" t="s">
        <v>153</v>
      </c>
      <c r="E711" s="110" t="s">
        <v>597</v>
      </c>
      <c r="F711" s="178" t="s">
        <v>2100</v>
      </c>
      <c r="G711" s="179" t="s">
        <v>238</v>
      </c>
      <c r="H711" s="182">
        <v>2.6</v>
      </c>
      <c r="I711" s="193"/>
      <c r="J711" s="193"/>
      <c r="K711" s="139"/>
      <c r="L711" s="111" t="s">
        <v>157</v>
      </c>
      <c r="M711" s="30"/>
    </row>
    <row r="712" spans="2:13" s="1" customFormat="1" ht="30.75" customHeight="1" x14ac:dyDescent="0.2">
      <c r="B712" s="108"/>
      <c r="C712" s="109" t="s">
        <v>598</v>
      </c>
      <c r="D712" s="109" t="s">
        <v>153</v>
      </c>
      <c r="E712" s="110" t="s">
        <v>599</v>
      </c>
      <c r="F712" s="190" t="s">
        <v>2090</v>
      </c>
      <c r="G712" s="112" t="s">
        <v>238</v>
      </c>
      <c r="H712" s="193">
        <v>1.3</v>
      </c>
      <c r="I712" s="193"/>
      <c r="J712" s="193"/>
      <c r="K712" s="139"/>
      <c r="L712" s="111" t="s">
        <v>1</v>
      </c>
      <c r="M712" s="30"/>
    </row>
    <row r="713" spans="2:13" s="1" customFormat="1" ht="41.25" customHeight="1" x14ac:dyDescent="0.2">
      <c r="B713" s="108"/>
      <c r="C713" s="109" t="s">
        <v>600</v>
      </c>
      <c r="D713" s="109" t="s">
        <v>153</v>
      </c>
      <c r="E713" s="110" t="s">
        <v>601</v>
      </c>
      <c r="F713" s="178" t="s">
        <v>1795</v>
      </c>
      <c r="G713" s="112" t="s">
        <v>238</v>
      </c>
      <c r="H713" s="193">
        <v>191.6</v>
      </c>
      <c r="I713" s="193"/>
      <c r="J713" s="193"/>
      <c r="K713" s="139"/>
      <c r="L713" s="111" t="s">
        <v>157</v>
      </c>
      <c r="M713" s="30"/>
    </row>
    <row r="714" spans="2:13" s="12" customFormat="1" x14ac:dyDescent="0.2">
      <c r="B714" s="117"/>
      <c r="D714" s="118" t="s">
        <v>159</v>
      </c>
      <c r="E714" s="119" t="s">
        <v>1</v>
      </c>
      <c r="F714" s="120" t="s">
        <v>603</v>
      </c>
      <c r="H714" s="214">
        <v>191.6</v>
      </c>
      <c r="I714" s="140"/>
      <c r="J714" s="140"/>
      <c r="K714" s="140"/>
      <c r="M714" s="117"/>
    </row>
    <row r="715" spans="2:13" s="1" customFormat="1" ht="30" customHeight="1" x14ac:dyDescent="0.2">
      <c r="B715" s="108"/>
      <c r="C715" s="109" t="s">
        <v>604</v>
      </c>
      <c r="D715" s="109" t="s">
        <v>153</v>
      </c>
      <c r="E715" s="110" t="s">
        <v>605</v>
      </c>
      <c r="F715" s="190" t="s">
        <v>2101</v>
      </c>
      <c r="G715" s="112" t="s">
        <v>238</v>
      </c>
      <c r="H715" s="193">
        <v>6</v>
      </c>
      <c r="I715" s="193"/>
      <c r="J715" s="193"/>
      <c r="K715" s="139"/>
      <c r="L715" s="111" t="s">
        <v>157</v>
      </c>
      <c r="M715" s="30"/>
    </row>
    <row r="716" spans="2:13" s="1" customFormat="1" ht="28.5" customHeight="1" x14ac:dyDescent="0.2">
      <c r="B716" s="108"/>
      <c r="C716" s="109" t="s">
        <v>606</v>
      </c>
      <c r="D716" s="109" t="s">
        <v>153</v>
      </c>
      <c r="E716" s="110" t="s">
        <v>605</v>
      </c>
      <c r="F716" s="190" t="s">
        <v>2101</v>
      </c>
      <c r="G716" s="112" t="s">
        <v>238</v>
      </c>
      <c r="H716" s="193">
        <v>14.85</v>
      </c>
      <c r="I716" s="193"/>
      <c r="J716" s="193"/>
      <c r="K716" s="139"/>
      <c r="L716" s="111" t="s">
        <v>157</v>
      </c>
      <c r="M716" s="30"/>
    </row>
    <row r="717" spans="2:13" s="1" customFormat="1" ht="30.75" customHeight="1" x14ac:dyDescent="0.2">
      <c r="B717" s="108"/>
      <c r="C717" s="109" t="s">
        <v>607</v>
      </c>
      <c r="D717" s="109" t="s">
        <v>153</v>
      </c>
      <c r="E717" s="110" t="s">
        <v>608</v>
      </c>
      <c r="F717" s="190" t="s">
        <v>2102</v>
      </c>
      <c r="G717" s="112" t="s">
        <v>238</v>
      </c>
      <c r="H717" s="193">
        <v>185.6</v>
      </c>
      <c r="I717" s="193"/>
      <c r="J717" s="193"/>
      <c r="K717" s="139"/>
      <c r="L717" s="111" t="s">
        <v>1</v>
      </c>
      <c r="M717" s="30"/>
    </row>
    <row r="718" spans="2:13" s="1" customFormat="1" ht="25.5" customHeight="1" x14ac:dyDescent="0.2">
      <c r="B718" s="108"/>
      <c r="C718" s="109" t="s">
        <v>609</v>
      </c>
      <c r="D718" s="109" t="s">
        <v>153</v>
      </c>
      <c r="E718" s="110" t="s">
        <v>610</v>
      </c>
      <c r="F718" s="190" t="s">
        <v>2103</v>
      </c>
      <c r="G718" s="112" t="s">
        <v>238</v>
      </c>
      <c r="H718" s="193">
        <v>6</v>
      </c>
      <c r="I718" s="193"/>
      <c r="J718" s="193"/>
      <c r="K718" s="139"/>
      <c r="L718" s="111" t="s">
        <v>157</v>
      </c>
      <c r="M718" s="30"/>
    </row>
    <row r="719" spans="2:13" s="1" customFormat="1" ht="39" customHeight="1" x14ac:dyDescent="0.2">
      <c r="B719" s="108"/>
      <c r="C719" s="109" t="s">
        <v>611</v>
      </c>
      <c r="D719" s="109" t="s">
        <v>153</v>
      </c>
      <c r="E719" s="110" t="s">
        <v>612</v>
      </c>
      <c r="F719" s="190" t="s">
        <v>2104</v>
      </c>
      <c r="G719" s="112" t="s">
        <v>353</v>
      </c>
      <c r="H719" s="193">
        <v>2</v>
      </c>
      <c r="I719" s="193"/>
      <c r="J719" s="193"/>
      <c r="K719" s="139"/>
      <c r="L719" s="111" t="s">
        <v>157</v>
      </c>
      <c r="M719" s="30"/>
    </row>
    <row r="720" spans="2:13" s="1" customFormat="1" ht="38.25" customHeight="1" x14ac:dyDescent="0.2">
      <c r="B720" s="108"/>
      <c r="C720" s="109" t="s">
        <v>613</v>
      </c>
      <c r="D720" s="109" t="s">
        <v>153</v>
      </c>
      <c r="E720" s="110" t="s">
        <v>614</v>
      </c>
      <c r="F720" s="190" t="s">
        <v>2105</v>
      </c>
      <c r="G720" s="112" t="s">
        <v>353</v>
      </c>
      <c r="H720" s="193">
        <v>2</v>
      </c>
      <c r="I720" s="193"/>
      <c r="J720" s="193"/>
      <c r="K720" s="139"/>
      <c r="L720" s="111" t="s">
        <v>157</v>
      </c>
      <c r="M720" s="30"/>
    </row>
    <row r="721" spans="2:13" s="1" customFormat="1" ht="30.75" customHeight="1" x14ac:dyDescent="0.2">
      <c r="B721" s="108"/>
      <c r="C721" s="109" t="s">
        <v>615</v>
      </c>
      <c r="D721" s="109" t="s">
        <v>153</v>
      </c>
      <c r="E721" s="110" t="s">
        <v>616</v>
      </c>
      <c r="F721" s="178" t="s">
        <v>2106</v>
      </c>
      <c r="G721" s="112" t="s">
        <v>172</v>
      </c>
      <c r="H721" s="193">
        <v>1.1299999999999999</v>
      </c>
      <c r="I721" s="193"/>
      <c r="J721" s="193"/>
      <c r="K721" s="139"/>
      <c r="L721" s="111" t="s">
        <v>157</v>
      </c>
      <c r="M721" s="30"/>
    </row>
    <row r="722" spans="2:13" s="11" customFormat="1" ht="22.9" customHeight="1" x14ac:dyDescent="0.2">
      <c r="B722" s="101"/>
      <c r="D722" s="102" t="s">
        <v>57</v>
      </c>
      <c r="E722" s="106" t="s">
        <v>618</v>
      </c>
      <c r="F722" s="106" t="s">
        <v>619</v>
      </c>
      <c r="K722" s="141"/>
      <c r="M722" s="101"/>
    </row>
    <row r="723" spans="2:13" s="1" customFormat="1" ht="42.75" customHeight="1" x14ac:dyDescent="0.2">
      <c r="B723" s="108"/>
      <c r="C723" s="109" t="s">
        <v>620</v>
      </c>
      <c r="D723" s="109" t="s">
        <v>153</v>
      </c>
      <c r="E723" s="110" t="s">
        <v>621</v>
      </c>
      <c r="F723" s="178" t="s">
        <v>2172</v>
      </c>
      <c r="G723" s="112" t="s">
        <v>238</v>
      </c>
      <c r="H723" s="193">
        <v>24.3</v>
      </c>
      <c r="I723" s="139"/>
      <c r="J723" s="139"/>
      <c r="K723" s="139"/>
      <c r="L723" s="111" t="s">
        <v>1</v>
      </c>
      <c r="M723" s="30"/>
    </row>
    <row r="724" spans="2:13" s="12" customFormat="1" x14ac:dyDescent="0.2">
      <c r="B724" s="117"/>
      <c r="D724" s="118" t="s">
        <v>159</v>
      </c>
      <c r="E724" s="119" t="s">
        <v>1</v>
      </c>
      <c r="F724" s="275" t="s">
        <v>622</v>
      </c>
      <c r="H724" s="214">
        <v>24.3</v>
      </c>
      <c r="I724" s="140"/>
      <c r="J724" s="140"/>
      <c r="K724" s="140"/>
      <c r="M724" s="117"/>
    </row>
    <row r="725" spans="2:13" s="1" customFormat="1" ht="32.25" customHeight="1" x14ac:dyDescent="0.2">
      <c r="B725" s="108"/>
      <c r="C725" s="109" t="s">
        <v>623</v>
      </c>
      <c r="D725" s="109" t="s">
        <v>153</v>
      </c>
      <c r="E725" s="110" t="s">
        <v>624</v>
      </c>
      <c r="F725" s="170" t="s">
        <v>1989</v>
      </c>
      <c r="G725" s="112" t="s">
        <v>184</v>
      </c>
      <c r="H725" s="193">
        <v>30.31</v>
      </c>
      <c r="I725" s="139"/>
      <c r="J725" s="139"/>
      <c r="K725" s="139"/>
      <c r="L725" s="111" t="s">
        <v>1</v>
      </c>
      <c r="M725" s="30"/>
    </row>
    <row r="726" spans="2:13" s="12" customFormat="1" x14ac:dyDescent="0.2">
      <c r="B726" s="117"/>
      <c r="D726" s="118" t="s">
        <v>159</v>
      </c>
      <c r="E726" s="119" t="s">
        <v>1</v>
      </c>
      <c r="F726" s="120" t="s">
        <v>625</v>
      </c>
      <c r="H726" s="214">
        <v>9.5299999999999994</v>
      </c>
      <c r="M726" s="117"/>
    </row>
    <row r="727" spans="2:13" s="12" customFormat="1" x14ac:dyDescent="0.2">
      <c r="B727" s="117"/>
      <c r="D727" s="118" t="s">
        <v>159</v>
      </c>
      <c r="E727" s="119" t="s">
        <v>1</v>
      </c>
      <c r="F727" s="120" t="s">
        <v>626</v>
      </c>
      <c r="H727" s="214">
        <v>2.87</v>
      </c>
      <c r="M727" s="117"/>
    </row>
    <row r="728" spans="2:13" s="12" customFormat="1" x14ac:dyDescent="0.2">
      <c r="B728" s="117"/>
      <c r="D728" s="118" t="s">
        <v>159</v>
      </c>
      <c r="E728" s="119" t="s">
        <v>1</v>
      </c>
      <c r="F728" s="120" t="s">
        <v>627</v>
      </c>
      <c r="H728" s="214">
        <v>4.1900000000000004</v>
      </c>
      <c r="M728" s="117"/>
    </row>
    <row r="729" spans="2:13" s="12" customFormat="1" x14ac:dyDescent="0.2">
      <c r="B729" s="117"/>
      <c r="D729" s="118" t="s">
        <v>159</v>
      </c>
      <c r="E729" s="119" t="s">
        <v>1</v>
      </c>
      <c r="F729" s="120" t="s">
        <v>628</v>
      </c>
      <c r="H729" s="214">
        <v>13.72</v>
      </c>
      <c r="M729" s="117"/>
    </row>
    <row r="730" spans="2:13" s="13" customFormat="1" x14ac:dyDescent="0.2">
      <c r="B730" s="122"/>
      <c r="D730" s="118" t="s">
        <v>159</v>
      </c>
      <c r="E730" s="123" t="s">
        <v>1</v>
      </c>
      <c r="F730" s="124" t="s">
        <v>191</v>
      </c>
      <c r="H730" s="189">
        <v>30.31</v>
      </c>
      <c r="M730" s="122"/>
    </row>
    <row r="731" spans="2:13" s="1" customFormat="1" ht="71.25" customHeight="1" x14ac:dyDescent="0.2">
      <c r="B731" s="108"/>
      <c r="C731" s="109" t="s">
        <v>629</v>
      </c>
      <c r="D731" s="109" t="s">
        <v>153</v>
      </c>
      <c r="E731" s="110" t="s">
        <v>630</v>
      </c>
      <c r="F731" s="178" t="s">
        <v>1991</v>
      </c>
      <c r="G731" s="112" t="s">
        <v>184</v>
      </c>
      <c r="H731" s="193">
        <v>539.53</v>
      </c>
      <c r="I731" s="139"/>
      <c r="J731" s="139"/>
      <c r="K731" s="139"/>
      <c r="L731" s="111" t="s">
        <v>1</v>
      </c>
      <c r="M731" s="30"/>
    </row>
    <row r="732" spans="2:13" s="12" customFormat="1" x14ac:dyDescent="0.2">
      <c r="B732" s="117"/>
      <c r="D732" s="118" t="s">
        <v>159</v>
      </c>
      <c r="E732" s="119" t="s">
        <v>1</v>
      </c>
      <c r="F732" s="120" t="s">
        <v>426</v>
      </c>
      <c r="H732" s="214">
        <v>15.12</v>
      </c>
      <c r="M732" s="117"/>
    </row>
    <row r="733" spans="2:13" s="12" customFormat="1" x14ac:dyDescent="0.2">
      <c r="B733" s="117"/>
      <c r="D733" s="118" t="s">
        <v>159</v>
      </c>
      <c r="E733" s="119" t="s">
        <v>1</v>
      </c>
      <c r="F733" s="120" t="s">
        <v>427</v>
      </c>
      <c r="H733" s="214">
        <v>41.04</v>
      </c>
      <c r="M733" s="117"/>
    </row>
    <row r="734" spans="2:13" s="12" customFormat="1" x14ac:dyDescent="0.2">
      <c r="B734" s="117"/>
      <c r="D734" s="118" t="s">
        <v>159</v>
      </c>
      <c r="E734" s="119" t="s">
        <v>1</v>
      </c>
      <c r="F734" s="120" t="s">
        <v>428</v>
      </c>
      <c r="H734" s="214">
        <v>4.32</v>
      </c>
      <c r="M734" s="117"/>
    </row>
    <row r="735" spans="2:13" s="12" customFormat="1" x14ac:dyDescent="0.2">
      <c r="B735" s="117"/>
      <c r="D735" s="118" t="s">
        <v>159</v>
      </c>
      <c r="E735" s="119" t="s">
        <v>1</v>
      </c>
      <c r="F735" s="120" t="s">
        <v>429</v>
      </c>
      <c r="H735" s="214">
        <v>12.96</v>
      </c>
      <c r="M735" s="117"/>
    </row>
    <row r="736" spans="2:13" s="12" customFormat="1" x14ac:dyDescent="0.2">
      <c r="B736" s="117"/>
      <c r="D736" s="118" t="s">
        <v>159</v>
      </c>
      <c r="E736" s="119" t="s">
        <v>1</v>
      </c>
      <c r="F736" s="120" t="s">
        <v>430</v>
      </c>
      <c r="H736" s="214">
        <v>21.96</v>
      </c>
      <c r="M736" s="117"/>
    </row>
    <row r="737" spans="2:13" s="12" customFormat="1" x14ac:dyDescent="0.2">
      <c r="B737" s="117"/>
      <c r="D737" s="118" t="s">
        <v>159</v>
      </c>
      <c r="E737" s="119" t="s">
        <v>1</v>
      </c>
      <c r="F737" s="120" t="s">
        <v>431</v>
      </c>
      <c r="H737" s="214">
        <v>4.32</v>
      </c>
      <c r="M737" s="117"/>
    </row>
    <row r="738" spans="2:13" s="12" customFormat="1" x14ac:dyDescent="0.2">
      <c r="B738" s="117"/>
      <c r="D738" s="118" t="s">
        <v>159</v>
      </c>
      <c r="E738" s="119" t="s">
        <v>1</v>
      </c>
      <c r="F738" s="120" t="s">
        <v>432</v>
      </c>
      <c r="H738" s="214">
        <v>4.5</v>
      </c>
      <c r="M738" s="117"/>
    </row>
    <row r="739" spans="2:13" s="12" customFormat="1" x14ac:dyDescent="0.2">
      <c r="B739" s="117"/>
      <c r="D739" s="118" t="s">
        <v>159</v>
      </c>
      <c r="E739" s="119" t="s">
        <v>1</v>
      </c>
      <c r="F739" s="120" t="s">
        <v>433</v>
      </c>
      <c r="H739" s="214">
        <v>0.9</v>
      </c>
      <c r="M739" s="117"/>
    </row>
    <row r="740" spans="2:13" s="12" customFormat="1" x14ac:dyDescent="0.2">
      <c r="B740" s="117"/>
      <c r="D740" s="118" t="s">
        <v>159</v>
      </c>
      <c r="E740" s="119" t="s">
        <v>1</v>
      </c>
      <c r="F740" s="120" t="s">
        <v>434</v>
      </c>
      <c r="H740" s="214">
        <v>18</v>
      </c>
      <c r="M740" s="117"/>
    </row>
    <row r="741" spans="2:13" s="12" customFormat="1" x14ac:dyDescent="0.2">
      <c r="B741" s="117"/>
      <c r="D741" s="118" t="s">
        <v>159</v>
      </c>
      <c r="E741" s="119" t="s">
        <v>1</v>
      </c>
      <c r="F741" s="120" t="s">
        <v>435</v>
      </c>
      <c r="H741" s="214">
        <v>2.2000000000000002</v>
      </c>
      <c r="M741" s="117"/>
    </row>
    <row r="742" spans="2:13" s="12" customFormat="1" x14ac:dyDescent="0.2">
      <c r="B742" s="117"/>
      <c r="D742" s="118" t="s">
        <v>159</v>
      </c>
      <c r="E742" s="119" t="s">
        <v>1</v>
      </c>
      <c r="F742" s="120" t="s">
        <v>436</v>
      </c>
      <c r="H742" s="214">
        <v>380.16</v>
      </c>
      <c r="M742" s="117"/>
    </row>
    <row r="743" spans="2:13" s="12" customFormat="1" x14ac:dyDescent="0.2">
      <c r="B743" s="117"/>
      <c r="D743" s="118" t="s">
        <v>159</v>
      </c>
      <c r="E743" s="119" t="s">
        <v>1</v>
      </c>
      <c r="F743" s="120" t="s">
        <v>437</v>
      </c>
      <c r="H743" s="214">
        <v>21.6</v>
      </c>
      <c r="M743" s="117"/>
    </row>
    <row r="744" spans="2:13" s="12" customFormat="1" x14ac:dyDescent="0.2">
      <c r="B744" s="117"/>
      <c r="D744" s="118" t="s">
        <v>159</v>
      </c>
      <c r="E744" s="119" t="s">
        <v>1</v>
      </c>
      <c r="F744" s="120" t="s">
        <v>438</v>
      </c>
      <c r="H744" s="214">
        <v>8.4</v>
      </c>
      <c r="M744" s="117"/>
    </row>
    <row r="745" spans="2:13" s="12" customFormat="1" x14ac:dyDescent="0.2">
      <c r="B745" s="117"/>
      <c r="D745" s="118" t="s">
        <v>159</v>
      </c>
      <c r="E745" s="119" t="s">
        <v>1</v>
      </c>
      <c r="F745" s="120" t="s">
        <v>439</v>
      </c>
      <c r="H745" s="214">
        <v>4.05</v>
      </c>
      <c r="M745" s="117"/>
    </row>
    <row r="746" spans="2:13" s="13" customFormat="1" x14ac:dyDescent="0.2">
      <c r="B746" s="122"/>
      <c r="D746" s="118" t="s">
        <v>159</v>
      </c>
      <c r="E746" s="123" t="s">
        <v>1</v>
      </c>
      <c r="F746" s="124" t="s">
        <v>191</v>
      </c>
      <c r="H746" s="189">
        <v>539.53</v>
      </c>
      <c r="M746" s="122"/>
    </row>
    <row r="747" spans="2:13" s="1" customFormat="1" ht="54" customHeight="1" x14ac:dyDescent="0.2">
      <c r="B747" s="108"/>
      <c r="C747" s="296" t="s">
        <v>631</v>
      </c>
      <c r="D747" s="296" t="s">
        <v>221</v>
      </c>
      <c r="E747" s="297" t="s">
        <v>632</v>
      </c>
      <c r="F747" s="298" t="s">
        <v>1928</v>
      </c>
      <c r="G747" s="299" t="s">
        <v>353</v>
      </c>
      <c r="H747" s="300">
        <v>7</v>
      </c>
      <c r="I747" s="146"/>
      <c r="J747" s="147"/>
      <c r="K747" s="146"/>
      <c r="L747" s="128"/>
      <c r="M747" s="130"/>
    </row>
    <row r="748" spans="2:13" s="1" customFormat="1" ht="67.5" customHeight="1" x14ac:dyDescent="0.2">
      <c r="B748" s="108"/>
      <c r="C748" s="296" t="s">
        <v>633</v>
      </c>
      <c r="D748" s="296" t="s">
        <v>221</v>
      </c>
      <c r="E748" s="297" t="s">
        <v>634</v>
      </c>
      <c r="F748" s="298" t="s">
        <v>2046</v>
      </c>
      <c r="G748" s="299" t="s">
        <v>353</v>
      </c>
      <c r="H748" s="300">
        <v>19</v>
      </c>
      <c r="I748" s="146"/>
      <c r="J748" s="147"/>
      <c r="K748" s="146"/>
      <c r="L748" s="128"/>
      <c r="M748" s="130"/>
    </row>
    <row r="749" spans="2:13" s="12" customFormat="1" x14ac:dyDescent="0.2">
      <c r="B749" s="117"/>
      <c r="C749" s="301"/>
      <c r="D749" s="302" t="s">
        <v>159</v>
      </c>
      <c r="E749" s="303" t="s">
        <v>1</v>
      </c>
      <c r="F749" s="304" t="s">
        <v>635</v>
      </c>
      <c r="G749" s="301"/>
      <c r="H749" s="305">
        <v>19</v>
      </c>
      <c r="I749" s="140"/>
      <c r="J749" s="140"/>
      <c r="K749" s="140"/>
      <c r="M749" s="117"/>
    </row>
    <row r="750" spans="2:13" s="1" customFormat="1" ht="52.5" customHeight="1" x14ac:dyDescent="0.2">
      <c r="B750" s="108"/>
      <c r="C750" s="296" t="s">
        <v>636</v>
      </c>
      <c r="D750" s="296" t="s">
        <v>221</v>
      </c>
      <c r="E750" s="297" t="s">
        <v>637</v>
      </c>
      <c r="F750" s="298" t="s">
        <v>1998</v>
      </c>
      <c r="G750" s="299" t="s">
        <v>353</v>
      </c>
      <c r="H750" s="300">
        <v>4</v>
      </c>
      <c r="I750" s="146"/>
      <c r="J750" s="147"/>
      <c r="K750" s="146"/>
      <c r="L750" s="128" t="s">
        <v>1</v>
      </c>
      <c r="M750" s="130"/>
    </row>
    <row r="751" spans="2:13" s="12" customFormat="1" x14ac:dyDescent="0.2">
      <c r="B751" s="117"/>
      <c r="C751" s="301"/>
      <c r="D751" s="302" t="s">
        <v>159</v>
      </c>
      <c r="E751" s="303" t="s">
        <v>1</v>
      </c>
      <c r="F751" s="304" t="s">
        <v>158</v>
      </c>
      <c r="G751" s="301"/>
      <c r="H751" s="305">
        <v>4</v>
      </c>
      <c r="I751" s="140"/>
      <c r="J751" s="140"/>
      <c r="K751" s="140"/>
      <c r="M751" s="117"/>
    </row>
    <row r="752" spans="2:13" s="1" customFormat="1" ht="57.75" customHeight="1" x14ac:dyDescent="0.2">
      <c r="B752" s="108"/>
      <c r="C752" s="296" t="s">
        <v>638</v>
      </c>
      <c r="D752" s="296" t="s">
        <v>221</v>
      </c>
      <c r="E752" s="297" t="s">
        <v>639</v>
      </c>
      <c r="F752" s="298" t="s">
        <v>2047</v>
      </c>
      <c r="G752" s="299" t="s">
        <v>353</v>
      </c>
      <c r="H752" s="300">
        <v>12</v>
      </c>
      <c r="I752" s="146"/>
      <c r="J752" s="147"/>
      <c r="K752" s="146"/>
      <c r="L752" s="128" t="s">
        <v>1</v>
      </c>
      <c r="M752" s="130"/>
    </row>
    <row r="753" spans="2:13" s="12" customFormat="1" x14ac:dyDescent="0.2">
      <c r="B753" s="117"/>
      <c r="C753" s="301"/>
      <c r="D753" s="302" t="s">
        <v>159</v>
      </c>
      <c r="E753" s="303" t="s">
        <v>1</v>
      </c>
      <c r="F753" s="304" t="s">
        <v>640</v>
      </c>
      <c r="G753" s="301"/>
      <c r="H753" s="305">
        <v>12</v>
      </c>
      <c r="I753" s="140"/>
      <c r="J753" s="140"/>
      <c r="K753" s="140"/>
      <c r="M753" s="117"/>
    </row>
    <row r="754" spans="2:13" s="1" customFormat="1" ht="54.75" customHeight="1" x14ac:dyDescent="0.2">
      <c r="B754" s="108"/>
      <c r="C754" s="296" t="s">
        <v>641</v>
      </c>
      <c r="D754" s="296" t="s">
        <v>221</v>
      </c>
      <c r="E754" s="297" t="s">
        <v>642</v>
      </c>
      <c r="F754" s="298" t="s">
        <v>2049</v>
      </c>
      <c r="G754" s="299" t="s">
        <v>353</v>
      </c>
      <c r="H754" s="300">
        <v>1</v>
      </c>
      <c r="I754" s="146"/>
      <c r="J754" s="147"/>
      <c r="K754" s="146"/>
      <c r="L754" s="128" t="s">
        <v>1</v>
      </c>
      <c r="M754" s="130"/>
    </row>
    <row r="755" spans="2:13" s="12" customFormat="1" x14ac:dyDescent="0.2">
      <c r="B755" s="117"/>
      <c r="C755" s="301"/>
      <c r="D755" s="302" t="s">
        <v>159</v>
      </c>
      <c r="E755" s="303" t="s">
        <v>1</v>
      </c>
      <c r="F755" s="304" t="s">
        <v>61</v>
      </c>
      <c r="G755" s="301"/>
      <c r="H755" s="305">
        <v>1</v>
      </c>
      <c r="I755" s="140"/>
      <c r="J755" s="140"/>
      <c r="K755" s="140"/>
      <c r="M755" s="117"/>
    </row>
    <row r="756" spans="2:13" s="1" customFormat="1" ht="67.5" customHeight="1" x14ac:dyDescent="0.2">
      <c r="B756" s="108"/>
      <c r="C756" s="296" t="s">
        <v>643</v>
      </c>
      <c r="D756" s="296" t="s">
        <v>221</v>
      </c>
      <c r="E756" s="297" t="s">
        <v>644</v>
      </c>
      <c r="F756" s="298" t="s">
        <v>2048</v>
      </c>
      <c r="G756" s="299" t="s">
        <v>353</v>
      </c>
      <c r="H756" s="300">
        <v>1</v>
      </c>
      <c r="I756" s="146"/>
      <c r="J756" s="147"/>
      <c r="K756" s="146"/>
      <c r="L756" s="128" t="s">
        <v>1</v>
      </c>
      <c r="M756" s="130"/>
    </row>
    <row r="757" spans="2:13" s="12" customFormat="1" x14ac:dyDescent="0.2">
      <c r="B757" s="117"/>
      <c r="D757" s="118" t="s">
        <v>159</v>
      </c>
      <c r="E757" s="119" t="s">
        <v>1</v>
      </c>
      <c r="F757" s="120" t="s">
        <v>61</v>
      </c>
      <c r="H757" s="214">
        <v>1</v>
      </c>
      <c r="I757" s="140"/>
      <c r="J757" s="140"/>
      <c r="K757" s="140"/>
      <c r="M757" s="117"/>
    </row>
    <row r="758" spans="2:13" s="1" customFormat="1" ht="58.5" customHeight="1" x14ac:dyDescent="0.2">
      <c r="B758" s="108"/>
      <c r="C758" s="279" t="s">
        <v>645</v>
      </c>
      <c r="D758" s="279" t="s">
        <v>221</v>
      </c>
      <c r="E758" s="280" t="s">
        <v>646</v>
      </c>
      <c r="F758" s="298" t="s">
        <v>2001</v>
      </c>
      <c r="G758" s="282" t="s">
        <v>353</v>
      </c>
      <c r="H758" s="283">
        <v>4</v>
      </c>
      <c r="I758" s="146"/>
      <c r="J758" s="147"/>
      <c r="K758" s="146"/>
      <c r="L758" s="128" t="s">
        <v>1</v>
      </c>
      <c r="M758" s="130"/>
    </row>
    <row r="759" spans="2:13" s="12" customFormat="1" x14ac:dyDescent="0.2">
      <c r="B759" s="117"/>
      <c r="D759" s="118" t="s">
        <v>159</v>
      </c>
      <c r="E759" s="119" t="s">
        <v>1</v>
      </c>
      <c r="F759" s="120" t="s">
        <v>647</v>
      </c>
      <c r="H759" s="214">
        <v>4</v>
      </c>
      <c r="I759" s="140"/>
      <c r="J759" s="140"/>
      <c r="K759" s="140"/>
      <c r="M759" s="117"/>
    </row>
    <row r="760" spans="2:13" s="1" customFormat="1" ht="67.5" customHeight="1" x14ac:dyDescent="0.2">
      <c r="B760" s="108"/>
      <c r="C760" s="296" t="s">
        <v>648</v>
      </c>
      <c r="D760" s="296" t="s">
        <v>221</v>
      </c>
      <c r="E760" s="297" t="s">
        <v>649</v>
      </c>
      <c r="F760" s="298" t="s">
        <v>2050</v>
      </c>
      <c r="G760" s="299" t="s">
        <v>353</v>
      </c>
      <c r="H760" s="300">
        <v>1</v>
      </c>
      <c r="I760" s="146"/>
      <c r="J760" s="147"/>
      <c r="K760" s="146"/>
      <c r="L760" s="128" t="s">
        <v>1</v>
      </c>
      <c r="M760" s="130"/>
    </row>
    <row r="761" spans="2:13" s="12" customFormat="1" x14ac:dyDescent="0.2">
      <c r="B761" s="117"/>
      <c r="C761" s="301"/>
      <c r="D761" s="302" t="s">
        <v>159</v>
      </c>
      <c r="E761" s="303" t="s">
        <v>1</v>
      </c>
      <c r="F761" s="304" t="s">
        <v>61</v>
      </c>
      <c r="G761" s="301"/>
      <c r="H761" s="305">
        <v>1</v>
      </c>
      <c r="I761" s="140"/>
      <c r="J761" s="140"/>
      <c r="K761" s="140"/>
      <c r="M761" s="117"/>
    </row>
    <row r="762" spans="2:13" s="1" customFormat="1" ht="63" customHeight="1" x14ac:dyDescent="0.2">
      <c r="B762" s="108"/>
      <c r="C762" s="296" t="s">
        <v>650</v>
      </c>
      <c r="D762" s="296" t="s">
        <v>221</v>
      </c>
      <c r="E762" s="297" t="s">
        <v>651</v>
      </c>
      <c r="F762" s="298" t="s">
        <v>2002</v>
      </c>
      <c r="G762" s="299" t="s">
        <v>353</v>
      </c>
      <c r="H762" s="300">
        <v>1</v>
      </c>
      <c r="I762" s="146"/>
      <c r="J762" s="147"/>
      <c r="K762" s="146"/>
      <c r="L762" s="128" t="s">
        <v>1</v>
      </c>
      <c r="M762" s="130"/>
    </row>
    <row r="763" spans="2:13" s="12" customFormat="1" x14ac:dyDescent="0.2">
      <c r="B763" s="117"/>
      <c r="C763" s="301"/>
      <c r="D763" s="302" t="s">
        <v>159</v>
      </c>
      <c r="E763" s="303" t="s">
        <v>1</v>
      </c>
      <c r="F763" s="304" t="s">
        <v>61</v>
      </c>
      <c r="G763" s="301"/>
      <c r="H763" s="310">
        <v>1</v>
      </c>
      <c r="I763" s="140"/>
      <c r="J763" s="140"/>
      <c r="K763" s="140"/>
      <c r="M763" s="117"/>
    </row>
    <row r="764" spans="2:13" s="1" customFormat="1" ht="51" customHeight="1" x14ac:dyDescent="0.2">
      <c r="B764" s="108"/>
      <c r="C764" s="296" t="s">
        <v>652</v>
      </c>
      <c r="D764" s="296" t="s">
        <v>221</v>
      </c>
      <c r="E764" s="297" t="s">
        <v>653</v>
      </c>
      <c r="F764" s="298" t="s">
        <v>2051</v>
      </c>
      <c r="G764" s="299" t="s">
        <v>353</v>
      </c>
      <c r="H764" s="300">
        <v>6</v>
      </c>
      <c r="I764" s="146"/>
      <c r="J764" s="147"/>
      <c r="K764" s="146"/>
      <c r="L764" s="128" t="s">
        <v>1</v>
      </c>
      <c r="M764" s="130"/>
    </row>
    <row r="765" spans="2:13" s="12" customFormat="1" x14ac:dyDescent="0.2">
      <c r="B765" s="117"/>
      <c r="C765" s="301"/>
      <c r="D765" s="302" t="s">
        <v>159</v>
      </c>
      <c r="E765" s="303" t="s">
        <v>1</v>
      </c>
      <c r="F765" s="304" t="s">
        <v>654</v>
      </c>
      <c r="G765" s="301"/>
      <c r="H765" s="305">
        <v>6</v>
      </c>
      <c r="I765" s="140"/>
      <c r="J765" s="140"/>
      <c r="K765" s="140"/>
      <c r="M765" s="117"/>
    </row>
    <row r="766" spans="2:13" s="1" customFormat="1" ht="54" customHeight="1" x14ac:dyDescent="0.2">
      <c r="B766" s="108"/>
      <c r="C766" s="296" t="s">
        <v>655</v>
      </c>
      <c r="D766" s="296" t="s">
        <v>221</v>
      </c>
      <c r="E766" s="297" t="s">
        <v>656</v>
      </c>
      <c r="F766" s="298" t="s">
        <v>1999</v>
      </c>
      <c r="G766" s="299" t="s">
        <v>353</v>
      </c>
      <c r="H766" s="300">
        <v>2</v>
      </c>
      <c r="I766" s="146"/>
      <c r="J766" s="147"/>
      <c r="K766" s="146"/>
      <c r="L766" s="128" t="s">
        <v>1</v>
      </c>
      <c r="M766" s="130"/>
    </row>
    <row r="767" spans="2:13" s="12" customFormat="1" x14ac:dyDescent="0.2">
      <c r="B767" s="117"/>
      <c r="C767" s="301"/>
      <c r="D767" s="302" t="s">
        <v>159</v>
      </c>
      <c r="E767" s="303" t="s">
        <v>1</v>
      </c>
      <c r="F767" s="304" t="s">
        <v>64</v>
      </c>
      <c r="G767" s="301"/>
      <c r="H767" s="305">
        <v>2</v>
      </c>
      <c r="I767" s="140"/>
      <c r="J767" s="140"/>
      <c r="K767" s="140"/>
      <c r="M767" s="117"/>
    </row>
    <row r="768" spans="2:13" s="1" customFormat="1" ht="66.75" customHeight="1" x14ac:dyDescent="0.2">
      <c r="B768" s="108"/>
      <c r="C768" s="296" t="s">
        <v>657</v>
      </c>
      <c r="D768" s="296" t="s">
        <v>221</v>
      </c>
      <c r="E768" s="297" t="s">
        <v>658</v>
      </c>
      <c r="F768" s="298" t="s">
        <v>2052</v>
      </c>
      <c r="G768" s="299" t="s">
        <v>353</v>
      </c>
      <c r="H768" s="300">
        <v>84</v>
      </c>
      <c r="I768" s="146"/>
      <c r="J768" s="147"/>
      <c r="K768" s="146"/>
      <c r="L768" s="128" t="s">
        <v>1</v>
      </c>
      <c r="M768" s="130"/>
    </row>
    <row r="769" spans="2:13" s="12" customFormat="1" x14ac:dyDescent="0.2">
      <c r="B769" s="117"/>
      <c r="D769" s="118" t="s">
        <v>159</v>
      </c>
      <c r="E769" s="119" t="s">
        <v>1</v>
      </c>
      <c r="F769" s="120" t="s">
        <v>659</v>
      </c>
      <c r="H769" s="214">
        <v>84</v>
      </c>
      <c r="I769" s="140"/>
      <c r="J769" s="140"/>
      <c r="K769" s="140"/>
      <c r="M769" s="117"/>
    </row>
    <row r="770" spans="2:13" s="1" customFormat="1" ht="94.5" customHeight="1" x14ac:dyDescent="0.2">
      <c r="B770" s="108"/>
      <c r="C770" s="296" t="s">
        <v>660</v>
      </c>
      <c r="D770" s="296" t="s">
        <v>221</v>
      </c>
      <c r="E770" s="297" t="s">
        <v>661</v>
      </c>
      <c r="F770" s="298" t="s">
        <v>2000</v>
      </c>
      <c r="G770" s="299" t="s">
        <v>353</v>
      </c>
      <c r="H770" s="300">
        <v>4</v>
      </c>
      <c r="I770" s="300"/>
      <c r="J770" s="306"/>
      <c r="K770" s="300"/>
      <c r="L770" s="128" t="s">
        <v>1</v>
      </c>
      <c r="M770" s="130"/>
    </row>
    <row r="771" spans="2:13" s="1" customFormat="1" ht="63.75" customHeight="1" x14ac:dyDescent="0.2">
      <c r="B771" s="108"/>
      <c r="C771" s="296" t="s">
        <v>662</v>
      </c>
      <c r="D771" s="296" t="s">
        <v>221</v>
      </c>
      <c r="E771" s="297" t="s">
        <v>663</v>
      </c>
      <c r="F771" s="298" t="s">
        <v>2079</v>
      </c>
      <c r="G771" s="299" t="s">
        <v>353</v>
      </c>
      <c r="H771" s="300">
        <v>8</v>
      </c>
      <c r="I771" s="300"/>
      <c r="J771" s="306"/>
      <c r="K771" s="300"/>
      <c r="L771" s="128" t="s">
        <v>1</v>
      </c>
      <c r="M771" s="130"/>
    </row>
    <row r="772" spans="2:13" s="12" customFormat="1" x14ac:dyDescent="0.2">
      <c r="B772" s="117"/>
      <c r="C772" s="301"/>
      <c r="D772" s="302" t="s">
        <v>159</v>
      </c>
      <c r="E772" s="303" t="s">
        <v>1</v>
      </c>
      <c r="F772" s="304" t="s">
        <v>664</v>
      </c>
      <c r="G772" s="301"/>
      <c r="H772" s="305">
        <v>8</v>
      </c>
      <c r="I772" s="305"/>
      <c r="J772" s="305"/>
      <c r="K772" s="305"/>
      <c r="M772" s="117"/>
    </row>
    <row r="773" spans="2:13" s="1" customFormat="1" ht="52.5" customHeight="1" x14ac:dyDescent="0.2">
      <c r="B773" s="108"/>
      <c r="C773" s="296" t="s">
        <v>665</v>
      </c>
      <c r="D773" s="296" t="s">
        <v>221</v>
      </c>
      <c r="E773" s="297" t="s">
        <v>666</v>
      </c>
      <c r="F773" s="298" t="s">
        <v>2173</v>
      </c>
      <c r="G773" s="299" t="s">
        <v>353</v>
      </c>
      <c r="H773" s="300">
        <v>2</v>
      </c>
      <c r="I773" s="300"/>
      <c r="J773" s="306"/>
      <c r="K773" s="300"/>
      <c r="L773" s="128" t="s">
        <v>1</v>
      </c>
      <c r="M773" s="130"/>
    </row>
    <row r="774" spans="2:13" s="12" customFormat="1" x14ac:dyDescent="0.2">
      <c r="B774" s="117"/>
      <c r="C774" s="301"/>
      <c r="D774" s="302" t="s">
        <v>159</v>
      </c>
      <c r="E774" s="303" t="s">
        <v>1</v>
      </c>
      <c r="F774" s="304" t="s">
        <v>64</v>
      </c>
      <c r="G774" s="301"/>
      <c r="H774" s="305">
        <v>2</v>
      </c>
      <c r="I774" s="305"/>
      <c r="J774" s="305"/>
      <c r="K774" s="305"/>
      <c r="M774" s="117"/>
    </row>
    <row r="775" spans="2:13" s="1" customFormat="1" ht="48" customHeight="1" x14ac:dyDescent="0.2">
      <c r="B775" s="108"/>
      <c r="C775" s="296" t="s">
        <v>667</v>
      </c>
      <c r="D775" s="296" t="s">
        <v>221</v>
      </c>
      <c r="E775" s="297" t="s">
        <v>668</v>
      </c>
      <c r="F775" s="298" t="s">
        <v>2003</v>
      </c>
      <c r="G775" s="299" t="s">
        <v>353</v>
      </c>
      <c r="H775" s="300">
        <v>5</v>
      </c>
      <c r="I775" s="300"/>
      <c r="J775" s="306"/>
      <c r="K775" s="300"/>
      <c r="L775" s="128" t="s">
        <v>1</v>
      </c>
      <c r="M775" s="130"/>
    </row>
    <row r="776" spans="2:13" s="12" customFormat="1" x14ac:dyDescent="0.2">
      <c r="B776" s="117"/>
      <c r="D776" s="118" t="s">
        <v>159</v>
      </c>
      <c r="E776" s="119" t="s">
        <v>1</v>
      </c>
      <c r="F776" s="120" t="s">
        <v>169</v>
      </c>
      <c r="H776" s="214">
        <v>5</v>
      </c>
      <c r="I776" s="140"/>
      <c r="J776" s="140"/>
      <c r="K776" s="140"/>
      <c r="M776" s="117"/>
    </row>
    <row r="777" spans="2:13" s="1" customFormat="1" ht="57.75" customHeight="1" x14ac:dyDescent="0.2">
      <c r="B777" s="108"/>
      <c r="C777" s="109" t="s">
        <v>669</v>
      </c>
      <c r="D777" s="109" t="s">
        <v>153</v>
      </c>
      <c r="E777" s="110" t="s">
        <v>670</v>
      </c>
      <c r="F777" s="178" t="s">
        <v>2174</v>
      </c>
      <c r="G777" s="112" t="s">
        <v>184</v>
      </c>
      <c r="H777" s="193">
        <v>25.56</v>
      </c>
      <c r="I777" s="182"/>
      <c r="J777" s="182"/>
      <c r="K777" s="182"/>
      <c r="L777" s="111" t="s">
        <v>1</v>
      </c>
      <c r="M777" s="30"/>
    </row>
    <row r="778" spans="2:13" s="12" customFormat="1" x14ac:dyDescent="0.2">
      <c r="B778" s="117"/>
      <c r="D778" s="118" t="s">
        <v>159</v>
      </c>
      <c r="E778" s="119" t="s">
        <v>1</v>
      </c>
      <c r="F778" s="120" t="s">
        <v>443</v>
      </c>
      <c r="H778" s="214">
        <v>5.76</v>
      </c>
      <c r="M778" s="117"/>
    </row>
    <row r="779" spans="2:13" s="12" customFormat="1" x14ac:dyDescent="0.2">
      <c r="B779" s="117"/>
      <c r="D779" s="118" t="s">
        <v>159</v>
      </c>
      <c r="E779" s="119" t="s">
        <v>1</v>
      </c>
      <c r="F779" s="120" t="s">
        <v>444</v>
      </c>
      <c r="H779" s="214">
        <v>4.8</v>
      </c>
      <c r="M779" s="117"/>
    </row>
    <row r="780" spans="2:13" s="12" customFormat="1" x14ac:dyDescent="0.2">
      <c r="B780" s="117"/>
      <c r="D780" s="118" t="s">
        <v>159</v>
      </c>
      <c r="E780" s="119" t="s">
        <v>1</v>
      </c>
      <c r="F780" s="120" t="s">
        <v>445</v>
      </c>
      <c r="H780" s="214">
        <v>6</v>
      </c>
      <c r="M780" s="117"/>
    </row>
    <row r="781" spans="2:13" s="12" customFormat="1" x14ac:dyDescent="0.2">
      <c r="B781" s="117"/>
      <c r="D781" s="118" t="s">
        <v>159</v>
      </c>
      <c r="E781" s="119" t="s">
        <v>1</v>
      </c>
      <c r="F781" s="120" t="s">
        <v>446</v>
      </c>
      <c r="H781" s="214">
        <v>3.6</v>
      </c>
      <c r="M781" s="117"/>
    </row>
    <row r="782" spans="2:13" s="12" customFormat="1" x14ac:dyDescent="0.2">
      <c r="B782" s="117"/>
      <c r="D782" s="118" t="s">
        <v>159</v>
      </c>
      <c r="E782" s="119" t="s">
        <v>1</v>
      </c>
      <c r="F782" s="120" t="s">
        <v>447</v>
      </c>
      <c r="H782" s="214">
        <v>5.4</v>
      </c>
      <c r="M782" s="117"/>
    </row>
    <row r="783" spans="2:13" s="13" customFormat="1" x14ac:dyDescent="0.2">
      <c r="B783" s="122"/>
      <c r="D783" s="118" t="s">
        <v>159</v>
      </c>
      <c r="E783" s="123" t="s">
        <v>1</v>
      </c>
      <c r="F783" s="124" t="s">
        <v>191</v>
      </c>
      <c r="H783" s="189">
        <v>25.56</v>
      </c>
      <c r="M783" s="122"/>
    </row>
    <row r="784" spans="2:13" s="1" customFormat="1" ht="39.75" customHeight="1" x14ac:dyDescent="0.2">
      <c r="B784" s="108"/>
      <c r="C784" s="279" t="s">
        <v>671</v>
      </c>
      <c r="D784" s="279" t="s">
        <v>221</v>
      </c>
      <c r="E784" s="280" t="s">
        <v>672</v>
      </c>
      <c r="F784" s="298" t="s">
        <v>2004</v>
      </c>
      <c r="G784" s="282" t="s">
        <v>353</v>
      </c>
      <c r="H784" s="283">
        <v>1</v>
      </c>
      <c r="I784" s="283"/>
      <c r="J784" s="290"/>
      <c r="K784" s="283"/>
      <c r="L784" s="128" t="s">
        <v>1</v>
      </c>
      <c r="M784" s="130"/>
    </row>
    <row r="785" spans="2:13" s="1" customFormat="1" ht="41.25" customHeight="1" x14ac:dyDescent="0.2">
      <c r="B785" s="108"/>
      <c r="C785" s="279" t="s">
        <v>673</v>
      </c>
      <c r="D785" s="279" t="s">
        <v>221</v>
      </c>
      <c r="E785" s="280" t="s">
        <v>674</v>
      </c>
      <c r="F785" s="298" t="s">
        <v>2005</v>
      </c>
      <c r="G785" s="282" t="s">
        <v>353</v>
      </c>
      <c r="H785" s="283">
        <v>1</v>
      </c>
      <c r="I785" s="283"/>
      <c r="J785" s="290"/>
      <c r="K785" s="283"/>
      <c r="L785" s="128" t="s">
        <v>1</v>
      </c>
      <c r="M785" s="130"/>
    </row>
    <row r="786" spans="2:13" s="1" customFormat="1" ht="40.5" customHeight="1" x14ac:dyDescent="0.2">
      <c r="B786" s="108"/>
      <c r="C786" s="279" t="s">
        <v>675</v>
      </c>
      <c r="D786" s="279" t="s">
        <v>221</v>
      </c>
      <c r="E786" s="280" t="s">
        <v>676</v>
      </c>
      <c r="F786" s="298" t="s">
        <v>2006</v>
      </c>
      <c r="G786" s="282" t="s">
        <v>353</v>
      </c>
      <c r="H786" s="283">
        <v>2</v>
      </c>
      <c r="I786" s="283"/>
      <c r="J786" s="290"/>
      <c r="K786" s="283"/>
      <c r="L786" s="128" t="s">
        <v>1</v>
      </c>
      <c r="M786" s="130"/>
    </row>
    <row r="787" spans="2:13" s="1" customFormat="1" ht="40.5" customHeight="1" x14ac:dyDescent="0.2">
      <c r="B787" s="108"/>
      <c r="C787" s="279" t="s">
        <v>677</v>
      </c>
      <c r="D787" s="279" t="s">
        <v>221</v>
      </c>
      <c r="E787" s="280" t="s">
        <v>678</v>
      </c>
      <c r="F787" s="298" t="s">
        <v>2007</v>
      </c>
      <c r="G787" s="282" t="s">
        <v>353</v>
      </c>
      <c r="H787" s="283">
        <v>2</v>
      </c>
      <c r="I787" s="283"/>
      <c r="J787" s="290"/>
      <c r="K787" s="283"/>
      <c r="L787" s="128" t="s">
        <v>1</v>
      </c>
      <c r="M787" s="130"/>
    </row>
    <row r="788" spans="2:13" s="1" customFormat="1" ht="39.75" customHeight="1" x14ac:dyDescent="0.2">
      <c r="B788" s="108"/>
      <c r="C788" s="279" t="s">
        <v>679</v>
      </c>
      <c r="D788" s="279" t="s">
        <v>221</v>
      </c>
      <c r="E788" s="280" t="s">
        <v>680</v>
      </c>
      <c r="F788" s="298" t="s">
        <v>2007</v>
      </c>
      <c r="G788" s="282" t="s">
        <v>353</v>
      </c>
      <c r="H788" s="283">
        <v>3</v>
      </c>
      <c r="I788" s="283"/>
      <c r="J788" s="290"/>
      <c r="K788" s="283"/>
      <c r="L788" s="128" t="s">
        <v>1</v>
      </c>
      <c r="M788" s="130"/>
    </row>
    <row r="789" spans="2:13" s="1" customFormat="1" ht="47.25" customHeight="1" x14ac:dyDescent="0.2">
      <c r="B789" s="108"/>
      <c r="C789" s="109" t="s">
        <v>681</v>
      </c>
      <c r="D789" s="109" t="s">
        <v>153</v>
      </c>
      <c r="E789" s="110" t="s">
        <v>682</v>
      </c>
      <c r="F789" s="178" t="s">
        <v>2039</v>
      </c>
      <c r="G789" s="112" t="s">
        <v>184</v>
      </c>
      <c r="H789" s="193">
        <v>86.49</v>
      </c>
      <c r="I789" s="193"/>
      <c r="J789" s="193"/>
      <c r="K789" s="193"/>
      <c r="L789" s="111" t="s">
        <v>683</v>
      </c>
      <c r="M789" s="30"/>
    </row>
    <row r="790" spans="2:13" s="12" customFormat="1" x14ac:dyDescent="0.2">
      <c r="B790" s="117"/>
      <c r="D790" s="118" t="s">
        <v>159</v>
      </c>
      <c r="E790" s="119" t="s">
        <v>1</v>
      </c>
      <c r="F790" s="120" t="s">
        <v>684</v>
      </c>
      <c r="H790" s="214">
        <v>43.95</v>
      </c>
      <c r="M790" s="117"/>
    </row>
    <row r="791" spans="2:13" s="12" customFormat="1" x14ac:dyDescent="0.2">
      <c r="B791" s="117"/>
      <c r="D791" s="118" t="s">
        <v>159</v>
      </c>
      <c r="E791" s="119" t="s">
        <v>1</v>
      </c>
      <c r="F791" s="120" t="s">
        <v>685</v>
      </c>
      <c r="H791" s="214">
        <v>7.82</v>
      </c>
      <c r="M791" s="117"/>
    </row>
    <row r="792" spans="2:13" s="12" customFormat="1" x14ac:dyDescent="0.2">
      <c r="B792" s="117"/>
      <c r="D792" s="118" t="s">
        <v>159</v>
      </c>
      <c r="E792" s="119" t="s">
        <v>1</v>
      </c>
      <c r="F792" s="120" t="s">
        <v>686</v>
      </c>
      <c r="H792" s="214">
        <v>21.45</v>
      </c>
      <c r="M792" s="117"/>
    </row>
    <row r="793" spans="2:13" s="12" customFormat="1" x14ac:dyDescent="0.2">
      <c r="B793" s="117"/>
      <c r="D793" s="118" t="s">
        <v>159</v>
      </c>
      <c r="E793" s="119" t="s">
        <v>1</v>
      </c>
      <c r="F793" s="120" t="s">
        <v>687</v>
      </c>
      <c r="H793" s="214">
        <v>4.04</v>
      </c>
      <c r="M793" s="117"/>
    </row>
    <row r="794" spans="2:13" s="12" customFormat="1" x14ac:dyDescent="0.2">
      <c r="B794" s="117"/>
      <c r="D794" s="118" t="s">
        <v>159</v>
      </c>
      <c r="E794" s="119" t="s">
        <v>1</v>
      </c>
      <c r="F794" s="120" t="s">
        <v>688</v>
      </c>
      <c r="H794" s="214">
        <v>1.62</v>
      </c>
      <c r="M794" s="117"/>
    </row>
    <row r="795" spans="2:13" s="12" customFormat="1" x14ac:dyDescent="0.2">
      <c r="B795" s="117"/>
      <c r="D795" s="118" t="s">
        <v>159</v>
      </c>
      <c r="E795" s="119" t="s">
        <v>1</v>
      </c>
      <c r="F795" s="120" t="s">
        <v>689</v>
      </c>
      <c r="H795" s="214">
        <v>5.61</v>
      </c>
      <c r="M795" s="117"/>
    </row>
    <row r="796" spans="2:13" s="12" customFormat="1" x14ac:dyDescent="0.2">
      <c r="B796" s="117"/>
      <c r="D796" s="118" t="s">
        <v>159</v>
      </c>
      <c r="E796" s="119" t="s">
        <v>1</v>
      </c>
      <c r="F796" s="120" t="s">
        <v>690</v>
      </c>
      <c r="H796" s="214">
        <v>2</v>
      </c>
      <c r="M796" s="117"/>
    </row>
    <row r="797" spans="2:13" s="13" customFormat="1" x14ac:dyDescent="0.2">
      <c r="B797" s="122"/>
      <c r="D797" s="118" t="s">
        <v>159</v>
      </c>
      <c r="E797" s="123" t="s">
        <v>1</v>
      </c>
      <c r="F797" s="124" t="s">
        <v>191</v>
      </c>
      <c r="H797" s="189">
        <v>86.49</v>
      </c>
      <c r="M797" s="122"/>
    </row>
    <row r="798" spans="2:13" s="1" customFormat="1" ht="16.5" customHeight="1" x14ac:dyDescent="0.2">
      <c r="B798" s="108"/>
      <c r="C798" s="109" t="s">
        <v>691</v>
      </c>
      <c r="D798" s="109" t="s">
        <v>153</v>
      </c>
      <c r="E798" s="110" t="s">
        <v>692</v>
      </c>
      <c r="F798" s="170" t="s">
        <v>1787</v>
      </c>
      <c r="G798" s="112" t="s">
        <v>184</v>
      </c>
      <c r="H798" s="182">
        <v>86.49</v>
      </c>
      <c r="I798" s="139"/>
      <c r="J798" s="139"/>
      <c r="K798" s="139"/>
      <c r="L798" s="111" t="s">
        <v>1</v>
      </c>
      <c r="M798" s="30"/>
    </row>
    <row r="799" spans="2:13" s="1" customFormat="1" ht="27" customHeight="1" x14ac:dyDescent="0.2">
      <c r="B799" s="108"/>
      <c r="C799" s="109" t="s">
        <v>693</v>
      </c>
      <c r="D799" s="109" t="s">
        <v>153</v>
      </c>
      <c r="E799" s="110" t="s">
        <v>694</v>
      </c>
      <c r="F799" s="111" t="s">
        <v>695</v>
      </c>
      <c r="G799" s="112" t="s">
        <v>172</v>
      </c>
      <c r="H799" s="193">
        <v>4.7</v>
      </c>
      <c r="I799" s="139"/>
      <c r="J799" s="139"/>
      <c r="K799" s="139"/>
      <c r="L799" s="111" t="s">
        <v>157</v>
      </c>
      <c r="M799" s="30"/>
    </row>
    <row r="800" spans="2:13" s="11" customFormat="1" ht="20.25" customHeight="1" x14ac:dyDescent="0.2">
      <c r="B800" s="101"/>
      <c r="D800" s="102" t="s">
        <v>57</v>
      </c>
      <c r="E800" s="106" t="s">
        <v>696</v>
      </c>
      <c r="F800" s="106" t="s">
        <v>697</v>
      </c>
      <c r="K800" s="141"/>
      <c r="M800" s="101"/>
    </row>
    <row r="801" spans="2:13" s="1" customFormat="1" ht="69.75" customHeight="1" x14ac:dyDescent="0.2">
      <c r="B801" s="108"/>
      <c r="C801" s="109" t="s">
        <v>698</v>
      </c>
      <c r="D801" s="109" t="s">
        <v>153</v>
      </c>
      <c r="E801" s="110" t="s">
        <v>699</v>
      </c>
      <c r="F801" s="178" t="s">
        <v>2162</v>
      </c>
      <c r="G801" s="112" t="s">
        <v>184</v>
      </c>
      <c r="H801" s="182">
        <v>165</v>
      </c>
      <c r="I801" s="139"/>
      <c r="J801" s="139"/>
      <c r="K801" s="139"/>
      <c r="L801" s="111" t="s">
        <v>1</v>
      </c>
      <c r="M801" s="30"/>
    </row>
    <row r="802" spans="2:13" s="1" customFormat="1" ht="66.75" customHeight="1" x14ac:dyDescent="0.2">
      <c r="B802" s="108"/>
      <c r="C802" s="109" t="s">
        <v>700</v>
      </c>
      <c r="D802" s="109" t="s">
        <v>153</v>
      </c>
      <c r="E802" s="110" t="s">
        <v>701</v>
      </c>
      <c r="F802" s="178" t="s">
        <v>2163</v>
      </c>
      <c r="G802" s="112" t="s">
        <v>184</v>
      </c>
      <c r="H802" s="193">
        <v>165</v>
      </c>
      <c r="I802" s="139"/>
      <c r="J802" s="139"/>
      <c r="K802" s="139"/>
      <c r="L802" s="111" t="s">
        <v>1</v>
      </c>
      <c r="M802" s="30"/>
    </row>
    <row r="803" spans="2:13" s="11" customFormat="1" ht="22.9" customHeight="1" x14ac:dyDescent="0.2">
      <c r="B803" s="101"/>
      <c r="D803" s="102" t="s">
        <v>57</v>
      </c>
      <c r="E803" s="106" t="s">
        <v>702</v>
      </c>
      <c r="F803" s="106" t="s">
        <v>703</v>
      </c>
      <c r="K803" s="141"/>
      <c r="M803" s="101"/>
    </row>
    <row r="804" spans="2:13" s="1" customFormat="1" ht="33.75" customHeight="1" x14ac:dyDescent="0.2">
      <c r="B804" s="108"/>
      <c r="C804" s="109" t="s">
        <v>704</v>
      </c>
      <c r="D804" s="109" t="s">
        <v>153</v>
      </c>
      <c r="E804" s="110" t="s">
        <v>705</v>
      </c>
      <c r="F804" s="191" t="s">
        <v>1943</v>
      </c>
      <c r="G804" s="112" t="s">
        <v>184</v>
      </c>
      <c r="H804" s="182">
        <v>1584.54</v>
      </c>
      <c r="I804" s="139"/>
      <c r="J804" s="139"/>
      <c r="K804" s="139"/>
      <c r="L804" s="111" t="s">
        <v>1</v>
      </c>
      <c r="M804" s="30"/>
    </row>
    <row r="805" spans="2:13" s="14" customFormat="1" x14ac:dyDescent="0.2">
      <c r="B805" s="131"/>
      <c r="D805" s="118" t="s">
        <v>159</v>
      </c>
      <c r="E805" s="132" t="s">
        <v>1</v>
      </c>
      <c r="F805" s="133" t="s">
        <v>239</v>
      </c>
      <c r="H805" s="132" t="s">
        <v>1</v>
      </c>
      <c r="M805" s="131"/>
    </row>
    <row r="806" spans="2:13" s="12" customFormat="1" x14ac:dyDescent="0.2">
      <c r="B806" s="117"/>
      <c r="D806" s="118" t="s">
        <v>159</v>
      </c>
      <c r="E806" s="119" t="s">
        <v>1</v>
      </c>
      <c r="F806" s="120" t="s">
        <v>240</v>
      </c>
      <c r="H806" s="214">
        <v>5.88</v>
      </c>
      <c r="M806" s="117"/>
    </row>
    <row r="807" spans="2:13" s="12" customFormat="1" x14ac:dyDescent="0.2">
      <c r="B807" s="117"/>
      <c r="D807" s="118" t="s">
        <v>159</v>
      </c>
      <c r="E807" s="119" t="s">
        <v>1</v>
      </c>
      <c r="F807" s="120" t="s">
        <v>241</v>
      </c>
      <c r="H807" s="214">
        <v>15.96</v>
      </c>
      <c r="M807" s="117"/>
    </row>
    <row r="808" spans="2:13" s="12" customFormat="1" x14ac:dyDescent="0.2">
      <c r="B808" s="117"/>
      <c r="D808" s="118" t="s">
        <v>159</v>
      </c>
      <c r="E808" s="119" t="s">
        <v>1</v>
      </c>
      <c r="F808" s="120" t="s">
        <v>256</v>
      </c>
      <c r="H808" s="214">
        <v>2.4</v>
      </c>
      <c r="M808" s="117"/>
    </row>
    <row r="809" spans="2:13" s="12" customFormat="1" x14ac:dyDescent="0.2">
      <c r="B809" s="117"/>
      <c r="D809" s="118" t="s">
        <v>159</v>
      </c>
      <c r="E809" s="119" t="s">
        <v>1</v>
      </c>
      <c r="F809" s="120" t="s">
        <v>257</v>
      </c>
      <c r="H809" s="214">
        <v>7.2</v>
      </c>
      <c r="M809" s="117"/>
    </row>
    <row r="810" spans="2:13" s="12" customFormat="1" x14ac:dyDescent="0.2">
      <c r="B810" s="117"/>
      <c r="D810" s="118" t="s">
        <v>159</v>
      </c>
      <c r="E810" s="119" t="s">
        <v>1</v>
      </c>
      <c r="F810" s="120" t="s">
        <v>258</v>
      </c>
      <c r="H810" s="214">
        <v>2.66</v>
      </c>
      <c r="M810" s="117"/>
    </row>
    <row r="811" spans="2:13" s="12" customFormat="1" x14ac:dyDescent="0.2">
      <c r="B811" s="117"/>
      <c r="D811" s="118" t="s">
        <v>159</v>
      </c>
      <c r="E811" s="119" t="s">
        <v>1</v>
      </c>
      <c r="F811" s="120" t="s">
        <v>259</v>
      </c>
      <c r="H811" s="214">
        <v>1.32</v>
      </c>
      <c r="M811" s="117"/>
    </row>
    <row r="812" spans="2:13" s="12" customFormat="1" x14ac:dyDescent="0.2">
      <c r="B812" s="117"/>
      <c r="D812" s="118" t="s">
        <v>159</v>
      </c>
      <c r="E812" s="119" t="s">
        <v>1</v>
      </c>
      <c r="F812" s="120" t="s">
        <v>260</v>
      </c>
      <c r="H812" s="214">
        <v>2.8</v>
      </c>
      <c r="M812" s="117"/>
    </row>
    <row r="813" spans="2:13" s="12" customFormat="1" x14ac:dyDescent="0.2">
      <c r="B813" s="117"/>
      <c r="D813" s="118" t="s">
        <v>159</v>
      </c>
      <c r="E813" s="119" t="s">
        <v>1</v>
      </c>
      <c r="F813" s="120" t="s">
        <v>261</v>
      </c>
      <c r="H813" s="214">
        <v>0.56000000000000005</v>
      </c>
      <c r="M813" s="117"/>
    </row>
    <row r="814" spans="2:13" s="12" customFormat="1" x14ac:dyDescent="0.2">
      <c r="B814" s="117"/>
      <c r="D814" s="118" t="s">
        <v>159</v>
      </c>
      <c r="E814" s="119" t="s">
        <v>1</v>
      </c>
      <c r="F814" s="120" t="s">
        <v>262</v>
      </c>
      <c r="H814" s="214">
        <v>8.4</v>
      </c>
      <c r="M814" s="117"/>
    </row>
    <row r="815" spans="2:13" s="12" customFormat="1" x14ac:dyDescent="0.2">
      <c r="B815" s="117"/>
      <c r="D815" s="118" t="s">
        <v>159</v>
      </c>
      <c r="E815" s="119" t="s">
        <v>1</v>
      </c>
      <c r="F815" s="120" t="s">
        <v>263</v>
      </c>
      <c r="H815" s="214">
        <v>1.28</v>
      </c>
      <c r="M815" s="117"/>
    </row>
    <row r="816" spans="2:13" s="12" customFormat="1" x14ac:dyDescent="0.2">
      <c r="B816" s="117"/>
      <c r="D816" s="118" t="s">
        <v>159</v>
      </c>
      <c r="E816" s="119" t="s">
        <v>1</v>
      </c>
      <c r="F816" s="120" t="s">
        <v>242</v>
      </c>
      <c r="H816" s="214">
        <v>105.6</v>
      </c>
      <c r="M816" s="117"/>
    </row>
    <row r="817" spans="2:13" s="12" customFormat="1" x14ac:dyDescent="0.2">
      <c r="B817" s="117"/>
      <c r="D817" s="118" t="s">
        <v>159</v>
      </c>
      <c r="E817" s="119" t="s">
        <v>1</v>
      </c>
      <c r="F817" s="120" t="s">
        <v>264</v>
      </c>
      <c r="H817" s="214">
        <v>8.16</v>
      </c>
      <c r="M817" s="117"/>
    </row>
    <row r="818" spans="2:13" s="12" customFormat="1" x14ac:dyDescent="0.2">
      <c r="B818" s="117"/>
      <c r="D818" s="118" t="s">
        <v>159</v>
      </c>
      <c r="E818" s="119" t="s">
        <v>1</v>
      </c>
      <c r="F818" s="120" t="s">
        <v>265</v>
      </c>
      <c r="H818" s="214">
        <v>3.76</v>
      </c>
      <c r="M818" s="117"/>
    </row>
    <row r="819" spans="2:13" s="12" customFormat="1" x14ac:dyDescent="0.2">
      <c r="B819" s="117"/>
      <c r="D819" s="118" t="s">
        <v>159</v>
      </c>
      <c r="E819" s="119" t="s">
        <v>1</v>
      </c>
      <c r="F819" s="120" t="s">
        <v>266</v>
      </c>
      <c r="H819" s="214">
        <v>2.7</v>
      </c>
      <c r="M819" s="117"/>
    </row>
    <row r="820" spans="2:13" s="14" customFormat="1" x14ac:dyDescent="0.2">
      <c r="B820" s="131"/>
      <c r="D820" s="118" t="s">
        <v>159</v>
      </c>
      <c r="E820" s="132" t="s">
        <v>1</v>
      </c>
      <c r="F820" s="133" t="s">
        <v>267</v>
      </c>
      <c r="H820" s="132" t="s">
        <v>1</v>
      </c>
      <c r="M820" s="131"/>
    </row>
    <row r="821" spans="2:13" s="12" customFormat="1" x14ac:dyDescent="0.2">
      <c r="B821" s="117"/>
      <c r="D821" s="118" t="s">
        <v>159</v>
      </c>
      <c r="E821" s="119" t="s">
        <v>1</v>
      </c>
      <c r="F821" s="120" t="s">
        <v>268</v>
      </c>
      <c r="H821" s="214">
        <v>1.44</v>
      </c>
      <c r="M821" s="117"/>
    </row>
    <row r="822" spans="2:13" s="12" customFormat="1" x14ac:dyDescent="0.2">
      <c r="B822" s="117"/>
      <c r="D822" s="118" t="s">
        <v>159</v>
      </c>
      <c r="E822" s="119" t="s">
        <v>1</v>
      </c>
      <c r="F822" s="120" t="s">
        <v>269</v>
      </c>
      <c r="H822" s="214">
        <v>1.28</v>
      </c>
      <c r="M822" s="117"/>
    </row>
    <row r="823" spans="2:13" s="12" customFormat="1" x14ac:dyDescent="0.2">
      <c r="B823" s="117"/>
      <c r="D823" s="118" t="s">
        <v>159</v>
      </c>
      <c r="E823" s="119" t="s">
        <v>1</v>
      </c>
      <c r="F823" s="120" t="s">
        <v>270</v>
      </c>
      <c r="H823" s="214">
        <v>2.2000000000000002</v>
      </c>
      <c r="M823" s="117"/>
    </row>
    <row r="824" spans="2:13" s="12" customFormat="1" x14ac:dyDescent="0.2">
      <c r="B824" s="117"/>
      <c r="D824" s="118" t="s">
        <v>159</v>
      </c>
      <c r="E824" s="119" t="s">
        <v>1</v>
      </c>
      <c r="F824" s="120" t="s">
        <v>271</v>
      </c>
      <c r="H824" s="214">
        <v>1.96</v>
      </c>
      <c r="M824" s="117"/>
    </row>
    <row r="825" spans="2:13" s="12" customFormat="1" x14ac:dyDescent="0.2">
      <c r="B825" s="117"/>
      <c r="D825" s="118" t="s">
        <v>159</v>
      </c>
      <c r="E825" s="119" t="s">
        <v>1</v>
      </c>
      <c r="F825" s="120" t="s">
        <v>272</v>
      </c>
      <c r="H825" s="214">
        <v>2.94</v>
      </c>
      <c r="M825" s="117"/>
    </row>
    <row r="826" spans="2:13" s="14" customFormat="1" x14ac:dyDescent="0.2">
      <c r="B826" s="131"/>
      <c r="D826" s="118" t="s">
        <v>159</v>
      </c>
      <c r="E826" s="132" t="s">
        <v>1</v>
      </c>
      <c r="F826" s="133" t="s">
        <v>273</v>
      </c>
      <c r="H826" s="132" t="s">
        <v>1</v>
      </c>
      <c r="M826" s="131"/>
    </row>
    <row r="827" spans="2:13" s="12" customFormat="1" x14ac:dyDescent="0.2">
      <c r="B827" s="117"/>
      <c r="D827" s="118" t="s">
        <v>159</v>
      </c>
      <c r="E827" s="119" t="s">
        <v>1</v>
      </c>
      <c r="F827" s="120" t="s">
        <v>274</v>
      </c>
      <c r="H827" s="214">
        <v>10.63</v>
      </c>
      <c r="M827" s="117"/>
    </row>
    <row r="828" spans="2:13" s="12" customFormat="1" x14ac:dyDescent="0.2">
      <c r="B828" s="117"/>
      <c r="D828" s="118" t="s">
        <v>159</v>
      </c>
      <c r="E828" s="119" t="s">
        <v>1</v>
      </c>
      <c r="F828" s="120" t="s">
        <v>275</v>
      </c>
      <c r="H828" s="214">
        <v>47.7</v>
      </c>
      <c r="M828" s="117"/>
    </row>
    <row r="829" spans="2:13" s="12" customFormat="1" x14ac:dyDescent="0.2">
      <c r="B829" s="117"/>
      <c r="D829" s="118" t="s">
        <v>159</v>
      </c>
      <c r="E829" s="119" t="s">
        <v>1</v>
      </c>
      <c r="F829" s="120" t="s">
        <v>276</v>
      </c>
      <c r="H829" s="214">
        <v>11.64</v>
      </c>
      <c r="M829" s="117"/>
    </row>
    <row r="830" spans="2:13" s="12" customFormat="1" x14ac:dyDescent="0.2">
      <c r="B830" s="117"/>
      <c r="D830" s="118" t="s">
        <v>159</v>
      </c>
      <c r="E830" s="119" t="s">
        <v>1</v>
      </c>
      <c r="F830" s="120" t="s">
        <v>277</v>
      </c>
      <c r="H830" s="214">
        <v>66.900000000000006</v>
      </c>
      <c r="M830" s="117"/>
    </row>
    <row r="831" spans="2:13" s="12" customFormat="1" x14ac:dyDescent="0.2">
      <c r="B831" s="117"/>
      <c r="D831" s="118" t="s">
        <v>159</v>
      </c>
      <c r="E831" s="119" t="s">
        <v>1</v>
      </c>
      <c r="F831" s="120" t="s">
        <v>278</v>
      </c>
      <c r="H831" s="214">
        <v>7.41</v>
      </c>
      <c r="M831" s="117"/>
    </row>
    <row r="832" spans="2:13" s="12" customFormat="1" x14ac:dyDescent="0.2">
      <c r="B832" s="117"/>
      <c r="D832" s="118" t="s">
        <v>159</v>
      </c>
      <c r="E832" s="119" t="s">
        <v>1</v>
      </c>
      <c r="F832" s="120" t="s">
        <v>279</v>
      </c>
      <c r="H832" s="214">
        <v>42</v>
      </c>
      <c r="M832" s="117"/>
    </row>
    <row r="833" spans="2:13" s="12" customFormat="1" x14ac:dyDescent="0.2">
      <c r="B833" s="117"/>
      <c r="D833" s="118" t="s">
        <v>159</v>
      </c>
      <c r="E833" s="119" t="s">
        <v>1</v>
      </c>
      <c r="F833" s="120" t="s">
        <v>280</v>
      </c>
      <c r="H833" s="214">
        <v>4.76</v>
      </c>
      <c r="M833" s="117"/>
    </row>
    <row r="834" spans="2:13" s="12" customFormat="1" x14ac:dyDescent="0.2">
      <c r="B834" s="117"/>
      <c r="D834" s="118" t="s">
        <v>159</v>
      </c>
      <c r="E834" s="119" t="s">
        <v>1</v>
      </c>
      <c r="F834" s="120" t="s">
        <v>281</v>
      </c>
      <c r="H834" s="214">
        <v>27</v>
      </c>
      <c r="M834" s="117"/>
    </row>
    <row r="835" spans="2:13" s="12" customFormat="1" x14ac:dyDescent="0.2">
      <c r="B835" s="117"/>
      <c r="D835" s="215" t="s">
        <v>159</v>
      </c>
      <c r="E835" s="216"/>
      <c r="F835" s="217" t="s">
        <v>1942</v>
      </c>
      <c r="G835" s="218"/>
      <c r="H835" s="223"/>
      <c r="M835" s="117"/>
    </row>
    <row r="836" spans="2:13" s="12" customFormat="1" x14ac:dyDescent="0.2">
      <c r="B836" s="117"/>
      <c r="D836" s="211" t="s">
        <v>159</v>
      </c>
      <c r="E836" s="212" t="s">
        <v>1</v>
      </c>
      <c r="F836" s="213" t="s">
        <v>229</v>
      </c>
      <c r="G836" s="210"/>
      <c r="H836" s="214">
        <v>162</v>
      </c>
      <c r="I836" s="200"/>
      <c r="J836" s="200"/>
      <c r="M836" s="117"/>
    </row>
    <row r="837" spans="2:13" s="200" customFormat="1" x14ac:dyDescent="0.2">
      <c r="B837" s="202"/>
      <c r="D837" s="211" t="s">
        <v>159</v>
      </c>
      <c r="E837" s="212" t="s">
        <v>1</v>
      </c>
      <c r="F837" s="213" t="s">
        <v>230</v>
      </c>
      <c r="G837" s="210"/>
      <c r="H837" s="214">
        <v>198</v>
      </c>
      <c r="M837" s="202"/>
    </row>
    <row r="838" spans="2:13" s="200" customFormat="1" x14ac:dyDescent="0.2">
      <c r="B838" s="202"/>
      <c r="D838" s="211" t="s">
        <v>159</v>
      </c>
      <c r="E838" s="212" t="s">
        <v>1</v>
      </c>
      <c r="F838" s="213" t="s">
        <v>231</v>
      </c>
      <c r="G838" s="210"/>
      <c r="H838" s="214">
        <v>234</v>
      </c>
      <c r="M838" s="202"/>
    </row>
    <row r="839" spans="2:13" s="200" customFormat="1" x14ac:dyDescent="0.2">
      <c r="B839" s="202"/>
      <c r="D839" s="211" t="s">
        <v>159</v>
      </c>
      <c r="E839" s="212" t="s">
        <v>1</v>
      </c>
      <c r="F839" s="213" t="s">
        <v>232</v>
      </c>
      <c r="G839" s="210"/>
      <c r="H839" s="214">
        <v>306</v>
      </c>
      <c r="M839" s="202"/>
    </row>
    <row r="840" spans="2:13" s="200" customFormat="1" x14ac:dyDescent="0.2">
      <c r="B840" s="202"/>
      <c r="D840" s="211" t="s">
        <v>159</v>
      </c>
      <c r="E840" s="212" t="s">
        <v>1</v>
      </c>
      <c r="F840" s="213" t="s">
        <v>233</v>
      </c>
      <c r="G840" s="210"/>
      <c r="H840" s="214">
        <v>288</v>
      </c>
      <c r="M840" s="202"/>
    </row>
    <row r="841" spans="2:13" s="13" customFormat="1" x14ac:dyDescent="0.2">
      <c r="B841" s="122"/>
      <c r="D841" s="118" t="s">
        <v>159</v>
      </c>
      <c r="E841" s="123" t="s">
        <v>1</v>
      </c>
      <c r="F841" s="124" t="s">
        <v>191</v>
      </c>
      <c r="H841" s="189">
        <v>1584.54</v>
      </c>
      <c r="I841" s="189"/>
      <c r="M841" s="122"/>
    </row>
    <row r="842" spans="2:13" s="1" customFormat="1" ht="72.75" customHeight="1" x14ac:dyDescent="0.2">
      <c r="B842" s="108"/>
      <c r="C842" s="109" t="s">
        <v>706</v>
      </c>
      <c r="D842" s="109" t="s">
        <v>153</v>
      </c>
      <c r="E842" s="110" t="s">
        <v>707</v>
      </c>
      <c r="F842" s="178" t="s">
        <v>1798</v>
      </c>
      <c r="G842" s="112" t="s">
        <v>184</v>
      </c>
      <c r="H842" s="224">
        <v>1584.54</v>
      </c>
      <c r="I842" s="139"/>
      <c r="J842" s="139"/>
      <c r="K842" s="139"/>
      <c r="L842" s="111" t="s">
        <v>1</v>
      </c>
      <c r="M842" s="30"/>
    </row>
    <row r="843" spans="2:13" s="11" customFormat="1" ht="25.9" customHeight="1" x14ac:dyDescent="0.2">
      <c r="B843" s="101"/>
      <c r="D843" s="102" t="s">
        <v>57</v>
      </c>
      <c r="E843" s="103" t="s">
        <v>708</v>
      </c>
      <c r="F843" s="103" t="s">
        <v>709</v>
      </c>
      <c r="K843" s="143"/>
      <c r="M843" s="101"/>
    </row>
    <row r="844" spans="2:13" s="1" customFormat="1" ht="55.5" customHeight="1" x14ac:dyDescent="0.2">
      <c r="B844" s="108"/>
      <c r="C844" s="109" t="s">
        <v>710</v>
      </c>
      <c r="D844" s="109" t="s">
        <v>153</v>
      </c>
      <c r="E844" s="110" t="s">
        <v>711</v>
      </c>
      <c r="F844" s="178" t="s">
        <v>1992</v>
      </c>
      <c r="G844" s="112" t="s">
        <v>712</v>
      </c>
      <c r="H844" s="193">
        <v>120</v>
      </c>
      <c r="I844" s="139"/>
      <c r="J844" s="139"/>
      <c r="K844" s="139"/>
      <c r="L844" s="111" t="s">
        <v>1</v>
      </c>
      <c r="M844" s="30"/>
    </row>
    <row r="845" spans="2:13" s="12" customFormat="1" x14ac:dyDescent="0.2">
      <c r="B845" s="117"/>
      <c r="D845" s="118" t="s">
        <v>159</v>
      </c>
      <c r="E845" s="119" t="s">
        <v>1</v>
      </c>
      <c r="F845" s="120" t="s">
        <v>714</v>
      </c>
      <c r="H845" s="214">
        <v>120</v>
      </c>
      <c r="M845" s="117"/>
    </row>
    <row r="846" spans="2:13" s="13" customFormat="1" x14ac:dyDescent="0.2">
      <c r="B846" s="122"/>
      <c r="D846" s="118" t="s">
        <v>159</v>
      </c>
      <c r="E846" s="123" t="s">
        <v>1</v>
      </c>
      <c r="F846" s="124" t="s">
        <v>191</v>
      </c>
      <c r="H846" s="189">
        <v>120</v>
      </c>
      <c r="M846" s="122"/>
    </row>
    <row r="847" spans="2:13" s="1" customFormat="1" ht="177" customHeight="1" x14ac:dyDescent="0.2">
      <c r="B847" s="108"/>
      <c r="C847" s="109" t="s">
        <v>715</v>
      </c>
      <c r="D847" s="109" t="s">
        <v>153</v>
      </c>
      <c r="E847" s="110" t="s">
        <v>716</v>
      </c>
      <c r="F847" s="178" t="s">
        <v>2175</v>
      </c>
      <c r="G847" s="112" t="s">
        <v>712</v>
      </c>
      <c r="H847" s="193">
        <v>288</v>
      </c>
      <c r="I847" s="139"/>
      <c r="J847" s="139"/>
      <c r="K847" s="139"/>
      <c r="L847" s="111" t="s">
        <v>1</v>
      </c>
      <c r="M847" s="30"/>
    </row>
    <row r="848" spans="2:13" s="14" customFormat="1" x14ac:dyDescent="0.2">
      <c r="B848" s="131"/>
      <c r="D848" s="118" t="s">
        <v>159</v>
      </c>
      <c r="E848" s="132" t="s">
        <v>1</v>
      </c>
      <c r="F848" s="133" t="s">
        <v>717</v>
      </c>
      <c r="H848" s="209" t="s">
        <v>1</v>
      </c>
      <c r="M848" s="131"/>
    </row>
    <row r="849" spans="2:13" s="12" customFormat="1" x14ac:dyDescent="0.2">
      <c r="B849" s="117"/>
      <c r="D849" s="118" t="s">
        <v>159</v>
      </c>
      <c r="E849" s="119" t="s">
        <v>1</v>
      </c>
      <c r="F849" s="120" t="s">
        <v>718</v>
      </c>
      <c r="H849" s="214">
        <v>288</v>
      </c>
      <c r="M849" s="117"/>
    </row>
    <row r="850" spans="2:13" s="13" customFormat="1" x14ac:dyDescent="0.2">
      <c r="B850" s="122"/>
      <c r="D850" s="118" t="s">
        <v>159</v>
      </c>
      <c r="E850" s="123" t="s">
        <v>1</v>
      </c>
      <c r="F850" s="124" t="s">
        <v>191</v>
      </c>
      <c r="H850" s="125">
        <v>288</v>
      </c>
      <c r="M850" s="159"/>
    </row>
    <row r="851" spans="2:13" s="1" customFormat="1" ht="6.95" customHeight="1" x14ac:dyDescent="0.2">
      <c r="B851" s="42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30"/>
    </row>
  </sheetData>
  <autoFilter ref="C145:L850"/>
  <mergeCells count="14">
    <mergeCell ref="E7:H7"/>
    <mergeCell ref="E11:H11"/>
    <mergeCell ref="E9:H9"/>
    <mergeCell ref="E13:H13"/>
    <mergeCell ref="E22:H22"/>
    <mergeCell ref="E132:H132"/>
    <mergeCell ref="E136:H136"/>
    <mergeCell ref="E134:H134"/>
    <mergeCell ref="E138:H138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6"/>
  <sheetViews>
    <sheetView showGridLines="0" topLeftCell="A139" workbookViewId="0">
      <selection activeCell="F182" sqref="F18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1.33203125" hidden="1" customWidth="1"/>
    <col min="13" max="13" width="9.33203125" customWidth="1"/>
    <col min="14" max="14" width="12.33203125" customWidth="1"/>
    <col min="15" max="15" width="16.33203125" customWidth="1"/>
    <col min="16" max="16" width="12.33203125" customWidth="1"/>
    <col min="17" max="17" width="15" customWidth="1"/>
    <col min="18" max="18" width="11" customWidth="1"/>
    <col min="19" max="19" width="15" customWidth="1"/>
    <col min="20" max="20" width="16.33203125" customWidth="1"/>
  </cols>
  <sheetData>
    <row r="1" spans="1:15" x14ac:dyDescent="0.2">
      <c r="A1" s="69"/>
    </row>
    <row r="2" spans="1:15" ht="36.950000000000003" customHeight="1" x14ac:dyDescent="0.2">
      <c r="M2" s="343"/>
      <c r="N2" s="344"/>
      <c r="O2" s="344"/>
    </row>
    <row r="3" spans="1:15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5" ht="24.95" customHeight="1" x14ac:dyDescent="0.2">
      <c r="B4" s="19"/>
      <c r="D4" s="20" t="s">
        <v>107</v>
      </c>
      <c r="M4" s="19"/>
    </row>
    <row r="5" spans="1:15" ht="6.95" customHeight="1" x14ac:dyDescent="0.2">
      <c r="B5" s="19"/>
      <c r="M5" s="19"/>
    </row>
    <row r="6" spans="1:15" ht="12" customHeight="1" x14ac:dyDescent="0.2">
      <c r="B6" s="19"/>
      <c r="D6" s="24" t="s">
        <v>7</v>
      </c>
      <c r="M6" s="19"/>
    </row>
    <row r="7" spans="1:15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5" ht="12.75" x14ac:dyDescent="0.2">
      <c r="B8" s="19"/>
      <c r="D8" s="24" t="s">
        <v>108</v>
      </c>
      <c r="M8" s="19"/>
    </row>
    <row r="9" spans="1:15" ht="16.5" customHeight="1" x14ac:dyDescent="0.2">
      <c r="B9" s="19"/>
      <c r="E9" s="382" t="s">
        <v>109</v>
      </c>
      <c r="F9" s="353"/>
      <c r="G9" s="353"/>
      <c r="H9" s="353"/>
      <c r="M9" s="19"/>
    </row>
    <row r="10" spans="1:15" ht="12" customHeight="1" x14ac:dyDescent="0.2">
      <c r="B10" s="19"/>
      <c r="D10" s="24" t="s">
        <v>110</v>
      </c>
      <c r="M10" s="19"/>
    </row>
    <row r="11" spans="1:15" s="1" customFormat="1" ht="16.5" customHeight="1" x14ac:dyDescent="0.2">
      <c r="B11" s="30"/>
      <c r="E11" s="384" t="s">
        <v>111</v>
      </c>
      <c r="F11" s="385"/>
      <c r="G11" s="385"/>
      <c r="H11" s="385"/>
      <c r="M11" s="30"/>
    </row>
    <row r="12" spans="1:15" s="1" customFormat="1" ht="12" customHeight="1" x14ac:dyDescent="0.2">
      <c r="B12" s="30"/>
      <c r="D12" s="24" t="s">
        <v>112</v>
      </c>
      <c r="M12" s="30"/>
    </row>
    <row r="13" spans="1:15" s="1" customFormat="1" ht="36.950000000000003" customHeight="1" x14ac:dyDescent="0.2">
      <c r="B13" s="30"/>
      <c r="E13" s="349" t="s">
        <v>720</v>
      </c>
      <c r="F13" s="385"/>
      <c r="G13" s="385"/>
      <c r="H13" s="385"/>
      <c r="M13" s="30"/>
    </row>
    <row r="14" spans="1:15" s="1" customFormat="1" x14ac:dyDescent="0.2">
      <c r="B14" s="30"/>
      <c r="M14" s="30"/>
    </row>
    <row r="15" spans="1:15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5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/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/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/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111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01.01-02 - časť. 02)	Elektroinštalácie a bleskozvod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721</v>
      </c>
      <c r="E101" s="87"/>
      <c r="F101" s="87"/>
      <c r="G101" s="87"/>
      <c r="H101" s="87"/>
      <c r="I101" s="88"/>
      <c r="J101" s="88"/>
      <c r="K101" s="88"/>
      <c r="M101" s="85"/>
    </row>
    <row r="102" spans="2:13" s="8" customFormat="1" ht="24.95" customHeight="1" x14ac:dyDescent="0.2">
      <c r="B102" s="85"/>
      <c r="D102" s="86" t="s">
        <v>722</v>
      </c>
      <c r="E102" s="87"/>
      <c r="F102" s="87"/>
      <c r="G102" s="87"/>
      <c r="H102" s="87"/>
      <c r="I102" s="88"/>
      <c r="J102" s="88"/>
      <c r="K102" s="88"/>
      <c r="M102" s="85"/>
    </row>
    <row r="103" spans="2:13" s="8" customFormat="1" ht="24.95" customHeight="1" x14ac:dyDescent="0.2">
      <c r="B103" s="85"/>
      <c r="D103" s="86" t="s">
        <v>723</v>
      </c>
      <c r="E103" s="87"/>
      <c r="F103" s="87"/>
      <c r="G103" s="87"/>
      <c r="H103" s="87"/>
      <c r="I103" s="88"/>
      <c r="J103" s="88"/>
      <c r="K103" s="88"/>
      <c r="M103" s="85"/>
    </row>
    <row r="104" spans="2:13" s="8" customFormat="1" ht="24.95" customHeight="1" x14ac:dyDescent="0.2">
      <c r="B104" s="85"/>
      <c r="D104" s="86" t="s">
        <v>724</v>
      </c>
      <c r="E104" s="87"/>
      <c r="F104" s="87"/>
      <c r="G104" s="87"/>
      <c r="H104" s="87"/>
      <c r="I104" s="88"/>
      <c r="J104" s="88"/>
      <c r="K104" s="88"/>
      <c r="M104" s="85"/>
    </row>
    <row r="105" spans="2:13" s="8" customFormat="1" ht="24.95" customHeight="1" x14ac:dyDescent="0.2">
      <c r="B105" s="85"/>
      <c r="D105" s="86" t="s">
        <v>725</v>
      </c>
      <c r="E105" s="87"/>
      <c r="F105" s="87"/>
      <c r="G105" s="87"/>
      <c r="H105" s="87"/>
      <c r="I105" s="88"/>
      <c r="J105" s="88"/>
      <c r="K105" s="88"/>
      <c r="M105" s="85"/>
    </row>
    <row r="106" spans="2:13" s="1" customFormat="1" ht="21.75" customHeight="1" x14ac:dyDescent="0.2">
      <c r="B106" s="30"/>
      <c r="M106" s="30"/>
    </row>
    <row r="107" spans="2:13" s="1" customFormat="1" ht="6.95" customHeight="1" x14ac:dyDescent="0.2">
      <c r="B107" s="30"/>
      <c r="M107" s="30"/>
    </row>
    <row r="108" spans="2:13" s="1" customFormat="1" ht="29.25" customHeight="1" x14ac:dyDescent="0.2">
      <c r="B108" s="30"/>
      <c r="C108" s="84" t="s">
        <v>141</v>
      </c>
      <c r="K108" s="93"/>
      <c r="M108" s="30"/>
    </row>
    <row r="109" spans="2:13" s="1" customFormat="1" ht="18" customHeight="1" x14ac:dyDescent="0.2">
      <c r="B109" s="30"/>
      <c r="M109" s="30"/>
    </row>
    <row r="110" spans="2:13" s="1" customFormat="1" ht="29.25" customHeight="1" x14ac:dyDescent="0.2">
      <c r="B110" s="30"/>
      <c r="C110" s="66" t="s">
        <v>106</v>
      </c>
      <c r="D110" s="67"/>
      <c r="E110" s="67"/>
      <c r="F110" s="67"/>
      <c r="G110" s="67"/>
      <c r="H110" s="67"/>
      <c r="I110" s="67"/>
      <c r="J110" s="67"/>
      <c r="K110" s="68"/>
      <c r="L110" s="67"/>
      <c r="M110" s="30"/>
    </row>
    <row r="111" spans="2:13" s="1" customFormat="1" ht="6.95" customHeight="1" x14ac:dyDescent="0.2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0"/>
    </row>
    <row r="115" spans="2:13" s="1" customFormat="1" ht="6.95" customHeight="1" x14ac:dyDescent="0.2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30"/>
    </row>
    <row r="116" spans="2:13" s="1" customFormat="1" ht="24.95" customHeight="1" x14ac:dyDescent="0.2">
      <c r="B116" s="30"/>
      <c r="C116" s="20" t="s">
        <v>142</v>
      </c>
      <c r="M116" s="30"/>
    </row>
    <row r="117" spans="2:13" s="1" customFormat="1" ht="6.95" customHeight="1" x14ac:dyDescent="0.2">
      <c r="B117" s="30"/>
      <c r="M117" s="30"/>
    </row>
    <row r="118" spans="2:13" s="1" customFormat="1" ht="12" customHeight="1" x14ac:dyDescent="0.2">
      <c r="B118" s="30"/>
      <c r="C118" s="24" t="s">
        <v>7</v>
      </c>
      <c r="M118" s="30"/>
    </row>
    <row r="119" spans="2:13" s="1" customFormat="1" ht="16.5" customHeight="1" x14ac:dyDescent="0.2">
      <c r="B119" s="30"/>
      <c r="E119" s="382" t="str">
        <f>E7</f>
        <v>Rožňava ORPZ, rekonštrukcia a modernizácia objektu</v>
      </c>
      <c r="F119" s="383"/>
      <c r="G119" s="383"/>
      <c r="H119" s="383"/>
      <c r="M119" s="30"/>
    </row>
    <row r="120" spans="2:13" ht="12" customHeight="1" x14ac:dyDescent="0.2">
      <c r="B120" s="19"/>
      <c r="C120" s="24" t="s">
        <v>108</v>
      </c>
      <c r="M120" s="19"/>
    </row>
    <row r="121" spans="2:13" ht="16.5" customHeight="1" x14ac:dyDescent="0.2">
      <c r="B121" s="19"/>
      <c r="E121" s="382" t="s">
        <v>109</v>
      </c>
      <c r="F121" s="353"/>
      <c r="G121" s="353"/>
      <c r="H121" s="353"/>
      <c r="M121" s="19"/>
    </row>
    <row r="122" spans="2:13" ht="12" customHeight="1" x14ac:dyDescent="0.2">
      <c r="B122" s="19"/>
      <c r="C122" s="24" t="s">
        <v>110</v>
      </c>
      <c r="M122" s="19"/>
    </row>
    <row r="123" spans="2:13" s="1" customFormat="1" ht="16.5" customHeight="1" x14ac:dyDescent="0.2">
      <c r="B123" s="30"/>
      <c r="E123" s="384" t="s">
        <v>111</v>
      </c>
      <c r="F123" s="385"/>
      <c r="G123" s="385"/>
      <c r="H123" s="385"/>
      <c r="M123" s="30"/>
    </row>
    <row r="124" spans="2:13" s="1" customFormat="1" ht="12" customHeight="1" x14ac:dyDescent="0.2">
      <c r="B124" s="30"/>
      <c r="C124" s="24" t="s">
        <v>112</v>
      </c>
      <c r="M124" s="30"/>
    </row>
    <row r="125" spans="2:13" s="1" customFormat="1" ht="16.5" customHeight="1" x14ac:dyDescent="0.2">
      <c r="B125" s="30"/>
      <c r="E125" s="349" t="str">
        <f>E13</f>
        <v>01.01-02 - časť. 02)	Elektroinštalácie a bleskozvod</v>
      </c>
      <c r="F125" s="385"/>
      <c r="G125" s="385"/>
      <c r="H125" s="385"/>
      <c r="M125" s="30"/>
    </row>
    <row r="126" spans="2:13" s="1" customFormat="1" ht="6.95" customHeight="1" x14ac:dyDescent="0.2">
      <c r="B126" s="30"/>
      <c r="M126" s="30"/>
    </row>
    <row r="127" spans="2:13" s="1" customFormat="1" ht="12" customHeight="1" x14ac:dyDescent="0.2">
      <c r="B127" s="30"/>
      <c r="C127" s="24" t="s">
        <v>11</v>
      </c>
      <c r="F127" s="22" t="str">
        <f>F16</f>
        <v>Rožňava ORPZ</v>
      </c>
      <c r="I127" s="24" t="s">
        <v>13</v>
      </c>
      <c r="J127" s="50">
        <f>IF(J16="","",J16)</f>
        <v>44104</v>
      </c>
      <c r="M127" s="30"/>
    </row>
    <row r="128" spans="2:13" s="1" customFormat="1" ht="6.95" customHeight="1" x14ac:dyDescent="0.2">
      <c r="B128" s="30"/>
      <c r="M128" s="30"/>
    </row>
    <row r="129" spans="2:13" s="1" customFormat="1" ht="15.2" customHeight="1" x14ac:dyDescent="0.2">
      <c r="B129" s="30"/>
      <c r="C129" s="24" t="s">
        <v>14</v>
      </c>
      <c r="F129" s="22" t="str">
        <f>E19</f>
        <v>Ministerstvo vnútra Slovenskej republiky</v>
      </c>
      <c r="I129" s="24" t="s">
        <v>21</v>
      </c>
      <c r="J129" s="25" t="str">
        <f>E25</f>
        <v>Aproving s.r.o.</v>
      </c>
      <c r="M129" s="30"/>
    </row>
    <row r="130" spans="2:13" s="1" customFormat="1" ht="15.2" customHeight="1" x14ac:dyDescent="0.2">
      <c r="B130" s="30"/>
      <c r="C130" s="24" t="s">
        <v>19</v>
      </c>
      <c r="F130" s="22" t="str">
        <f>IF(E22="","",E22)</f>
        <v xml:space="preserve"> </v>
      </c>
      <c r="I130" s="24" t="s">
        <v>25</v>
      </c>
      <c r="J130" s="25" t="str">
        <f>E28</f>
        <v xml:space="preserve"> </v>
      </c>
      <c r="M130" s="30"/>
    </row>
    <row r="131" spans="2:13" s="1" customFormat="1" ht="10.35" customHeight="1" x14ac:dyDescent="0.2">
      <c r="B131" s="30"/>
      <c r="M131" s="30"/>
    </row>
    <row r="132" spans="2:13" s="10" customFormat="1" ht="29.25" customHeight="1" x14ac:dyDescent="0.2">
      <c r="B132" s="94"/>
      <c r="C132" s="95" t="s">
        <v>143</v>
      </c>
      <c r="D132" s="96" t="s">
        <v>55</v>
      </c>
      <c r="E132" s="96" t="s">
        <v>51</v>
      </c>
      <c r="F132" s="96" t="s">
        <v>52</v>
      </c>
      <c r="G132" s="96" t="s">
        <v>144</v>
      </c>
      <c r="H132" s="96" t="s">
        <v>145</v>
      </c>
      <c r="I132" s="96" t="s">
        <v>146</v>
      </c>
      <c r="J132" s="96" t="s">
        <v>147</v>
      </c>
      <c r="K132" s="97" t="s">
        <v>120</v>
      </c>
      <c r="L132" s="98"/>
      <c r="M132" s="94"/>
    </row>
    <row r="133" spans="2:13" s="1" customFormat="1" ht="22.9" customHeight="1" x14ac:dyDescent="0.25">
      <c r="B133" s="30"/>
      <c r="C133" s="55" t="s">
        <v>114</v>
      </c>
      <c r="K133" s="142"/>
      <c r="M133" s="30"/>
    </row>
    <row r="134" spans="2:13" s="11" customFormat="1" ht="25.9" customHeight="1" x14ac:dyDescent="0.2">
      <c r="B134" s="101"/>
      <c r="D134" s="102" t="s">
        <v>57</v>
      </c>
      <c r="E134" s="103" t="s">
        <v>726</v>
      </c>
      <c r="F134" s="103" t="s">
        <v>727</v>
      </c>
      <c r="K134" s="143"/>
      <c r="M134" s="101"/>
    </row>
    <row r="135" spans="2:13" s="1" customFormat="1" ht="27" customHeight="1" x14ac:dyDescent="0.2">
      <c r="B135" s="108"/>
      <c r="C135" s="109" t="s">
        <v>61</v>
      </c>
      <c r="D135" s="109" t="s">
        <v>153</v>
      </c>
      <c r="E135" s="110" t="s">
        <v>728</v>
      </c>
      <c r="F135" s="190" t="s">
        <v>2270</v>
      </c>
      <c r="G135" s="112" t="s">
        <v>353</v>
      </c>
      <c r="H135" s="193">
        <v>1</v>
      </c>
      <c r="I135" s="193"/>
      <c r="J135" s="193"/>
      <c r="K135" s="193"/>
      <c r="L135" s="111" t="s">
        <v>1</v>
      </c>
      <c r="M135" s="30"/>
    </row>
    <row r="136" spans="2:13" s="1" customFormat="1" ht="34.5" customHeight="1" x14ac:dyDescent="0.2">
      <c r="B136" s="108"/>
      <c r="C136" s="279" t="s">
        <v>64</v>
      </c>
      <c r="D136" s="279" t="s">
        <v>221</v>
      </c>
      <c r="E136" s="280" t="s">
        <v>729</v>
      </c>
      <c r="F136" s="280" t="s">
        <v>2225</v>
      </c>
      <c r="G136" s="282" t="s">
        <v>353</v>
      </c>
      <c r="H136" s="283">
        <v>1</v>
      </c>
      <c r="I136" s="283">
        <v>0</v>
      </c>
      <c r="J136" s="283">
        <v>0</v>
      </c>
      <c r="K136" s="283">
        <v>0</v>
      </c>
      <c r="L136" s="128" t="s">
        <v>1</v>
      </c>
      <c r="M136" s="130"/>
    </row>
    <row r="137" spans="2:13" s="1" customFormat="1" ht="25.5" customHeight="1" x14ac:dyDescent="0.2">
      <c r="B137" s="108"/>
      <c r="C137" s="109" t="s">
        <v>68</v>
      </c>
      <c r="D137" s="109" t="s">
        <v>153</v>
      </c>
      <c r="E137" s="110" t="s">
        <v>731</v>
      </c>
      <c r="F137" s="190" t="s">
        <v>2271</v>
      </c>
      <c r="G137" s="112" t="s">
        <v>353</v>
      </c>
      <c r="H137" s="193">
        <v>1</v>
      </c>
      <c r="I137" s="193"/>
      <c r="J137" s="193"/>
      <c r="K137" s="193"/>
      <c r="L137" s="111" t="s">
        <v>1</v>
      </c>
      <c r="M137" s="30"/>
    </row>
    <row r="138" spans="2:13" s="1" customFormat="1" ht="16.5" customHeight="1" x14ac:dyDescent="0.2">
      <c r="B138" s="108"/>
      <c r="C138" s="279" t="s">
        <v>158</v>
      </c>
      <c r="D138" s="279" t="s">
        <v>221</v>
      </c>
      <c r="E138" s="280" t="s">
        <v>732</v>
      </c>
      <c r="F138" s="280" t="s">
        <v>2226</v>
      </c>
      <c r="G138" s="282" t="s">
        <v>353</v>
      </c>
      <c r="H138" s="283">
        <v>2</v>
      </c>
      <c r="I138" s="283">
        <v>0</v>
      </c>
      <c r="J138" s="283">
        <v>0</v>
      </c>
      <c r="K138" s="283">
        <v>0</v>
      </c>
      <c r="L138" s="128" t="s">
        <v>1</v>
      </c>
      <c r="M138" s="130"/>
    </row>
    <row r="139" spans="2:13" s="1" customFormat="1" ht="16.5" customHeight="1" x14ac:dyDescent="0.2">
      <c r="B139" s="108"/>
      <c r="C139" s="279" t="s">
        <v>169</v>
      </c>
      <c r="D139" s="279" t="s">
        <v>221</v>
      </c>
      <c r="E139" s="280" t="s">
        <v>733</v>
      </c>
      <c r="F139" s="280" t="s">
        <v>2227</v>
      </c>
      <c r="G139" s="282" t="s">
        <v>353</v>
      </c>
      <c r="H139" s="283">
        <v>3</v>
      </c>
      <c r="I139" s="283">
        <v>0</v>
      </c>
      <c r="J139" s="283">
        <v>0</v>
      </c>
      <c r="K139" s="283">
        <v>0</v>
      </c>
      <c r="L139" s="128" t="s">
        <v>1</v>
      </c>
      <c r="M139" s="130"/>
    </row>
    <row r="140" spans="2:13" s="1" customFormat="1" ht="16.5" customHeight="1" x14ac:dyDescent="0.2">
      <c r="B140" s="108"/>
      <c r="C140" s="279" t="s">
        <v>174</v>
      </c>
      <c r="D140" s="279" t="s">
        <v>221</v>
      </c>
      <c r="E140" s="280" t="s">
        <v>734</v>
      </c>
      <c r="F140" s="280" t="s">
        <v>2228</v>
      </c>
      <c r="G140" s="282" t="s">
        <v>353</v>
      </c>
      <c r="H140" s="283">
        <v>12</v>
      </c>
      <c r="I140" s="283">
        <v>0</v>
      </c>
      <c r="J140" s="283">
        <v>0</v>
      </c>
      <c r="K140" s="283">
        <v>0</v>
      </c>
      <c r="L140" s="128" t="s">
        <v>1</v>
      </c>
      <c r="M140" s="130"/>
    </row>
    <row r="141" spans="2:13" s="1" customFormat="1" ht="16.5" customHeight="1" x14ac:dyDescent="0.2">
      <c r="B141" s="108"/>
      <c r="C141" s="279" t="s">
        <v>178</v>
      </c>
      <c r="D141" s="279" t="s">
        <v>221</v>
      </c>
      <c r="E141" s="280" t="s">
        <v>735</v>
      </c>
      <c r="F141" s="280" t="s">
        <v>2229</v>
      </c>
      <c r="G141" s="282" t="s">
        <v>353</v>
      </c>
      <c r="H141" s="283">
        <v>1</v>
      </c>
      <c r="I141" s="283">
        <v>0</v>
      </c>
      <c r="J141" s="283">
        <v>0</v>
      </c>
      <c r="K141" s="283">
        <v>0</v>
      </c>
      <c r="L141" s="128" t="s">
        <v>1</v>
      </c>
      <c r="M141" s="130"/>
    </row>
    <row r="142" spans="2:13" s="11" customFormat="1" ht="25.9" customHeight="1" x14ac:dyDescent="0.2">
      <c r="B142" s="101"/>
      <c r="D142" s="102" t="s">
        <v>57</v>
      </c>
      <c r="E142" s="103" t="s">
        <v>736</v>
      </c>
      <c r="F142" s="103" t="s">
        <v>737</v>
      </c>
      <c r="K142" s="143"/>
      <c r="M142" s="101"/>
    </row>
    <row r="143" spans="2:13" s="1" customFormat="1" ht="27.75" customHeight="1" x14ac:dyDescent="0.2">
      <c r="B143" s="108"/>
      <c r="C143" s="109" t="s">
        <v>186</v>
      </c>
      <c r="D143" s="109" t="s">
        <v>153</v>
      </c>
      <c r="E143" s="110" t="s">
        <v>738</v>
      </c>
      <c r="F143" s="190" t="s">
        <v>2272</v>
      </c>
      <c r="G143" s="112" t="s">
        <v>353</v>
      </c>
      <c r="H143" s="193">
        <v>2</v>
      </c>
      <c r="I143" s="139"/>
      <c r="J143" s="139"/>
      <c r="K143" s="139"/>
      <c r="L143" s="111" t="s">
        <v>1</v>
      </c>
      <c r="M143" s="30"/>
    </row>
    <row r="144" spans="2:13" s="1" customFormat="1" ht="16.5" customHeight="1" x14ac:dyDescent="0.2">
      <c r="B144" s="108"/>
      <c r="C144" s="109" t="s">
        <v>196</v>
      </c>
      <c r="D144" s="109" t="s">
        <v>153</v>
      </c>
      <c r="E144" s="110" t="s">
        <v>739</v>
      </c>
      <c r="F144" s="190" t="s">
        <v>2273</v>
      </c>
      <c r="G144" s="112" t="s">
        <v>238</v>
      </c>
      <c r="H144" s="193">
        <v>250</v>
      </c>
      <c r="I144" s="139"/>
      <c r="J144" s="139"/>
      <c r="K144" s="139"/>
      <c r="L144" s="111" t="s">
        <v>1</v>
      </c>
      <c r="M144" s="30"/>
    </row>
    <row r="145" spans="2:13" s="1" customFormat="1" ht="16.5" customHeight="1" x14ac:dyDescent="0.2">
      <c r="B145" s="108"/>
      <c r="C145" s="109" t="s">
        <v>180</v>
      </c>
      <c r="D145" s="109" t="s">
        <v>153</v>
      </c>
      <c r="E145" s="110" t="s">
        <v>740</v>
      </c>
      <c r="F145" s="190" t="s">
        <v>2274</v>
      </c>
      <c r="G145" s="112" t="s">
        <v>238</v>
      </c>
      <c r="H145" s="193">
        <v>20</v>
      </c>
      <c r="I145" s="139"/>
      <c r="J145" s="139"/>
      <c r="K145" s="139"/>
      <c r="L145" s="111" t="s">
        <v>1</v>
      </c>
      <c r="M145" s="30"/>
    </row>
    <row r="146" spans="2:13" s="1" customFormat="1" ht="16.5" customHeight="1" x14ac:dyDescent="0.2">
      <c r="B146" s="108"/>
      <c r="C146" s="109" t="s">
        <v>192</v>
      </c>
      <c r="D146" s="109" t="s">
        <v>153</v>
      </c>
      <c r="E146" s="110" t="s">
        <v>741</v>
      </c>
      <c r="F146" s="190" t="s">
        <v>2275</v>
      </c>
      <c r="G146" s="112" t="s">
        <v>238</v>
      </c>
      <c r="H146" s="193">
        <v>250</v>
      </c>
      <c r="I146" s="139"/>
      <c r="J146" s="139"/>
      <c r="K146" s="139"/>
      <c r="L146" s="111" t="s">
        <v>1</v>
      </c>
      <c r="M146" s="30"/>
    </row>
    <row r="147" spans="2:13" s="1" customFormat="1" ht="16.5" customHeight="1" x14ac:dyDescent="0.2">
      <c r="B147" s="108"/>
      <c r="C147" s="109" t="s">
        <v>194</v>
      </c>
      <c r="D147" s="109" t="s">
        <v>153</v>
      </c>
      <c r="E147" s="110" t="s">
        <v>742</v>
      </c>
      <c r="F147" s="190" t="s">
        <v>2276</v>
      </c>
      <c r="G147" s="112" t="s">
        <v>238</v>
      </c>
      <c r="H147" s="193">
        <v>250</v>
      </c>
      <c r="I147" s="139"/>
      <c r="J147" s="139"/>
      <c r="K147" s="139"/>
      <c r="L147" s="111" t="s">
        <v>1</v>
      </c>
      <c r="M147" s="30"/>
    </row>
    <row r="148" spans="2:13" s="1" customFormat="1" ht="16.5" customHeight="1" x14ac:dyDescent="0.2">
      <c r="B148" s="108"/>
      <c r="C148" s="109" t="s">
        <v>199</v>
      </c>
      <c r="D148" s="109" t="s">
        <v>153</v>
      </c>
      <c r="E148" s="110" t="s">
        <v>743</v>
      </c>
      <c r="F148" s="190" t="s">
        <v>2277</v>
      </c>
      <c r="G148" s="112" t="s">
        <v>238</v>
      </c>
      <c r="H148" s="193">
        <v>250</v>
      </c>
      <c r="I148" s="139"/>
      <c r="J148" s="139"/>
      <c r="K148" s="139"/>
      <c r="L148" s="111" t="s">
        <v>1</v>
      </c>
      <c r="M148" s="30"/>
    </row>
    <row r="149" spans="2:13" s="1" customFormat="1" ht="16.5" customHeight="1" x14ac:dyDescent="0.2">
      <c r="B149" s="108"/>
      <c r="C149" s="109" t="s">
        <v>182</v>
      </c>
      <c r="D149" s="109" t="s">
        <v>153</v>
      </c>
      <c r="E149" s="110" t="s">
        <v>744</v>
      </c>
      <c r="F149" s="190" t="s">
        <v>2278</v>
      </c>
      <c r="G149" s="112" t="s">
        <v>238</v>
      </c>
      <c r="H149" s="193">
        <v>20</v>
      </c>
      <c r="I149" s="139"/>
      <c r="J149" s="139"/>
      <c r="K149" s="139"/>
      <c r="L149" s="111" t="s">
        <v>1</v>
      </c>
      <c r="M149" s="30"/>
    </row>
    <row r="150" spans="2:13" s="11" customFormat="1" ht="25.9" customHeight="1" x14ac:dyDescent="0.2">
      <c r="B150" s="101"/>
      <c r="D150" s="102" t="s">
        <v>57</v>
      </c>
      <c r="E150" s="103" t="s">
        <v>745</v>
      </c>
      <c r="F150" s="103" t="s">
        <v>746</v>
      </c>
      <c r="K150" s="143"/>
      <c r="M150" s="101"/>
    </row>
    <row r="151" spans="2:13" s="1" customFormat="1" ht="35.25" customHeight="1" x14ac:dyDescent="0.2">
      <c r="B151" s="108"/>
      <c r="C151" s="109" t="s">
        <v>201</v>
      </c>
      <c r="D151" s="109" t="s">
        <v>153</v>
      </c>
      <c r="E151" s="110" t="s">
        <v>747</v>
      </c>
      <c r="F151" s="190" t="s">
        <v>2279</v>
      </c>
      <c r="G151" s="112" t="s">
        <v>353</v>
      </c>
      <c r="H151" s="193">
        <v>152</v>
      </c>
      <c r="I151" s="139"/>
      <c r="J151" s="139"/>
      <c r="K151" s="139"/>
      <c r="L151" s="111" t="s">
        <v>1</v>
      </c>
      <c r="M151" s="30"/>
    </row>
    <row r="152" spans="2:13" s="1" customFormat="1" ht="33.75" customHeight="1" x14ac:dyDescent="0.2">
      <c r="B152" s="108"/>
      <c r="C152" s="109" t="s">
        <v>203</v>
      </c>
      <c r="D152" s="109" t="s">
        <v>153</v>
      </c>
      <c r="E152" s="110" t="s">
        <v>748</v>
      </c>
      <c r="F152" s="190" t="s">
        <v>2280</v>
      </c>
      <c r="G152" s="112" t="s">
        <v>353</v>
      </c>
      <c r="H152" s="193">
        <v>21</v>
      </c>
      <c r="I152" s="139"/>
      <c r="J152" s="139"/>
      <c r="K152" s="139"/>
      <c r="L152" s="111" t="s">
        <v>1</v>
      </c>
      <c r="M152" s="30"/>
    </row>
    <row r="153" spans="2:13" s="1" customFormat="1" ht="33.75" customHeight="1" x14ac:dyDescent="0.2">
      <c r="B153" s="108"/>
      <c r="C153" s="109" t="s">
        <v>206</v>
      </c>
      <c r="D153" s="109" t="s">
        <v>153</v>
      </c>
      <c r="E153" s="110" t="s">
        <v>749</v>
      </c>
      <c r="F153" s="190" t="s">
        <v>2281</v>
      </c>
      <c r="G153" s="112" t="s">
        <v>353</v>
      </c>
      <c r="H153" s="193">
        <v>107</v>
      </c>
      <c r="I153" s="139"/>
      <c r="J153" s="139"/>
      <c r="K153" s="139"/>
      <c r="L153" s="111" t="s">
        <v>1</v>
      </c>
      <c r="M153" s="30"/>
    </row>
    <row r="154" spans="2:13" s="1" customFormat="1" ht="33.75" customHeight="1" x14ac:dyDescent="0.2">
      <c r="B154" s="108"/>
      <c r="C154" s="109" t="s">
        <v>208</v>
      </c>
      <c r="D154" s="109" t="s">
        <v>153</v>
      </c>
      <c r="E154" s="110" t="s">
        <v>750</v>
      </c>
      <c r="F154" s="190" t="s">
        <v>2282</v>
      </c>
      <c r="G154" s="112" t="s">
        <v>353</v>
      </c>
      <c r="H154" s="193">
        <v>9</v>
      </c>
      <c r="I154" s="139"/>
      <c r="J154" s="139"/>
      <c r="K154" s="139"/>
      <c r="L154" s="111" t="s">
        <v>1</v>
      </c>
      <c r="M154" s="30"/>
    </row>
    <row r="155" spans="2:13" s="1" customFormat="1" ht="33.75" customHeight="1" x14ac:dyDescent="0.2">
      <c r="B155" s="108"/>
      <c r="C155" s="109" t="s">
        <v>211</v>
      </c>
      <c r="D155" s="109" t="s">
        <v>153</v>
      </c>
      <c r="E155" s="110" t="s">
        <v>751</v>
      </c>
      <c r="F155" s="190" t="s">
        <v>2108</v>
      </c>
      <c r="G155" s="112" t="s">
        <v>353</v>
      </c>
      <c r="H155" s="193">
        <v>59</v>
      </c>
      <c r="I155" s="139"/>
      <c r="J155" s="139"/>
      <c r="K155" s="139"/>
      <c r="L155" s="111" t="s">
        <v>1</v>
      </c>
      <c r="M155" s="30"/>
    </row>
    <row r="156" spans="2:13" s="1" customFormat="1" ht="33.75" customHeight="1" x14ac:dyDescent="0.2">
      <c r="B156" s="108"/>
      <c r="C156" s="109" t="s">
        <v>3</v>
      </c>
      <c r="D156" s="109" t="s">
        <v>153</v>
      </c>
      <c r="E156" s="110" t="s">
        <v>752</v>
      </c>
      <c r="F156" s="190" t="s">
        <v>2109</v>
      </c>
      <c r="G156" s="112" t="s">
        <v>353</v>
      </c>
      <c r="H156" s="193">
        <v>13</v>
      </c>
      <c r="I156" s="139"/>
      <c r="J156" s="139"/>
      <c r="K156" s="139"/>
      <c r="L156" s="111" t="s">
        <v>1</v>
      </c>
      <c r="M156" s="30"/>
    </row>
    <row r="157" spans="2:13" s="1" customFormat="1" ht="33.75" customHeight="1" x14ac:dyDescent="0.2">
      <c r="B157" s="108"/>
      <c r="C157" s="109" t="s">
        <v>215</v>
      </c>
      <c r="D157" s="109" t="s">
        <v>153</v>
      </c>
      <c r="E157" s="110" t="s">
        <v>753</v>
      </c>
      <c r="F157" s="190" t="s">
        <v>2283</v>
      </c>
      <c r="G157" s="112" t="s">
        <v>353</v>
      </c>
      <c r="H157" s="193">
        <v>9</v>
      </c>
      <c r="I157" s="139"/>
      <c r="J157" s="139"/>
      <c r="K157" s="139"/>
      <c r="L157" s="111" t="s">
        <v>1</v>
      </c>
      <c r="M157" s="30"/>
    </row>
    <row r="158" spans="2:13" s="1" customFormat="1" ht="33.75" customHeight="1" x14ac:dyDescent="0.2">
      <c r="B158" s="108"/>
      <c r="C158" s="109" t="s">
        <v>217</v>
      </c>
      <c r="D158" s="109" t="s">
        <v>153</v>
      </c>
      <c r="E158" s="110" t="s">
        <v>754</v>
      </c>
      <c r="F158" s="190" t="s">
        <v>2284</v>
      </c>
      <c r="G158" s="112" t="s">
        <v>353</v>
      </c>
      <c r="H158" s="193">
        <v>2</v>
      </c>
      <c r="I158" s="139"/>
      <c r="J158" s="139"/>
      <c r="K158" s="139"/>
      <c r="L158" s="111" t="s">
        <v>1</v>
      </c>
      <c r="M158" s="30"/>
    </row>
    <row r="159" spans="2:13" s="1" customFormat="1" ht="33.75" customHeight="1" x14ac:dyDescent="0.2">
      <c r="B159" s="108"/>
      <c r="C159" s="109" t="s">
        <v>220</v>
      </c>
      <c r="D159" s="109" t="s">
        <v>153</v>
      </c>
      <c r="E159" s="110" t="s">
        <v>755</v>
      </c>
      <c r="F159" s="190" t="s">
        <v>2111</v>
      </c>
      <c r="G159" s="112" t="s">
        <v>353</v>
      </c>
      <c r="H159" s="193">
        <v>6</v>
      </c>
      <c r="I159" s="139"/>
      <c r="J159" s="139"/>
      <c r="K159" s="139"/>
      <c r="L159" s="111" t="s">
        <v>1</v>
      </c>
      <c r="M159" s="30"/>
    </row>
    <row r="160" spans="2:13" s="1" customFormat="1" ht="33.75" customHeight="1" x14ac:dyDescent="0.2">
      <c r="B160" s="108"/>
      <c r="C160" s="109" t="s">
        <v>225</v>
      </c>
      <c r="D160" s="109" t="s">
        <v>153</v>
      </c>
      <c r="E160" s="110" t="s">
        <v>756</v>
      </c>
      <c r="F160" s="190" t="s">
        <v>2112</v>
      </c>
      <c r="G160" s="112" t="s">
        <v>353</v>
      </c>
      <c r="H160" s="193">
        <v>41</v>
      </c>
      <c r="I160" s="139"/>
      <c r="J160" s="139"/>
      <c r="K160" s="139"/>
      <c r="L160" s="111" t="s">
        <v>1</v>
      </c>
      <c r="M160" s="30"/>
    </row>
    <row r="161" spans="2:13" s="1" customFormat="1" ht="33.75" customHeight="1" x14ac:dyDescent="0.2">
      <c r="B161" s="108"/>
      <c r="C161" s="109" t="s">
        <v>227</v>
      </c>
      <c r="D161" s="109" t="s">
        <v>153</v>
      </c>
      <c r="E161" s="110" t="s">
        <v>757</v>
      </c>
      <c r="F161" s="190" t="s">
        <v>2113</v>
      </c>
      <c r="G161" s="112" t="s">
        <v>353</v>
      </c>
      <c r="H161" s="193">
        <v>1</v>
      </c>
      <c r="I161" s="139"/>
      <c r="J161" s="139"/>
      <c r="K161" s="139"/>
      <c r="L161" s="111" t="s">
        <v>1</v>
      </c>
      <c r="M161" s="30"/>
    </row>
    <row r="162" spans="2:13" s="1" customFormat="1" ht="33.75" customHeight="1" x14ac:dyDescent="0.2">
      <c r="B162" s="108"/>
      <c r="C162" s="109" t="s">
        <v>234</v>
      </c>
      <c r="D162" s="109" t="s">
        <v>153</v>
      </c>
      <c r="E162" s="110" t="s">
        <v>758</v>
      </c>
      <c r="F162" s="190" t="s">
        <v>2114</v>
      </c>
      <c r="G162" s="112" t="s">
        <v>353</v>
      </c>
      <c r="H162" s="193">
        <v>6</v>
      </c>
      <c r="I162" s="139"/>
      <c r="J162" s="139"/>
      <c r="K162" s="139"/>
      <c r="L162" s="111" t="s">
        <v>1</v>
      </c>
      <c r="M162" s="30"/>
    </row>
    <row r="163" spans="2:13" s="11" customFormat="1" ht="25.9" customHeight="1" x14ac:dyDescent="0.2">
      <c r="B163" s="101"/>
      <c r="D163" s="102" t="s">
        <v>57</v>
      </c>
      <c r="E163" s="103" t="s">
        <v>759</v>
      </c>
      <c r="F163" s="103" t="s">
        <v>760</v>
      </c>
      <c r="K163" s="143"/>
      <c r="M163" s="101"/>
    </row>
    <row r="164" spans="2:13" s="1" customFormat="1" ht="21.75" customHeight="1" x14ac:dyDescent="0.2">
      <c r="B164" s="108"/>
      <c r="C164" s="109" t="s">
        <v>236</v>
      </c>
      <c r="D164" s="109" t="s">
        <v>153</v>
      </c>
      <c r="E164" s="110" t="s">
        <v>761</v>
      </c>
      <c r="F164" s="190" t="s">
        <v>2285</v>
      </c>
      <c r="G164" s="112" t="s">
        <v>238</v>
      </c>
      <c r="H164" s="193">
        <v>230</v>
      </c>
      <c r="I164" s="139"/>
      <c r="J164" s="139"/>
      <c r="K164" s="139"/>
      <c r="L164" s="111" t="s">
        <v>1</v>
      </c>
      <c r="M164" s="30"/>
    </row>
    <row r="165" spans="2:13" s="1" customFormat="1" ht="21.75" customHeight="1" x14ac:dyDescent="0.2">
      <c r="B165" s="108"/>
      <c r="C165" s="109" t="s">
        <v>243</v>
      </c>
      <c r="D165" s="109" t="s">
        <v>153</v>
      </c>
      <c r="E165" s="110" t="s">
        <v>762</v>
      </c>
      <c r="F165" s="190" t="s">
        <v>2286</v>
      </c>
      <c r="G165" s="112" t="s">
        <v>238</v>
      </c>
      <c r="H165" s="193">
        <v>96</v>
      </c>
      <c r="I165" s="139"/>
      <c r="J165" s="139"/>
      <c r="K165" s="139"/>
      <c r="L165" s="111" t="s">
        <v>1</v>
      </c>
      <c r="M165" s="30"/>
    </row>
    <row r="166" spans="2:13" s="1" customFormat="1" ht="21.75" customHeight="1" x14ac:dyDescent="0.2">
      <c r="B166" s="108"/>
      <c r="C166" s="109" t="s">
        <v>246</v>
      </c>
      <c r="D166" s="109" t="s">
        <v>153</v>
      </c>
      <c r="E166" s="110" t="s">
        <v>763</v>
      </c>
      <c r="F166" s="190" t="s">
        <v>2287</v>
      </c>
      <c r="G166" s="112" t="s">
        <v>353</v>
      </c>
      <c r="H166" s="193">
        <v>4</v>
      </c>
      <c r="I166" s="139"/>
      <c r="J166" s="139"/>
      <c r="K166" s="139"/>
      <c r="L166" s="111" t="s">
        <v>1</v>
      </c>
      <c r="M166" s="30"/>
    </row>
    <row r="167" spans="2:13" s="1" customFormat="1" ht="29.25" customHeight="1" x14ac:dyDescent="0.2">
      <c r="B167" s="108"/>
      <c r="C167" s="109" t="s">
        <v>312</v>
      </c>
      <c r="D167" s="109" t="s">
        <v>153</v>
      </c>
      <c r="E167" s="110" t="s">
        <v>764</v>
      </c>
      <c r="F167" s="190" t="s">
        <v>1796</v>
      </c>
      <c r="G167" s="112" t="s">
        <v>353</v>
      </c>
      <c r="H167" s="193">
        <v>6</v>
      </c>
      <c r="I167" s="139"/>
      <c r="J167" s="139"/>
      <c r="K167" s="139"/>
      <c r="L167" s="111" t="s">
        <v>1</v>
      </c>
      <c r="M167" s="30"/>
    </row>
    <row r="168" spans="2:13" s="1" customFormat="1" ht="21.75" customHeight="1" x14ac:dyDescent="0.2">
      <c r="B168" s="108"/>
      <c r="C168" s="109" t="s">
        <v>314</v>
      </c>
      <c r="D168" s="109" t="s">
        <v>153</v>
      </c>
      <c r="E168" s="110" t="s">
        <v>765</v>
      </c>
      <c r="F168" s="190" t="s">
        <v>2288</v>
      </c>
      <c r="G168" s="112" t="s">
        <v>353</v>
      </c>
      <c r="H168" s="193">
        <v>6</v>
      </c>
      <c r="I168" s="139"/>
      <c r="J168" s="139"/>
      <c r="K168" s="139"/>
      <c r="L168" s="111" t="s">
        <v>1</v>
      </c>
      <c r="M168" s="30"/>
    </row>
    <row r="169" spans="2:13" s="1" customFormat="1" ht="30.75" customHeight="1" x14ac:dyDescent="0.2">
      <c r="B169" s="108"/>
      <c r="C169" s="109" t="s">
        <v>316</v>
      </c>
      <c r="D169" s="109" t="s">
        <v>153</v>
      </c>
      <c r="E169" s="110" t="s">
        <v>766</v>
      </c>
      <c r="F169" s="178" t="s">
        <v>2289</v>
      </c>
      <c r="G169" s="112" t="s">
        <v>353</v>
      </c>
      <c r="H169" s="193">
        <v>2</v>
      </c>
      <c r="I169" s="139"/>
      <c r="J169" s="139"/>
      <c r="K169" s="139"/>
      <c r="L169" s="111" t="s">
        <v>1</v>
      </c>
      <c r="M169" s="30"/>
    </row>
    <row r="170" spans="2:13" s="1" customFormat="1" ht="21.75" customHeight="1" x14ac:dyDescent="0.2">
      <c r="B170" s="108"/>
      <c r="C170" s="109" t="s">
        <v>318</v>
      </c>
      <c r="D170" s="109" t="s">
        <v>153</v>
      </c>
      <c r="E170" s="110" t="s">
        <v>767</v>
      </c>
      <c r="F170" s="190" t="s">
        <v>2290</v>
      </c>
      <c r="G170" s="112" t="s">
        <v>353</v>
      </c>
      <c r="H170" s="193">
        <v>1</v>
      </c>
      <c r="I170" s="139"/>
      <c r="J170" s="139"/>
      <c r="K170" s="139"/>
      <c r="L170" s="111" t="s">
        <v>1</v>
      </c>
      <c r="M170" s="30"/>
    </row>
    <row r="171" spans="2:13" s="1" customFormat="1" ht="21.75" customHeight="1" x14ac:dyDescent="0.2">
      <c r="B171" s="108"/>
      <c r="C171" s="109" t="s">
        <v>321</v>
      </c>
      <c r="D171" s="109" t="s">
        <v>153</v>
      </c>
      <c r="E171" s="110" t="s">
        <v>768</v>
      </c>
      <c r="F171" s="190" t="s">
        <v>2291</v>
      </c>
      <c r="G171" s="112" t="s">
        <v>353</v>
      </c>
      <c r="H171" s="193">
        <v>11</v>
      </c>
      <c r="I171" s="139"/>
      <c r="J171" s="139"/>
      <c r="K171" s="139"/>
      <c r="L171" s="111" t="s">
        <v>1</v>
      </c>
      <c r="M171" s="30"/>
    </row>
    <row r="172" spans="2:13" s="1" customFormat="1" ht="21.75" customHeight="1" x14ac:dyDescent="0.2">
      <c r="B172" s="108"/>
      <c r="C172" s="109" t="s">
        <v>323</v>
      </c>
      <c r="D172" s="109" t="s">
        <v>153</v>
      </c>
      <c r="E172" s="110" t="s">
        <v>769</v>
      </c>
      <c r="F172" s="190" t="s">
        <v>2292</v>
      </c>
      <c r="G172" s="112" t="s">
        <v>353</v>
      </c>
      <c r="H172" s="193">
        <v>60</v>
      </c>
      <c r="I172" s="139"/>
      <c r="J172" s="139"/>
      <c r="K172" s="139"/>
      <c r="L172" s="111" t="s">
        <v>1</v>
      </c>
      <c r="M172" s="30"/>
    </row>
    <row r="173" spans="2:13" s="11" customFormat="1" ht="25.9" customHeight="1" x14ac:dyDescent="0.2">
      <c r="B173" s="101"/>
      <c r="D173" s="102" t="s">
        <v>57</v>
      </c>
      <c r="E173" s="103" t="s">
        <v>770</v>
      </c>
      <c r="F173" s="103" t="s">
        <v>709</v>
      </c>
      <c r="K173" s="143"/>
      <c r="M173" s="101"/>
    </row>
    <row r="174" spans="2:13" s="1" customFormat="1" ht="83.25" customHeight="1" x14ac:dyDescent="0.2">
      <c r="B174" s="108"/>
      <c r="C174" s="109" t="s">
        <v>325</v>
      </c>
      <c r="D174" s="109" t="s">
        <v>153</v>
      </c>
      <c r="E174" s="110" t="s">
        <v>771</v>
      </c>
      <c r="F174" s="178" t="s">
        <v>1884</v>
      </c>
      <c r="G174" s="112" t="s">
        <v>712</v>
      </c>
      <c r="H174" s="193">
        <v>240</v>
      </c>
      <c r="I174" s="139"/>
      <c r="J174" s="139"/>
      <c r="K174" s="139"/>
      <c r="L174" s="111" t="s">
        <v>1</v>
      </c>
      <c r="M174" s="30"/>
    </row>
    <row r="175" spans="2:13" s="1" customFormat="1" ht="16.5" customHeight="1" x14ac:dyDescent="0.2">
      <c r="B175" s="108"/>
      <c r="C175" s="109" t="s">
        <v>327</v>
      </c>
      <c r="D175" s="109" t="s">
        <v>153</v>
      </c>
      <c r="E175" s="110" t="s">
        <v>772</v>
      </c>
      <c r="F175" s="111" t="s">
        <v>2418</v>
      </c>
      <c r="G175" s="112" t="s">
        <v>712</v>
      </c>
      <c r="H175" s="193">
        <v>80</v>
      </c>
      <c r="I175" s="139"/>
      <c r="J175" s="139"/>
      <c r="K175" s="139"/>
      <c r="L175" s="111" t="s">
        <v>1</v>
      </c>
      <c r="M175" s="30"/>
    </row>
    <row r="176" spans="2:13" s="1" customFormat="1" ht="6.95" customHeight="1" x14ac:dyDescent="0.2">
      <c r="B176" s="4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30"/>
    </row>
  </sheetData>
  <autoFilter ref="C132:L175"/>
  <mergeCells count="14">
    <mergeCell ref="E7:H7"/>
    <mergeCell ref="E11:H11"/>
    <mergeCell ref="E9:H9"/>
    <mergeCell ref="E13:H13"/>
    <mergeCell ref="E22:H22"/>
    <mergeCell ref="E119:H119"/>
    <mergeCell ref="E123:H123"/>
    <mergeCell ref="E121:H121"/>
    <mergeCell ref="E125:H125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7"/>
  <sheetViews>
    <sheetView showGridLines="0" topLeftCell="A136" zoomScaleNormal="100" workbookViewId="0">
      <selection activeCell="F142" sqref="F142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  <col min="14" max="14" width="16.33203125" customWidth="1"/>
  </cols>
  <sheetData>
    <row r="1" spans="1:13" x14ac:dyDescent="0.2">
      <c r="A1" s="69"/>
    </row>
    <row r="2" spans="1:13" ht="36.950000000000003" customHeight="1" x14ac:dyDescent="0.2">
      <c r="M2" s="343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111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773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>
        <f>0</f>
        <v>0</v>
      </c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>
        <f>0</f>
        <v>0</v>
      </c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>
        <f>0</f>
        <v>0</v>
      </c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111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01.01-03 - časť. 03)	Ústredné kúrenie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132</v>
      </c>
      <c r="E101" s="87"/>
      <c r="F101" s="87"/>
      <c r="G101" s="87"/>
      <c r="H101" s="87"/>
      <c r="I101" s="88"/>
      <c r="J101" s="88"/>
      <c r="K101" s="88"/>
      <c r="M101" s="85"/>
    </row>
    <row r="102" spans="2:13" s="9" customFormat="1" ht="19.899999999999999" customHeight="1" x14ac:dyDescent="0.2">
      <c r="B102" s="89"/>
      <c r="D102" s="90" t="s">
        <v>135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774</v>
      </c>
      <c r="E103" s="91"/>
      <c r="F103" s="91"/>
      <c r="G103" s="91"/>
      <c r="H103" s="91"/>
      <c r="I103" s="92"/>
      <c r="J103" s="92"/>
      <c r="K103" s="92"/>
      <c r="M103" s="89"/>
    </row>
    <row r="104" spans="2:13" s="9" customFormat="1" ht="19.899999999999999" customHeight="1" x14ac:dyDescent="0.2">
      <c r="B104" s="89"/>
      <c r="D104" s="90" t="s">
        <v>775</v>
      </c>
      <c r="E104" s="91"/>
      <c r="F104" s="91"/>
      <c r="G104" s="91"/>
      <c r="H104" s="91"/>
      <c r="I104" s="92"/>
      <c r="J104" s="92"/>
      <c r="K104" s="92"/>
      <c r="M104" s="89"/>
    </row>
    <row r="105" spans="2:13" s="9" customFormat="1" ht="19.899999999999999" customHeight="1" x14ac:dyDescent="0.2">
      <c r="B105" s="89"/>
      <c r="D105" s="90" t="s">
        <v>776</v>
      </c>
      <c r="E105" s="91"/>
      <c r="F105" s="91"/>
      <c r="G105" s="91"/>
      <c r="H105" s="91"/>
      <c r="I105" s="92"/>
      <c r="J105" s="92"/>
      <c r="K105" s="92"/>
      <c r="M105" s="89"/>
    </row>
    <row r="106" spans="2:13" s="9" customFormat="1" ht="19.899999999999999" customHeight="1" x14ac:dyDescent="0.2">
      <c r="B106" s="89"/>
      <c r="D106" s="90" t="s">
        <v>777</v>
      </c>
      <c r="E106" s="91"/>
      <c r="F106" s="91"/>
      <c r="G106" s="91"/>
      <c r="H106" s="91"/>
      <c r="I106" s="92"/>
      <c r="J106" s="92"/>
      <c r="K106" s="92"/>
      <c r="M106" s="89"/>
    </row>
    <row r="107" spans="2:13" s="9" customFormat="1" ht="19.899999999999999" customHeight="1" x14ac:dyDescent="0.2">
      <c r="B107" s="89"/>
      <c r="D107" s="90" t="s">
        <v>778</v>
      </c>
      <c r="E107" s="91"/>
      <c r="F107" s="91"/>
      <c r="G107" s="91"/>
      <c r="H107" s="91"/>
      <c r="I107" s="92"/>
      <c r="J107" s="92"/>
      <c r="K107" s="92"/>
      <c r="M107" s="89"/>
    </row>
    <row r="108" spans="2:13" s="9" customFormat="1" ht="19.899999999999999" customHeight="1" x14ac:dyDescent="0.2">
      <c r="B108" s="89"/>
      <c r="D108" s="90" t="s">
        <v>779</v>
      </c>
      <c r="E108" s="91"/>
      <c r="F108" s="91"/>
      <c r="G108" s="91"/>
      <c r="H108" s="91"/>
      <c r="I108" s="92"/>
      <c r="J108" s="92"/>
      <c r="K108" s="92"/>
      <c r="M108" s="89"/>
    </row>
    <row r="109" spans="2:13" s="9" customFormat="1" ht="19.899999999999999" customHeight="1" x14ac:dyDescent="0.2">
      <c r="B109" s="89"/>
      <c r="D109" s="90" t="s">
        <v>138</v>
      </c>
      <c r="E109" s="91"/>
      <c r="F109" s="91"/>
      <c r="G109" s="91"/>
      <c r="H109" s="91"/>
      <c r="I109" s="92"/>
      <c r="J109" s="92"/>
      <c r="K109" s="92"/>
      <c r="M109" s="89"/>
    </row>
    <row r="110" spans="2:13" s="8" customFormat="1" ht="24.95" customHeight="1" x14ac:dyDescent="0.2">
      <c r="B110" s="85"/>
      <c r="D110" s="86" t="s">
        <v>140</v>
      </c>
      <c r="E110" s="87"/>
      <c r="F110" s="87"/>
      <c r="G110" s="87"/>
      <c r="H110" s="87"/>
      <c r="I110" s="88"/>
      <c r="J110" s="88"/>
      <c r="K110" s="88"/>
      <c r="M110" s="85"/>
    </row>
    <row r="111" spans="2:13" s="1" customFormat="1" ht="21.75" customHeight="1" x14ac:dyDescent="0.2">
      <c r="B111" s="30"/>
      <c r="M111" s="30"/>
    </row>
    <row r="112" spans="2:13" s="1" customFormat="1" ht="6.95" customHeight="1" x14ac:dyDescent="0.2">
      <c r="B112" s="30"/>
      <c r="M112" s="30"/>
    </row>
    <row r="113" spans="2:13" s="1" customFormat="1" ht="29.25" customHeight="1" x14ac:dyDescent="0.2">
      <c r="B113" s="30"/>
      <c r="C113" s="84" t="s">
        <v>141</v>
      </c>
      <c r="K113" s="93"/>
      <c r="M113" s="30"/>
    </row>
    <row r="114" spans="2:13" s="1" customFormat="1" ht="18" customHeight="1" x14ac:dyDescent="0.2">
      <c r="B114" s="30"/>
      <c r="M114" s="30"/>
    </row>
    <row r="115" spans="2:13" s="1" customFormat="1" ht="29.25" customHeight="1" x14ac:dyDescent="0.2">
      <c r="B115" s="30"/>
      <c r="C115" s="66" t="s">
        <v>106</v>
      </c>
      <c r="D115" s="67"/>
      <c r="E115" s="67"/>
      <c r="F115" s="67"/>
      <c r="G115" s="67"/>
      <c r="H115" s="67"/>
      <c r="I115" s="67"/>
      <c r="J115" s="67"/>
      <c r="K115" s="68"/>
      <c r="L115" s="67"/>
      <c r="M115" s="30"/>
    </row>
    <row r="116" spans="2:13" s="1" customFormat="1" ht="6.95" customHeight="1" x14ac:dyDescent="0.2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30"/>
    </row>
    <row r="120" spans="2:13" s="1" customFormat="1" ht="6.95" customHeight="1" x14ac:dyDescent="0.2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30"/>
    </row>
    <row r="121" spans="2:13" s="1" customFormat="1" ht="24.95" customHeight="1" x14ac:dyDescent="0.2">
      <c r="B121" s="30"/>
      <c r="C121" s="20" t="s">
        <v>142</v>
      </c>
      <c r="M121" s="30"/>
    </row>
    <row r="122" spans="2:13" s="1" customFormat="1" ht="6.95" customHeight="1" x14ac:dyDescent="0.2">
      <c r="B122" s="30"/>
      <c r="M122" s="30"/>
    </row>
    <row r="123" spans="2:13" s="1" customFormat="1" ht="12" customHeight="1" x14ac:dyDescent="0.2">
      <c r="B123" s="30"/>
      <c r="C123" s="24" t="s">
        <v>7</v>
      </c>
      <c r="M123" s="30"/>
    </row>
    <row r="124" spans="2:13" s="1" customFormat="1" ht="16.5" customHeight="1" x14ac:dyDescent="0.2">
      <c r="B124" s="30"/>
      <c r="E124" s="382" t="str">
        <f>E7</f>
        <v>Rožňava ORPZ, rekonštrukcia a modernizácia objektu</v>
      </c>
      <c r="F124" s="383"/>
      <c r="G124" s="383"/>
      <c r="H124" s="383"/>
      <c r="M124" s="30"/>
    </row>
    <row r="125" spans="2:13" ht="12" customHeight="1" x14ac:dyDescent="0.2">
      <c r="B125" s="19"/>
      <c r="C125" s="24" t="s">
        <v>108</v>
      </c>
      <c r="M125" s="19"/>
    </row>
    <row r="126" spans="2:13" ht="16.5" customHeight="1" x14ac:dyDescent="0.2">
      <c r="B126" s="19"/>
      <c r="E126" s="382" t="s">
        <v>109</v>
      </c>
      <c r="F126" s="353"/>
      <c r="G126" s="353"/>
      <c r="H126" s="353"/>
      <c r="M126" s="19"/>
    </row>
    <row r="127" spans="2:13" ht="12" customHeight="1" x14ac:dyDescent="0.2">
      <c r="B127" s="19"/>
      <c r="C127" s="24" t="s">
        <v>110</v>
      </c>
      <c r="M127" s="19"/>
    </row>
    <row r="128" spans="2:13" s="1" customFormat="1" ht="16.5" customHeight="1" x14ac:dyDescent="0.2">
      <c r="B128" s="30"/>
      <c r="E128" s="384" t="s">
        <v>111</v>
      </c>
      <c r="F128" s="385"/>
      <c r="G128" s="385"/>
      <c r="H128" s="385"/>
      <c r="M128" s="30"/>
    </row>
    <row r="129" spans="2:13" s="1" customFormat="1" ht="12" customHeight="1" x14ac:dyDescent="0.2">
      <c r="B129" s="30"/>
      <c r="C129" s="24" t="s">
        <v>112</v>
      </c>
      <c r="M129" s="30"/>
    </row>
    <row r="130" spans="2:13" s="1" customFormat="1" ht="16.5" customHeight="1" x14ac:dyDescent="0.2">
      <c r="B130" s="30"/>
      <c r="E130" s="349" t="str">
        <f>E13</f>
        <v>01.01-03 - časť. 03)	Ústredné kúrenie</v>
      </c>
      <c r="F130" s="385"/>
      <c r="G130" s="385"/>
      <c r="H130" s="385"/>
      <c r="M130" s="30"/>
    </row>
    <row r="131" spans="2:13" s="1" customFormat="1" ht="6.95" customHeight="1" x14ac:dyDescent="0.2">
      <c r="B131" s="30"/>
      <c r="M131" s="30"/>
    </row>
    <row r="132" spans="2:13" s="1" customFormat="1" ht="12" customHeight="1" x14ac:dyDescent="0.2">
      <c r="B132" s="30"/>
      <c r="C132" s="24" t="s">
        <v>11</v>
      </c>
      <c r="F132" s="22" t="str">
        <f>F16</f>
        <v>Rožňava ORPZ</v>
      </c>
      <c r="I132" s="24" t="s">
        <v>13</v>
      </c>
      <c r="J132" s="50">
        <f>IF(J16="","",J16)</f>
        <v>44104</v>
      </c>
      <c r="M132" s="30"/>
    </row>
    <row r="133" spans="2:13" s="1" customFormat="1" ht="6.95" customHeight="1" x14ac:dyDescent="0.2">
      <c r="B133" s="30"/>
      <c r="M133" s="30"/>
    </row>
    <row r="134" spans="2:13" s="1" customFormat="1" ht="15.2" customHeight="1" x14ac:dyDescent="0.2">
      <c r="B134" s="30"/>
      <c r="C134" s="24" t="s">
        <v>14</v>
      </c>
      <c r="F134" s="22" t="str">
        <f>E19</f>
        <v>Ministerstvo vnútra Slovenskej republiky</v>
      </c>
      <c r="I134" s="24" t="s">
        <v>21</v>
      </c>
      <c r="J134" s="25" t="str">
        <f>E25</f>
        <v>Aproving s.r.o.</v>
      </c>
      <c r="M134" s="30"/>
    </row>
    <row r="135" spans="2:13" s="1" customFormat="1" ht="15.2" customHeight="1" x14ac:dyDescent="0.2">
      <c r="B135" s="30"/>
      <c r="C135" s="24" t="s">
        <v>19</v>
      </c>
      <c r="F135" s="22" t="str">
        <f>IF(E22="","",E22)</f>
        <v xml:space="preserve"> </v>
      </c>
      <c r="I135" s="24" t="s">
        <v>25</v>
      </c>
      <c r="J135" s="25" t="str">
        <f>E28</f>
        <v xml:space="preserve"> </v>
      </c>
      <c r="M135" s="30"/>
    </row>
    <row r="136" spans="2:13" s="1" customFormat="1" ht="10.35" customHeight="1" x14ac:dyDescent="0.2">
      <c r="B136" s="30"/>
      <c r="M136" s="30"/>
    </row>
    <row r="137" spans="2:13" s="10" customFormat="1" ht="29.25" customHeight="1" x14ac:dyDescent="0.2">
      <c r="B137" s="94"/>
      <c r="C137" s="95" t="s">
        <v>143</v>
      </c>
      <c r="D137" s="96" t="s">
        <v>55</v>
      </c>
      <c r="E137" s="96" t="s">
        <v>51</v>
      </c>
      <c r="F137" s="96" t="s">
        <v>52</v>
      </c>
      <c r="G137" s="96" t="s">
        <v>144</v>
      </c>
      <c r="H137" s="96" t="s">
        <v>145</v>
      </c>
      <c r="I137" s="96" t="s">
        <v>146</v>
      </c>
      <c r="J137" s="96" t="s">
        <v>147</v>
      </c>
      <c r="K137" s="97" t="s">
        <v>120</v>
      </c>
      <c r="L137" s="98" t="s">
        <v>148</v>
      </c>
      <c r="M137" s="94"/>
    </row>
    <row r="138" spans="2:13" s="1" customFormat="1" ht="22.9" customHeight="1" x14ac:dyDescent="0.25">
      <c r="B138" s="30"/>
      <c r="C138" s="55" t="s">
        <v>114</v>
      </c>
      <c r="K138" s="142"/>
      <c r="M138" s="30"/>
    </row>
    <row r="139" spans="2:13" s="11" customFormat="1" ht="25.9" customHeight="1" x14ac:dyDescent="0.2">
      <c r="B139" s="101"/>
      <c r="D139" s="102" t="s">
        <v>57</v>
      </c>
      <c r="E139" s="103" t="s">
        <v>477</v>
      </c>
      <c r="F139" s="103" t="s">
        <v>478</v>
      </c>
      <c r="K139" s="143"/>
      <c r="M139" s="101"/>
    </row>
    <row r="140" spans="2:13" s="11" customFormat="1" ht="22.9" customHeight="1" x14ac:dyDescent="0.2">
      <c r="B140" s="101"/>
      <c r="D140" s="102" t="s">
        <v>57</v>
      </c>
      <c r="E140" s="106" t="s">
        <v>533</v>
      </c>
      <c r="F140" s="106" t="s">
        <v>534</v>
      </c>
      <c r="K140" s="141"/>
      <c r="M140" s="101"/>
    </row>
    <row r="141" spans="2:13" s="1" customFormat="1" ht="44.25" customHeight="1" x14ac:dyDescent="0.2">
      <c r="B141" s="108"/>
      <c r="C141" s="109" t="s">
        <v>61</v>
      </c>
      <c r="D141" s="109" t="s">
        <v>153</v>
      </c>
      <c r="E141" s="110" t="s">
        <v>780</v>
      </c>
      <c r="F141" s="178" t="s">
        <v>2498</v>
      </c>
      <c r="G141" s="112" t="s">
        <v>238</v>
      </c>
      <c r="H141" s="193">
        <v>1038</v>
      </c>
      <c r="I141" s="193"/>
      <c r="J141" s="193"/>
      <c r="K141" s="139"/>
      <c r="L141" s="111" t="s">
        <v>1</v>
      </c>
      <c r="M141" s="30"/>
    </row>
    <row r="142" spans="2:13" s="1" customFormat="1" ht="31.5" customHeight="1" x14ac:dyDescent="0.2">
      <c r="B142" s="108"/>
      <c r="C142" s="296" t="s">
        <v>64</v>
      </c>
      <c r="D142" s="296" t="s">
        <v>221</v>
      </c>
      <c r="E142" s="297" t="s">
        <v>781</v>
      </c>
      <c r="F142" s="298" t="s">
        <v>2293</v>
      </c>
      <c r="G142" s="299" t="s">
        <v>238</v>
      </c>
      <c r="H142" s="300">
        <v>22</v>
      </c>
      <c r="I142" s="300"/>
      <c r="J142" s="306"/>
      <c r="K142" s="300"/>
      <c r="L142" s="128" t="s">
        <v>1</v>
      </c>
      <c r="M142" s="130"/>
    </row>
    <row r="143" spans="2:13" s="1" customFormat="1" ht="31.5" customHeight="1" x14ac:dyDescent="0.2">
      <c r="B143" s="108"/>
      <c r="C143" s="296" t="s">
        <v>68</v>
      </c>
      <c r="D143" s="296" t="s">
        <v>221</v>
      </c>
      <c r="E143" s="297" t="s">
        <v>782</v>
      </c>
      <c r="F143" s="298" t="s">
        <v>2294</v>
      </c>
      <c r="G143" s="299" t="s">
        <v>238</v>
      </c>
      <c r="H143" s="300">
        <v>30</v>
      </c>
      <c r="I143" s="300"/>
      <c r="J143" s="306"/>
      <c r="K143" s="300"/>
      <c r="L143" s="128" t="s">
        <v>1</v>
      </c>
      <c r="M143" s="130"/>
    </row>
    <row r="144" spans="2:13" s="1" customFormat="1" ht="31.5" customHeight="1" x14ac:dyDescent="0.2">
      <c r="B144" s="108"/>
      <c r="C144" s="296" t="s">
        <v>158</v>
      </c>
      <c r="D144" s="296" t="s">
        <v>221</v>
      </c>
      <c r="E144" s="297" t="s">
        <v>783</v>
      </c>
      <c r="F144" s="298" t="s">
        <v>2295</v>
      </c>
      <c r="G144" s="299" t="s">
        <v>238</v>
      </c>
      <c r="H144" s="300">
        <v>100</v>
      </c>
      <c r="I144" s="300"/>
      <c r="J144" s="306"/>
      <c r="K144" s="300"/>
      <c r="L144" s="128" t="s">
        <v>1</v>
      </c>
      <c r="M144" s="130"/>
    </row>
    <row r="145" spans="2:13" s="1" customFormat="1" ht="31.5" customHeight="1" x14ac:dyDescent="0.2">
      <c r="B145" s="108"/>
      <c r="C145" s="296" t="s">
        <v>169</v>
      </c>
      <c r="D145" s="296" t="s">
        <v>221</v>
      </c>
      <c r="E145" s="297" t="s">
        <v>784</v>
      </c>
      <c r="F145" s="298" t="s">
        <v>2296</v>
      </c>
      <c r="G145" s="299" t="s">
        <v>238</v>
      </c>
      <c r="H145" s="300">
        <v>160</v>
      </c>
      <c r="I145" s="300"/>
      <c r="J145" s="306"/>
      <c r="K145" s="300"/>
      <c r="L145" s="128" t="s">
        <v>1</v>
      </c>
      <c r="M145" s="130"/>
    </row>
    <row r="146" spans="2:13" s="1" customFormat="1" ht="31.5" customHeight="1" x14ac:dyDescent="0.2">
      <c r="B146" s="108"/>
      <c r="C146" s="296" t="s">
        <v>174</v>
      </c>
      <c r="D146" s="296" t="s">
        <v>221</v>
      </c>
      <c r="E146" s="297" t="s">
        <v>785</v>
      </c>
      <c r="F146" s="298" t="s">
        <v>2297</v>
      </c>
      <c r="G146" s="299" t="s">
        <v>238</v>
      </c>
      <c r="H146" s="300">
        <v>34</v>
      </c>
      <c r="I146" s="300"/>
      <c r="J146" s="306"/>
      <c r="K146" s="300"/>
      <c r="L146" s="128" t="s">
        <v>1</v>
      </c>
      <c r="M146" s="130"/>
    </row>
    <row r="147" spans="2:13" s="1" customFormat="1" ht="31.5" customHeight="1" x14ac:dyDescent="0.2">
      <c r="B147" s="108"/>
      <c r="C147" s="296" t="s">
        <v>178</v>
      </c>
      <c r="D147" s="296" t="s">
        <v>221</v>
      </c>
      <c r="E147" s="297" t="s">
        <v>786</v>
      </c>
      <c r="F147" s="298" t="s">
        <v>2298</v>
      </c>
      <c r="G147" s="299" t="s">
        <v>238</v>
      </c>
      <c r="H147" s="300">
        <v>64</v>
      </c>
      <c r="I147" s="300"/>
      <c r="J147" s="306"/>
      <c r="K147" s="300"/>
      <c r="L147" s="128" t="s">
        <v>1</v>
      </c>
      <c r="M147" s="130"/>
    </row>
    <row r="148" spans="2:13" s="1" customFormat="1" ht="31.5" customHeight="1" x14ac:dyDescent="0.2">
      <c r="B148" s="108"/>
      <c r="C148" s="296" t="s">
        <v>180</v>
      </c>
      <c r="D148" s="296" t="s">
        <v>221</v>
      </c>
      <c r="E148" s="297" t="s">
        <v>787</v>
      </c>
      <c r="F148" s="298" t="s">
        <v>2299</v>
      </c>
      <c r="G148" s="299" t="s">
        <v>238</v>
      </c>
      <c r="H148" s="300">
        <v>42</v>
      </c>
      <c r="I148" s="300"/>
      <c r="J148" s="306"/>
      <c r="K148" s="300"/>
      <c r="L148" s="128" t="s">
        <v>1</v>
      </c>
      <c r="M148" s="130"/>
    </row>
    <row r="149" spans="2:13" s="1" customFormat="1" ht="31.5" customHeight="1" x14ac:dyDescent="0.2">
      <c r="B149" s="108"/>
      <c r="C149" s="296" t="s">
        <v>182</v>
      </c>
      <c r="D149" s="296" t="s">
        <v>221</v>
      </c>
      <c r="E149" s="297" t="s">
        <v>788</v>
      </c>
      <c r="F149" s="298" t="s">
        <v>2300</v>
      </c>
      <c r="G149" s="299" t="s">
        <v>238</v>
      </c>
      <c r="H149" s="300">
        <v>420</v>
      </c>
      <c r="I149" s="300"/>
      <c r="J149" s="306"/>
      <c r="K149" s="300"/>
      <c r="L149" s="128" t="s">
        <v>1</v>
      </c>
      <c r="M149" s="130"/>
    </row>
    <row r="150" spans="2:13" s="1" customFormat="1" ht="31.5" customHeight="1" x14ac:dyDescent="0.2">
      <c r="B150" s="108"/>
      <c r="C150" s="296" t="s">
        <v>186</v>
      </c>
      <c r="D150" s="296" t="s">
        <v>221</v>
      </c>
      <c r="E150" s="297" t="s">
        <v>789</v>
      </c>
      <c r="F150" s="298" t="s">
        <v>2301</v>
      </c>
      <c r="G150" s="299" t="s">
        <v>238</v>
      </c>
      <c r="H150" s="300">
        <v>154</v>
      </c>
      <c r="I150" s="300"/>
      <c r="J150" s="306"/>
      <c r="K150" s="300"/>
      <c r="L150" s="128" t="s">
        <v>1</v>
      </c>
      <c r="M150" s="130"/>
    </row>
    <row r="151" spans="2:13" s="1" customFormat="1" ht="31.5" customHeight="1" x14ac:dyDescent="0.2">
      <c r="B151" s="108"/>
      <c r="C151" s="296" t="s">
        <v>192</v>
      </c>
      <c r="D151" s="296" t="s">
        <v>221</v>
      </c>
      <c r="E151" s="297" t="s">
        <v>790</v>
      </c>
      <c r="F151" s="298" t="s">
        <v>2302</v>
      </c>
      <c r="G151" s="299" t="s">
        <v>238</v>
      </c>
      <c r="H151" s="300">
        <v>12</v>
      </c>
      <c r="I151" s="300"/>
      <c r="J151" s="306"/>
      <c r="K151" s="300"/>
      <c r="L151" s="128" t="s">
        <v>1</v>
      </c>
      <c r="M151" s="130"/>
    </row>
    <row r="152" spans="2:13" s="1" customFormat="1" ht="30.75" customHeight="1" x14ac:dyDescent="0.2">
      <c r="B152" s="108"/>
      <c r="C152" s="109" t="s">
        <v>194</v>
      </c>
      <c r="D152" s="109" t="s">
        <v>153</v>
      </c>
      <c r="E152" s="110" t="s">
        <v>791</v>
      </c>
      <c r="F152" s="111" t="s">
        <v>792</v>
      </c>
      <c r="G152" s="112" t="s">
        <v>793</v>
      </c>
      <c r="H152" s="193"/>
      <c r="I152" s="193">
        <v>0</v>
      </c>
      <c r="J152" s="193">
        <v>1.3</v>
      </c>
      <c r="K152" s="139"/>
      <c r="L152" s="111" t="s">
        <v>1</v>
      </c>
      <c r="M152" s="30"/>
    </row>
    <row r="153" spans="2:13" s="11" customFormat="1" ht="22.9" customHeight="1" x14ac:dyDescent="0.2">
      <c r="B153" s="101"/>
      <c r="D153" s="102" t="s">
        <v>57</v>
      </c>
      <c r="E153" s="106" t="s">
        <v>794</v>
      </c>
      <c r="F153" s="106" t="s">
        <v>795</v>
      </c>
      <c r="K153" s="141"/>
      <c r="M153" s="101"/>
    </row>
    <row r="154" spans="2:13" s="1" customFormat="1" ht="33" customHeight="1" x14ac:dyDescent="0.2">
      <c r="B154" s="108"/>
      <c r="C154" s="109" t="s">
        <v>196</v>
      </c>
      <c r="D154" s="109" t="s">
        <v>153</v>
      </c>
      <c r="E154" s="110" t="s">
        <v>796</v>
      </c>
      <c r="F154" s="178" t="s">
        <v>2115</v>
      </c>
      <c r="G154" s="112" t="s">
        <v>797</v>
      </c>
      <c r="H154" s="193">
        <v>1</v>
      </c>
      <c r="I154" s="139"/>
      <c r="J154" s="139"/>
      <c r="K154" s="139"/>
      <c r="L154" s="111" t="s">
        <v>1</v>
      </c>
      <c r="M154" s="30"/>
    </row>
    <row r="155" spans="2:13" s="11" customFormat="1" ht="22.9" customHeight="1" x14ac:dyDescent="0.2">
      <c r="B155" s="101"/>
      <c r="D155" s="102" t="s">
        <v>57</v>
      </c>
      <c r="E155" s="106" t="s">
        <v>798</v>
      </c>
      <c r="F155" s="106" t="s">
        <v>799</v>
      </c>
      <c r="K155" s="141"/>
      <c r="M155" s="101"/>
    </row>
    <row r="156" spans="2:13" s="1" customFormat="1" ht="35.25" customHeight="1" x14ac:dyDescent="0.2">
      <c r="B156" s="108"/>
      <c r="C156" s="109" t="s">
        <v>199</v>
      </c>
      <c r="D156" s="109" t="s">
        <v>153</v>
      </c>
      <c r="E156" s="110" t="s">
        <v>800</v>
      </c>
      <c r="F156" s="311" t="s">
        <v>2517</v>
      </c>
      <c r="G156" s="112" t="s">
        <v>797</v>
      </c>
      <c r="H156" s="182">
        <v>2</v>
      </c>
      <c r="I156" s="193"/>
      <c r="J156" s="193"/>
      <c r="K156" s="139"/>
      <c r="L156" s="111" t="s">
        <v>1</v>
      </c>
      <c r="M156" s="30"/>
    </row>
    <row r="157" spans="2:13" s="1" customFormat="1" ht="33" customHeight="1" x14ac:dyDescent="0.2">
      <c r="B157" s="108"/>
      <c r="C157" s="279" t="s">
        <v>201</v>
      </c>
      <c r="D157" s="279" t="s">
        <v>221</v>
      </c>
      <c r="E157" s="280" t="s">
        <v>801</v>
      </c>
      <c r="F157" s="281" t="s">
        <v>1900</v>
      </c>
      <c r="G157" s="282" t="s">
        <v>353</v>
      </c>
      <c r="H157" s="283">
        <v>2</v>
      </c>
      <c r="I157" s="283"/>
      <c r="J157" s="290"/>
      <c r="K157" s="283"/>
      <c r="L157" s="128" t="s">
        <v>1</v>
      </c>
      <c r="M157" s="130"/>
    </row>
    <row r="158" spans="2:13" s="1" customFormat="1" ht="24" customHeight="1" x14ac:dyDescent="0.2">
      <c r="B158" s="108"/>
      <c r="C158" s="279" t="s">
        <v>203</v>
      </c>
      <c r="D158" s="279" t="s">
        <v>221</v>
      </c>
      <c r="E158" s="280" t="s">
        <v>802</v>
      </c>
      <c r="F158" s="281" t="s">
        <v>803</v>
      </c>
      <c r="G158" s="282" t="s">
        <v>353</v>
      </c>
      <c r="H158" s="283">
        <v>2</v>
      </c>
      <c r="I158" s="283"/>
      <c r="J158" s="290"/>
      <c r="K158" s="283"/>
      <c r="L158" s="128" t="s">
        <v>1</v>
      </c>
      <c r="M158" s="130"/>
    </row>
    <row r="159" spans="2:13" s="1" customFormat="1" ht="24" customHeight="1" x14ac:dyDescent="0.2">
      <c r="B159" s="108"/>
      <c r="C159" s="279" t="s">
        <v>206</v>
      </c>
      <c r="D159" s="279" t="s">
        <v>221</v>
      </c>
      <c r="E159" s="280" t="s">
        <v>804</v>
      </c>
      <c r="F159" s="281" t="s">
        <v>805</v>
      </c>
      <c r="G159" s="282" t="s">
        <v>353</v>
      </c>
      <c r="H159" s="283">
        <v>2</v>
      </c>
      <c r="I159" s="283"/>
      <c r="J159" s="290"/>
      <c r="K159" s="283"/>
      <c r="L159" s="128" t="s">
        <v>1</v>
      </c>
      <c r="M159" s="130"/>
    </row>
    <row r="160" spans="2:13" s="1" customFormat="1" ht="24" customHeight="1" x14ac:dyDescent="0.2">
      <c r="B160" s="108"/>
      <c r="C160" s="279" t="s">
        <v>208</v>
      </c>
      <c r="D160" s="279" t="s">
        <v>221</v>
      </c>
      <c r="E160" s="280" t="s">
        <v>806</v>
      </c>
      <c r="F160" s="281" t="s">
        <v>807</v>
      </c>
      <c r="G160" s="282" t="s">
        <v>353</v>
      </c>
      <c r="H160" s="283">
        <v>3</v>
      </c>
      <c r="I160" s="283"/>
      <c r="J160" s="290"/>
      <c r="K160" s="283"/>
      <c r="L160" s="128" t="s">
        <v>1</v>
      </c>
      <c r="M160" s="130"/>
    </row>
    <row r="161" spans="2:13" s="1" customFormat="1" ht="24" customHeight="1" x14ac:dyDescent="0.2">
      <c r="B161" s="108"/>
      <c r="C161" s="279" t="s">
        <v>211</v>
      </c>
      <c r="D161" s="279" t="s">
        <v>221</v>
      </c>
      <c r="E161" s="280" t="s">
        <v>808</v>
      </c>
      <c r="F161" s="281" t="s">
        <v>809</v>
      </c>
      <c r="G161" s="282" t="s">
        <v>353</v>
      </c>
      <c r="H161" s="283">
        <v>1</v>
      </c>
      <c r="I161" s="283"/>
      <c r="J161" s="290"/>
      <c r="K161" s="283"/>
      <c r="L161" s="128" t="s">
        <v>1</v>
      </c>
      <c r="M161" s="130"/>
    </row>
    <row r="162" spans="2:13" s="1" customFormat="1" ht="24" customHeight="1" x14ac:dyDescent="0.2">
      <c r="B162" s="108"/>
      <c r="C162" s="279" t="s">
        <v>3</v>
      </c>
      <c r="D162" s="279" t="s">
        <v>221</v>
      </c>
      <c r="E162" s="280" t="s">
        <v>810</v>
      </c>
      <c r="F162" s="281" t="s">
        <v>811</v>
      </c>
      <c r="G162" s="282" t="s">
        <v>353</v>
      </c>
      <c r="H162" s="283">
        <v>12</v>
      </c>
      <c r="I162" s="283"/>
      <c r="J162" s="290"/>
      <c r="K162" s="283"/>
      <c r="L162" s="128" t="s">
        <v>1</v>
      </c>
      <c r="M162" s="130"/>
    </row>
    <row r="163" spans="2:13" s="1" customFormat="1" ht="24" customHeight="1" x14ac:dyDescent="0.2">
      <c r="B163" s="108"/>
      <c r="C163" s="279" t="s">
        <v>215</v>
      </c>
      <c r="D163" s="279" t="s">
        <v>221</v>
      </c>
      <c r="E163" s="280" t="s">
        <v>812</v>
      </c>
      <c r="F163" s="281" t="s">
        <v>813</v>
      </c>
      <c r="G163" s="282" t="s">
        <v>353</v>
      </c>
      <c r="H163" s="283">
        <v>2</v>
      </c>
      <c r="I163" s="283"/>
      <c r="J163" s="290"/>
      <c r="K163" s="283"/>
      <c r="L163" s="128" t="s">
        <v>1</v>
      </c>
      <c r="M163" s="130"/>
    </row>
    <row r="164" spans="2:13" s="1" customFormat="1" ht="30" customHeight="1" x14ac:dyDescent="0.2">
      <c r="B164" s="108"/>
      <c r="C164" s="109" t="s">
        <v>217</v>
      </c>
      <c r="D164" s="109" t="s">
        <v>153</v>
      </c>
      <c r="E164" s="110" t="s">
        <v>814</v>
      </c>
      <c r="F164" s="111" t="s">
        <v>815</v>
      </c>
      <c r="G164" s="112" t="s">
        <v>353</v>
      </c>
      <c r="H164" s="193">
        <v>3</v>
      </c>
      <c r="I164" s="193"/>
      <c r="J164" s="193"/>
      <c r="K164" s="139"/>
      <c r="L164" s="111" t="s">
        <v>1</v>
      </c>
      <c r="M164" s="30"/>
    </row>
    <row r="165" spans="2:13" s="1" customFormat="1" ht="37.5" customHeight="1" x14ac:dyDescent="0.2">
      <c r="B165" s="108"/>
      <c r="C165" s="109" t="s">
        <v>220</v>
      </c>
      <c r="D165" s="109" t="s">
        <v>153</v>
      </c>
      <c r="E165" s="110" t="s">
        <v>816</v>
      </c>
      <c r="F165" s="178" t="s">
        <v>2516</v>
      </c>
      <c r="G165" s="112" t="s">
        <v>797</v>
      </c>
      <c r="H165" s="193">
        <v>2</v>
      </c>
      <c r="I165" s="193"/>
      <c r="J165" s="193"/>
      <c r="K165" s="139"/>
      <c r="L165" s="111" t="s">
        <v>1</v>
      </c>
      <c r="M165" s="30"/>
    </row>
    <row r="166" spans="2:13" s="1" customFormat="1" ht="33.75" customHeight="1" x14ac:dyDescent="0.2">
      <c r="B166" s="108"/>
      <c r="C166" s="279" t="s">
        <v>225</v>
      </c>
      <c r="D166" s="279" t="s">
        <v>221</v>
      </c>
      <c r="E166" s="280" t="s">
        <v>817</v>
      </c>
      <c r="F166" s="281" t="s">
        <v>2303</v>
      </c>
      <c r="G166" s="282" t="s">
        <v>353</v>
      </c>
      <c r="H166" s="283">
        <v>2</v>
      </c>
      <c r="I166" s="146"/>
      <c r="J166" s="147"/>
      <c r="K166" s="146"/>
      <c r="L166" s="128" t="s">
        <v>1</v>
      </c>
      <c r="M166" s="130"/>
    </row>
    <row r="167" spans="2:13" s="1" customFormat="1" ht="20.25" customHeight="1" x14ac:dyDescent="0.2">
      <c r="B167" s="108"/>
      <c r="C167" s="279" t="s">
        <v>227</v>
      </c>
      <c r="D167" s="279" t="s">
        <v>221</v>
      </c>
      <c r="E167" s="280" t="s">
        <v>818</v>
      </c>
      <c r="F167" s="281" t="s">
        <v>2304</v>
      </c>
      <c r="G167" s="282" t="s">
        <v>353</v>
      </c>
      <c r="H167" s="283">
        <v>2</v>
      </c>
      <c r="I167" s="146"/>
      <c r="J167" s="147"/>
      <c r="K167" s="146"/>
      <c r="L167" s="128" t="s">
        <v>1</v>
      </c>
      <c r="M167" s="130"/>
    </row>
    <row r="168" spans="2:13" s="1" customFormat="1" ht="28.5" customHeight="1" x14ac:dyDescent="0.2">
      <c r="B168" s="108"/>
      <c r="C168" s="109" t="s">
        <v>234</v>
      </c>
      <c r="D168" s="109" t="s">
        <v>153</v>
      </c>
      <c r="E168" s="110" t="s">
        <v>819</v>
      </c>
      <c r="F168" s="111" t="s">
        <v>820</v>
      </c>
      <c r="G168" s="112" t="s">
        <v>172</v>
      </c>
      <c r="H168" s="193">
        <v>0.71</v>
      </c>
      <c r="I168" s="193"/>
      <c r="J168" s="193"/>
      <c r="K168" s="139"/>
      <c r="L168" s="111" t="s">
        <v>1</v>
      </c>
      <c r="M168" s="30"/>
    </row>
    <row r="169" spans="2:13" s="1" customFormat="1" ht="27.75" customHeight="1" x14ac:dyDescent="0.2">
      <c r="B169" s="108"/>
      <c r="C169" s="109" t="s">
        <v>236</v>
      </c>
      <c r="D169" s="109" t="s">
        <v>153</v>
      </c>
      <c r="E169" s="110" t="s">
        <v>821</v>
      </c>
      <c r="F169" s="111" t="s">
        <v>822</v>
      </c>
      <c r="G169" s="112" t="s">
        <v>793</v>
      </c>
      <c r="H169" s="193"/>
      <c r="I169" s="193">
        <v>0</v>
      </c>
      <c r="J169" s="193">
        <v>3.3</v>
      </c>
      <c r="K169" s="139"/>
      <c r="L169" s="111" t="s">
        <v>1</v>
      </c>
      <c r="M169" s="30"/>
    </row>
    <row r="170" spans="2:13" s="11" customFormat="1" ht="22.9" customHeight="1" x14ac:dyDescent="0.2">
      <c r="B170" s="101"/>
      <c r="D170" s="102" t="s">
        <v>57</v>
      </c>
      <c r="E170" s="106" t="s">
        <v>823</v>
      </c>
      <c r="F170" s="106" t="s">
        <v>824</v>
      </c>
      <c r="K170" s="141"/>
      <c r="M170" s="101"/>
    </row>
    <row r="171" spans="2:13" s="1" customFormat="1" ht="32.25" customHeight="1" x14ac:dyDescent="0.2">
      <c r="B171" s="108"/>
      <c r="C171" s="109" t="s">
        <v>243</v>
      </c>
      <c r="D171" s="109" t="s">
        <v>153</v>
      </c>
      <c r="E171" s="110" t="s">
        <v>825</v>
      </c>
      <c r="F171" s="178" t="s">
        <v>1800</v>
      </c>
      <c r="G171" s="112" t="s">
        <v>353</v>
      </c>
      <c r="H171" s="193">
        <v>2</v>
      </c>
      <c r="I171" s="193"/>
      <c r="J171" s="193"/>
      <c r="K171" s="139"/>
      <c r="L171" s="111" t="s">
        <v>1</v>
      </c>
      <c r="M171" s="30"/>
    </row>
    <row r="172" spans="2:13" s="1" customFormat="1" ht="36" customHeight="1" x14ac:dyDescent="0.2">
      <c r="B172" s="108"/>
      <c r="C172" s="109" t="s">
        <v>246</v>
      </c>
      <c r="D172" s="109" t="s">
        <v>153</v>
      </c>
      <c r="E172" s="110" t="s">
        <v>826</v>
      </c>
      <c r="F172" s="178" t="s">
        <v>1801</v>
      </c>
      <c r="G172" s="112" t="s">
        <v>353</v>
      </c>
      <c r="H172" s="193">
        <v>2</v>
      </c>
      <c r="I172" s="193"/>
      <c r="J172" s="193"/>
      <c r="K172" s="139"/>
      <c r="L172" s="111" t="s">
        <v>1</v>
      </c>
      <c r="M172" s="30"/>
    </row>
    <row r="173" spans="2:13" s="1" customFormat="1" ht="44.25" customHeight="1" x14ac:dyDescent="0.2">
      <c r="B173" s="108"/>
      <c r="C173" s="109" t="s">
        <v>312</v>
      </c>
      <c r="D173" s="109" t="s">
        <v>153</v>
      </c>
      <c r="E173" s="110" t="s">
        <v>827</v>
      </c>
      <c r="F173" s="178" t="s">
        <v>2176</v>
      </c>
      <c r="G173" s="112" t="s">
        <v>353</v>
      </c>
      <c r="H173" s="193">
        <v>2</v>
      </c>
      <c r="I173" s="193"/>
      <c r="J173" s="193"/>
      <c r="K173" s="139"/>
      <c r="L173" s="111" t="s">
        <v>1</v>
      </c>
      <c r="M173" s="30"/>
    </row>
    <row r="174" spans="2:13" s="1" customFormat="1" ht="39.75" customHeight="1" x14ac:dyDescent="0.2">
      <c r="B174" s="108"/>
      <c r="C174" s="109" t="s">
        <v>314</v>
      </c>
      <c r="D174" s="109" t="s">
        <v>153</v>
      </c>
      <c r="E174" s="110" t="s">
        <v>828</v>
      </c>
      <c r="F174" s="178" t="s">
        <v>2177</v>
      </c>
      <c r="G174" s="112" t="s">
        <v>353</v>
      </c>
      <c r="H174" s="193">
        <v>4</v>
      </c>
      <c r="I174" s="193"/>
      <c r="J174" s="193"/>
      <c r="K174" s="139"/>
      <c r="L174" s="111" t="s">
        <v>1</v>
      </c>
      <c r="M174" s="30"/>
    </row>
    <row r="175" spans="2:13" s="1" customFormat="1" ht="42.75" customHeight="1" x14ac:dyDescent="0.2">
      <c r="B175" s="108"/>
      <c r="C175" s="109" t="s">
        <v>316</v>
      </c>
      <c r="D175" s="109" t="s">
        <v>153</v>
      </c>
      <c r="E175" s="110" t="s">
        <v>829</v>
      </c>
      <c r="F175" s="178" t="s">
        <v>1803</v>
      </c>
      <c r="G175" s="112" t="s">
        <v>353</v>
      </c>
      <c r="H175" s="193">
        <v>6</v>
      </c>
      <c r="I175" s="193"/>
      <c r="J175" s="193"/>
      <c r="K175" s="139"/>
      <c r="L175" s="111" t="s">
        <v>1</v>
      </c>
      <c r="M175" s="30"/>
    </row>
    <row r="176" spans="2:13" s="1" customFormat="1" ht="42" customHeight="1" x14ac:dyDescent="0.2">
      <c r="B176" s="108"/>
      <c r="C176" s="109" t="s">
        <v>318</v>
      </c>
      <c r="D176" s="109" t="s">
        <v>153</v>
      </c>
      <c r="E176" s="110" t="s">
        <v>829</v>
      </c>
      <c r="F176" s="178" t="s">
        <v>1803</v>
      </c>
      <c r="G176" s="112" t="s">
        <v>353</v>
      </c>
      <c r="H176" s="193">
        <v>6</v>
      </c>
      <c r="I176" s="193"/>
      <c r="J176" s="193"/>
      <c r="K176" s="139"/>
      <c r="L176" s="111" t="s">
        <v>1</v>
      </c>
      <c r="M176" s="30"/>
    </row>
    <row r="177" spans="2:13" s="1" customFormat="1" ht="42" customHeight="1" x14ac:dyDescent="0.2">
      <c r="B177" s="108"/>
      <c r="C177" s="109" t="s">
        <v>321</v>
      </c>
      <c r="D177" s="109" t="s">
        <v>153</v>
      </c>
      <c r="E177" s="110" t="s">
        <v>830</v>
      </c>
      <c r="F177" s="178" t="s">
        <v>1804</v>
      </c>
      <c r="G177" s="112" t="s">
        <v>353</v>
      </c>
      <c r="H177" s="193">
        <v>2</v>
      </c>
      <c r="I177" s="193"/>
      <c r="J177" s="193"/>
      <c r="K177" s="139"/>
      <c r="L177" s="111" t="s">
        <v>1</v>
      </c>
      <c r="M177" s="30"/>
    </row>
    <row r="178" spans="2:13" s="1" customFormat="1" ht="45" customHeight="1" x14ac:dyDescent="0.2">
      <c r="B178" s="108"/>
      <c r="C178" s="109" t="s">
        <v>323</v>
      </c>
      <c r="D178" s="109" t="s">
        <v>153</v>
      </c>
      <c r="E178" s="110" t="s">
        <v>831</v>
      </c>
      <c r="F178" s="178" t="s">
        <v>1805</v>
      </c>
      <c r="G178" s="112" t="s">
        <v>353</v>
      </c>
      <c r="H178" s="193">
        <v>2</v>
      </c>
      <c r="I178" s="193"/>
      <c r="J178" s="193"/>
      <c r="K178" s="139"/>
      <c r="L178" s="111" t="s">
        <v>1</v>
      </c>
      <c r="M178" s="30"/>
    </row>
    <row r="179" spans="2:13" s="1" customFormat="1" ht="16.5" customHeight="1" x14ac:dyDescent="0.2">
      <c r="B179" s="108"/>
      <c r="C179" s="109" t="s">
        <v>325</v>
      </c>
      <c r="D179" s="109" t="s">
        <v>153</v>
      </c>
      <c r="E179" s="110" t="s">
        <v>832</v>
      </c>
      <c r="F179" s="178" t="s">
        <v>2009</v>
      </c>
      <c r="G179" s="112" t="s">
        <v>353</v>
      </c>
      <c r="H179" s="193">
        <v>1</v>
      </c>
      <c r="I179" s="193"/>
      <c r="J179" s="193"/>
      <c r="K179" s="139"/>
      <c r="L179" s="111" t="s">
        <v>1</v>
      </c>
      <c r="M179" s="30"/>
    </row>
    <row r="180" spans="2:13" s="1" customFormat="1" ht="35.25" customHeight="1" x14ac:dyDescent="0.2">
      <c r="B180" s="108"/>
      <c r="C180" s="279" t="s">
        <v>327</v>
      </c>
      <c r="D180" s="279" t="s">
        <v>221</v>
      </c>
      <c r="E180" s="280" t="s">
        <v>833</v>
      </c>
      <c r="F180" s="298" t="s">
        <v>2305</v>
      </c>
      <c r="G180" s="282" t="s">
        <v>353</v>
      </c>
      <c r="H180" s="283">
        <v>1</v>
      </c>
      <c r="I180" s="146"/>
      <c r="J180" s="147"/>
      <c r="K180" s="146"/>
      <c r="L180" s="128" t="s">
        <v>1</v>
      </c>
      <c r="M180" s="130"/>
    </row>
    <row r="181" spans="2:13" s="1" customFormat="1" ht="19.5" customHeight="1" x14ac:dyDescent="0.2">
      <c r="B181" s="108"/>
      <c r="C181" s="109" t="s">
        <v>331</v>
      </c>
      <c r="D181" s="109" t="s">
        <v>153</v>
      </c>
      <c r="E181" s="110" t="s">
        <v>834</v>
      </c>
      <c r="F181" s="178" t="s">
        <v>2515</v>
      </c>
      <c r="G181" s="112" t="s">
        <v>353</v>
      </c>
      <c r="H181" s="193">
        <v>1</v>
      </c>
      <c r="I181" s="193"/>
      <c r="J181" s="193"/>
      <c r="K181" s="139"/>
      <c r="L181" s="111" t="s">
        <v>1</v>
      </c>
      <c r="M181" s="30"/>
    </row>
    <row r="182" spans="2:13" s="1" customFormat="1" ht="28.5" customHeight="1" x14ac:dyDescent="0.2">
      <c r="B182" s="108"/>
      <c r="C182" s="279" t="s">
        <v>333</v>
      </c>
      <c r="D182" s="279" t="s">
        <v>221</v>
      </c>
      <c r="E182" s="280" t="s">
        <v>835</v>
      </c>
      <c r="F182" s="298" t="s">
        <v>2010</v>
      </c>
      <c r="G182" s="282" t="s">
        <v>353</v>
      </c>
      <c r="H182" s="283">
        <v>1</v>
      </c>
      <c r="I182" s="146"/>
      <c r="J182" s="147"/>
      <c r="K182" s="146"/>
      <c r="L182" s="128" t="s">
        <v>1</v>
      </c>
      <c r="M182" s="130"/>
    </row>
    <row r="183" spans="2:13" s="1" customFormat="1" ht="24" customHeight="1" x14ac:dyDescent="0.2">
      <c r="B183" s="108"/>
      <c r="C183" s="279" t="s">
        <v>335</v>
      </c>
      <c r="D183" s="279" t="s">
        <v>221</v>
      </c>
      <c r="E183" s="280" t="s">
        <v>836</v>
      </c>
      <c r="F183" s="298" t="s">
        <v>1901</v>
      </c>
      <c r="G183" s="282" t="s">
        <v>353</v>
      </c>
      <c r="H183" s="283">
        <v>1</v>
      </c>
      <c r="I183" s="146"/>
      <c r="J183" s="147"/>
      <c r="K183" s="146"/>
      <c r="L183" s="128" t="s">
        <v>1</v>
      </c>
      <c r="M183" s="130"/>
    </row>
    <row r="184" spans="2:13" s="1" customFormat="1" ht="34.5" customHeight="1" x14ac:dyDescent="0.2">
      <c r="B184" s="108"/>
      <c r="C184" s="279" t="s">
        <v>337</v>
      </c>
      <c r="D184" s="279" t="s">
        <v>221</v>
      </c>
      <c r="E184" s="280" t="s">
        <v>837</v>
      </c>
      <c r="F184" s="298" t="s">
        <v>2306</v>
      </c>
      <c r="G184" s="282" t="s">
        <v>353</v>
      </c>
      <c r="H184" s="283">
        <v>2</v>
      </c>
      <c r="I184" s="146"/>
      <c r="J184" s="147"/>
      <c r="K184" s="146"/>
      <c r="L184" s="128" t="s">
        <v>1</v>
      </c>
      <c r="M184" s="130"/>
    </row>
    <row r="185" spans="2:13" s="1" customFormat="1" ht="45.75" customHeight="1" x14ac:dyDescent="0.2">
      <c r="B185" s="108"/>
      <c r="C185" s="109" t="s">
        <v>339</v>
      </c>
      <c r="D185" s="109" t="s">
        <v>153</v>
      </c>
      <c r="E185" s="110" t="s">
        <v>838</v>
      </c>
      <c r="F185" s="178" t="s">
        <v>2514</v>
      </c>
      <c r="G185" s="112" t="s">
        <v>797</v>
      </c>
      <c r="H185" s="193">
        <v>2</v>
      </c>
      <c r="I185" s="193"/>
      <c r="J185" s="193"/>
      <c r="K185" s="139"/>
      <c r="L185" s="111" t="s">
        <v>1</v>
      </c>
      <c r="M185" s="30"/>
    </row>
    <row r="186" spans="2:13" s="1" customFormat="1" ht="24" customHeight="1" x14ac:dyDescent="0.2">
      <c r="B186" s="108"/>
      <c r="C186" s="279" t="s">
        <v>341</v>
      </c>
      <c r="D186" s="279" t="s">
        <v>221</v>
      </c>
      <c r="E186" s="280" t="s">
        <v>839</v>
      </c>
      <c r="F186" s="298" t="s">
        <v>2513</v>
      </c>
      <c r="G186" s="282" t="s">
        <v>353</v>
      </c>
      <c r="H186" s="283">
        <v>2</v>
      </c>
      <c r="I186" s="146"/>
      <c r="J186" s="147"/>
      <c r="K186" s="146"/>
      <c r="L186" s="128" t="s">
        <v>1</v>
      </c>
      <c r="M186" s="130"/>
    </row>
    <row r="187" spans="2:13" s="1" customFormat="1" ht="20.25" customHeight="1" x14ac:dyDescent="0.2">
      <c r="B187" s="108"/>
      <c r="C187" s="109" t="s">
        <v>343</v>
      </c>
      <c r="D187" s="109" t="s">
        <v>153</v>
      </c>
      <c r="E187" s="110" t="s">
        <v>840</v>
      </c>
      <c r="F187" s="178" t="s">
        <v>1806</v>
      </c>
      <c r="G187" s="112" t="s">
        <v>797</v>
      </c>
      <c r="H187" s="193">
        <v>2</v>
      </c>
      <c r="I187" s="193"/>
      <c r="J187" s="193"/>
      <c r="K187" s="139"/>
      <c r="L187" s="111" t="s">
        <v>1</v>
      </c>
      <c r="M187" s="30"/>
    </row>
    <row r="188" spans="2:13" s="1" customFormat="1" ht="29.25" customHeight="1" x14ac:dyDescent="0.2">
      <c r="B188" s="108"/>
      <c r="C188" s="109" t="s">
        <v>345</v>
      </c>
      <c r="D188" s="109" t="s">
        <v>153</v>
      </c>
      <c r="E188" s="110" t="s">
        <v>841</v>
      </c>
      <c r="F188" s="178" t="s">
        <v>2512</v>
      </c>
      <c r="G188" s="112" t="s">
        <v>797</v>
      </c>
      <c r="H188" s="193">
        <v>1</v>
      </c>
      <c r="I188" s="193"/>
      <c r="J188" s="193"/>
      <c r="K188" s="139"/>
      <c r="L188" s="111" t="s">
        <v>1</v>
      </c>
      <c r="M188" s="30"/>
    </row>
    <row r="189" spans="2:13" s="1" customFormat="1" ht="36" customHeight="1" x14ac:dyDescent="0.2">
      <c r="B189" s="108"/>
      <c r="C189" s="279" t="s">
        <v>348</v>
      </c>
      <c r="D189" s="279" t="s">
        <v>221</v>
      </c>
      <c r="E189" s="280" t="s">
        <v>842</v>
      </c>
      <c r="F189" s="298" t="s">
        <v>1899</v>
      </c>
      <c r="G189" s="282" t="s">
        <v>353</v>
      </c>
      <c r="H189" s="283">
        <v>1</v>
      </c>
      <c r="I189" s="146"/>
      <c r="J189" s="147"/>
      <c r="K189" s="146"/>
      <c r="L189" s="128" t="s">
        <v>1</v>
      </c>
      <c r="M189" s="130"/>
    </row>
    <row r="190" spans="2:13" s="1" customFormat="1" ht="30" customHeight="1" x14ac:dyDescent="0.2">
      <c r="B190" s="108"/>
      <c r="C190" s="109" t="s">
        <v>351</v>
      </c>
      <c r="D190" s="109" t="s">
        <v>153</v>
      </c>
      <c r="E190" s="110" t="s">
        <v>843</v>
      </c>
      <c r="F190" s="178" t="s">
        <v>2511</v>
      </c>
      <c r="G190" s="112" t="s">
        <v>797</v>
      </c>
      <c r="H190" s="193">
        <v>6</v>
      </c>
      <c r="I190" s="193"/>
      <c r="J190" s="193"/>
      <c r="K190" s="139"/>
      <c r="L190" s="111" t="s">
        <v>1</v>
      </c>
      <c r="M190" s="30"/>
    </row>
    <row r="191" spans="2:13" s="1" customFormat="1" ht="20.25" customHeight="1" x14ac:dyDescent="0.2">
      <c r="B191" s="108"/>
      <c r="C191" s="279" t="s">
        <v>354</v>
      </c>
      <c r="D191" s="279" t="s">
        <v>221</v>
      </c>
      <c r="E191" s="280" t="s">
        <v>844</v>
      </c>
      <c r="F191" s="298" t="s">
        <v>2307</v>
      </c>
      <c r="G191" s="282" t="s">
        <v>353</v>
      </c>
      <c r="H191" s="283">
        <v>3</v>
      </c>
      <c r="I191" s="146"/>
      <c r="J191" s="147"/>
      <c r="K191" s="146"/>
      <c r="L191" s="128" t="s">
        <v>1</v>
      </c>
      <c r="M191" s="130"/>
    </row>
    <row r="192" spans="2:13" s="1" customFormat="1" ht="32.25" customHeight="1" x14ac:dyDescent="0.2">
      <c r="B192" s="108"/>
      <c r="C192" s="279" t="s">
        <v>357</v>
      </c>
      <c r="D192" s="279" t="s">
        <v>221</v>
      </c>
      <c r="E192" s="280" t="s">
        <v>845</v>
      </c>
      <c r="F192" s="298" t="s">
        <v>1897</v>
      </c>
      <c r="G192" s="282" t="s">
        <v>353</v>
      </c>
      <c r="H192" s="283">
        <v>2</v>
      </c>
      <c r="I192" s="146"/>
      <c r="J192" s="147"/>
      <c r="K192" s="146"/>
      <c r="L192" s="128" t="s">
        <v>1</v>
      </c>
      <c r="M192" s="130"/>
    </row>
    <row r="193" spans="2:13" s="1" customFormat="1" ht="30.75" customHeight="1" x14ac:dyDescent="0.2">
      <c r="B193" s="108"/>
      <c r="C193" s="279" t="s">
        <v>360</v>
      </c>
      <c r="D193" s="279" t="s">
        <v>221</v>
      </c>
      <c r="E193" s="280" t="s">
        <v>846</v>
      </c>
      <c r="F193" s="298" t="s">
        <v>1898</v>
      </c>
      <c r="G193" s="282" t="s">
        <v>353</v>
      </c>
      <c r="H193" s="283">
        <v>1</v>
      </c>
      <c r="I193" s="146"/>
      <c r="J193" s="147"/>
      <c r="K193" s="146"/>
      <c r="L193" s="128" t="s">
        <v>1</v>
      </c>
      <c r="M193" s="130"/>
    </row>
    <row r="194" spans="2:13" s="1" customFormat="1" ht="21" customHeight="1" x14ac:dyDescent="0.2">
      <c r="B194" s="108"/>
      <c r="C194" s="109" t="s">
        <v>362</v>
      </c>
      <c r="D194" s="109" t="s">
        <v>153</v>
      </c>
      <c r="E194" s="110" t="s">
        <v>847</v>
      </c>
      <c r="F194" s="178" t="s">
        <v>848</v>
      </c>
      <c r="G194" s="112" t="s">
        <v>793</v>
      </c>
      <c r="H194" s="193"/>
      <c r="I194" s="193">
        <v>0</v>
      </c>
      <c r="J194" s="193">
        <v>1.1000000000000001</v>
      </c>
      <c r="K194" s="139"/>
      <c r="L194" s="111" t="s">
        <v>1</v>
      </c>
      <c r="M194" s="30"/>
    </row>
    <row r="195" spans="2:13" s="11" customFormat="1" ht="22.9" customHeight="1" x14ac:dyDescent="0.2">
      <c r="B195" s="101"/>
      <c r="D195" s="102" t="s">
        <v>57</v>
      </c>
      <c r="E195" s="106" t="s">
        <v>849</v>
      </c>
      <c r="F195" s="312" t="s">
        <v>850</v>
      </c>
      <c r="K195" s="141"/>
      <c r="M195" s="101"/>
    </row>
    <row r="196" spans="2:13" s="1" customFormat="1" ht="49.5" customHeight="1" x14ac:dyDescent="0.2">
      <c r="B196" s="108"/>
      <c r="C196" s="109" t="s">
        <v>365</v>
      </c>
      <c r="D196" s="109" t="s">
        <v>153</v>
      </c>
      <c r="E196" s="110" t="s">
        <v>851</v>
      </c>
      <c r="F196" s="178" t="s">
        <v>2308</v>
      </c>
      <c r="G196" s="112" t="s">
        <v>238</v>
      </c>
      <c r="H196" s="193">
        <v>754</v>
      </c>
      <c r="I196" s="193"/>
      <c r="J196" s="193"/>
      <c r="K196" s="139"/>
      <c r="L196" s="111" t="s">
        <v>1</v>
      </c>
      <c r="M196" s="30"/>
    </row>
    <row r="197" spans="2:13" s="1" customFormat="1" ht="49.5" customHeight="1" x14ac:dyDescent="0.2">
      <c r="B197" s="108"/>
      <c r="C197" s="109" t="s">
        <v>367</v>
      </c>
      <c r="D197" s="109" t="s">
        <v>153</v>
      </c>
      <c r="E197" s="110" t="s">
        <v>852</v>
      </c>
      <c r="F197" s="178" t="s">
        <v>2309</v>
      </c>
      <c r="G197" s="112" t="s">
        <v>238</v>
      </c>
      <c r="H197" s="193">
        <v>194</v>
      </c>
      <c r="I197" s="193"/>
      <c r="J197" s="193"/>
      <c r="K197" s="139"/>
      <c r="L197" s="111" t="s">
        <v>1</v>
      </c>
      <c r="M197" s="30"/>
    </row>
    <row r="198" spans="2:13" s="1" customFormat="1" ht="49.5" customHeight="1" x14ac:dyDescent="0.2">
      <c r="B198" s="108"/>
      <c r="C198" s="109" t="s">
        <v>371</v>
      </c>
      <c r="D198" s="109" t="s">
        <v>153</v>
      </c>
      <c r="E198" s="110" t="s">
        <v>853</v>
      </c>
      <c r="F198" s="178" t="s">
        <v>2310</v>
      </c>
      <c r="G198" s="112" t="s">
        <v>238</v>
      </c>
      <c r="H198" s="193">
        <v>212</v>
      </c>
      <c r="I198" s="193"/>
      <c r="J198" s="193"/>
      <c r="K198" s="139"/>
      <c r="L198" s="111" t="s">
        <v>1</v>
      </c>
      <c r="M198" s="30"/>
    </row>
    <row r="199" spans="2:13" s="1" customFormat="1" ht="49.5" customHeight="1" x14ac:dyDescent="0.2">
      <c r="B199" s="108"/>
      <c r="C199" s="109" t="s">
        <v>375</v>
      </c>
      <c r="D199" s="109" t="s">
        <v>153</v>
      </c>
      <c r="E199" s="110" t="s">
        <v>854</v>
      </c>
      <c r="F199" s="178" t="s">
        <v>2311</v>
      </c>
      <c r="G199" s="112" t="s">
        <v>238</v>
      </c>
      <c r="H199" s="193">
        <v>174</v>
      </c>
      <c r="I199" s="193"/>
      <c r="J199" s="193"/>
      <c r="K199" s="139"/>
      <c r="L199" s="111" t="s">
        <v>1</v>
      </c>
      <c r="M199" s="30"/>
    </row>
    <row r="200" spans="2:13" s="1" customFormat="1" ht="48.75" customHeight="1" x14ac:dyDescent="0.2">
      <c r="B200" s="108"/>
      <c r="C200" s="109" t="s">
        <v>383</v>
      </c>
      <c r="D200" s="109" t="s">
        <v>153</v>
      </c>
      <c r="E200" s="110" t="s">
        <v>855</v>
      </c>
      <c r="F200" s="178" t="s">
        <v>2312</v>
      </c>
      <c r="G200" s="112" t="s">
        <v>238</v>
      </c>
      <c r="H200" s="193">
        <v>32</v>
      </c>
      <c r="I200" s="193"/>
      <c r="J200" s="193"/>
      <c r="K200" s="139"/>
      <c r="L200" s="111" t="s">
        <v>1</v>
      </c>
      <c r="M200" s="30"/>
    </row>
    <row r="201" spans="2:13" s="1" customFormat="1" ht="51" customHeight="1" x14ac:dyDescent="0.2">
      <c r="B201" s="108"/>
      <c r="C201" s="109" t="s">
        <v>416</v>
      </c>
      <c r="D201" s="109" t="s">
        <v>153</v>
      </c>
      <c r="E201" s="110" t="s">
        <v>856</v>
      </c>
      <c r="F201" s="178" t="s">
        <v>2313</v>
      </c>
      <c r="G201" s="112" t="s">
        <v>238</v>
      </c>
      <c r="H201" s="193">
        <v>65</v>
      </c>
      <c r="I201" s="193"/>
      <c r="J201" s="193"/>
      <c r="K201" s="139"/>
      <c r="L201" s="111" t="s">
        <v>1</v>
      </c>
      <c r="M201" s="30"/>
    </row>
    <row r="202" spans="2:13" s="1" customFormat="1" ht="51" customHeight="1" x14ac:dyDescent="0.2">
      <c r="B202" s="108"/>
      <c r="C202" s="109" t="s">
        <v>418</v>
      </c>
      <c r="D202" s="109" t="s">
        <v>153</v>
      </c>
      <c r="E202" s="110" t="s">
        <v>857</v>
      </c>
      <c r="F202" s="178" t="s">
        <v>2314</v>
      </c>
      <c r="G202" s="112" t="s">
        <v>238</v>
      </c>
      <c r="H202" s="193">
        <v>42</v>
      </c>
      <c r="I202" s="193"/>
      <c r="J202" s="193"/>
      <c r="K202" s="139"/>
      <c r="L202" s="111" t="s">
        <v>1</v>
      </c>
      <c r="M202" s="30"/>
    </row>
    <row r="203" spans="2:13" s="1" customFormat="1" ht="27.75" customHeight="1" x14ac:dyDescent="0.2">
      <c r="B203" s="108"/>
      <c r="C203" s="109" t="s">
        <v>420</v>
      </c>
      <c r="D203" s="109" t="s">
        <v>153</v>
      </c>
      <c r="E203" s="110" t="s">
        <v>858</v>
      </c>
      <c r="F203" s="178" t="s">
        <v>859</v>
      </c>
      <c r="G203" s="112" t="s">
        <v>238</v>
      </c>
      <c r="H203" s="193">
        <v>1000</v>
      </c>
      <c r="I203" s="193"/>
      <c r="J203" s="193"/>
      <c r="K203" s="139"/>
      <c r="L203" s="111" t="s">
        <v>1</v>
      </c>
      <c r="M203" s="30"/>
    </row>
    <row r="204" spans="2:13" s="1" customFormat="1" ht="28.5" customHeight="1" x14ac:dyDescent="0.2">
      <c r="B204" s="108"/>
      <c r="C204" s="109" t="s">
        <v>423</v>
      </c>
      <c r="D204" s="109" t="s">
        <v>153</v>
      </c>
      <c r="E204" s="110" t="s">
        <v>860</v>
      </c>
      <c r="F204" s="178" t="s">
        <v>861</v>
      </c>
      <c r="G204" s="112" t="s">
        <v>238</v>
      </c>
      <c r="H204" s="193">
        <v>515</v>
      </c>
      <c r="I204" s="193"/>
      <c r="J204" s="193"/>
      <c r="K204" s="139"/>
      <c r="L204" s="111" t="s">
        <v>1</v>
      </c>
      <c r="M204" s="30"/>
    </row>
    <row r="205" spans="2:13" s="1" customFormat="1" ht="52.5" customHeight="1" x14ac:dyDescent="0.2">
      <c r="B205" s="108"/>
      <c r="C205" s="109" t="s">
        <v>440</v>
      </c>
      <c r="D205" s="109" t="s">
        <v>153</v>
      </c>
      <c r="E205" s="110" t="s">
        <v>862</v>
      </c>
      <c r="F205" s="178" t="s">
        <v>1945</v>
      </c>
      <c r="G205" s="112" t="s">
        <v>238</v>
      </c>
      <c r="H205" s="193">
        <v>442</v>
      </c>
      <c r="I205" s="193"/>
      <c r="J205" s="193"/>
      <c r="K205" s="139"/>
      <c r="L205" s="111" t="s">
        <v>1</v>
      </c>
      <c r="M205" s="30"/>
    </row>
    <row r="206" spans="2:13" s="12" customFormat="1" x14ac:dyDescent="0.2">
      <c r="B206" s="117"/>
      <c r="D206" s="118" t="s">
        <v>159</v>
      </c>
      <c r="E206" s="119" t="s">
        <v>1</v>
      </c>
      <c r="F206" s="275" t="s">
        <v>217</v>
      </c>
      <c r="H206" s="214">
        <v>22</v>
      </c>
      <c r="I206" s="214"/>
      <c r="J206" s="214"/>
      <c r="K206" s="140"/>
      <c r="M206" s="117"/>
    </row>
    <row r="207" spans="2:13" s="12" customFormat="1" x14ac:dyDescent="0.2">
      <c r="B207" s="117"/>
      <c r="D207" s="118" t="s">
        <v>159</v>
      </c>
      <c r="E207" s="119" t="s">
        <v>1</v>
      </c>
      <c r="F207" s="275" t="s">
        <v>863</v>
      </c>
      <c r="H207" s="214">
        <v>420</v>
      </c>
      <c r="I207" s="214"/>
      <c r="J207" s="214"/>
      <c r="K207" s="140"/>
      <c r="M207" s="117"/>
    </row>
    <row r="208" spans="2:13" s="13" customFormat="1" x14ac:dyDescent="0.2">
      <c r="B208" s="122"/>
      <c r="D208" s="118" t="s">
        <v>159</v>
      </c>
      <c r="E208" s="123" t="s">
        <v>1</v>
      </c>
      <c r="F208" s="250" t="s">
        <v>191</v>
      </c>
      <c r="H208" s="189">
        <v>442</v>
      </c>
      <c r="I208" s="189"/>
      <c r="J208" s="189"/>
      <c r="K208" s="145"/>
      <c r="M208" s="122"/>
    </row>
    <row r="209" spans="2:13" s="1" customFormat="1" ht="57" customHeight="1" x14ac:dyDescent="0.2">
      <c r="B209" s="108"/>
      <c r="C209" s="109" t="s">
        <v>448</v>
      </c>
      <c r="D209" s="109" t="s">
        <v>153</v>
      </c>
      <c r="E209" s="110" t="s">
        <v>864</v>
      </c>
      <c r="F209" s="313" t="s">
        <v>1946</v>
      </c>
      <c r="G209" s="112" t="s">
        <v>238</v>
      </c>
      <c r="H209" s="193">
        <v>154</v>
      </c>
      <c r="I209" s="193"/>
      <c r="J209" s="193"/>
      <c r="K209" s="139"/>
      <c r="L209" s="111" t="s">
        <v>1</v>
      </c>
      <c r="M209" s="30"/>
    </row>
    <row r="210" spans="2:13" s="12" customFormat="1" x14ac:dyDescent="0.2">
      <c r="B210" s="117"/>
      <c r="D210" s="118" t="s">
        <v>159</v>
      </c>
      <c r="E210" s="119" t="s">
        <v>1</v>
      </c>
      <c r="F210" s="275" t="s">
        <v>199</v>
      </c>
      <c r="H210" s="214">
        <v>14</v>
      </c>
      <c r="I210" s="214"/>
      <c r="J210" s="214"/>
      <c r="K210" s="140"/>
      <c r="M210" s="117"/>
    </row>
    <row r="211" spans="2:13" s="12" customFormat="1" x14ac:dyDescent="0.2">
      <c r="B211" s="117"/>
      <c r="D211" s="118" t="s">
        <v>159</v>
      </c>
      <c r="E211" s="119" t="s">
        <v>1</v>
      </c>
      <c r="F211" s="275" t="s">
        <v>865</v>
      </c>
      <c r="H211" s="214">
        <v>140</v>
      </c>
      <c r="I211" s="214"/>
      <c r="J211" s="214"/>
      <c r="K211" s="140"/>
      <c r="M211" s="117"/>
    </row>
    <row r="212" spans="2:13" s="13" customFormat="1" x14ac:dyDescent="0.2">
      <c r="B212" s="122"/>
      <c r="D212" s="118" t="s">
        <v>159</v>
      </c>
      <c r="E212" s="123" t="s">
        <v>1</v>
      </c>
      <c r="F212" s="250" t="s">
        <v>191</v>
      </c>
      <c r="H212" s="189">
        <v>154</v>
      </c>
      <c r="I212" s="189"/>
      <c r="J212" s="189"/>
      <c r="K212" s="145"/>
      <c r="M212" s="122"/>
    </row>
    <row r="213" spans="2:13" s="1" customFormat="1" ht="52.5" customHeight="1" x14ac:dyDescent="0.2">
      <c r="B213" s="108"/>
      <c r="C213" s="109" t="s">
        <v>452</v>
      </c>
      <c r="D213" s="109" t="s">
        <v>153</v>
      </c>
      <c r="E213" s="110" t="s">
        <v>866</v>
      </c>
      <c r="F213" s="313" t="s">
        <v>1947</v>
      </c>
      <c r="G213" s="112" t="s">
        <v>238</v>
      </c>
      <c r="H213" s="193">
        <v>16</v>
      </c>
      <c r="I213" s="193"/>
      <c r="J213" s="193"/>
      <c r="K213" s="139"/>
      <c r="L213" s="111" t="s">
        <v>1</v>
      </c>
      <c r="M213" s="30"/>
    </row>
    <row r="214" spans="2:13" s="12" customFormat="1" x14ac:dyDescent="0.2">
      <c r="B214" s="117"/>
      <c r="D214" s="118" t="s">
        <v>159</v>
      </c>
      <c r="E214" s="119" t="s">
        <v>1</v>
      </c>
      <c r="F214" s="275" t="s">
        <v>158</v>
      </c>
      <c r="H214" s="214">
        <v>4</v>
      </c>
      <c r="I214" s="214"/>
      <c r="J214" s="214"/>
      <c r="K214" s="140"/>
      <c r="M214" s="117"/>
    </row>
    <row r="215" spans="2:13" s="12" customFormat="1" x14ac:dyDescent="0.2">
      <c r="B215" s="117"/>
      <c r="D215" s="118" t="s">
        <v>159</v>
      </c>
      <c r="E215" s="119" t="s">
        <v>1</v>
      </c>
      <c r="F215" s="275" t="s">
        <v>867</v>
      </c>
      <c r="H215" s="214">
        <v>12</v>
      </c>
      <c r="I215" s="214"/>
      <c r="J215" s="214"/>
      <c r="K215" s="140"/>
      <c r="M215" s="117"/>
    </row>
    <row r="216" spans="2:13" s="13" customFormat="1" x14ac:dyDescent="0.2">
      <c r="B216" s="122"/>
      <c r="D216" s="118" t="s">
        <v>159</v>
      </c>
      <c r="E216" s="123" t="s">
        <v>1</v>
      </c>
      <c r="F216" s="250" t="s">
        <v>191</v>
      </c>
      <c r="H216" s="189">
        <v>16</v>
      </c>
      <c r="I216" s="189"/>
      <c r="J216" s="189"/>
      <c r="K216" s="145"/>
      <c r="M216" s="122"/>
    </row>
    <row r="217" spans="2:13" s="1" customFormat="1" ht="51" customHeight="1" x14ac:dyDescent="0.2">
      <c r="B217" s="108"/>
      <c r="C217" s="109" t="s">
        <v>455</v>
      </c>
      <c r="D217" s="109" t="s">
        <v>153</v>
      </c>
      <c r="E217" s="110" t="s">
        <v>868</v>
      </c>
      <c r="F217" s="313" t="s">
        <v>1948</v>
      </c>
      <c r="G217" s="112" t="s">
        <v>238</v>
      </c>
      <c r="H217" s="193">
        <v>2</v>
      </c>
      <c r="I217" s="193"/>
      <c r="J217" s="193"/>
      <c r="K217" s="139"/>
      <c r="L217" s="111" t="s">
        <v>1</v>
      </c>
      <c r="M217" s="30"/>
    </row>
    <row r="218" spans="2:13" s="1" customFormat="1" ht="27" customHeight="1" x14ac:dyDescent="0.2">
      <c r="B218" s="108"/>
      <c r="C218" s="109" t="s">
        <v>458</v>
      </c>
      <c r="D218" s="109" t="s">
        <v>153</v>
      </c>
      <c r="E218" s="110" t="s">
        <v>869</v>
      </c>
      <c r="F218" s="178" t="s">
        <v>870</v>
      </c>
      <c r="G218" s="112" t="s">
        <v>238</v>
      </c>
      <c r="H218" s="193">
        <v>1473</v>
      </c>
      <c r="I218" s="193"/>
      <c r="J218" s="193"/>
      <c r="K218" s="139"/>
      <c r="L218" s="111" t="s">
        <v>1</v>
      </c>
      <c r="M218" s="30"/>
    </row>
    <row r="219" spans="2:13" s="1" customFormat="1" ht="30" customHeight="1" x14ac:dyDescent="0.2">
      <c r="B219" s="108"/>
      <c r="C219" s="109" t="s">
        <v>461</v>
      </c>
      <c r="D219" s="109" t="s">
        <v>153</v>
      </c>
      <c r="E219" s="110" t="s">
        <v>871</v>
      </c>
      <c r="F219" s="178" t="s">
        <v>872</v>
      </c>
      <c r="G219" s="112" t="s">
        <v>238</v>
      </c>
      <c r="H219" s="193">
        <v>612</v>
      </c>
      <c r="I219" s="193"/>
      <c r="J219" s="193"/>
      <c r="K219" s="139"/>
      <c r="L219" s="111" t="s">
        <v>1</v>
      </c>
      <c r="M219" s="30"/>
    </row>
    <row r="220" spans="2:13" s="1" customFormat="1" ht="34.5" customHeight="1" x14ac:dyDescent="0.2">
      <c r="B220" s="108"/>
      <c r="C220" s="109" t="s">
        <v>464</v>
      </c>
      <c r="D220" s="109" t="s">
        <v>153</v>
      </c>
      <c r="E220" s="110" t="s">
        <v>873</v>
      </c>
      <c r="F220" s="178" t="s">
        <v>874</v>
      </c>
      <c r="G220" s="112" t="s">
        <v>238</v>
      </c>
      <c r="H220" s="193">
        <v>2</v>
      </c>
      <c r="I220" s="193"/>
      <c r="J220" s="193"/>
      <c r="K220" s="139"/>
      <c r="L220" s="111" t="s">
        <v>1</v>
      </c>
      <c r="M220" s="30"/>
    </row>
    <row r="221" spans="2:13" s="1" customFormat="1" ht="31.5" customHeight="1" x14ac:dyDescent="0.2">
      <c r="B221" s="108"/>
      <c r="C221" s="109" t="s">
        <v>466</v>
      </c>
      <c r="D221" s="109" t="s">
        <v>153</v>
      </c>
      <c r="E221" s="110" t="s">
        <v>875</v>
      </c>
      <c r="F221" s="178" t="s">
        <v>876</v>
      </c>
      <c r="G221" s="112" t="s">
        <v>172</v>
      </c>
      <c r="H221" s="193">
        <v>5.58</v>
      </c>
      <c r="I221" s="193"/>
      <c r="J221" s="193"/>
      <c r="K221" s="139"/>
      <c r="L221" s="111" t="s">
        <v>1</v>
      </c>
      <c r="M221" s="30"/>
    </row>
    <row r="222" spans="2:13" s="1" customFormat="1" ht="31.5" customHeight="1" x14ac:dyDescent="0.2">
      <c r="B222" s="108"/>
      <c r="C222" s="109" t="s">
        <v>470</v>
      </c>
      <c r="D222" s="109" t="s">
        <v>153</v>
      </c>
      <c r="E222" s="135" t="s">
        <v>1949</v>
      </c>
      <c r="F222" s="178" t="s">
        <v>1950</v>
      </c>
      <c r="G222" s="112" t="s">
        <v>793</v>
      </c>
      <c r="H222" s="193"/>
      <c r="I222" s="139">
        <v>0</v>
      </c>
      <c r="J222" s="182">
        <v>1.55</v>
      </c>
      <c r="K222" s="139"/>
      <c r="L222" s="111" t="s">
        <v>1</v>
      </c>
      <c r="M222" s="30"/>
    </row>
    <row r="223" spans="2:13" s="11" customFormat="1" ht="22.9" customHeight="1" x14ac:dyDescent="0.2">
      <c r="B223" s="101"/>
      <c r="D223" s="102" t="s">
        <v>57</v>
      </c>
      <c r="E223" s="106" t="s">
        <v>879</v>
      </c>
      <c r="F223" s="312" t="s">
        <v>880</v>
      </c>
      <c r="K223" s="141"/>
      <c r="M223" s="101"/>
    </row>
    <row r="224" spans="2:13" s="1" customFormat="1" ht="30" customHeight="1" x14ac:dyDescent="0.2">
      <c r="B224" s="108"/>
      <c r="C224" s="109" t="s">
        <v>474</v>
      </c>
      <c r="D224" s="109" t="s">
        <v>153</v>
      </c>
      <c r="E224" s="110" t="s">
        <v>881</v>
      </c>
      <c r="F224" s="178" t="s">
        <v>2510</v>
      </c>
      <c r="G224" s="112" t="s">
        <v>797</v>
      </c>
      <c r="H224" s="193">
        <v>1</v>
      </c>
      <c r="I224" s="193"/>
      <c r="J224" s="193"/>
      <c r="K224" s="139"/>
      <c r="L224" s="111" t="s">
        <v>1</v>
      </c>
      <c r="M224" s="30"/>
    </row>
    <row r="225" spans="2:13" s="1" customFormat="1" ht="36.75" customHeight="1" x14ac:dyDescent="0.2">
      <c r="B225" s="108"/>
      <c r="C225" s="279" t="s">
        <v>481</v>
      </c>
      <c r="D225" s="279" t="s">
        <v>221</v>
      </c>
      <c r="E225" s="280" t="s">
        <v>882</v>
      </c>
      <c r="F225" s="298" t="s">
        <v>2315</v>
      </c>
      <c r="G225" s="282" t="s">
        <v>353</v>
      </c>
      <c r="H225" s="283">
        <v>1</v>
      </c>
      <c r="I225" s="146"/>
      <c r="J225" s="147"/>
      <c r="K225" s="146"/>
      <c r="L225" s="128" t="s">
        <v>1</v>
      </c>
      <c r="M225" s="130"/>
    </row>
    <row r="226" spans="2:13" s="1" customFormat="1" ht="36.75" customHeight="1" x14ac:dyDescent="0.2">
      <c r="B226" s="108"/>
      <c r="C226" s="109" t="s">
        <v>483</v>
      </c>
      <c r="D226" s="109" t="s">
        <v>153</v>
      </c>
      <c r="E226" s="110" t="s">
        <v>883</v>
      </c>
      <c r="F226" s="178" t="s">
        <v>2509</v>
      </c>
      <c r="G226" s="112" t="s">
        <v>797</v>
      </c>
      <c r="H226" s="193">
        <v>14</v>
      </c>
      <c r="I226" s="193"/>
      <c r="J226" s="193"/>
      <c r="K226" s="139"/>
      <c r="L226" s="111" t="s">
        <v>1</v>
      </c>
      <c r="M226" s="30"/>
    </row>
    <row r="227" spans="2:13" s="1" customFormat="1" ht="38.25" customHeight="1" x14ac:dyDescent="0.2">
      <c r="B227" s="108"/>
      <c r="C227" s="279" t="s">
        <v>487</v>
      </c>
      <c r="D227" s="279" t="s">
        <v>221</v>
      </c>
      <c r="E227" s="280" t="s">
        <v>884</v>
      </c>
      <c r="F227" s="298" t="s">
        <v>2316</v>
      </c>
      <c r="G227" s="282" t="s">
        <v>353</v>
      </c>
      <c r="H227" s="283">
        <v>9</v>
      </c>
      <c r="I227" s="146"/>
      <c r="J227" s="147"/>
      <c r="K227" s="146"/>
      <c r="L227" s="128" t="s">
        <v>1</v>
      </c>
      <c r="M227" s="130"/>
    </row>
    <row r="228" spans="2:13" s="1" customFormat="1" ht="33" customHeight="1" x14ac:dyDescent="0.2">
      <c r="B228" s="108"/>
      <c r="C228" s="279" t="s">
        <v>489</v>
      </c>
      <c r="D228" s="279" t="s">
        <v>221</v>
      </c>
      <c r="E228" s="280" t="s">
        <v>885</v>
      </c>
      <c r="F228" s="298" t="s">
        <v>1902</v>
      </c>
      <c r="G228" s="282" t="s">
        <v>353</v>
      </c>
      <c r="H228" s="283">
        <v>2</v>
      </c>
      <c r="I228" s="146"/>
      <c r="J228" s="147"/>
      <c r="K228" s="146"/>
      <c r="L228" s="128" t="s">
        <v>1</v>
      </c>
      <c r="M228" s="130"/>
    </row>
    <row r="229" spans="2:13" s="1" customFormat="1" ht="51" customHeight="1" x14ac:dyDescent="0.2">
      <c r="B229" s="108"/>
      <c r="C229" s="279" t="s">
        <v>494</v>
      </c>
      <c r="D229" s="279" t="s">
        <v>221</v>
      </c>
      <c r="E229" s="280" t="s">
        <v>886</v>
      </c>
      <c r="F229" s="298" t="s">
        <v>1903</v>
      </c>
      <c r="G229" s="282" t="s">
        <v>353</v>
      </c>
      <c r="H229" s="283">
        <v>3</v>
      </c>
      <c r="I229" s="146"/>
      <c r="J229" s="147"/>
      <c r="K229" s="146"/>
      <c r="L229" s="128" t="s">
        <v>1</v>
      </c>
      <c r="M229" s="130"/>
    </row>
    <row r="230" spans="2:13" s="1" customFormat="1" ht="32.25" customHeight="1" x14ac:dyDescent="0.2">
      <c r="B230" s="108"/>
      <c r="C230" s="109" t="s">
        <v>502</v>
      </c>
      <c r="D230" s="109" t="s">
        <v>153</v>
      </c>
      <c r="E230" s="110" t="s">
        <v>887</v>
      </c>
      <c r="F230" s="178" t="s">
        <v>2508</v>
      </c>
      <c r="G230" s="112" t="s">
        <v>797</v>
      </c>
      <c r="H230" s="193">
        <v>2</v>
      </c>
      <c r="I230" s="193"/>
      <c r="J230" s="193"/>
      <c r="K230" s="139"/>
      <c r="L230" s="111" t="s">
        <v>1</v>
      </c>
      <c r="M230" s="30"/>
    </row>
    <row r="231" spans="2:13" s="1" customFormat="1" ht="48" customHeight="1" x14ac:dyDescent="0.2">
      <c r="B231" s="108"/>
      <c r="C231" s="279" t="s">
        <v>505</v>
      </c>
      <c r="D231" s="279" t="s">
        <v>221</v>
      </c>
      <c r="E231" s="280" t="s">
        <v>888</v>
      </c>
      <c r="F231" s="298" t="s">
        <v>1904</v>
      </c>
      <c r="G231" s="282" t="s">
        <v>353</v>
      </c>
      <c r="H231" s="283">
        <v>2</v>
      </c>
      <c r="I231" s="146"/>
      <c r="J231" s="147"/>
      <c r="K231" s="146"/>
      <c r="L231" s="128" t="s">
        <v>1</v>
      </c>
      <c r="M231" s="130"/>
    </row>
    <row r="232" spans="2:13" s="1" customFormat="1" ht="27.75" customHeight="1" x14ac:dyDescent="0.2">
      <c r="B232" s="108"/>
      <c r="C232" s="109" t="s">
        <v>507</v>
      </c>
      <c r="D232" s="109" t="s">
        <v>153</v>
      </c>
      <c r="E232" s="110" t="s">
        <v>889</v>
      </c>
      <c r="F232" s="178" t="s">
        <v>890</v>
      </c>
      <c r="G232" s="112" t="s">
        <v>353</v>
      </c>
      <c r="H232" s="193">
        <v>260</v>
      </c>
      <c r="I232" s="193"/>
      <c r="J232" s="193"/>
      <c r="K232" s="139"/>
      <c r="L232" s="111" t="s">
        <v>1</v>
      </c>
      <c r="M232" s="30"/>
    </row>
    <row r="233" spans="2:13" s="1" customFormat="1" ht="30.75" customHeight="1" x14ac:dyDescent="0.2">
      <c r="B233" s="108"/>
      <c r="C233" s="109" t="s">
        <v>509</v>
      </c>
      <c r="D233" s="109" t="s">
        <v>153</v>
      </c>
      <c r="E233" s="110" t="s">
        <v>891</v>
      </c>
      <c r="F233" s="311" t="s">
        <v>2445</v>
      </c>
      <c r="G233" s="112" t="s">
        <v>353</v>
      </c>
      <c r="H233" s="193">
        <v>26</v>
      </c>
      <c r="I233" s="193"/>
      <c r="J233" s="193"/>
      <c r="K233" s="139"/>
      <c r="L233" s="111" t="s">
        <v>1</v>
      </c>
      <c r="M233" s="30"/>
    </row>
    <row r="234" spans="2:13" s="1" customFormat="1" ht="44.25" customHeight="1" x14ac:dyDescent="0.2">
      <c r="B234" s="108"/>
      <c r="C234" s="279" t="s">
        <v>512</v>
      </c>
      <c r="D234" s="279" t="s">
        <v>221</v>
      </c>
      <c r="E234" s="280" t="s">
        <v>892</v>
      </c>
      <c r="F234" s="298" t="s">
        <v>1905</v>
      </c>
      <c r="G234" s="282" t="s">
        <v>353</v>
      </c>
      <c r="H234" s="283">
        <v>20</v>
      </c>
      <c r="I234" s="146"/>
      <c r="J234" s="147"/>
      <c r="K234" s="146"/>
      <c r="L234" s="128" t="s">
        <v>1</v>
      </c>
      <c r="M234" s="130"/>
    </row>
    <row r="235" spans="2:13" s="1" customFormat="1" ht="42.75" customHeight="1" x14ac:dyDescent="0.2">
      <c r="B235" s="108"/>
      <c r="C235" s="279" t="s">
        <v>514</v>
      </c>
      <c r="D235" s="279" t="s">
        <v>221</v>
      </c>
      <c r="E235" s="280" t="s">
        <v>893</v>
      </c>
      <c r="F235" s="298" t="s">
        <v>1906</v>
      </c>
      <c r="G235" s="282" t="s">
        <v>353</v>
      </c>
      <c r="H235" s="283">
        <v>6</v>
      </c>
      <c r="I235" s="146"/>
      <c r="J235" s="147"/>
      <c r="K235" s="146"/>
      <c r="L235" s="128" t="s">
        <v>1</v>
      </c>
      <c r="M235" s="130"/>
    </row>
    <row r="236" spans="2:13" s="1" customFormat="1" ht="23.25" customHeight="1" x14ac:dyDescent="0.2">
      <c r="B236" s="108"/>
      <c r="C236" s="109" t="s">
        <v>516</v>
      </c>
      <c r="D236" s="109" t="s">
        <v>153</v>
      </c>
      <c r="E236" s="110" t="s">
        <v>894</v>
      </c>
      <c r="F236" s="178" t="s">
        <v>2446</v>
      </c>
      <c r="G236" s="112" t="s">
        <v>353</v>
      </c>
      <c r="H236" s="193">
        <v>260</v>
      </c>
      <c r="I236" s="193"/>
      <c r="J236" s="193"/>
      <c r="K236" s="139"/>
      <c r="L236" s="111" t="s">
        <v>1</v>
      </c>
      <c r="M236" s="30"/>
    </row>
    <row r="237" spans="2:13" s="1" customFormat="1" ht="36" customHeight="1" x14ac:dyDescent="0.2">
      <c r="B237" s="108"/>
      <c r="C237" s="279" t="s">
        <v>518</v>
      </c>
      <c r="D237" s="279" t="s">
        <v>221</v>
      </c>
      <c r="E237" s="280" t="s">
        <v>895</v>
      </c>
      <c r="F237" s="298" t="s">
        <v>2317</v>
      </c>
      <c r="G237" s="282" t="s">
        <v>353</v>
      </c>
      <c r="H237" s="283">
        <v>260</v>
      </c>
      <c r="I237" s="146"/>
      <c r="J237" s="147"/>
      <c r="K237" s="146"/>
      <c r="L237" s="128" t="s">
        <v>1</v>
      </c>
      <c r="M237" s="130"/>
    </row>
    <row r="238" spans="2:13" s="1" customFormat="1" ht="34.5" customHeight="1" x14ac:dyDescent="0.2">
      <c r="B238" s="108"/>
      <c r="C238" s="109" t="s">
        <v>520</v>
      </c>
      <c r="D238" s="109" t="s">
        <v>153</v>
      </c>
      <c r="E238" s="110" t="s">
        <v>896</v>
      </c>
      <c r="F238" s="178" t="s">
        <v>2448</v>
      </c>
      <c r="G238" s="112" t="s">
        <v>353</v>
      </c>
      <c r="H238" s="193">
        <v>274</v>
      </c>
      <c r="I238" s="193"/>
      <c r="J238" s="193"/>
      <c r="K238" s="139"/>
      <c r="L238" s="111" t="s">
        <v>1</v>
      </c>
      <c r="M238" s="30"/>
    </row>
    <row r="239" spans="2:13" s="1" customFormat="1" ht="27.75" customHeight="1" x14ac:dyDescent="0.2">
      <c r="B239" s="108"/>
      <c r="C239" s="279" t="s">
        <v>522</v>
      </c>
      <c r="D239" s="279" t="s">
        <v>221</v>
      </c>
      <c r="E239" s="280" t="s">
        <v>897</v>
      </c>
      <c r="F239" s="298" t="s">
        <v>1907</v>
      </c>
      <c r="G239" s="282" t="s">
        <v>353</v>
      </c>
      <c r="H239" s="283">
        <v>128</v>
      </c>
      <c r="I239" s="146"/>
      <c r="J239" s="147"/>
      <c r="K239" s="146"/>
      <c r="L239" s="128" t="s">
        <v>1</v>
      </c>
      <c r="M239" s="130"/>
    </row>
    <row r="240" spans="2:13" s="1" customFormat="1" ht="45.75" customHeight="1" x14ac:dyDescent="0.2">
      <c r="B240" s="108"/>
      <c r="C240" s="279" t="s">
        <v>524</v>
      </c>
      <c r="D240" s="279" t="s">
        <v>221</v>
      </c>
      <c r="E240" s="280" t="s">
        <v>898</v>
      </c>
      <c r="F240" s="298" t="s">
        <v>1908</v>
      </c>
      <c r="G240" s="282" t="s">
        <v>353</v>
      </c>
      <c r="H240" s="283">
        <v>129</v>
      </c>
      <c r="I240" s="146"/>
      <c r="J240" s="147"/>
      <c r="K240" s="146"/>
      <c r="L240" s="128" t="s">
        <v>1</v>
      </c>
      <c r="M240" s="130"/>
    </row>
    <row r="241" spans="2:13" s="1" customFormat="1" ht="39.75" customHeight="1" x14ac:dyDescent="0.2">
      <c r="B241" s="108"/>
      <c r="C241" s="279" t="s">
        <v>526</v>
      </c>
      <c r="D241" s="279" t="s">
        <v>221</v>
      </c>
      <c r="E241" s="280" t="s">
        <v>899</v>
      </c>
      <c r="F241" s="298" t="s">
        <v>1909</v>
      </c>
      <c r="G241" s="282" t="s">
        <v>353</v>
      </c>
      <c r="H241" s="283">
        <v>1</v>
      </c>
      <c r="I241" s="146"/>
      <c r="J241" s="147"/>
      <c r="K241" s="146"/>
      <c r="L241" s="128" t="s">
        <v>1</v>
      </c>
      <c r="M241" s="130"/>
    </row>
    <row r="242" spans="2:13" s="1" customFormat="1" ht="34.5" customHeight="1" x14ac:dyDescent="0.2">
      <c r="B242" s="108"/>
      <c r="C242" s="279" t="s">
        <v>527</v>
      </c>
      <c r="D242" s="279" t="s">
        <v>221</v>
      </c>
      <c r="E242" s="280" t="s">
        <v>900</v>
      </c>
      <c r="F242" s="298" t="s">
        <v>1910</v>
      </c>
      <c r="G242" s="282" t="s">
        <v>353</v>
      </c>
      <c r="H242" s="283">
        <v>5</v>
      </c>
      <c r="I242" s="146"/>
      <c r="J242" s="147"/>
      <c r="K242" s="146"/>
      <c r="L242" s="128" t="s">
        <v>1</v>
      </c>
      <c r="M242" s="130"/>
    </row>
    <row r="243" spans="2:13" s="1" customFormat="1" ht="35.25" customHeight="1" x14ac:dyDescent="0.2">
      <c r="B243" s="108"/>
      <c r="C243" s="279" t="s">
        <v>529</v>
      </c>
      <c r="D243" s="279" t="s">
        <v>221</v>
      </c>
      <c r="E243" s="280" t="s">
        <v>901</v>
      </c>
      <c r="F243" s="298" t="s">
        <v>2318</v>
      </c>
      <c r="G243" s="282" t="s">
        <v>353</v>
      </c>
      <c r="H243" s="283">
        <v>1</v>
      </c>
      <c r="I243" s="146"/>
      <c r="J243" s="147"/>
      <c r="K243" s="146"/>
      <c r="L243" s="128" t="s">
        <v>1</v>
      </c>
      <c r="M243" s="130"/>
    </row>
    <row r="244" spans="2:13" s="1" customFormat="1" ht="27.75" customHeight="1" x14ac:dyDescent="0.2">
      <c r="B244" s="108"/>
      <c r="C244" s="279" t="s">
        <v>530</v>
      </c>
      <c r="D244" s="279" t="s">
        <v>221</v>
      </c>
      <c r="E244" s="280" t="s">
        <v>902</v>
      </c>
      <c r="F244" s="298" t="s">
        <v>903</v>
      </c>
      <c r="G244" s="282" t="s">
        <v>353</v>
      </c>
      <c r="H244" s="283">
        <v>7</v>
      </c>
      <c r="I244" s="146"/>
      <c r="J244" s="147"/>
      <c r="K244" s="146"/>
      <c r="L244" s="128" t="s">
        <v>1</v>
      </c>
      <c r="M244" s="130"/>
    </row>
    <row r="245" spans="2:13" s="1" customFormat="1" ht="32.25" customHeight="1" x14ac:dyDescent="0.2">
      <c r="B245" s="108"/>
      <c r="C245" s="279" t="s">
        <v>535</v>
      </c>
      <c r="D245" s="279" t="s">
        <v>221</v>
      </c>
      <c r="E245" s="280" t="s">
        <v>904</v>
      </c>
      <c r="F245" s="298" t="s">
        <v>1911</v>
      </c>
      <c r="G245" s="282" t="s">
        <v>353</v>
      </c>
      <c r="H245" s="283">
        <v>3</v>
      </c>
      <c r="I245" s="146"/>
      <c r="J245" s="147"/>
      <c r="K245" s="146"/>
      <c r="L245" s="128" t="s">
        <v>1</v>
      </c>
      <c r="M245" s="130"/>
    </row>
    <row r="246" spans="2:13" s="1" customFormat="1" ht="21.75" customHeight="1" x14ac:dyDescent="0.2">
      <c r="B246" s="108"/>
      <c r="C246" s="109" t="s">
        <v>537</v>
      </c>
      <c r="D246" s="109" t="s">
        <v>153</v>
      </c>
      <c r="E246" s="110" t="s">
        <v>905</v>
      </c>
      <c r="F246" s="178" t="s">
        <v>2450</v>
      </c>
      <c r="G246" s="112" t="s">
        <v>353</v>
      </c>
      <c r="H246" s="193">
        <v>16</v>
      </c>
      <c r="I246" s="193"/>
      <c r="J246" s="193"/>
      <c r="K246" s="139"/>
      <c r="L246" s="111" t="s">
        <v>1</v>
      </c>
      <c r="M246" s="30"/>
    </row>
    <row r="247" spans="2:13" s="1" customFormat="1" ht="27.75" customHeight="1" x14ac:dyDescent="0.2">
      <c r="B247" s="108"/>
      <c r="C247" s="279" t="s">
        <v>545</v>
      </c>
      <c r="D247" s="279" t="s">
        <v>221</v>
      </c>
      <c r="E247" s="280" t="s">
        <v>906</v>
      </c>
      <c r="F247" s="298" t="s">
        <v>2319</v>
      </c>
      <c r="G247" s="282" t="s">
        <v>353</v>
      </c>
      <c r="H247" s="283">
        <v>6</v>
      </c>
      <c r="I247" s="146"/>
      <c r="J247" s="147"/>
      <c r="K247" s="146"/>
      <c r="L247" s="128" t="s">
        <v>1</v>
      </c>
      <c r="M247" s="130"/>
    </row>
    <row r="248" spans="2:13" s="1" customFormat="1" ht="30" customHeight="1" x14ac:dyDescent="0.2">
      <c r="B248" s="108"/>
      <c r="C248" s="279" t="s">
        <v>552</v>
      </c>
      <c r="D248" s="279" t="s">
        <v>221</v>
      </c>
      <c r="E248" s="280" t="s">
        <v>907</v>
      </c>
      <c r="F248" s="298" t="s">
        <v>2320</v>
      </c>
      <c r="G248" s="282" t="s">
        <v>353</v>
      </c>
      <c r="H248" s="283">
        <v>1</v>
      </c>
      <c r="I248" s="146"/>
      <c r="J248" s="147"/>
      <c r="K248" s="146"/>
      <c r="L248" s="128" t="s">
        <v>1</v>
      </c>
      <c r="M248" s="130"/>
    </row>
    <row r="249" spans="2:13" s="1" customFormat="1" ht="29.25" customHeight="1" x14ac:dyDescent="0.2">
      <c r="B249" s="108"/>
      <c r="C249" s="279" t="s">
        <v>557</v>
      </c>
      <c r="D249" s="279" t="s">
        <v>221</v>
      </c>
      <c r="E249" s="280" t="s">
        <v>908</v>
      </c>
      <c r="F249" s="298" t="s">
        <v>2321</v>
      </c>
      <c r="G249" s="282" t="s">
        <v>353</v>
      </c>
      <c r="H249" s="283">
        <v>9</v>
      </c>
      <c r="I249" s="146"/>
      <c r="J249" s="147"/>
      <c r="K249" s="146"/>
      <c r="L249" s="128" t="s">
        <v>1</v>
      </c>
      <c r="M249" s="130"/>
    </row>
    <row r="250" spans="2:13" s="1" customFormat="1" ht="26.25" customHeight="1" x14ac:dyDescent="0.2">
      <c r="B250" s="108"/>
      <c r="C250" s="109" t="s">
        <v>559</v>
      </c>
      <c r="D250" s="109" t="s">
        <v>153</v>
      </c>
      <c r="E250" s="110" t="s">
        <v>909</v>
      </c>
      <c r="F250" s="178" t="s">
        <v>2451</v>
      </c>
      <c r="G250" s="112" t="s">
        <v>353</v>
      </c>
      <c r="H250" s="193">
        <v>19</v>
      </c>
      <c r="I250" s="193"/>
      <c r="J250" s="193"/>
      <c r="K250" s="139"/>
      <c r="L250" s="111" t="s">
        <v>1</v>
      </c>
      <c r="M250" s="30"/>
    </row>
    <row r="251" spans="2:13" s="1" customFormat="1" ht="30.75" customHeight="1" x14ac:dyDescent="0.2">
      <c r="B251" s="108"/>
      <c r="C251" s="279" t="s">
        <v>560</v>
      </c>
      <c r="D251" s="279" t="s">
        <v>221</v>
      </c>
      <c r="E251" s="280" t="s">
        <v>910</v>
      </c>
      <c r="F251" s="298" t="s">
        <v>2322</v>
      </c>
      <c r="G251" s="282" t="s">
        <v>353</v>
      </c>
      <c r="H251" s="283">
        <v>1</v>
      </c>
      <c r="I251" s="146"/>
      <c r="J251" s="147"/>
      <c r="K251" s="146"/>
      <c r="L251" s="128" t="s">
        <v>1</v>
      </c>
      <c r="M251" s="130"/>
    </row>
    <row r="252" spans="2:13" s="1" customFormat="1" ht="30.75" customHeight="1" x14ac:dyDescent="0.2">
      <c r="B252" s="108"/>
      <c r="C252" s="279" t="s">
        <v>562</v>
      </c>
      <c r="D252" s="279" t="s">
        <v>221</v>
      </c>
      <c r="E252" s="280" t="s">
        <v>911</v>
      </c>
      <c r="F252" s="298" t="s">
        <v>2323</v>
      </c>
      <c r="G252" s="282" t="s">
        <v>353</v>
      </c>
      <c r="H252" s="283">
        <v>18</v>
      </c>
      <c r="I252" s="146"/>
      <c r="J252" s="147"/>
      <c r="K252" s="146"/>
      <c r="L252" s="128" t="s">
        <v>1</v>
      </c>
      <c r="M252" s="130"/>
    </row>
    <row r="253" spans="2:13" s="1" customFormat="1" ht="16.5" customHeight="1" x14ac:dyDescent="0.2">
      <c r="B253" s="108"/>
      <c r="C253" s="109" t="s">
        <v>472</v>
      </c>
      <c r="D253" s="109" t="s">
        <v>153</v>
      </c>
      <c r="E253" s="110" t="s">
        <v>912</v>
      </c>
      <c r="F253" s="178" t="s">
        <v>2452</v>
      </c>
      <c r="G253" s="112" t="s">
        <v>353</v>
      </c>
      <c r="H253" s="193">
        <v>4</v>
      </c>
      <c r="I253" s="193"/>
      <c r="J253" s="193"/>
      <c r="K253" s="139"/>
      <c r="L253" s="111" t="s">
        <v>1</v>
      </c>
      <c r="M253" s="30"/>
    </row>
    <row r="254" spans="2:13" s="1" customFormat="1" ht="36.75" customHeight="1" x14ac:dyDescent="0.2">
      <c r="B254" s="108"/>
      <c r="C254" s="279" t="s">
        <v>564</v>
      </c>
      <c r="D254" s="279" t="s">
        <v>221</v>
      </c>
      <c r="E254" s="280" t="s">
        <v>913</v>
      </c>
      <c r="F254" s="298" t="s">
        <v>2324</v>
      </c>
      <c r="G254" s="282" t="s">
        <v>353</v>
      </c>
      <c r="H254" s="283">
        <v>2</v>
      </c>
      <c r="I254" s="146"/>
      <c r="J254" s="147"/>
      <c r="K254" s="146"/>
      <c r="L254" s="128" t="s">
        <v>1</v>
      </c>
      <c r="M254" s="130"/>
    </row>
    <row r="255" spans="2:13" s="1" customFormat="1" ht="31.5" customHeight="1" x14ac:dyDescent="0.2">
      <c r="B255" s="108"/>
      <c r="C255" s="296" t="s">
        <v>566</v>
      </c>
      <c r="D255" s="296" t="s">
        <v>221</v>
      </c>
      <c r="E255" s="297" t="s">
        <v>914</v>
      </c>
      <c r="F255" s="298" t="s">
        <v>1912</v>
      </c>
      <c r="G255" s="299" t="s">
        <v>353</v>
      </c>
      <c r="H255" s="300">
        <v>1</v>
      </c>
      <c r="I255" s="146"/>
      <c r="J255" s="147"/>
      <c r="K255" s="146"/>
      <c r="L255" s="128" t="s">
        <v>1</v>
      </c>
      <c r="M255" s="130"/>
    </row>
    <row r="256" spans="2:13" s="1" customFormat="1" ht="31.5" customHeight="1" x14ac:dyDescent="0.2">
      <c r="B256" s="108"/>
      <c r="C256" s="296" t="s">
        <v>569</v>
      </c>
      <c r="D256" s="296" t="s">
        <v>221</v>
      </c>
      <c r="E256" s="297" t="s">
        <v>915</v>
      </c>
      <c r="F256" s="298" t="s">
        <v>1913</v>
      </c>
      <c r="G256" s="299" t="s">
        <v>353</v>
      </c>
      <c r="H256" s="300">
        <v>1</v>
      </c>
      <c r="I256" s="146"/>
      <c r="J256" s="147"/>
      <c r="K256" s="146"/>
      <c r="L256" s="128" t="s">
        <v>1</v>
      </c>
      <c r="M256" s="130"/>
    </row>
    <row r="257" spans="2:13" s="1" customFormat="1" ht="16.5" customHeight="1" x14ac:dyDescent="0.2">
      <c r="B257" s="108"/>
      <c r="C257" s="134" t="s">
        <v>572</v>
      </c>
      <c r="D257" s="134" t="s">
        <v>153</v>
      </c>
      <c r="E257" s="135" t="s">
        <v>916</v>
      </c>
      <c r="F257" s="178" t="s">
        <v>2496</v>
      </c>
      <c r="G257" s="179" t="s">
        <v>353</v>
      </c>
      <c r="H257" s="182">
        <v>13</v>
      </c>
      <c r="I257" s="193"/>
      <c r="J257" s="193"/>
      <c r="K257" s="139"/>
      <c r="L257" s="111" t="s">
        <v>1</v>
      </c>
      <c r="M257" s="30"/>
    </row>
    <row r="258" spans="2:13" s="1" customFormat="1" ht="29.25" customHeight="1" x14ac:dyDescent="0.2">
      <c r="B258" s="108"/>
      <c r="C258" s="296" t="s">
        <v>574</v>
      </c>
      <c r="D258" s="296" t="s">
        <v>221</v>
      </c>
      <c r="E258" s="297" t="s">
        <v>917</v>
      </c>
      <c r="F258" s="298" t="s">
        <v>2325</v>
      </c>
      <c r="G258" s="299" t="s">
        <v>353</v>
      </c>
      <c r="H258" s="300">
        <v>2</v>
      </c>
      <c r="I258" s="146"/>
      <c r="J258" s="147"/>
      <c r="K258" s="146"/>
      <c r="L258" s="128" t="s">
        <v>1</v>
      </c>
      <c r="M258" s="130"/>
    </row>
    <row r="259" spans="2:13" s="1" customFormat="1" ht="29.25" customHeight="1" x14ac:dyDescent="0.2">
      <c r="B259" s="108"/>
      <c r="C259" s="296" t="s">
        <v>576</v>
      </c>
      <c r="D259" s="296" t="s">
        <v>221</v>
      </c>
      <c r="E259" s="297" t="s">
        <v>918</v>
      </c>
      <c r="F259" s="298" t="s">
        <v>2326</v>
      </c>
      <c r="G259" s="299" t="s">
        <v>353</v>
      </c>
      <c r="H259" s="300">
        <v>10</v>
      </c>
      <c r="I259" s="146"/>
      <c r="J259" s="147"/>
      <c r="K259" s="146"/>
      <c r="L259" s="128" t="s">
        <v>1</v>
      </c>
      <c r="M259" s="130"/>
    </row>
    <row r="260" spans="2:13" s="1" customFormat="1" ht="29.25" customHeight="1" x14ac:dyDescent="0.2">
      <c r="B260" s="108"/>
      <c r="C260" s="296" t="s">
        <v>578</v>
      </c>
      <c r="D260" s="296" t="s">
        <v>221</v>
      </c>
      <c r="E260" s="297" t="s">
        <v>919</v>
      </c>
      <c r="F260" s="298" t="s">
        <v>2327</v>
      </c>
      <c r="G260" s="299" t="s">
        <v>353</v>
      </c>
      <c r="H260" s="300">
        <v>1</v>
      </c>
      <c r="I260" s="146"/>
      <c r="J260" s="147"/>
      <c r="K260" s="146"/>
      <c r="L260" s="128" t="s">
        <v>1</v>
      </c>
      <c r="M260" s="130"/>
    </row>
    <row r="261" spans="2:13" s="1" customFormat="1" ht="16.5" customHeight="1" x14ac:dyDescent="0.2">
      <c r="B261" s="108"/>
      <c r="C261" s="134" t="s">
        <v>594</v>
      </c>
      <c r="D261" s="134" t="s">
        <v>153</v>
      </c>
      <c r="E261" s="135" t="s">
        <v>920</v>
      </c>
      <c r="F261" s="178" t="s">
        <v>2507</v>
      </c>
      <c r="G261" s="179" t="s">
        <v>353</v>
      </c>
      <c r="H261" s="182">
        <v>16</v>
      </c>
      <c r="I261" s="193"/>
      <c r="J261" s="193"/>
      <c r="K261" s="139"/>
      <c r="L261" s="111" t="s">
        <v>1</v>
      </c>
      <c r="M261" s="30"/>
    </row>
    <row r="262" spans="2:13" s="1" customFormat="1" ht="32.25" customHeight="1" x14ac:dyDescent="0.2">
      <c r="B262" s="108"/>
      <c r="C262" s="296" t="s">
        <v>596</v>
      </c>
      <c r="D262" s="296" t="s">
        <v>221</v>
      </c>
      <c r="E262" s="297" t="s">
        <v>921</v>
      </c>
      <c r="F262" s="298" t="s">
        <v>1914</v>
      </c>
      <c r="G262" s="299" t="s">
        <v>353</v>
      </c>
      <c r="H262" s="300">
        <v>2</v>
      </c>
      <c r="I262" s="146"/>
      <c r="J262" s="147"/>
      <c r="K262" s="146"/>
      <c r="L262" s="128" t="s">
        <v>1</v>
      </c>
      <c r="M262" s="130"/>
    </row>
    <row r="263" spans="2:13" s="1" customFormat="1" ht="32.25" customHeight="1" x14ac:dyDescent="0.2">
      <c r="B263" s="108"/>
      <c r="C263" s="296" t="s">
        <v>598</v>
      </c>
      <c r="D263" s="296" t="s">
        <v>221</v>
      </c>
      <c r="E263" s="297" t="s">
        <v>922</v>
      </c>
      <c r="F263" s="298" t="s">
        <v>1915</v>
      </c>
      <c r="G263" s="299" t="s">
        <v>353</v>
      </c>
      <c r="H263" s="300">
        <v>12</v>
      </c>
      <c r="I263" s="146"/>
      <c r="J263" s="147"/>
      <c r="K263" s="146"/>
      <c r="L263" s="128" t="s">
        <v>1</v>
      </c>
      <c r="M263" s="130"/>
    </row>
    <row r="264" spans="2:13" s="1" customFormat="1" ht="32.25" customHeight="1" x14ac:dyDescent="0.2">
      <c r="B264" s="108"/>
      <c r="C264" s="296" t="s">
        <v>600</v>
      </c>
      <c r="D264" s="296" t="s">
        <v>221</v>
      </c>
      <c r="E264" s="297" t="s">
        <v>923</v>
      </c>
      <c r="F264" s="298" t="s">
        <v>1916</v>
      </c>
      <c r="G264" s="299" t="s">
        <v>353</v>
      </c>
      <c r="H264" s="300">
        <v>2</v>
      </c>
      <c r="I264" s="146"/>
      <c r="J264" s="147"/>
      <c r="K264" s="146"/>
      <c r="L264" s="128" t="s">
        <v>1</v>
      </c>
      <c r="M264" s="130"/>
    </row>
    <row r="265" spans="2:13" s="1" customFormat="1" ht="30" customHeight="1" x14ac:dyDescent="0.2">
      <c r="B265" s="108"/>
      <c r="C265" s="134" t="s">
        <v>604</v>
      </c>
      <c r="D265" s="134" t="s">
        <v>153</v>
      </c>
      <c r="E265" s="135" t="s">
        <v>924</v>
      </c>
      <c r="F265" s="178" t="s">
        <v>2506</v>
      </c>
      <c r="G265" s="179" t="s">
        <v>353</v>
      </c>
      <c r="H265" s="182">
        <v>6</v>
      </c>
      <c r="I265" s="193"/>
      <c r="J265" s="193"/>
      <c r="K265" s="139"/>
      <c r="L265" s="111" t="s">
        <v>1</v>
      </c>
      <c r="M265" s="30"/>
    </row>
    <row r="266" spans="2:13" s="1" customFormat="1" ht="36" customHeight="1" x14ac:dyDescent="0.2">
      <c r="B266" s="108"/>
      <c r="C266" s="296" t="s">
        <v>606</v>
      </c>
      <c r="D266" s="296" t="s">
        <v>221</v>
      </c>
      <c r="E266" s="297" t="s">
        <v>925</v>
      </c>
      <c r="F266" s="298" t="s">
        <v>1917</v>
      </c>
      <c r="G266" s="299" t="s">
        <v>353</v>
      </c>
      <c r="H266" s="300">
        <v>2</v>
      </c>
      <c r="I266" s="146"/>
      <c r="J266" s="147"/>
      <c r="K266" s="146"/>
      <c r="L266" s="128" t="s">
        <v>1</v>
      </c>
      <c r="M266" s="130"/>
    </row>
    <row r="267" spans="2:13" s="1" customFormat="1" ht="36.75" customHeight="1" x14ac:dyDescent="0.2">
      <c r="B267" s="108"/>
      <c r="C267" s="296" t="s">
        <v>607</v>
      </c>
      <c r="D267" s="296" t="s">
        <v>221</v>
      </c>
      <c r="E267" s="297" t="s">
        <v>926</v>
      </c>
      <c r="F267" s="298" t="s">
        <v>1918</v>
      </c>
      <c r="G267" s="299" t="s">
        <v>353</v>
      </c>
      <c r="H267" s="300">
        <v>4</v>
      </c>
      <c r="I267" s="146"/>
      <c r="J267" s="147"/>
      <c r="K267" s="146"/>
      <c r="L267" s="128" t="s">
        <v>1</v>
      </c>
      <c r="M267" s="130"/>
    </row>
    <row r="268" spans="2:13" s="1" customFormat="1" ht="21" customHeight="1" x14ac:dyDescent="0.2">
      <c r="B268" s="108"/>
      <c r="C268" s="134" t="s">
        <v>609</v>
      </c>
      <c r="D268" s="134" t="s">
        <v>153</v>
      </c>
      <c r="E268" s="135" t="s">
        <v>927</v>
      </c>
      <c r="F268" s="178" t="s">
        <v>2505</v>
      </c>
      <c r="G268" s="179" t="s">
        <v>353</v>
      </c>
      <c r="H268" s="182">
        <v>6</v>
      </c>
      <c r="I268" s="193"/>
      <c r="J268" s="193"/>
      <c r="K268" s="139"/>
      <c r="L268" s="111" t="s">
        <v>1</v>
      </c>
      <c r="M268" s="30"/>
    </row>
    <row r="269" spans="2:13" s="1" customFormat="1" ht="33" customHeight="1" x14ac:dyDescent="0.2">
      <c r="B269" s="108"/>
      <c r="C269" s="296" t="s">
        <v>611</v>
      </c>
      <c r="D269" s="296" t="s">
        <v>221</v>
      </c>
      <c r="E269" s="297" t="s">
        <v>928</v>
      </c>
      <c r="F269" s="298" t="s">
        <v>1919</v>
      </c>
      <c r="G269" s="299" t="s">
        <v>353</v>
      </c>
      <c r="H269" s="300">
        <v>2</v>
      </c>
      <c r="I269" s="146"/>
      <c r="J269" s="147"/>
      <c r="K269" s="146"/>
      <c r="L269" s="128" t="s">
        <v>1</v>
      </c>
      <c r="M269" s="130"/>
    </row>
    <row r="270" spans="2:13" s="1" customFormat="1" ht="33" customHeight="1" x14ac:dyDescent="0.2">
      <c r="B270" s="108"/>
      <c r="C270" s="296" t="s">
        <v>613</v>
      </c>
      <c r="D270" s="296" t="s">
        <v>221</v>
      </c>
      <c r="E270" s="297" t="s">
        <v>929</v>
      </c>
      <c r="F270" s="298" t="s">
        <v>2328</v>
      </c>
      <c r="G270" s="299" t="s">
        <v>353</v>
      </c>
      <c r="H270" s="300">
        <v>1</v>
      </c>
      <c r="I270" s="146"/>
      <c r="J270" s="147"/>
      <c r="K270" s="146"/>
      <c r="L270" s="128" t="s">
        <v>1</v>
      </c>
      <c r="M270" s="130"/>
    </row>
    <row r="271" spans="2:13" s="1" customFormat="1" ht="33" customHeight="1" x14ac:dyDescent="0.2">
      <c r="B271" s="108"/>
      <c r="C271" s="296" t="s">
        <v>615</v>
      </c>
      <c r="D271" s="296" t="s">
        <v>221</v>
      </c>
      <c r="E271" s="297" t="s">
        <v>930</v>
      </c>
      <c r="F271" s="298" t="s">
        <v>1920</v>
      </c>
      <c r="G271" s="299" t="s">
        <v>353</v>
      </c>
      <c r="H271" s="300">
        <v>3</v>
      </c>
      <c r="I271" s="146"/>
      <c r="J271" s="147"/>
      <c r="K271" s="146"/>
      <c r="L271" s="128" t="s">
        <v>1</v>
      </c>
      <c r="M271" s="130"/>
    </row>
    <row r="272" spans="2:13" s="1" customFormat="1" ht="33" customHeight="1" x14ac:dyDescent="0.2">
      <c r="B272" s="108"/>
      <c r="C272" s="134" t="s">
        <v>620</v>
      </c>
      <c r="D272" s="134" t="s">
        <v>153</v>
      </c>
      <c r="E272" s="135" t="s">
        <v>931</v>
      </c>
      <c r="F272" s="178" t="s">
        <v>1807</v>
      </c>
      <c r="G272" s="179" t="s">
        <v>353</v>
      </c>
      <c r="H272" s="182">
        <v>2</v>
      </c>
      <c r="I272" s="193"/>
      <c r="J272" s="193"/>
      <c r="K272" s="139"/>
      <c r="L272" s="111" t="s">
        <v>1</v>
      </c>
      <c r="M272" s="30"/>
    </row>
    <row r="273" spans="2:13" s="1" customFormat="1" ht="29.25" customHeight="1" x14ac:dyDescent="0.2">
      <c r="B273" s="108"/>
      <c r="C273" s="134" t="s">
        <v>623</v>
      </c>
      <c r="D273" s="134" t="s">
        <v>153</v>
      </c>
      <c r="E273" s="135" t="s">
        <v>932</v>
      </c>
      <c r="F273" s="178" t="s">
        <v>1813</v>
      </c>
      <c r="G273" s="179" t="s">
        <v>353</v>
      </c>
      <c r="H273" s="182">
        <v>130</v>
      </c>
      <c r="I273" s="193"/>
      <c r="J273" s="193"/>
      <c r="K273" s="139"/>
      <c r="L273" s="111" t="s">
        <v>1</v>
      </c>
      <c r="M273" s="30"/>
    </row>
    <row r="274" spans="2:13" s="1" customFormat="1" ht="31.5" customHeight="1" x14ac:dyDescent="0.2">
      <c r="B274" s="108"/>
      <c r="C274" s="296" t="s">
        <v>629</v>
      </c>
      <c r="D274" s="296" t="s">
        <v>221</v>
      </c>
      <c r="E274" s="297" t="s">
        <v>933</v>
      </c>
      <c r="F274" s="298" t="s">
        <v>1887</v>
      </c>
      <c r="G274" s="299" t="s">
        <v>353</v>
      </c>
      <c r="H274" s="300">
        <v>130</v>
      </c>
      <c r="I274" s="146"/>
      <c r="J274" s="147"/>
      <c r="K274" s="146"/>
      <c r="L274" s="128" t="s">
        <v>1</v>
      </c>
      <c r="M274" s="130"/>
    </row>
    <row r="275" spans="2:13" s="1" customFormat="1" ht="33.75" customHeight="1" x14ac:dyDescent="0.2">
      <c r="B275" s="108"/>
      <c r="C275" s="134" t="s">
        <v>631</v>
      </c>
      <c r="D275" s="134" t="s">
        <v>153</v>
      </c>
      <c r="E275" s="135" t="s">
        <v>934</v>
      </c>
      <c r="F275" s="178" t="s">
        <v>2504</v>
      </c>
      <c r="G275" s="179" t="s">
        <v>353</v>
      </c>
      <c r="H275" s="182">
        <v>6</v>
      </c>
      <c r="I275" s="193"/>
      <c r="J275" s="193"/>
      <c r="K275" s="139"/>
      <c r="L275" s="111" t="s">
        <v>1</v>
      </c>
      <c r="M275" s="30"/>
    </row>
    <row r="276" spans="2:13" s="1" customFormat="1" ht="33.75" customHeight="1" x14ac:dyDescent="0.2">
      <c r="B276" s="108"/>
      <c r="C276" s="134" t="s">
        <v>633</v>
      </c>
      <c r="D276" s="134" t="s">
        <v>153</v>
      </c>
      <c r="E276" s="135" t="s">
        <v>1953</v>
      </c>
      <c r="F276" s="178" t="s">
        <v>1954</v>
      </c>
      <c r="G276" s="179" t="s">
        <v>793</v>
      </c>
      <c r="H276" s="182"/>
      <c r="I276" s="193">
        <v>0</v>
      </c>
      <c r="J276" s="182">
        <v>0.3</v>
      </c>
      <c r="K276" s="139"/>
      <c r="L276" s="111" t="s">
        <v>1</v>
      </c>
      <c r="M276" s="30"/>
    </row>
    <row r="277" spans="2:13" s="11" customFormat="1" ht="22.9" customHeight="1" x14ac:dyDescent="0.2">
      <c r="B277" s="101"/>
      <c r="D277" s="102" t="s">
        <v>57</v>
      </c>
      <c r="E277" s="106" t="s">
        <v>937</v>
      </c>
      <c r="F277" s="106" t="s">
        <v>938</v>
      </c>
      <c r="K277" s="141"/>
      <c r="M277" s="101"/>
    </row>
    <row r="278" spans="2:13" s="1" customFormat="1" ht="29.25" customHeight="1" x14ac:dyDescent="0.2">
      <c r="B278" s="108"/>
      <c r="C278" s="109" t="s">
        <v>636</v>
      </c>
      <c r="D278" s="109" t="s">
        <v>153</v>
      </c>
      <c r="E278" s="110" t="s">
        <v>939</v>
      </c>
      <c r="F278" s="111" t="s">
        <v>940</v>
      </c>
      <c r="G278" s="112" t="s">
        <v>353</v>
      </c>
      <c r="H278" s="193">
        <v>130</v>
      </c>
      <c r="I278" s="193"/>
      <c r="J278" s="193"/>
      <c r="K278" s="139"/>
      <c r="L278" s="111" t="s">
        <v>1</v>
      </c>
      <c r="M278" s="30"/>
    </row>
    <row r="279" spans="2:13" s="1" customFormat="1" ht="29.25" customHeight="1" x14ac:dyDescent="0.2">
      <c r="B279" s="108"/>
      <c r="C279" s="109" t="s">
        <v>638</v>
      </c>
      <c r="D279" s="109" t="s">
        <v>153</v>
      </c>
      <c r="E279" s="110" t="s">
        <v>941</v>
      </c>
      <c r="F279" s="111" t="s">
        <v>942</v>
      </c>
      <c r="G279" s="112" t="s">
        <v>353</v>
      </c>
      <c r="H279" s="193">
        <v>130</v>
      </c>
      <c r="I279" s="193"/>
      <c r="J279" s="193"/>
      <c r="K279" s="139"/>
      <c r="L279" s="111" t="s">
        <v>1</v>
      </c>
      <c r="M279" s="30"/>
    </row>
    <row r="280" spans="2:13" s="1" customFormat="1" ht="45.75" customHeight="1" x14ac:dyDescent="0.2">
      <c r="B280" s="108"/>
      <c r="C280" s="109" t="s">
        <v>641</v>
      </c>
      <c r="D280" s="109" t="s">
        <v>153</v>
      </c>
      <c r="E280" s="110" t="s">
        <v>943</v>
      </c>
      <c r="F280" s="178" t="s">
        <v>1812</v>
      </c>
      <c r="G280" s="112" t="s">
        <v>353</v>
      </c>
      <c r="H280" s="193">
        <v>130</v>
      </c>
      <c r="I280" s="193"/>
      <c r="J280" s="193"/>
      <c r="K280" s="139"/>
      <c r="L280" s="111" t="s">
        <v>1</v>
      </c>
      <c r="M280" s="30"/>
    </row>
    <row r="281" spans="2:13" s="1" customFormat="1" ht="43.5" customHeight="1" x14ac:dyDescent="0.2">
      <c r="B281" s="108"/>
      <c r="C281" s="109" t="s">
        <v>643</v>
      </c>
      <c r="D281" s="109" t="s">
        <v>153</v>
      </c>
      <c r="E281" s="110" t="s">
        <v>944</v>
      </c>
      <c r="F281" s="178" t="s">
        <v>2422</v>
      </c>
      <c r="G281" s="112" t="s">
        <v>797</v>
      </c>
      <c r="H281" s="193">
        <v>20</v>
      </c>
      <c r="I281" s="193"/>
      <c r="J281" s="193"/>
      <c r="K281" s="139"/>
      <c r="L281" s="111" t="s">
        <v>1</v>
      </c>
      <c r="M281" s="30"/>
    </row>
    <row r="282" spans="2:13" s="1" customFormat="1" ht="26.25" customHeight="1" x14ac:dyDescent="0.2">
      <c r="B282" s="108"/>
      <c r="C282" s="296" t="s">
        <v>645</v>
      </c>
      <c r="D282" s="296" t="s">
        <v>221</v>
      </c>
      <c r="E282" s="297" t="s">
        <v>945</v>
      </c>
      <c r="F282" s="298" t="s">
        <v>2329</v>
      </c>
      <c r="G282" s="299" t="s">
        <v>353</v>
      </c>
      <c r="H282" s="300">
        <v>2</v>
      </c>
      <c r="I282" s="146"/>
      <c r="J282" s="147"/>
      <c r="K282" s="146"/>
      <c r="L282" s="128" t="s">
        <v>1</v>
      </c>
      <c r="M282" s="130"/>
    </row>
    <row r="283" spans="2:13" s="1" customFormat="1" ht="27.75" customHeight="1" x14ac:dyDescent="0.2">
      <c r="B283" s="108"/>
      <c r="C283" s="296" t="s">
        <v>648</v>
      </c>
      <c r="D283" s="296" t="s">
        <v>221</v>
      </c>
      <c r="E283" s="297" t="s">
        <v>946</v>
      </c>
      <c r="F283" s="298" t="s">
        <v>2330</v>
      </c>
      <c r="G283" s="299" t="s">
        <v>353</v>
      </c>
      <c r="H283" s="300">
        <v>3</v>
      </c>
      <c r="I283" s="146"/>
      <c r="J283" s="147"/>
      <c r="K283" s="146"/>
      <c r="L283" s="128" t="s">
        <v>1</v>
      </c>
      <c r="M283" s="130"/>
    </row>
    <row r="284" spans="2:13" s="1" customFormat="1" ht="28.5" customHeight="1" x14ac:dyDescent="0.2">
      <c r="B284" s="108"/>
      <c r="C284" s="296" t="s">
        <v>650</v>
      </c>
      <c r="D284" s="296" t="s">
        <v>221</v>
      </c>
      <c r="E284" s="297" t="s">
        <v>947</v>
      </c>
      <c r="F284" s="298" t="s">
        <v>2331</v>
      </c>
      <c r="G284" s="299" t="s">
        <v>353</v>
      </c>
      <c r="H284" s="300">
        <v>1</v>
      </c>
      <c r="I284" s="146"/>
      <c r="J284" s="147"/>
      <c r="K284" s="146"/>
      <c r="L284" s="128" t="s">
        <v>1</v>
      </c>
      <c r="M284" s="130"/>
    </row>
    <row r="285" spans="2:13" s="1" customFormat="1" ht="27" customHeight="1" x14ac:dyDescent="0.2">
      <c r="B285" s="108"/>
      <c r="C285" s="296" t="s">
        <v>652</v>
      </c>
      <c r="D285" s="296" t="s">
        <v>221</v>
      </c>
      <c r="E285" s="297" t="s">
        <v>948</v>
      </c>
      <c r="F285" s="298" t="s">
        <v>2332</v>
      </c>
      <c r="G285" s="299" t="s">
        <v>353</v>
      </c>
      <c r="H285" s="300">
        <v>8</v>
      </c>
      <c r="I285" s="146"/>
      <c r="J285" s="147"/>
      <c r="K285" s="146"/>
      <c r="L285" s="128" t="s">
        <v>1</v>
      </c>
      <c r="M285" s="130"/>
    </row>
    <row r="286" spans="2:13" s="1" customFormat="1" ht="27.75" customHeight="1" x14ac:dyDescent="0.2">
      <c r="B286" s="108"/>
      <c r="C286" s="296" t="s">
        <v>655</v>
      </c>
      <c r="D286" s="296" t="s">
        <v>221</v>
      </c>
      <c r="E286" s="297" t="s">
        <v>949</v>
      </c>
      <c r="F286" s="298" t="s">
        <v>2333</v>
      </c>
      <c r="G286" s="299" t="s">
        <v>353</v>
      </c>
      <c r="H286" s="300">
        <v>2</v>
      </c>
      <c r="I286" s="146"/>
      <c r="J286" s="147"/>
      <c r="K286" s="146"/>
      <c r="L286" s="128" t="s">
        <v>1</v>
      </c>
      <c r="M286" s="130"/>
    </row>
    <row r="287" spans="2:13" s="1" customFormat="1" ht="28.5" customHeight="1" x14ac:dyDescent="0.2">
      <c r="B287" s="108"/>
      <c r="C287" s="296" t="s">
        <v>657</v>
      </c>
      <c r="D287" s="296" t="s">
        <v>221</v>
      </c>
      <c r="E287" s="297" t="s">
        <v>950</v>
      </c>
      <c r="F287" s="298" t="s">
        <v>2334</v>
      </c>
      <c r="G287" s="299" t="s">
        <v>353</v>
      </c>
      <c r="H287" s="300">
        <v>1</v>
      </c>
      <c r="I287" s="146"/>
      <c r="J287" s="147"/>
      <c r="K287" s="146"/>
      <c r="L287" s="128" t="s">
        <v>1</v>
      </c>
      <c r="M287" s="130"/>
    </row>
    <row r="288" spans="2:13" s="1" customFormat="1" ht="26.25" customHeight="1" x14ac:dyDescent="0.2">
      <c r="B288" s="108"/>
      <c r="C288" s="296" t="s">
        <v>660</v>
      </c>
      <c r="D288" s="296" t="s">
        <v>221</v>
      </c>
      <c r="E288" s="297" t="s">
        <v>951</v>
      </c>
      <c r="F288" s="298" t="s">
        <v>2335</v>
      </c>
      <c r="G288" s="299" t="s">
        <v>353</v>
      </c>
      <c r="H288" s="300">
        <v>2</v>
      </c>
      <c r="I288" s="146"/>
      <c r="J288" s="147"/>
      <c r="K288" s="146"/>
      <c r="L288" s="128" t="s">
        <v>1</v>
      </c>
      <c r="M288" s="130"/>
    </row>
    <row r="289" spans="2:13" s="1" customFormat="1" ht="29.25" customHeight="1" x14ac:dyDescent="0.2">
      <c r="B289" s="108"/>
      <c r="C289" s="296" t="s">
        <v>662</v>
      </c>
      <c r="D289" s="296" t="s">
        <v>221</v>
      </c>
      <c r="E289" s="297" t="s">
        <v>952</v>
      </c>
      <c r="F289" s="298" t="s">
        <v>2336</v>
      </c>
      <c r="G289" s="299" t="s">
        <v>353</v>
      </c>
      <c r="H289" s="300">
        <v>1</v>
      </c>
      <c r="I289" s="146"/>
      <c r="J289" s="147"/>
      <c r="K289" s="146"/>
      <c r="L289" s="128" t="s">
        <v>1</v>
      </c>
      <c r="M289" s="130"/>
    </row>
    <row r="290" spans="2:13" s="1" customFormat="1" ht="45" customHeight="1" x14ac:dyDescent="0.2">
      <c r="B290" s="108"/>
      <c r="C290" s="134" t="s">
        <v>665</v>
      </c>
      <c r="D290" s="134" t="s">
        <v>153</v>
      </c>
      <c r="E290" s="135" t="s">
        <v>953</v>
      </c>
      <c r="F290" s="178" t="s">
        <v>2393</v>
      </c>
      <c r="G290" s="179" t="s">
        <v>797</v>
      </c>
      <c r="H290" s="182">
        <v>106</v>
      </c>
      <c r="I290" s="193"/>
      <c r="J290" s="193"/>
      <c r="K290" s="139"/>
      <c r="L290" s="111" t="s">
        <v>1</v>
      </c>
      <c r="M290" s="30"/>
    </row>
    <row r="291" spans="2:13" s="1" customFormat="1" ht="26.25" customHeight="1" x14ac:dyDescent="0.2">
      <c r="B291" s="108"/>
      <c r="C291" s="296" t="s">
        <v>667</v>
      </c>
      <c r="D291" s="296" t="s">
        <v>221</v>
      </c>
      <c r="E291" s="297" t="s">
        <v>954</v>
      </c>
      <c r="F291" s="298" t="s">
        <v>2337</v>
      </c>
      <c r="G291" s="299" t="s">
        <v>353</v>
      </c>
      <c r="H291" s="300">
        <v>1</v>
      </c>
      <c r="I291" s="146"/>
      <c r="J291" s="147"/>
      <c r="K291" s="146"/>
      <c r="L291" s="128" t="s">
        <v>1</v>
      </c>
      <c r="M291" s="130"/>
    </row>
    <row r="292" spans="2:13" s="1" customFormat="1" ht="27.75" customHeight="1" x14ac:dyDescent="0.2">
      <c r="B292" s="108"/>
      <c r="C292" s="296" t="s">
        <v>669</v>
      </c>
      <c r="D292" s="296" t="s">
        <v>221</v>
      </c>
      <c r="E292" s="297" t="s">
        <v>955</v>
      </c>
      <c r="F292" s="298" t="s">
        <v>2338</v>
      </c>
      <c r="G292" s="299" t="s">
        <v>353</v>
      </c>
      <c r="H292" s="300">
        <v>2</v>
      </c>
      <c r="I292" s="146"/>
      <c r="J292" s="147"/>
      <c r="K292" s="146"/>
      <c r="L292" s="128" t="s">
        <v>1</v>
      </c>
      <c r="M292" s="130"/>
    </row>
    <row r="293" spans="2:13" s="1" customFormat="1" ht="25.5" customHeight="1" x14ac:dyDescent="0.2">
      <c r="B293" s="108"/>
      <c r="C293" s="296" t="s">
        <v>671</v>
      </c>
      <c r="D293" s="296" t="s">
        <v>221</v>
      </c>
      <c r="E293" s="297" t="s">
        <v>956</v>
      </c>
      <c r="F293" s="298" t="s">
        <v>2339</v>
      </c>
      <c r="G293" s="299" t="s">
        <v>353</v>
      </c>
      <c r="H293" s="300">
        <v>7</v>
      </c>
      <c r="I293" s="146"/>
      <c r="J293" s="147"/>
      <c r="K293" s="146"/>
      <c r="L293" s="128" t="s">
        <v>1</v>
      </c>
      <c r="M293" s="130"/>
    </row>
    <row r="294" spans="2:13" s="1" customFormat="1" ht="27.75" customHeight="1" x14ac:dyDescent="0.2">
      <c r="B294" s="108"/>
      <c r="C294" s="296" t="s">
        <v>673</v>
      </c>
      <c r="D294" s="296" t="s">
        <v>221</v>
      </c>
      <c r="E294" s="297" t="s">
        <v>957</v>
      </c>
      <c r="F294" s="298" t="s">
        <v>2340</v>
      </c>
      <c r="G294" s="299" t="s">
        <v>353</v>
      </c>
      <c r="H294" s="300">
        <v>1</v>
      </c>
      <c r="I294" s="146"/>
      <c r="J294" s="147"/>
      <c r="K294" s="146"/>
      <c r="L294" s="128" t="s">
        <v>1</v>
      </c>
      <c r="M294" s="130"/>
    </row>
    <row r="295" spans="2:13" s="1" customFormat="1" ht="25.5" customHeight="1" x14ac:dyDescent="0.2">
      <c r="B295" s="108"/>
      <c r="C295" s="296" t="s">
        <v>675</v>
      </c>
      <c r="D295" s="296" t="s">
        <v>221</v>
      </c>
      <c r="E295" s="297" t="s">
        <v>958</v>
      </c>
      <c r="F295" s="298" t="s">
        <v>2341</v>
      </c>
      <c r="G295" s="299" t="s">
        <v>353</v>
      </c>
      <c r="H295" s="300">
        <v>3</v>
      </c>
      <c r="I295" s="146"/>
      <c r="J295" s="147"/>
      <c r="K295" s="146"/>
      <c r="L295" s="128" t="s">
        <v>1</v>
      </c>
      <c r="M295" s="130"/>
    </row>
    <row r="296" spans="2:13" s="1" customFormat="1" ht="27.75" customHeight="1" x14ac:dyDescent="0.2">
      <c r="B296" s="108"/>
      <c r="C296" s="296" t="s">
        <v>677</v>
      </c>
      <c r="D296" s="296" t="s">
        <v>221</v>
      </c>
      <c r="E296" s="297" t="s">
        <v>959</v>
      </c>
      <c r="F296" s="298" t="s">
        <v>2342</v>
      </c>
      <c r="G296" s="299" t="s">
        <v>353</v>
      </c>
      <c r="H296" s="300">
        <v>3</v>
      </c>
      <c r="I296" s="146"/>
      <c r="J296" s="147"/>
      <c r="K296" s="146"/>
      <c r="L296" s="128" t="s">
        <v>1</v>
      </c>
      <c r="M296" s="130"/>
    </row>
    <row r="297" spans="2:13" s="1" customFormat="1" ht="24.75" customHeight="1" x14ac:dyDescent="0.2">
      <c r="B297" s="108"/>
      <c r="C297" s="296" t="s">
        <v>679</v>
      </c>
      <c r="D297" s="296" t="s">
        <v>221</v>
      </c>
      <c r="E297" s="297" t="s">
        <v>960</v>
      </c>
      <c r="F297" s="298" t="s">
        <v>2343</v>
      </c>
      <c r="G297" s="299" t="s">
        <v>353</v>
      </c>
      <c r="H297" s="300">
        <v>39</v>
      </c>
      <c r="I297" s="146"/>
      <c r="J297" s="147"/>
      <c r="K297" s="146"/>
      <c r="L297" s="128" t="s">
        <v>1</v>
      </c>
      <c r="M297" s="130"/>
    </row>
    <row r="298" spans="2:13" s="1" customFormat="1" ht="26.25" customHeight="1" x14ac:dyDescent="0.2">
      <c r="B298" s="108"/>
      <c r="C298" s="296" t="s">
        <v>681</v>
      </c>
      <c r="D298" s="296" t="s">
        <v>221</v>
      </c>
      <c r="E298" s="297" t="s">
        <v>961</v>
      </c>
      <c r="F298" s="298" t="s">
        <v>2344</v>
      </c>
      <c r="G298" s="299" t="s">
        <v>353</v>
      </c>
      <c r="H298" s="300">
        <v>6</v>
      </c>
      <c r="I298" s="146"/>
      <c r="J298" s="147"/>
      <c r="K298" s="146"/>
      <c r="L298" s="128" t="s">
        <v>1</v>
      </c>
      <c r="M298" s="130"/>
    </row>
    <row r="299" spans="2:13" s="1" customFormat="1" ht="25.5" customHeight="1" x14ac:dyDescent="0.2">
      <c r="B299" s="108"/>
      <c r="C299" s="296" t="s">
        <v>691</v>
      </c>
      <c r="D299" s="296" t="s">
        <v>221</v>
      </c>
      <c r="E299" s="297" t="s">
        <v>962</v>
      </c>
      <c r="F299" s="298" t="s">
        <v>2345</v>
      </c>
      <c r="G299" s="299" t="s">
        <v>353</v>
      </c>
      <c r="H299" s="300">
        <v>18</v>
      </c>
      <c r="I299" s="146"/>
      <c r="J299" s="147"/>
      <c r="K299" s="146"/>
      <c r="L299" s="128" t="s">
        <v>1</v>
      </c>
      <c r="M299" s="130"/>
    </row>
    <row r="300" spans="2:13" s="1" customFormat="1" ht="24" customHeight="1" x14ac:dyDescent="0.2">
      <c r="B300" s="108"/>
      <c r="C300" s="296" t="s">
        <v>693</v>
      </c>
      <c r="D300" s="296" t="s">
        <v>221</v>
      </c>
      <c r="E300" s="297" t="s">
        <v>963</v>
      </c>
      <c r="F300" s="298" t="s">
        <v>2346</v>
      </c>
      <c r="G300" s="299" t="s">
        <v>353</v>
      </c>
      <c r="H300" s="300">
        <v>2</v>
      </c>
      <c r="I300" s="146"/>
      <c r="J300" s="147"/>
      <c r="K300" s="146"/>
      <c r="L300" s="128" t="s">
        <v>1</v>
      </c>
      <c r="M300" s="130"/>
    </row>
    <row r="301" spans="2:13" s="1" customFormat="1" ht="26.25" customHeight="1" x14ac:dyDescent="0.2">
      <c r="B301" s="108"/>
      <c r="C301" s="296" t="s">
        <v>698</v>
      </c>
      <c r="D301" s="296" t="s">
        <v>221</v>
      </c>
      <c r="E301" s="297" t="s">
        <v>964</v>
      </c>
      <c r="F301" s="298" t="s">
        <v>2347</v>
      </c>
      <c r="G301" s="299" t="s">
        <v>353</v>
      </c>
      <c r="H301" s="300">
        <v>13</v>
      </c>
      <c r="I301" s="146"/>
      <c r="J301" s="147"/>
      <c r="K301" s="146"/>
      <c r="L301" s="128" t="s">
        <v>1</v>
      </c>
      <c r="M301" s="130"/>
    </row>
    <row r="302" spans="2:13" s="1" customFormat="1" ht="28.5" customHeight="1" x14ac:dyDescent="0.2">
      <c r="B302" s="108"/>
      <c r="C302" s="296" t="s">
        <v>700</v>
      </c>
      <c r="D302" s="296" t="s">
        <v>221</v>
      </c>
      <c r="E302" s="297" t="s">
        <v>965</v>
      </c>
      <c r="F302" s="298" t="s">
        <v>2348</v>
      </c>
      <c r="G302" s="299" t="s">
        <v>353</v>
      </c>
      <c r="H302" s="300">
        <v>1</v>
      </c>
      <c r="I302" s="146"/>
      <c r="J302" s="147"/>
      <c r="K302" s="146"/>
      <c r="L302" s="128" t="s">
        <v>1</v>
      </c>
      <c r="M302" s="130"/>
    </row>
    <row r="303" spans="2:13" s="1" customFormat="1" ht="24.75" customHeight="1" x14ac:dyDescent="0.2">
      <c r="B303" s="108"/>
      <c r="C303" s="296" t="s">
        <v>704</v>
      </c>
      <c r="D303" s="296" t="s">
        <v>221</v>
      </c>
      <c r="E303" s="297" t="s">
        <v>966</v>
      </c>
      <c r="F303" s="298" t="s">
        <v>2349</v>
      </c>
      <c r="G303" s="299" t="s">
        <v>353</v>
      </c>
      <c r="H303" s="300">
        <v>1</v>
      </c>
      <c r="I303" s="146"/>
      <c r="J303" s="147"/>
      <c r="K303" s="146"/>
      <c r="L303" s="128" t="s">
        <v>1</v>
      </c>
      <c r="M303" s="130"/>
    </row>
    <row r="304" spans="2:13" s="1" customFormat="1" ht="24" customHeight="1" x14ac:dyDescent="0.2">
      <c r="B304" s="108"/>
      <c r="C304" s="296" t="s">
        <v>706</v>
      </c>
      <c r="D304" s="296" t="s">
        <v>221</v>
      </c>
      <c r="E304" s="297" t="s">
        <v>967</v>
      </c>
      <c r="F304" s="298" t="s">
        <v>2350</v>
      </c>
      <c r="G304" s="299" t="s">
        <v>353</v>
      </c>
      <c r="H304" s="300">
        <v>1</v>
      </c>
      <c r="I304" s="146"/>
      <c r="J304" s="147"/>
      <c r="K304" s="146"/>
      <c r="L304" s="128" t="s">
        <v>1</v>
      </c>
      <c r="M304" s="130"/>
    </row>
    <row r="305" spans="2:13" s="1" customFormat="1" ht="27.75" customHeight="1" x14ac:dyDescent="0.2">
      <c r="B305" s="108"/>
      <c r="C305" s="296" t="s">
        <v>710</v>
      </c>
      <c r="D305" s="296" t="s">
        <v>221</v>
      </c>
      <c r="E305" s="297" t="s">
        <v>968</v>
      </c>
      <c r="F305" s="298" t="s">
        <v>2351</v>
      </c>
      <c r="G305" s="299" t="s">
        <v>353</v>
      </c>
      <c r="H305" s="300">
        <v>1</v>
      </c>
      <c r="I305" s="146"/>
      <c r="J305" s="147"/>
      <c r="K305" s="146"/>
      <c r="L305" s="128" t="s">
        <v>1</v>
      </c>
      <c r="M305" s="130"/>
    </row>
    <row r="306" spans="2:13" s="1" customFormat="1" ht="27.75" customHeight="1" x14ac:dyDescent="0.2">
      <c r="B306" s="108"/>
      <c r="C306" s="296" t="s">
        <v>715</v>
      </c>
      <c r="D306" s="296" t="s">
        <v>221</v>
      </c>
      <c r="E306" s="297" t="s">
        <v>969</v>
      </c>
      <c r="F306" s="298" t="s">
        <v>2352</v>
      </c>
      <c r="G306" s="299" t="s">
        <v>353</v>
      </c>
      <c r="H306" s="300">
        <v>1</v>
      </c>
      <c r="I306" s="146"/>
      <c r="J306" s="147"/>
      <c r="K306" s="146"/>
      <c r="L306" s="128" t="s">
        <v>1</v>
      </c>
      <c r="M306" s="130"/>
    </row>
    <row r="307" spans="2:13" s="1" customFormat="1" ht="27.75" customHeight="1" x14ac:dyDescent="0.2">
      <c r="B307" s="108"/>
      <c r="C307" s="296" t="s">
        <v>719</v>
      </c>
      <c r="D307" s="296" t="s">
        <v>221</v>
      </c>
      <c r="E307" s="297" t="s">
        <v>970</v>
      </c>
      <c r="F307" s="298" t="s">
        <v>2353</v>
      </c>
      <c r="G307" s="299" t="s">
        <v>353</v>
      </c>
      <c r="H307" s="300">
        <v>4</v>
      </c>
      <c r="I307" s="146"/>
      <c r="J307" s="147"/>
      <c r="K307" s="146"/>
      <c r="L307" s="128" t="s">
        <v>1</v>
      </c>
      <c r="M307" s="130"/>
    </row>
    <row r="308" spans="2:13" s="1" customFormat="1" ht="27.75" customHeight="1" x14ac:dyDescent="0.2">
      <c r="B308" s="108"/>
      <c r="C308" s="296" t="s">
        <v>971</v>
      </c>
      <c r="D308" s="296" t="s">
        <v>221</v>
      </c>
      <c r="E308" s="297" t="s">
        <v>972</v>
      </c>
      <c r="F308" s="298" t="s">
        <v>2354</v>
      </c>
      <c r="G308" s="299" t="s">
        <v>353</v>
      </c>
      <c r="H308" s="300">
        <v>1</v>
      </c>
      <c r="I308" s="146"/>
      <c r="J308" s="147"/>
      <c r="K308" s="146"/>
      <c r="L308" s="128" t="s">
        <v>1</v>
      </c>
      <c r="M308" s="130"/>
    </row>
    <row r="309" spans="2:13" s="1" customFormat="1" ht="24" customHeight="1" x14ac:dyDescent="0.2">
      <c r="B309" s="108"/>
      <c r="C309" s="296" t="s">
        <v>973</v>
      </c>
      <c r="D309" s="296" t="s">
        <v>221</v>
      </c>
      <c r="E309" s="297" t="s">
        <v>974</v>
      </c>
      <c r="F309" s="298" t="s">
        <v>2355</v>
      </c>
      <c r="G309" s="299" t="s">
        <v>353</v>
      </c>
      <c r="H309" s="300">
        <v>1</v>
      </c>
      <c r="I309" s="146"/>
      <c r="J309" s="147"/>
      <c r="K309" s="146"/>
      <c r="L309" s="128" t="s">
        <v>1</v>
      </c>
      <c r="M309" s="130"/>
    </row>
    <row r="310" spans="2:13" s="1" customFormat="1" ht="46.5" customHeight="1" x14ac:dyDescent="0.2">
      <c r="B310" s="108"/>
      <c r="C310" s="134" t="s">
        <v>975</v>
      </c>
      <c r="D310" s="134" t="s">
        <v>153</v>
      </c>
      <c r="E310" s="135" t="s">
        <v>976</v>
      </c>
      <c r="F310" s="178" t="s">
        <v>2428</v>
      </c>
      <c r="G310" s="179" t="s">
        <v>797</v>
      </c>
      <c r="H310" s="182">
        <v>4</v>
      </c>
      <c r="I310" s="193"/>
      <c r="J310" s="193"/>
      <c r="K310" s="139"/>
      <c r="L310" s="111" t="s">
        <v>1</v>
      </c>
      <c r="M310" s="30"/>
    </row>
    <row r="311" spans="2:13" s="1" customFormat="1" ht="23.25" customHeight="1" x14ac:dyDescent="0.2">
      <c r="B311" s="108"/>
      <c r="C311" s="296" t="s">
        <v>977</v>
      </c>
      <c r="D311" s="296" t="s">
        <v>221</v>
      </c>
      <c r="E311" s="297" t="s">
        <v>978</v>
      </c>
      <c r="F311" s="298" t="s">
        <v>2356</v>
      </c>
      <c r="G311" s="299" t="s">
        <v>353</v>
      </c>
      <c r="H311" s="300">
        <v>1</v>
      </c>
      <c r="I311" s="146"/>
      <c r="J311" s="147"/>
      <c r="K311" s="146"/>
      <c r="L311" s="128" t="s">
        <v>1</v>
      </c>
      <c r="M311" s="130"/>
    </row>
    <row r="312" spans="2:13" s="1" customFormat="1" ht="24" customHeight="1" x14ac:dyDescent="0.2">
      <c r="B312" s="108"/>
      <c r="C312" s="296" t="s">
        <v>979</v>
      </c>
      <c r="D312" s="296" t="s">
        <v>221</v>
      </c>
      <c r="E312" s="297" t="s">
        <v>980</v>
      </c>
      <c r="F312" s="298" t="s">
        <v>2357</v>
      </c>
      <c r="G312" s="299" t="s">
        <v>353</v>
      </c>
      <c r="H312" s="300">
        <v>1</v>
      </c>
      <c r="I312" s="146"/>
      <c r="J312" s="147"/>
      <c r="K312" s="146"/>
      <c r="L312" s="128" t="s">
        <v>1</v>
      </c>
      <c r="M312" s="130"/>
    </row>
    <row r="313" spans="2:13" s="1" customFormat="1" ht="24.75" customHeight="1" x14ac:dyDescent="0.2">
      <c r="B313" s="108"/>
      <c r="C313" s="296" t="s">
        <v>981</v>
      </c>
      <c r="D313" s="296" t="s">
        <v>221</v>
      </c>
      <c r="E313" s="297" t="s">
        <v>982</v>
      </c>
      <c r="F313" s="298" t="s">
        <v>2358</v>
      </c>
      <c r="G313" s="299" t="s">
        <v>353</v>
      </c>
      <c r="H313" s="300">
        <v>2</v>
      </c>
      <c r="I313" s="146"/>
      <c r="J313" s="147"/>
      <c r="K313" s="146"/>
      <c r="L313" s="128" t="s">
        <v>1</v>
      </c>
      <c r="M313" s="130"/>
    </row>
    <row r="314" spans="2:13" s="1" customFormat="1" ht="33" customHeight="1" x14ac:dyDescent="0.2">
      <c r="B314" s="108"/>
      <c r="C314" s="134" t="s">
        <v>983</v>
      </c>
      <c r="D314" s="134" t="s">
        <v>153</v>
      </c>
      <c r="E314" s="135" t="s">
        <v>984</v>
      </c>
      <c r="F314" s="178" t="s">
        <v>985</v>
      </c>
      <c r="G314" s="179" t="s">
        <v>172</v>
      </c>
      <c r="H314" s="182">
        <v>1.3</v>
      </c>
      <c r="I314" s="193"/>
      <c r="J314" s="193"/>
      <c r="K314" s="139"/>
      <c r="L314" s="111" t="s">
        <v>1</v>
      </c>
      <c r="M314" s="30"/>
    </row>
    <row r="315" spans="2:13" s="1" customFormat="1" ht="32.25" customHeight="1" x14ac:dyDescent="0.2">
      <c r="B315" s="108"/>
      <c r="C315" s="134" t="s">
        <v>986</v>
      </c>
      <c r="D315" s="134" t="s">
        <v>153</v>
      </c>
      <c r="E315" s="135" t="s">
        <v>1951</v>
      </c>
      <c r="F315" s="178" t="s">
        <v>1952</v>
      </c>
      <c r="G315" s="179" t="s">
        <v>793</v>
      </c>
      <c r="H315" s="182"/>
      <c r="I315" s="193">
        <v>0</v>
      </c>
      <c r="J315" s="182">
        <v>1.65</v>
      </c>
      <c r="K315" s="139"/>
      <c r="L315" s="111" t="s">
        <v>1</v>
      </c>
      <c r="M315" s="30"/>
    </row>
    <row r="316" spans="2:13" s="11" customFormat="1" ht="22.9" customHeight="1" x14ac:dyDescent="0.2">
      <c r="B316" s="101"/>
      <c r="D316" s="102" t="s">
        <v>57</v>
      </c>
      <c r="E316" s="106" t="s">
        <v>696</v>
      </c>
      <c r="F316" s="106" t="s">
        <v>697</v>
      </c>
      <c r="K316" s="141"/>
      <c r="M316" s="101"/>
    </row>
    <row r="317" spans="2:13" s="1" customFormat="1" ht="33.75" customHeight="1" x14ac:dyDescent="0.2">
      <c r="B317" s="108"/>
      <c r="C317" s="109" t="s">
        <v>988</v>
      </c>
      <c r="D317" s="109" t="s">
        <v>153</v>
      </c>
      <c r="E317" s="110" t="s">
        <v>989</v>
      </c>
      <c r="F317" s="178" t="s">
        <v>1808</v>
      </c>
      <c r="G317" s="112" t="s">
        <v>238</v>
      </c>
      <c r="H317" s="193">
        <v>442</v>
      </c>
      <c r="I317" s="193"/>
      <c r="J317" s="193"/>
      <c r="K317" s="139"/>
      <c r="L317" s="111" t="s">
        <v>1</v>
      </c>
      <c r="M317" s="30"/>
    </row>
    <row r="318" spans="2:13" s="1" customFormat="1" ht="33.75" customHeight="1" x14ac:dyDescent="0.2">
      <c r="B318" s="108"/>
      <c r="C318" s="109" t="s">
        <v>990</v>
      </c>
      <c r="D318" s="109" t="s">
        <v>153</v>
      </c>
      <c r="E318" s="110" t="s">
        <v>991</v>
      </c>
      <c r="F318" s="178" t="s">
        <v>1809</v>
      </c>
      <c r="G318" s="112" t="s">
        <v>238</v>
      </c>
      <c r="H318" s="193">
        <v>154</v>
      </c>
      <c r="I318" s="193"/>
      <c r="J318" s="193"/>
      <c r="K318" s="139"/>
      <c r="L318" s="111" t="s">
        <v>1</v>
      </c>
      <c r="M318" s="30"/>
    </row>
    <row r="319" spans="2:13" s="1" customFormat="1" ht="33.75" customHeight="1" x14ac:dyDescent="0.2">
      <c r="B319" s="108"/>
      <c r="C319" s="109" t="s">
        <v>992</v>
      </c>
      <c r="D319" s="109" t="s">
        <v>153</v>
      </c>
      <c r="E319" s="110" t="s">
        <v>993</v>
      </c>
      <c r="F319" s="178" t="s">
        <v>1810</v>
      </c>
      <c r="G319" s="112" t="s">
        <v>238</v>
      </c>
      <c r="H319" s="193">
        <v>24</v>
      </c>
      <c r="I319" s="193"/>
      <c r="J319" s="193"/>
      <c r="K319" s="139"/>
      <c r="L319" s="111" t="s">
        <v>1</v>
      </c>
      <c r="M319" s="30"/>
    </row>
    <row r="320" spans="2:13" s="11" customFormat="1" ht="25.9" customHeight="1" x14ac:dyDescent="0.2">
      <c r="B320" s="101"/>
      <c r="D320" s="102" t="s">
        <v>57</v>
      </c>
      <c r="E320" s="103" t="s">
        <v>708</v>
      </c>
      <c r="F320" s="103" t="s">
        <v>709</v>
      </c>
      <c r="K320" s="143"/>
      <c r="M320" s="101"/>
    </row>
    <row r="321" spans="2:13" s="1" customFormat="1" ht="55.5" customHeight="1" x14ac:dyDescent="0.2">
      <c r="B321" s="108"/>
      <c r="C321" s="109" t="s">
        <v>994</v>
      </c>
      <c r="D321" s="109" t="s">
        <v>153</v>
      </c>
      <c r="E321" s="110" t="s">
        <v>711</v>
      </c>
      <c r="F321" s="178" t="s">
        <v>2116</v>
      </c>
      <c r="G321" s="179" t="s">
        <v>712</v>
      </c>
      <c r="H321" s="182">
        <v>8</v>
      </c>
      <c r="I321" s="139"/>
      <c r="J321" s="139"/>
      <c r="K321" s="139"/>
      <c r="L321" s="111" t="s">
        <v>1</v>
      </c>
      <c r="M321" s="30"/>
    </row>
    <row r="322" spans="2:13" s="1" customFormat="1" ht="35.25" customHeight="1" x14ac:dyDescent="0.2">
      <c r="B322" s="108"/>
      <c r="C322" s="109" t="s">
        <v>995</v>
      </c>
      <c r="D322" s="109" t="s">
        <v>153</v>
      </c>
      <c r="E322" s="110" t="s">
        <v>996</v>
      </c>
      <c r="F322" s="178" t="s">
        <v>1876</v>
      </c>
      <c r="G322" s="179" t="s">
        <v>797</v>
      </c>
      <c r="H322" s="182">
        <v>1</v>
      </c>
      <c r="I322" s="139"/>
      <c r="J322" s="139"/>
      <c r="K322" s="139"/>
      <c r="L322" s="111" t="s">
        <v>1</v>
      </c>
      <c r="M322" s="30"/>
    </row>
    <row r="323" spans="2:13" s="1" customFormat="1" ht="18" customHeight="1" x14ac:dyDescent="0.2">
      <c r="B323" s="108"/>
      <c r="C323" s="109" t="s">
        <v>997</v>
      </c>
      <c r="D323" s="109" t="s">
        <v>153</v>
      </c>
      <c r="E323" s="110" t="s">
        <v>998</v>
      </c>
      <c r="F323" s="178" t="s">
        <v>999</v>
      </c>
      <c r="G323" s="179" t="s">
        <v>797</v>
      </c>
      <c r="H323" s="182">
        <v>1</v>
      </c>
      <c r="I323" s="139"/>
      <c r="J323" s="139"/>
      <c r="K323" s="139"/>
      <c r="L323" s="111" t="s">
        <v>1</v>
      </c>
      <c r="M323" s="30"/>
    </row>
    <row r="324" spans="2:13" s="1" customFormat="1" ht="30.75" customHeight="1" x14ac:dyDescent="0.2">
      <c r="B324" s="108"/>
      <c r="C324" s="109" t="s">
        <v>1000</v>
      </c>
      <c r="D324" s="109" t="s">
        <v>153</v>
      </c>
      <c r="E324" s="110" t="s">
        <v>1001</v>
      </c>
      <c r="F324" s="178" t="s">
        <v>1002</v>
      </c>
      <c r="G324" s="179" t="s">
        <v>797</v>
      </c>
      <c r="H324" s="182">
        <v>1</v>
      </c>
      <c r="I324" s="139"/>
      <c r="J324" s="139"/>
      <c r="K324" s="139"/>
      <c r="L324" s="111" t="s">
        <v>1</v>
      </c>
      <c r="M324" s="30"/>
    </row>
    <row r="325" spans="2:13" s="1" customFormat="1" ht="19.5" customHeight="1" x14ac:dyDescent="0.2">
      <c r="B325" s="108"/>
      <c r="C325" s="109" t="s">
        <v>1003</v>
      </c>
      <c r="D325" s="109" t="s">
        <v>153</v>
      </c>
      <c r="E325" s="110" t="s">
        <v>1004</v>
      </c>
      <c r="F325" s="178" t="s">
        <v>1005</v>
      </c>
      <c r="G325" s="179" t="s">
        <v>712</v>
      </c>
      <c r="H325" s="182">
        <v>72</v>
      </c>
      <c r="I325" s="139"/>
      <c r="J325" s="139"/>
      <c r="K325" s="139"/>
      <c r="L325" s="111" t="s">
        <v>1</v>
      </c>
      <c r="M325" s="30"/>
    </row>
    <row r="326" spans="2:13" s="1" customFormat="1" ht="60.75" customHeight="1" x14ac:dyDescent="0.2">
      <c r="B326" s="108"/>
      <c r="C326" s="109" t="s">
        <v>1006</v>
      </c>
      <c r="D326" s="109" t="s">
        <v>153</v>
      </c>
      <c r="E326" s="110" t="s">
        <v>716</v>
      </c>
      <c r="F326" s="178" t="s">
        <v>2056</v>
      </c>
      <c r="G326" s="179" t="s">
        <v>712</v>
      </c>
      <c r="H326" s="182">
        <v>8</v>
      </c>
      <c r="I326" s="139"/>
      <c r="J326" s="139"/>
      <c r="K326" s="139"/>
      <c r="L326" s="111" t="s">
        <v>1</v>
      </c>
      <c r="M326" s="30"/>
    </row>
    <row r="327" spans="2:13" s="1" customFormat="1" ht="6.95" customHeight="1" x14ac:dyDescent="0.2">
      <c r="B327" s="42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30"/>
    </row>
  </sheetData>
  <autoFilter ref="C137:L326"/>
  <mergeCells count="14">
    <mergeCell ref="E7:H7"/>
    <mergeCell ref="E11:H11"/>
    <mergeCell ref="E9:H9"/>
    <mergeCell ref="E13:H13"/>
    <mergeCell ref="E22:H22"/>
    <mergeCell ref="E124:H124"/>
    <mergeCell ref="E128:H128"/>
    <mergeCell ref="E126:H126"/>
    <mergeCell ref="E130:H130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showGridLines="0" topLeftCell="A133" workbookViewId="0">
      <selection activeCell="F137" sqref="F137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</cols>
  <sheetData>
    <row r="1" spans="1:13" x14ac:dyDescent="0.2">
      <c r="A1" s="69"/>
    </row>
    <row r="2" spans="1:13" ht="36.950000000000003" customHeight="1" x14ac:dyDescent="0.2">
      <c r="M2" s="343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111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1007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>
        <f>0</f>
        <v>0</v>
      </c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>
        <f>0</f>
        <v>0</v>
      </c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>
        <f>0</f>
        <v>0</v>
      </c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111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01.01-04 - časť. 04)	Odberné plynové zariadenie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132</v>
      </c>
      <c r="E101" s="87"/>
      <c r="F101" s="87"/>
      <c r="G101" s="87"/>
      <c r="H101" s="87"/>
      <c r="I101" s="88"/>
      <c r="J101" s="88"/>
      <c r="K101" s="88"/>
      <c r="M101" s="85"/>
    </row>
    <row r="102" spans="2:13" s="9" customFormat="1" ht="19.899999999999999" customHeight="1" x14ac:dyDescent="0.2">
      <c r="B102" s="89"/>
      <c r="D102" s="90" t="s">
        <v>1008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775</v>
      </c>
      <c r="E103" s="91"/>
      <c r="F103" s="91"/>
      <c r="G103" s="91"/>
      <c r="H103" s="91"/>
      <c r="I103" s="92"/>
      <c r="J103" s="92"/>
      <c r="K103" s="92"/>
      <c r="M103" s="89"/>
    </row>
    <row r="104" spans="2:13" s="9" customFormat="1" ht="19.899999999999999" customHeight="1" x14ac:dyDescent="0.2">
      <c r="B104" s="89"/>
      <c r="D104" s="90" t="s">
        <v>138</v>
      </c>
      <c r="E104" s="91"/>
      <c r="F104" s="91"/>
      <c r="G104" s="91"/>
      <c r="H104" s="91"/>
      <c r="I104" s="92"/>
      <c r="J104" s="92"/>
      <c r="K104" s="92"/>
      <c r="M104" s="89"/>
    </row>
    <row r="105" spans="2:13" s="8" customFormat="1" ht="24.95" customHeight="1" x14ac:dyDescent="0.2">
      <c r="B105" s="85"/>
      <c r="D105" s="86" t="s">
        <v>140</v>
      </c>
      <c r="E105" s="87"/>
      <c r="F105" s="87"/>
      <c r="G105" s="87"/>
      <c r="H105" s="87"/>
      <c r="I105" s="88"/>
      <c r="J105" s="88"/>
      <c r="K105" s="88"/>
      <c r="M105" s="85"/>
    </row>
    <row r="106" spans="2:13" s="1" customFormat="1" ht="21.75" customHeight="1" x14ac:dyDescent="0.2">
      <c r="B106" s="30"/>
      <c r="M106" s="30"/>
    </row>
    <row r="107" spans="2:13" s="1" customFormat="1" ht="6.95" customHeight="1" x14ac:dyDescent="0.2">
      <c r="B107" s="30"/>
      <c r="M107" s="30"/>
    </row>
    <row r="108" spans="2:13" s="1" customFormat="1" ht="29.25" customHeight="1" x14ac:dyDescent="0.2">
      <c r="B108" s="30"/>
      <c r="C108" s="84" t="s">
        <v>141</v>
      </c>
      <c r="K108" s="93"/>
      <c r="M108" s="30"/>
    </row>
    <row r="109" spans="2:13" s="1" customFormat="1" ht="18" customHeight="1" x14ac:dyDescent="0.2">
      <c r="B109" s="30"/>
      <c r="M109" s="30"/>
    </row>
    <row r="110" spans="2:13" s="1" customFormat="1" ht="29.25" customHeight="1" x14ac:dyDescent="0.2">
      <c r="B110" s="30"/>
      <c r="C110" s="66" t="s">
        <v>106</v>
      </c>
      <c r="D110" s="67"/>
      <c r="E110" s="67"/>
      <c r="F110" s="67"/>
      <c r="G110" s="67"/>
      <c r="H110" s="67"/>
      <c r="I110" s="67"/>
      <c r="J110" s="67"/>
      <c r="K110" s="68"/>
      <c r="L110" s="67"/>
      <c r="M110" s="30"/>
    </row>
    <row r="111" spans="2:13" s="1" customFormat="1" ht="6.95" customHeight="1" x14ac:dyDescent="0.2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0"/>
    </row>
    <row r="115" spans="2:13" s="1" customFormat="1" ht="6.95" customHeight="1" x14ac:dyDescent="0.2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30"/>
    </row>
    <row r="116" spans="2:13" s="1" customFormat="1" ht="24.95" customHeight="1" x14ac:dyDescent="0.2">
      <c r="B116" s="30"/>
      <c r="C116" s="20" t="s">
        <v>142</v>
      </c>
      <c r="M116" s="30"/>
    </row>
    <row r="117" spans="2:13" s="1" customFormat="1" ht="6.95" customHeight="1" x14ac:dyDescent="0.2">
      <c r="B117" s="30"/>
      <c r="M117" s="30"/>
    </row>
    <row r="118" spans="2:13" s="1" customFormat="1" ht="12" customHeight="1" x14ac:dyDescent="0.2">
      <c r="B118" s="30"/>
      <c r="C118" s="24" t="s">
        <v>7</v>
      </c>
      <c r="M118" s="30"/>
    </row>
    <row r="119" spans="2:13" s="1" customFormat="1" ht="16.5" customHeight="1" x14ac:dyDescent="0.2">
      <c r="B119" s="30"/>
      <c r="E119" s="382" t="str">
        <f>E7</f>
        <v>Rožňava ORPZ, rekonštrukcia a modernizácia objektu</v>
      </c>
      <c r="F119" s="383"/>
      <c r="G119" s="383"/>
      <c r="H119" s="383"/>
      <c r="M119" s="30"/>
    </row>
    <row r="120" spans="2:13" ht="12" customHeight="1" x14ac:dyDescent="0.2">
      <c r="B120" s="19"/>
      <c r="C120" s="24" t="s">
        <v>108</v>
      </c>
      <c r="M120" s="19"/>
    </row>
    <row r="121" spans="2:13" ht="16.5" customHeight="1" x14ac:dyDescent="0.2">
      <c r="B121" s="19"/>
      <c r="E121" s="382" t="s">
        <v>109</v>
      </c>
      <c r="F121" s="353"/>
      <c r="G121" s="353"/>
      <c r="H121" s="353"/>
      <c r="M121" s="19"/>
    </row>
    <row r="122" spans="2:13" ht="12" customHeight="1" x14ac:dyDescent="0.2">
      <c r="B122" s="19"/>
      <c r="C122" s="24" t="s">
        <v>110</v>
      </c>
      <c r="M122" s="19"/>
    </row>
    <row r="123" spans="2:13" s="1" customFormat="1" ht="16.5" customHeight="1" x14ac:dyDescent="0.2">
      <c r="B123" s="30"/>
      <c r="E123" s="384" t="s">
        <v>111</v>
      </c>
      <c r="F123" s="385"/>
      <c r="G123" s="385"/>
      <c r="H123" s="385"/>
      <c r="M123" s="30"/>
    </row>
    <row r="124" spans="2:13" s="1" customFormat="1" ht="12" customHeight="1" x14ac:dyDescent="0.2">
      <c r="B124" s="30"/>
      <c r="C124" s="24" t="s">
        <v>112</v>
      </c>
      <c r="M124" s="30"/>
    </row>
    <row r="125" spans="2:13" s="1" customFormat="1" ht="16.5" customHeight="1" x14ac:dyDescent="0.2">
      <c r="B125" s="30"/>
      <c r="E125" s="349" t="str">
        <f>E13</f>
        <v>01.01-04 - časť. 04)	Odberné plynové zariadenie</v>
      </c>
      <c r="F125" s="385"/>
      <c r="G125" s="385"/>
      <c r="H125" s="385"/>
      <c r="M125" s="30"/>
    </row>
    <row r="126" spans="2:13" s="1" customFormat="1" ht="6.95" customHeight="1" x14ac:dyDescent="0.2">
      <c r="B126" s="30"/>
      <c r="M126" s="30"/>
    </row>
    <row r="127" spans="2:13" s="1" customFormat="1" ht="12" customHeight="1" x14ac:dyDescent="0.2">
      <c r="B127" s="30"/>
      <c r="C127" s="24" t="s">
        <v>11</v>
      </c>
      <c r="F127" s="22" t="str">
        <f>F16</f>
        <v>Rožňava ORPZ</v>
      </c>
      <c r="I127" s="24" t="s">
        <v>13</v>
      </c>
      <c r="J127" s="50">
        <f>IF(J16="","",J16)</f>
        <v>44104</v>
      </c>
      <c r="M127" s="30"/>
    </row>
    <row r="128" spans="2:13" s="1" customFormat="1" ht="6.95" customHeight="1" x14ac:dyDescent="0.2">
      <c r="B128" s="30"/>
      <c r="M128" s="30"/>
    </row>
    <row r="129" spans="2:13" s="1" customFormat="1" ht="15.2" customHeight="1" x14ac:dyDescent="0.2">
      <c r="B129" s="30"/>
      <c r="C129" s="24" t="s">
        <v>14</v>
      </c>
      <c r="F129" s="22" t="str">
        <f>E19</f>
        <v>Ministerstvo vnútra Slovenskej republiky</v>
      </c>
      <c r="I129" s="24" t="s">
        <v>21</v>
      </c>
      <c r="J129" s="25" t="str">
        <f>E25</f>
        <v>Aproving s.r.o.</v>
      </c>
      <c r="M129" s="30"/>
    </row>
    <row r="130" spans="2:13" s="1" customFormat="1" ht="15.2" customHeight="1" x14ac:dyDescent="0.2">
      <c r="B130" s="30"/>
      <c r="C130" s="24" t="s">
        <v>19</v>
      </c>
      <c r="F130" s="22" t="str">
        <f>IF(E22="","",E22)</f>
        <v xml:space="preserve"> </v>
      </c>
      <c r="I130" s="24" t="s">
        <v>25</v>
      </c>
      <c r="J130" s="25" t="str">
        <f>E28</f>
        <v xml:space="preserve"> </v>
      </c>
      <c r="M130" s="30"/>
    </row>
    <row r="131" spans="2:13" s="1" customFormat="1" ht="10.35" customHeight="1" x14ac:dyDescent="0.2">
      <c r="B131" s="30"/>
      <c r="M131" s="30"/>
    </row>
    <row r="132" spans="2:13" s="10" customFormat="1" ht="29.25" customHeight="1" x14ac:dyDescent="0.2">
      <c r="B132" s="94"/>
      <c r="C132" s="95" t="s">
        <v>143</v>
      </c>
      <c r="D132" s="96" t="s">
        <v>55</v>
      </c>
      <c r="E132" s="96" t="s">
        <v>51</v>
      </c>
      <c r="F132" s="96" t="s">
        <v>52</v>
      </c>
      <c r="G132" s="96" t="s">
        <v>144</v>
      </c>
      <c r="H132" s="96" t="s">
        <v>145</v>
      </c>
      <c r="I132" s="96" t="s">
        <v>146</v>
      </c>
      <c r="J132" s="96" t="s">
        <v>147</v>
      </c>
      <c r="K132" s="97" t="s">
        <v>120</v>
      </c>
      <c r="L132" s="98"/>
      <c r="M132" s="94"/>
    </row>
    <row r="133" spans="2:13" s="1" customFormat="1" ht="22.9" customHeight="1" x14ac:dyDescent="0.25">
      <c r="B133" s="30"/>
      <c r="C133" s="55" t="s">
        <v>114</v>
      </c>
      <c r="K133" s="142"/>
      <c r="M133" s="30"/>
    </row>
    <row r="134" spans="2:13" s="11" customFormat="1" ht="25.9" customHeight="1" x14ac:dyDescent="0.2">
      <c r="B134" s="101"/>
      <c r="D134" s="102" t="s">
        <v>57</v>
      </c>
      <c r="E134" s="103" t="s">
        <v>477</v>
      </c>
      <c r="F134" s="103" t="s">
        <v>478</v>
      </c>
      <c r="K134" s="143"/>
      <c r="M134" s="101"/>
    </row>
    <row r="135" spans="2:13" s="11" customFormat="1" ht="22.9" customHeight="1" x14ac:dyDescent="0.2">
      <c r="B135" s="101"/>
      <c r="D135" s="102" t="s">
        <v>57</v>
      </c>
      <c r="E135" s="106" t="s">
        <v>1009</v>
      </c>
      <c r="F135" s="106" t="s">
        <v>1010</v>
      </c>
      <c r="K135" s="141"/>
      <c r="M135" s="101"/>
    </row>
    <row r="136" spans="2:13" s="1" customFormat="1" ht="57" customHeight="1" x14ac:dyDescent="0.2">
      <c r="B136" s="108"/>
      <c r="C136" s="134" t="s">
        <v>61</v>
      </c>
      <c r="D136" s="134" t="s">
        <v>153</v>
      </c>
      <c r="E136" s="135" t="s">
        <v>1011</v>
      </c>
      <c r="F136" s="178" t="s">
        <v>2117</v>
      </c>
      <c r="G136" s="179" t="s">
        <v>238</v>
      </c>
      <c r="H136" s="182">
        <v>6</v>
      </c>
      <c r="I136" s="193"/>
      <c r="J136" s="193"/>
      <c r="K136" s="139"/>
      <c r="L136" s="111"/>
      <c r="M136" s="30"/>
    </row>
    <row r="137" spans="2:13" s="1" customFormat="1" ht="51.75" customHeight="1" x14ac:dyDescent="0.2">
      <c r="B137" s="108"/>
      <c r="C137" s="134" t="s">
        <v>64</v>
      </c>
      <c r="D137" s="134" t="s">
        <v>153</v>
      </c>
      <c r="E137" s="135" t="s">
        <v>1012</v>
      </c>
      <c r="F137" s="178" t="s">
        <v>2118</v>
      </c>
      <c r="G137" s="179" t="s">
        <v>238</v>
      </c>
      <c r="H137" s="182">
        <v>6</v>
      </c>
      <c r="I137" s="193"/>
      <c r="J137" s="193"/>
      <c r="K137" s="139"/>
      <c r="L137" s="111" t="s">
        <v>1</v>
      </c>
      <c r="M137" s="30"/>
    </row>
    <row r="138" spans="2:13" s="1" customFormat="1" ht="33" customHeight="1" x14ac:dyDescent="0.2">
      <c r="B138" s="108"/>
      <c r="C138" s="134" t="s">
        <v>68</v>
      </c>
      <c r="D138" s="134" t="s">
        <v>153</v>
      </c>
      <c r="E138" s="135" t="s">
        <v>1013</v>
      </c>
      <c r="F138" s="178" t="s">
        <v>1014</v>
      </c>
      <c r="G138" s="179" t="s">
        <v>238</v>
      </c>
      <c r="H138" s="182">
        <v>18</v>
      </c>
      <c r="I138" s="193"/>
      <c r="J138" s="193"/>
      <c r="K138" s="139"/>
      <c r="L138" s="111" t="s">
        <v>1</v>
      </c>
      <c r="M138" s="30"/>
    </row>
    <row r="139" spans="2:13" s="1" customFormat="1" ht="30.75" customHeight="1" x14ac:dyDescent="0.2">
      <c r="B139" s="108"/>
      <c r="C139" s="134" t="s">
        <v>158</v>
      </c>
      <c r="D139" s="134" t="s">
        <v>153</v>
      </c>
      <c r="E139" s="135" t="s">
        <v>1015</v>
      </c>
      <c r="F139" s="178" t="s">
        <v>2503</v>
      </c>
      <c r="G139" s="179" t="s">
        <v>797</v>
      </c>
      <c r="H139" s="182">
        <v>2</v>
      </c>
      <c r="I139" s="193"/>
      <c r="J139" s="193"/>
      <c r="K139" s="139"/>
      <c r="L139" s="111" t="s">
        <v>1</v>
      </c>
      <c r="M139" s="30"/>
    </row>
    <row r="140" spans="2:13" s="1" customFormat="1" ht="36" customHeight="1" x14ac:dyDescent="0.2">
      <c r="B140" s="108"/>
      <c r="C140" s="296" t="s">
        <v>169</v>
      </c>
      <c r="D140" s="296" t="s">
        <v>221</v>
      </c>
      <c r="E140" s="297" t="s">
        <v>1016</v>
      </c>
      <c r="F140" s="298" t="s">
        <v>2359</v>
      </c>
      <c r="G140" s="299" t="s">
        <v>353</v>
      </c>
      <c r="H140" s="300">
        <v>2</v>
      </c>
      <c r="I140" s="146"/>
      <c r="J140" s="147"/>
      <c r="K140" s="146"/>
      <c r="L140" s="128" t="s">
        <v>1</v>
      </c>
      <c r="M140" s="130"/>
    </row>
    <row r="141" spans="2:13" s="1" customFormat="1" ht="30.75" customHeight="1" x14ac:dyDescent="0.2">
      <c r="B141" s="108"/>
      <c r="C141" s="134" t="s">
        <v>174</v>
      </c>
      <c r="D141" s="134" t="s">
        <v>153</v>
      </c>
      <c r="E141" s="135" t="s">
        <v>1017</v>
      </c>
      <c r="F141" s="178" t="s">
        <v>2502</v>
      </c>
      <c r="G141" s="179" t="s">
        <v>353</v>
      </c>
      <c r="H141" s="182">
        <v>4</v>
      </c>
      <c r="I141" s="193"/>
      <c r="J141" s="193"/>
      <c r="K141" s="139"/>
      <c r="L141" s="111" t="s">
        <v>1</v>
      </c>
      <c r="M141" s="30"/>
    </row>
    <row r="142" spans="2:13" s="1" customFormat="1" ht="33.75" customHeight="1" x14ac:dyDescent="0.2">
      <c r="B142" s="108"/>
      <c r="C142" s="296" t="s">
        <v>178</v>
      </c>
      <c r="D142" s="296" t="s">
        <v>221</v>
      </c>
      <c r="E142" s="297" t="s">
        <v>1018</v>
      </c>
      <c r="F142" s="298" t="s">
        <v>2360</v>
      </c>
      <c r="G142" s="299" t="s">
        <v>353</v>
      </c>
      <c r="H142" s="300">
        <v>4</v>
      </c>
      <c r="I142" s="146"/>
      <c r="J142" s="147"/>
      <c r="K142" s="146"/>
      <c r="L142" s="128" t="s">
        <v>1</v>
      </c>
      <c r="M142" s="130"/>
    </row>
    <row r="143" spans="2:13" s="1" customFormat="1" ht="31.5" customHeight="1" x14ac:dyDescent="0.2">
      <c r="B143" s="108"/>
      <c r="C143" s="134" t="s">
        <v>180</v>
      </c>
      <c r="D143" s="134" t="s">
        <v>153</v>
      </c>
      <c r="E143" s="135" t="s">
        <v>1019</v>
      </c>
      <c r="F143" s="178" t="s">
        <v>2501</v>
      </c>
      <c r="G143" s="179" t="s">
        <v>353</v>
      </c>
      <c r="H143" s="182">
        <v>2</v>
      </c>
      <c r="I143" s="193"/>
      <c r="J143" s="193"/>
      <c r="K143" s="139"/>
      <c r="L143" s="111" t="s">
        <v>1</v>
      </c>
      <c r="M143" s="30"/>
    </row>
    <row r="144" spans="2:13" s="1" customFormat="1" ht="29.25" customHeight="1" x14ac:dyDescent="0.2">
      <c r="B144" s="108"/>
      <c r="C144" s="296" t="s">
        <v>182</v>
      </c>
      <c r="D144" s="296" t="s">
        <v>221</v>
      </c>
      <c r="E144" s="297" t="s">
        <v>1020</v>
      </c>
      <c r="F144" s="298" t="s">
        <v>2361</v>
      </c>
      <c r="G144" s="299" t="s">
        <v>353</v>
      </c>
      <c r="H144" s="300">
        <v>2</v>
      </c>
      <c r="I144" s="146"/>
      <c r="J144" s="147"/>
      <c r="K144" s="146"/>
      <c r="L144" s="128" t="s">
        <v>1</v>
      </c>
      <c r="M144" s="130"/>
    </row>
    <row r="145" spans="2:13" s="1" customFormat="1" ht="37.5" customHeight="1" x14ac:dyDescent="0.2">
      <c r="B145" s="108"/>
      <c r="C145" s="134" t="s">
        <v>186</v>
      </c>
      <c r="D145" s="134" t="s">
        <v>153</v>
      </c>
      <c r="E145" s="135" t="s">
        <v>1021</v>
      </c>
      <c r="F145" s="178" t="s">
        <v>2500</v>
      </c>
      <c r="G145" s="179" t="s">
        <v>353</v>
      </c>
      <c r="H145" s="182">
        <v>2</v>
      </c>
      <c r="I145" s="193"/>
      <c r="J145" s="193"/>
      <c r="K145" s="139"/>
      <c r="L145" s="111" t="s">
        <v>1</v>
      </c>
      <c r="M145" s="30"/>
    </row>
    <row r="146" spans="2:13" s="1" customFormat="1" ht="21" customHeight="1" x14ac:dyDescent="0.2">
      <c r="B146" s="108"/>
      <c r="C146" s="279" t="s">
        <v>192</v>
      </c>
      <c r="D146" s="279" t="s">
        <v>221</v>
      </c>
      <c r="E146" s="280" t="s">
        <v>1022</v>
      </c>
      <c r="F146" s="281" t="s">
        <v>1023</v>
      </c>
      <c r="G146" s="282" t="s">
        <v>353</v>
      </c>
      <c r="H146" s="283">
        <v>2</v>
      </c>
      <c r="I146" s="146"/>
      <c r="J146" s="147"/>
      <c r="K146" s="146"/>
      <c r="L146" s="128" t="s">
        <v>1</v>
      </c>
      <c r="M146" s="130"/>
    </row>
    <row r="147" spans="2:13" s="1" customFormat="1" ht="21" customHeight="1" x14ac:dyDescent="0.2">
      <c r="B147" s="108"/>
      <c r="C147" s="279" t="s">
        <v>194</v>
      </c>
      <c r="D147" s="279" t="s">
        <v>221</v>
      </c>
      <c r="E147" s="280" t="s">
        <v>1024</v>
      </c>
      <c r="F147" s="281" t="s">
        <v>1025</v>
      </c>
      <c r="G147" s="282" t="s">
        <v>353</v>
      </c>
      <c r="H147" s="283">
        <v>2</v>
      </c>
      <c r="I147" s="146"/>
      <c r="J147" s="147"/>
      <c r="K147" s="146"/>
      <c r="L147" s="128" t="s">
        <v>1</v>
      </c>
      <c r="M147" s="130"/>
    </row>
    <row r="148" spans="2:13" s="1" customFormat="1" ht="26.25" customHeight="1" x14ac:dyDescent="0.2">
      <c r="B148" s="108"/>
      <c r="C148" s="109" t="s">
        <v>196</v>
      </c>
      <c r="D148" s="109" t="s">
        <v>153</v>
      </c>
      <c r="E148" s="110" t="s">
        <v>1026</v>
      </c>
      <c r="F148" s="111" t="s">
        <v>1027</v>
      </c>
      <c r="G148" s="112" t="s">
        <v>793</v>
      </c>
      <c r="H148" s="193"/>
      <c r="I148" s="193">
        <v>0</v>
      </c>
      <c r="J148" s="193">
        <v>0.9</v>
      </c>
      <c r="K148" s="139"/>
      <c r="L148" s="111" t="s">
        <v>1</v>
      </c>
      <c r="M148" s="30"/>
    </row>
    <row r="149" spans="2:13" s="11" customFormat="1" ht="22.9" customHeight="1" x14ac:dyDescent="0.2">
      <c r="B149" s="101"/>
      <c r="D149" s="102" t="s">
        <v>57</v>
      </c>
      <c r="E149" s="106" t="s">
        <v>798</v>
      </c>
      <c r="F149" s="106" t="s">
        <v>799</v>
      </c>
      <c r="K149" s="141"/>
      <c r="M149" s="101"/>
    </row>
    <row r="150" spans="2:13" s="1" customFormat="1" ht="33.75" customHeight="1" x14ac:dyDescent="0.2">
      <c r="B150" s="108"/>
      <c r="C150" s="109" t="s">
        <v>199</v>
      </c>
      <c r="D150" s="109" t="s">
        <v>153</v>
      </c>
      <c r="E150" s="110" t="s">
        <v>1028</v>
      </c>
      <c r="F150" s="178" t="s">
        <v>2499</v>
      </c>
      <c r="G150" s="112" t="s">
        <v>1029</v>
      </c>
      <c r="H150" s="193">
        <v>2</v>
      </c>
      <c r="I150" s="193"/>
      <c r="J150" s="193"/>
      <c r="K150" s="139"/>
      <c r="L150" s="111" t="s">
        <v>1</v>
      </c>
      <c r="M150" s="30"/>
    </row>
    <row r="151" spans="2:13" s="1" customFormat="1" ht="16.5" customHeight="1" x14ac:dyDescent="0.2">
      <c r="B151" s="108"/>
      <c r="C151" s="279" t="s">
        <v>201</v>
      </c>
      <c r="D151" s="279" t="s">
        <v>221</v>
      </c>
      <c r="E151" s="280" t="s">
        <v>1030</v>
      </c>
      <c r="F151" s="281" t="s">
        <v>1031</v>
      </c>
      <c r="G151" s="282" t="s">
        <v>353</v>
      </c>
      <c r="H151" s="283">
        <v>2</v>
      </c>
      <c r="I151" s="283"/>
      <c r="J151" s="290"/>
      <c r="K151" s="283"/>
      <c r="L151" s="128" t="s">
        <v>1</v>
      </c>
      <c r="M151" s="130"/>
    </row>
    <row r="152" spans="2:13" s="1" customFormat="1" ht="16.5" customHeight="1" x14ac:dyDescent="0.2">
      <c r="B152" s="108"/>
      <c r="C152" s="279" t="s">
        <v>203</v>
      </c>
      <c r="D152" s="279" t="s">
        <v>221</v>
      </c>
      <c r="E152" s="280" t="s">
        <v>1032</v>
      </c>
      <c r="F152" s="281" t="s">
        <v>1033</v>
      </c>
      <c r="G152" s="282" t="s">
        <v>353</v>
      </c>
      <c r="H152" s="283">
        <v>2</v>
      </c>
      <c r="I152" s="283"/>
      <c r="J152" s="290"/>
      <c r="K152" s="283"/>
      <c r="L152" s="128" t="s">
        <v>1</v>
      </c>
      <c r="M152" s="130"/>
    </row>
    <row r="153" spans="2:13" s="1" customFormat="1" ht="16.5" customHeight="1" x14ac:dyDescent="0.2">
      <c r="B153" s="108"/>
      <c r="C153" s="279" t="s">
        <v>206</v>
      </c>
      <c r="D153" s="279" t="s">
        <v>221</v>
      </c>
      <c r="E153" s="280" t="s">
        <v>1034</v>
      </c>
      <c r="F153" s="281" t="s">
        <v>1035</v>
      </c>
      <c r="G153" s="282" t="s">
        <v>353</v>
      </c>
      <c r="H153" s="283">
        <v>2</v>
      </c>
      <c r="I153" s="283"/>
      <c r="J153" s="290"/>
      <c r="K153" s="283"/>
      <c r="L153" s="128" t="s">
        <v>1</v>
      </c>
      <c r="M153" s="130"/>
    </row>
    <row r="154" spans="2:13" s="1" customFormat="1" ht="16.5" customHeight="1" x14ac:dyDescent="0.2">
      <c r="B154" s="108"/>
      <c r="C154" s="279" t="s">
        <v>208</v>
      </c>
      <c r="D154" s="279" t="s">
        <v>221</v>
      </c>
      <c r="E154" s="280" t="s">
        <v>1036</v>
      </c>
      <c r="F154" s="281" t="s">
        <v>1037</v>
      </c>
      <c r="G154" s="282" t="s">
        <v>353</v>
      </c>
      <c r="H154" s="283">
        <v>16</v>
      </c>
      <c r="I154" s="283"/>
      <c r="J154" s="290"/>
      <c r="K154" s="283"/>
      <c r="L154" s="128" t="s">
        <v>1</v>
      </c>
      <c r="M154" s="130"/>
    </row>
    <row r="155" spans="2:13" s="1" customFormat="1" ht="30" customHeight="1" x14ac:dyDescent="0.2">
      <c r="B155" s="108"/>
      <c r="C155" s="109" t="s">
        <v>211</v>
      </c>
      <c r="D155" s="109" t="s">
        <v>153</v>
      </c>
      <c r="E155" s="110" t="s">
        <v>821</v>
      </c>
      <c r="F155" s="111" t="s">
        <v>822</v>
      </c>
      <c r="G155" s="112" t="s">
        <v>793</v>
      </c>
      <c r="H155" s="193"/>
      <c r="I155" s="193">
        <v>0</v>
      </c>
      <c r="J155" s="193">
        <v>3.3</v>
      </c>
      <c r="K155" s="193"/>
      <c r="L155" s="111" t="s">
        <v>1</v>
      </c>
      <c r="M155" s="30"/>
    </row>
    <row r="156" spans="2:13" s="11" customFormat="1" ht="22.9" customHeight="1" x14ac:dyDescent="0.2">
      <c r="B156" s="101"/>
      <c r="D156" s="102" t="s">
        <v>57</v>
      </c>
      <c r="E156" s="106" t="s">
        <v>696</v>
      </c>
      <c r="F156" s="106" t="s">
        <v>697</v>
      </c>
      <c r="K156" s="141"/>
      <c r="M156" s="101"/>
    </row>
    <row r="157" spans="2:13" s="1" customFormat="1" ht="35.25" customHeight="1" x14ac:dyDescent="0.2">
      <c r="B157" s="108"/>
      <c r="C157" s="109" t="s">
        <v>3</v>
      </c>
      <c r="D157" s="109" t="s">
        <v>153</v>
      </c>
      <c r="E157" s="110" t="s">
        <v>989</v>
      </c>
      <c r="F157" s="111" t="s">
        <v>1811</v>
      </c>
      <c r="G157" s="112" t="s">
        <v>238</v>
      </c>
      <c r="H157" s="193">
        <v>12</v>
      </c>
      <c r="I157" s="139"/>
      <c r="J157" s="139"/>
      <c r="K157" s="139"/>
      <c r="L157" s="111" t="s">
        <v>1</v>
      </c>
      <c r="M157" s="30"/>
    </row>
    <row r="158" spans="2:13" s="11" customFormat="1" ht="25.9" customHeight="1" x14ac:dyDescent="0.2">
      <c r="B158" s="101"/>
      <c r="D158" s="102" t="s">
        <v>57</v>
      </c>
      <c r="E158" s="103" t="s">
        <v>708</v>
      </c>
      <c r="F158" s="103" t="s">
        <v>709</v>
      </c>
      <c r="H158" s="144"/>
      <c r="K158" s="143"/>
      <c r="M158" s="101"/>
    </row>
    <row r="159" spans="2:13" s="1" customFormat="1" ht="55.5" customHeight="1" x14ac:dyDescent="0.2">
      <c r="B159" s="108"/>
      <c r="C159" s="109" t="s">
        <v>215</v>
      </c>
      <c r="D159" s="109" t="s">
        <v>153</v>
      </c>
      <c r="E159" s="110" t="s">
        <v>711</v>
      </c>
      <c r="F159" s="178" t="s">
        <v>2119</v>
      </c>
      <c r="G159" s="112" t="s">
        <v>712</v>
      </c>
      <c r="H159" s="193">
        <v>8</v>
      </c>
      <c r="I159" s="139"/>
      <c r="J159" s="139"/>
      <c r="K159" s="139"/>
      <c r="L159" s="111" t="s">
        <v>1</v>
      </c>
      <c r="M159" s="30"/>
    </row>
    <row r="160" spans="2:13" s="1" customFormat="1" ht="21" customHeight="1" x14ac:dyDescent="0.2">
      <c r="B160" s="108"/>
      <c r="C160" s="109" t="s">
        <v>217</v>
      </c>
      <c r="D160" s="109" t="s">
        <v>153</v>
      </c>
      <c r="E160" s="110" t="s">
        <v>1038</v>
      </c>
      <c r="F160" s="178" t="s">
        <v>1039</v>
      </c>
      <c r="G160" s="112" t="s">
        <v>1040</v>
      </c>
      <c r="H160" s="193">
        <v>1</v>
      </c>
      <c r="I160" s="139"/>
      <c r="J160" s="139"/>
      <c r="K160" s="139"/>
      <c r="L160" s="111" t="s">
        <v>1</v>
      </c>
      <c r="M160" s="30"/>
    </row>
    <row r="161" spans="2:13" s="1" customFormat="1" ht="48.75" customHeight="1" x14ac:dyDescent="0.2">
      <c r="B161" s="108"/>
      <c r="C161" s="109" t="s">
        <v>220</v>
      </c>
      <c r="D161" s="109" t="s">
        <v>153</v>
      </c>
      <c r="E161" s="110" t="s">
        <v>716</v>
      </c>
      <c r="F161" s="178" t="s">
        <v>2011</v>
      </c>
      <c r="G161" s="112" t="s">
        <v>712</v>
      </c>
      <c r="H161" s="193">
        <v>8</v>
      </c>
      <c r="I161" s="139"/>
      <c r="J161" s="139"/>
      <c r="K161" s="139"/>
      <c r="L161" s="111" t="s">
        <v>1</v>
      </c>
      <c r="M161" s="30"/>
    </row>
    <row r="162" spans="2:13" s="1" customFormat="1" ht="6.95" customHeight="1" x14ac:dyDescent="0.2"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30"/>
    </row>
  </sheetData>
  <autoFilter ref="C132:L161"/>
  <mergeCells count="14">
    <mergeCell ref="E7:H7"/>
    <mergeCell ref="E11:H11"/>
    <mergeCell ref="E9:H9"/>
    <mergeCell ref="E13:H13"/>
    <mergeCell ref="E22:H22"/>
    <mergeCell ref="E119:H119"/>
    <mergeCell ref="E123:H123"/>
    <mergeCell ref="E121:H121"/>
    <mergeCell ref="E125:H125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8"/>
  <sheetViews>
    <sheetView showGridLines="0" topLeftCell="A442" zoomScaleNormal="100" workbookViewId="0">
      <selection activeCell="F386" sqref="F386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7.6640625" hidden="1" customWidth="1"/>
    <col min="13" max="13" width="9.33203125" customWidth="1"/>
    <col min="14" max="14" width="12.33203125" customWidth="1"/>
    <col min="15" max="15" width="15" customWidth="1"/>
    <col min="16" max="16" width="11" customWidth="1"/>
    <col min="17" max="17" width="15" customWidth="1"/>
    <col min="18" max="18" width="16.33203125" customWidth="1"/>
    <col min="29" max="29" width="11.6640625" customWidth="1"/>
    <col min="30" max="30" width="17" customWidth="1"/>
  </cols>
  <sheetData>
    <row r="1" spans="1:13" x14ac:dyDescent="0.2">
      <c r="A1" s="69"/>
    </row>
    <row r="2" spans="1:13" ht="36.950000000000003" customHeight="1" x14ac:dyDescent="0.2">
      <c r="M2" s="345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1041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1042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>
        <f>0</f>
        <v>0</v>
      </c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>
        <f>0</f>
        <v>0</v>
      </c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>
        <f>0</f>
        <v>0</v>
      </c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1041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01.02-01 - časť. 01)	Architektúra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123</v>
      </c>
      <c r="E101" s="87"/>
      <c r="F101" s="87"/>
      <c r="G101" s="87"/>
      <c r="H101" s="87"/>
      <c r="I101" s="88"/>
      <c r="J101" s="88"/>
      <c r="K101" s="88"/>
      <c r="M101" s="85"/>
    </row>
    <row r="102" spans="2:13" s="9" customFormat="1" ht="19.899999999999999" customHeight="1" x14ac:dyDescent="0.2">
      <c r="B102" s="89"/>
      <c r="D102" s="90" t="s">
        <v>124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127</v>
      </c>
      <c r="E103" s="91"/>
      <c r="F103" s="91"/>
      <c r="G103" s="91"/>
      <c r="H103" s="91"/>
      <c r="I103" s="92"/>
      <c r="J103" s="92"/>
      <c r="K103" s="92"/>
      <c r="M103" s="89"/>
    </row>
    <row r="104" spans="2:13" s="9" customFormat="1" ht="19.899999999999999" customHeight="1" x14ac:dyDescent="0.2">
      <c r="B104" s="89"/>
      <c r="D104" s="90" t="s">
        <v>128</v>
      </c>
      <c r="E104" s="91"/>
      <c r="F104" s="91"/>
      <c r="G104" s="91"/>
      <c r="H104" s="91"/>
      <c r="I104" s="92"/>
      <c r="J104" s="92"/>
      <c r="K104" s="92"/>
      <c r="M104" s="89"/>
    </row>
    <row r="105" spans="2:13" s="9" customFormat="1" ht="19.899999999999999" customHeight="1" x14ac:dyDescent="0.2">
      <c r="B105" s="89"/>
      <c r="D105" s="90" t="s">
        <v>130</v>
      </c>
      <c r="E105" s="91"/>
      <c r="F105" s="91"/>
      <c r="G105" s="91"/>
      <c r="H105" s="91"/>
      <c r="I105" s="92"/>
      <c r="J105" s="92"/>
      <c r="K105" s="92"/>
      <c r="M105" s="89"/>
    </row>
    <row r="106" spans="2:13" s="9" customFormat="1" ht="19.899999999999999" customHeight="1" x14ac:dyDescent="0.2">
      <c r="B106" s="89"/>
      <c r="D106" s="90" t="s">
        <v>131</v>
      </c>
      <c r="E106" s="91"/>
      <c r="F106" s="91"/>
      <c r="G106" s="91"/>
      <c r="H106" s="91"/>
      <c r="I106" s="92"/>
      <c r="J106" s="92"/>
      <c r="K106" s="92"/>
      <c r="M106" s="89"/>
    </row>
    <row r="107" spans="2:13" s="8" customFormat="1" ht="24.95" customHeight="1" x14ac:dyDescent="0.2">
      <c r="B107" s="85"/>
      <c r="D107" s="86" t="s">
        <v>132</v>
      </c>
      <c r="E107" s="87"/>
      <c r="F107" s="87"/>
      <c r="G107" s="87"/>
      <c r="H107" s="87"/>
      <c r="I107" s="88"/>
      <c r="J107" s="88"/>
      <c r="K107" s="88"/>
      <c r="M107" s="85"/>
    </row>
    <row r="108" spans="2:13" s="9" customFormat="1" ht="19.899999999999999" customHeight="1" x14ac:dyDescent="0.2">
      <c r="B108" s="89"/>
      <c r="D108" s="90" t="s">
        <v>134</v>
      </c>
      <c r="E108" s="91"/>
      <c r="F108" s="91"/>
      <c r="G108" s="91"/>
      <c r="H108" s="91"/>
      <c r="I108" s="92"/>
      <c r="J108" s="92"/>
      <c r="K108" s="92"/>
      <c r="M108" s="89"/>
    </row>
    <row r="109" spans="2:13" s="9" customFormat="1" ht="19.899999999999999" customHeight="1" x14ac:dyDescent="0.2">
      <c r="B109" s="89"/>
      <c r="D109" s="90" t="s">
        <v>135</v>
      </c>
      <c r="E109" s="91"/>
      <c r="F109" s="91"/>
      <c r="G109" s="91"/>
      <c r="H109" s="91"/>
      <c r="I109" s="92"/>
      <c r="J109" s="92"/>
      <c r="K109" s="92"/>
      <c r="M109" s="89"/>
    </row>
    <row r="110" spans="2:13" s="9" customFormat="1" ht="19.899999999999999" customHeight="1" x14ac:dyDescent="0.2">
      <c r="B110" s="89"/>
      <c r="D110" s="90" t="s">
        <v>136</v>
      </c>
      <c r="E110" s="91"/>
      <c r="F110" s="91"/>
      <c r="G110" s="91"/>
      <c r="H110" s="91"/>
      <c r="I110" s="92"/>
      <c r="J110" s="92"/>
      <c r="K110" s="92"/>
      <c r="M110" s="89"/>
    </row>
    <row r="111" spans="2:13" s="9" customFormat="1" ht="19.899999999999999" customHeight="1" x14ac:dyDescent="0.2">
      <c r="B111" s="89"/>
      <c r="D111" s="90" t="s">
        <v>137</v>
      </c>
      <c r="E111" s="91"/>
      <c r="F111" s="91"/>
      <c r="G111" s="91"/>
      <c r="H111" s="91"/>
      <c r="I111" s="92"/>
      <c r="J111" s="92"/>
      <c r="K111" s="92"/>
      <c r="M111" s="89"/>
    </row>
    <row r="112" spans="2:13" s="9" customFormat="1" ht="19.899999999999999" customHeight="1" x14ac:dyDescent="0.2">
      <c r="B112" s="89"/>
      <c r="D112" s="90" t="s">
        <v>138</v>
      </c>
      <c r="E112" s="91"/>
      <c r="F112" s="91"/>
      <c r="G112" s="91"/>
      <c r="H112" s="91"/>
      <c r="I112" s="92"/>
      <c r="J112" s="92"/>
      <c r="K112" s="92"/>
      <c r="M112" s="89"/>
    </row>
    <row r="113" spans="2:13" s="9" customFormat="1" ht="19.899999999999999" customHeight="1" x14ac:dyDescent="0.2">
      <c r="B113" s="89"/>
      <c r="D113" s="90" t="s">
        <v>139</v>
      </c>
      <c r="E113" s="91"/>
      <c r="F113" s="91"/>
      <c r="G113" s="91"/>
      <c r="H113" s="91"/>
      <c r="I113" s="92"/>
      <c r="J113" s="92"/>
      <c r="K113" s="92"/>
      <c r="M113" s="89"/>
    </row>
    <row r="114" spans="2:13" s="8" customFormat="1" ht="24.95" customHeight="1" x14ac:dyDescent="0.2">
      <c r="B114" s="85"/>
      <c r="D114" s="86" t="s">
        <v>140</v>
      </c>
      <c r="E114" s="87"/>
      <c r="F114" s="87"/>
      <c r="G114" s="87"/>
      <c r="H114" s="87"/>
      <c r="I114" s="88"/>
      <c r="J114" s="88"/>
      <c r="K114" s="88"/>
      <c r="M114" s="85"/>
    </row>
    <row r="115" spans="2:13" s="1" customFormat="1" ht="21.75" customHeight="1" x14ac:dyDescent="0.2">
      <c r="B115" s="30"/>
      <c r="M115" s="30"/>
    </row>
    <row r="116" spans="2:13" s="1" customFormat="1" ht="6.95" customHeight="1" x14ac:dyDescent="0.2">
      <c r="B116" s="30"/>
      <c r="M116" s="30"/>
    </row>
    <row r="117" spans="2:13" s="1" customFormat="1" ht="29.25" customHeight="1" x14ac:dyDescent="0.2">
      <c r="B117" s="30"/>
      <c r="C117" s="84" t="s">
        <v>141</v>
      </c>
      <c r="K117" s="93"/>
      <c r="M117" s="30"/>
    </row>
    <row r="118" spans="2:13" s="1" customFormat="1" ht="18" customHeight="1" x14ac:dyDescent="0.2">
      <c r="B118" s="30"/>
      <c r="M118" s="30"/>
    </row>
    <row r="119" spans="2:13" s="1" customFormat="1" ht="29.25" customHeight="1" x14ac:dyDescent="0.2">
      <c r="B119" s="30"/>
      <c r="C119" s="66" t="s">
        <v>106</v>
      </c>
      <c r="D119" s="67"/>
      <c r="E119" s="67"/>
      <c r="F119" s="67"/>
      <c r="G119" s="67"/>
      <c r="H119" s="67"/>
      <c r="I119" s="67"/>
      <c r="J119" s="67"/>
      <c r="K119" s="68"/>
      <c r="L119" s="67"/>
      <c r="M119" s="30"/>
    </row>
    <row r="120" spans="2:13" s="1" customFormat="1" ht="6.95" customHeight="1" x14ac:dyDescent="0.2"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30"/>
    </row>
    <row r="124" spans="2:13" s="1" customFormat="1" ht="6.95" customHeight="1" x14ac:dyDescent="0.2"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30"/>
    </row>
    <row r="125" spans="2:13" s="1" customFormat="1" ht="24.95" customHeight="1" x14ac:dyDescent="0.2">
      <c r="B125" s="30"/>
      <c r="C125" s="20" t="s">
        <v>142</v>
      </c>
      <c r="M125" s="30"/>
    </row>
    <row r="126" spans="2:13" s="1" customFormat="1" ht="6.95" customHeight="1" x14ac:dyDescent="0.2">
      <c r="B126" s="30"/>
      <c r="M126" s="30"/>
    </row>
    <row r="127" spans="2:13" s="1" customFormat="1" ht="12" customHeight="1" x14ac:dyDescent="0.2">
      <c r="B127" s="30"/>
      <c r="C127" s="24" t="s">
        <v>7</v>
      </c>
      <c r="M127" s="30"/>
    </row>
    <row r="128" spans="2:13" s="1" customFormat="1" ht="16.5" customHeight="1" x14ac:dyDescent="0.2">
      <c r="B128" s="30"/>
      <c r="E128" s="382" t="str">
        <f>E7</f>
        <v>Rožňava ORPZ, rekonštrukcia a modernizácia objektu</v>
      </c>
      <c r="F128" s="383"/>
      <c r="G128" s="383"/>
      <c r="H128" s="383"/>
      <c r="M128" s="30"/>
    </row>
    <row r="129" spans="2:13" ht="12" customHeight="1" x14ac:dyDescent="0.2">
      <c r="B129" s="19"/>
      <c r="C129" s="24" t="s">
        <v>108</v>
      </c>
      <c r="M129" s="19"/>
    </row>
    <row r="130" spans="2:13" ht="16.5" customHeight="1" x14ac:dyDescent="0.2">
      <c r="B130" s="19"/>
      <c r="E130" s="382" t="s">
        <v>109</v>
      </c>
      <c r="F130" s="353"/>
      <c r="G130" s="353"/>
      <c r="H130" s="353"/>
      <c r="M130" s="19"/>
    </row>
    <row r="131" spans="2:13" ht="12" customHeight="1" x14ac:dyDescent="0.2">
      <c r="B131" s="19"/>
      <c r="C131" s="24" t="s">
        <v>110</v>
      </c>
      <c r="M131" s="19"/>
    </row>
    <row r="132" spans="2:13" s="1" customFormat="1" ht="16.5" customHeight="1" x14ac:dyDescent="0.2">
      <c r="B132" s="30"/>
      <c r="E132" s="384" t="s">
        <v>1041</v>
      </c>
      <c r="F132" s="385"/>
      <c r="G132" s="385"/>
      <c r="H132" s="385"/>
      <c r="M132" s="30"/>
    </row>
    <row r="133" spans="2:13" s="1" customFormat="1" ht="12" customHeight="1" x14ac:dyDescent="0.2">
      <c r="B133" s="30"/>
      <c r="C133" s="24" t="s">
        <v>112</v>
      </c>
      <c r="M133" s="30"/>
    </row>
    <row r="134" spans="2:13" s="1" customFormat="1" ht="16.5" customHeight="1" x14ac:dyDescent="0.2">
      <c r="B134" s="30"/>
      <c r="E134" s="349" t="str">
        <f>E13</f>
        <v>01.02-01 - časť. 01)	Architektúra</v>
      </c>
      <c r="F134" s="385"/>
      <c r="G134" s="385"/>
      <c r="H134" s="385"/>
      <c r="M134" s="30"/>
    </row>
    <row r="135" spans="2:13" s="1" customFormat="1" ht="6.95" customHeight="1" x14ac:dyDescent="0.2">
      <c r="B135" s="30"/>
      <c r="M135" s="30"/>
    </row>
    <row r="136" spans="2:13" s="1" customFormat="1" ht="12" customHeight="1" x14ac:dyDescent="0.2">
      <c r="B136" s="30"/>
      <c r="C136" s="24" t="s">
        <v>11</v>
      </c>
      <c r="F136" s="22" t="str">
        <f>F16</f>
        <v>Rožňava ORPZ</v>
      </c>
      <c r="I136" s="24" t="s">
        <v>13</v>
      </c>
      <c r="J136" s="50">
        <f>IF(J16="","",J16)</f>
        <v>44104</v>
      </c>
      <c r="M136" s="30"/>
    </row>
    <row r="137" spans="2:13" s="1" customFormat="1" ht="6.95" customHeight="1" x14ac:dyDescent="0.2">
      <c r="B137" s="30"/>
      <c r="M137" s="30"/>
    </row>
    <row r="138" spans="2:13" s="1" customFormat="1" ht="15.2" customHeight="1" x14ac:dyDescent="0.2">
      <c r="B138" s="30"/>
      <c r="C138" s="24" t="s">
        <v>14</v>
      </c>
      <c r="F138" s="22" t="str">
        <f>E19</f>
        <v>Ministerstvo vnútra Slovenskej republiky</v>
      </c>
      <c r="I138" s="24" t="s">
        <v>21</v>
      </c>
      <c r="J138" s="25" t="str">
        <f>E25</f>
        <v>Aproving s.r.o.</v>
      </c>
      <c r="M138" s="30"/>
    </row>
    <row r="139" spans="2:13" s="1" customFormat="1" ht="15.2" customHeight="1" x14ac:dyDescent="0.2">
      <c r="B139" s="30"/>
      <c r="C139" s="24" t="s">
        <v>19</v>
      </c>
      <c r="F139" s="22" t="str">
        <f>IF(E22="","",E22)</f>
        <v xml:space="preserve"> </v>
      </c>
      <c r="I139" s="24" t="s">
        <v>25</v>
      </c>
      <c r="J139" s="25" t="str">
        <f>E28</f>
        <v xml:space="preserve"> </v>
      </c>
      <c r="M139" s="30"/>
    </row>
    <row r="140" spans="2:13" s="1" customFormat="1" ht="10.35" customHeight="1" x14ac:dyDescent="0.2">
      <c r="B140" s="30"/>
      <c r="M140" s="30"/>
    </row>
    <row r="141" spans="2:13" s="10" customFormat="1" ht="29.25" customHeight="1" x14ac:dyDescent="0.2">
      <c r="B141" s="94"/>
      <c r="C141" s="95" t="s">
        <v>143</v>
      </c>
      <c r="D141" s="96" t="s">
        <v>55</v>
      </c>
      <c r="E141" s="96" t="s">
        <v>51</v>
      </c>
      <c r="F141" s="96" t="s">
        <v>52</v>
      </c>
      <c r="G141" s="96" t="s">
        <v>144</v>
      </c>
      <c r="H141" s="96" t="s">
        <v>145</v>
      </c>
      <c r="I141" s="96" t="s">
        <v>146</v>
      </c>
      <c r="J141" s="96" t="s">
        <v>147</v>
      </c>
      <c r="K141" s="97" t="s">
        <v>120</v>
      </c>
      <c r="L141" s="98"/>
      <c r="M141" s="94"/>
    </row>
    <row r="142" spans="2:13" s="1" customFormat="1" ht="22.9" customHeight="1" x14ac:dyDescent="0.25">
      <c r="B142" s="30"/>
      <c r="C142" s="55" t="s">
        <v>114</v>
      </c>
      <c r="K142" s="142"/>
      <c r="M142" s="30"/>
    </row>
    <row r="143" spans="2:13" s="11" customFormat="1" ht="25.9" customHeight="1" x14ac:dyDescent="0.2">
      <c r="B143" s="101"/>
      <c r="D143" s="102" t="s">
        <v>57</v>
      </c>
      <c r="E143" s="103" t="s">
        <v>149</v>
      </c>
      <c r="F143" s="103" t="s">
        <v>150</v>
      </c>
      <c r="K143" s="143"/>
      <c r="M143" s="101"/>
    </row>
    <row r="144" spans="2:13" s="11" customFormat="1" ht="22.9" customHeight="1" x14ac:dyDescent="0.2">
      <c r="B144" s="101"/>
      <c r="D144" s="102" t="s">
        <v>57</v>
      </c>
      <c r="E144" s="106" t="s">
        <v>61</v>
      </c>
      <c r="F144" s="106" t="s">
        <v>152</v>
      </c>
      <c r="K144" s="141"/>
      <c r="M144" s="101"/>
    </row>
    <row r="145" spans="2:30" s="1" customFormat="1" ht="33" customHeight="1" x14ac:dyDescent="0.2">
      <c r="B145" s="108"/>
      <c r="C145" s="109" t="s">
        <v>61</v>
      </c>
      <c r="D145" s="109" t="s">
        <v>153</v>
      </c>
      <c r="E145" s="110" t="s">
        <v>154</v>
      </c>
      <c r="F145" s="111" t="s">
        <v>155</v>
      </c>
      <c r="G145" s="112" t="s">
        <v>156</v>
      </c>
      <c r="H145" s="193">
        <v>3.84</v>
      </c>
      <c r="I145" s="139"/>
      <c r="J145" s="139"/>
      <c r="K145" s="139"/>
      <c r="L145" s="111"/>
      <c r="M145" s="30"/>
      <c r="AC145" s="16" t="s">
        <v>158</v>
      </c>
      <c r="AD145" s="114" t="s">
        <v>1043</v>
      </c>
    </row>
    <row r="146" spans="2:30" s="12" customFormat="1" x14ac:dyDescent="0.2">
      <c r="B146" s="117"/>
      <c r="D146" s="118" t="s">
        <v>159</v>
      </c>
      <c r="E146" s="119" t="s">
        <v>1</v>
      </c>
      <c r="F146" s="120" t="s">
        <v>1044</v>
      </c>
      <c r="H146" s="214">
        <v>3.33</v>
      </c>
      <c r="M146" s="117"/>
    </row>
    <row r="147" spans="2:30" s="12" customFormat="1" x14ac:dyDescent="0.2">
      <c r="B147" s="117"/>
      <c r="D147" s="118" t="s">
        <v>159</v>
      </c>
      <c r="E147" s="119" t="s">
        <v>1</v>
      </c>
      <c r="F147" s="120" t="s">
        <v>1045</v>
      </c>
      <c r="H147" s="214">
        <v>0.51</v>
      </c>
      <c r="M147" s="117"/>
    </row>
    <row r="148" spans="2:30" s="13" customFormat="1" x14ac:dyDescent="0.2">
      <c r="B148" s="122"/>
      <c r="D148" s="118" t="s">
        <v>159</v>
      </c>
      <c r="E148" s="123" t="s">
        <v>1</v>
      </c>
      <c r="F148" s="124" t="s">
        <v>191</v>
      </c>
      <c r="H148" s="189">
        <v>3.84</v>
      </c>
      <c r="M148" s="122"/>
    </row>
    <row r="149" spans="2:30" s="1" customFormat="1" ht="18.75" customHeight="1" x14ac:dyDescent="0.2">
      <c r="B149" s="108"/>
      <c r="C149" s="109" t="s">
        <v>64</v>
      </c>
      <c r="D149" s="109" t="s">
        <v>153</v>
      </c>
      <c r="E149" s="110" t="s">
        <v>166</v>
      </c>
      <c r="F149" s="111" t="s">
        <v>167</v>
      </c>
      <c r="G149" s="112" t="s">
        <v>156</v>
      </c>
      <c r="H149" s="193">
        <v>3.84</v>
      </c>
      <c r="I149" s="139"/>
      <c r="J149" s="139"/>
      <c r="K149" s="139"/>
      <c r="L149" s="111" t="s">
        <v>1</v>
      </c>
      <c r="M149" s="30"/>
      <c r="AC149" s="16" t="s">
        <v>158</v>
      </c>
      <c r="AD149" s="114" t="s">
        <v>1046</v>
      </c>
    </row>
    <row r="150" spans="2:30" s="1" customFormat="1" ht="28.5" customHeight="1" x14ac:dyDescent="0.2">
      <c r="B150" s="108"/>
      <c r="C150" s="109" t="s">
        <v>68</v>
      </c>
      <c r="D150" s="109" t="s">
        <v>153</v>
      </c>
      <c r="E150" s="110" t="s">
        <v>170</v>
      </c>
      <c r="F150" s="111" t="s">
        <v>171</v>
      </c>
      <c r="G150" s="112" t="s">
        <v>172</v>
      </c>
      <c r="H150" s="193">
        <v>6.91</v>
      </c>
      <c r="I150" s="139"/>
      <c r="J150" s="139"/>
      <c r="K150" s="139"/>
      <c r="L150" s="111" t="s">
        <v>1</v>
      </c>
      <c r="M150" s="30"/>
      <c r="AC150" s="16" t="s">
        <v>158</v>
      </c>
      <c r="AD150" s="114" t="s">
        <v>1047</v>
      </c>
    </row>
    <row r="151" spans="2:30" s="12" customFormat="1" x14ac:dyDescent="0.2">
      <c r="B151" s="117"/>
      <c r="D151" s="118" t="s">
        <v>159</v>
      </c>
      <c r="E151" s="119" t="s">
        <v>1</v>
      </c>
      <c r="F151" s="120" t="s">
        <v>1048</v>
      </c>
      <c r="H151" s="214">
        <v>6.91</v>
      </c>
      <c r="M151" s="117"/>
    </row>
    <row r="152" spans="2:30" s="11" customFormat="1" ht="22.9" customHeight="1" x14ac:dyDescent="0.2">
      <c r="B152" s="101"/>
      <c r="D152" s="102" t="s">
        <v>57</v>
      </c>
      <c r="E152" s="106" t="s">
        <v>158</v>
      </c>
      <c r="F152" s="106" t="s">
        <v>2032</v>
      </c>
      <c r="K152" s="141"/>
      <c r="M152" s="101"/>
    </row>
    <row r="153" spans="2:30" s="11" customFormat="1" ht="49.5" customHeight="1" x14ac:dyDescent="0.2">
      <c r="B153" s="101"/>
      <c r="C153" s="109">
        <v>88</v>
      </c>
      <c r="D153" s="134" t="s">
        <v>153</v>
      </c>
      <c r="E153" s="135" t="s">
        <v>187</v>
      </c>
      <c r="F153" s="178" t="s">
        <v>2242</v>
      </c>
      <c r="G153" s="179" t="s">
        <v>156</v>
      </c>
      <c r="H153" s="182">
        <v>7.83</v>
      </c>
      <c r="I153" s="182"/>
      <c r="J153" s="182"/>
      <c r="K153" s="182"/>
      <c r="M153" s="101"/>
    </row>
    <row r="154" spans="2:30" s="11" customFormat="1" ht="13.5" customHeight="1" x14ac:dyDescent="0.2">
      <c r="B154" s="101"/>
      <c r="D154" s="276" t="s">
        <v>159</v>
      </c>
      <c r="E154" s="277" t="s">
        <v>1</v>
      </c>
      <c r="F154" s="275" t="s">
        <v>2120</v>
      </c>
      <c r="G154" s="183"/>
      <c r="H154" s="230">
        <f>1.8*0.25*0.6*(2+5+7+5+7)</f>
        <v>7.0200000000000005</v>
      </c>
      <c r="I154" s="232"/>
      <c r="J154" s="232"/>
      <c r="K154" s="314"/>
      <c r="M154" s="101"/>
    </row>
    <row r="155" spans="2:30" s="11" customFormat="1" ht="13.5" customHeight="1" x14ac:dyDescent="0.2">
      <c r="B155" s="101"/>
      <c r="D155" s="276" t="s">
        <v>159</v>
      </c>
      <c r="E155" s="277" t="s">
        <v>1</v>
      </c>
      <c r="F155" s="275" t="s">
        <v>2121</v>
      </c>
      <c r="G155" s="183"/>
      <c r="H155" s="230">
        <f>1.8*0.25*0.3*(3+3)</f>
        <v>0.81</v>
      </c>
      <c r="I155" s="232"/>
      <c r="J155" s="232"/>
      <c r="K155" s="314"/>
      <c r="M155" s="101"/>
    </row>
    <row r="156" spans="2:30" s="11" customFormat="1" ht="13.5" customHeight="1" x14ac:dyDescent="0.2">
      <c r="B156" s="101"/>
      <c r="D156" s="276" t="s">
        <v>159</v>
      </c>
      <c r="E156" s="278" t="s">
        <v>1</v>
      </c>
      <c r="F156" s="250" t="s">
        <v>191</v>
      </c>
      <c r="G156" s="251"/>
      <c r="H156" s="231">
        <v>7.83</v>
      </c>
      <c r="I156" s="232"/>
      <c r="J156" s="232"/>
      <c r="K156" s="314"/>
      <c r="M156" s="101"/>
    </row>
    <row r="157" spans="2:30" s="1" customFormat="1" ht="39.75" customHeight="1" x14ac:dyDescent="0.2">
      <c r="B157" s="108"/>
      <c r="C157" s="109" t="s">
        <v>158</v>
      </c>
      <c r="D157" s="109" t="s">
        <v>153</v>
      </c>
      <c r="E157" s="135" t="s">
        <v>218</v>
      </c>
      <c r="F157" s="178" t="s">
        <v>2129</v>
      </c>
      <c r="G157" s="179" t="s">
        <v>184</v>
      </c>
      <c r="H157" s="182">
        <v>38.4</v>
      </c>
      <c r="I157" s="182"/>
      <c r="J157" s="139"/>
      <c r="K157" s="139"/>
      <c r="L157" s="111" t="s">
        <v>157</v>
      </c>
      <c r="M157" s="30"/>
      <c r="AC157" s="16" t="s">
        <v>158</v>
      </c>
      <c r="AD157" s="114" t="s">
        <v>1049</v>
      </c>
    </row>
    <row r="158" spans="2:30" s="12" customFormat="1" x14ac:dyDescent="0.2">
      <c r="B158" s="117"/>
      <c r="D158" s="118" t="s">
        <v>159</v>
      </c>
      <c r="E158" s="277" t="s">
        <v>1</v>
      </c>
      <c r="F158" s="275" t="s">
        <v>1050</v>
      </c>
      <c r="G158" s="183"/>
      <c r="H158" s="230">
        <v>33.299999999999997</v>
      </c>
      <c r="I158" s="183"/>
      <c r="M158" s="117"/>
    </row>
    <row r="159" spans="2:30" s="12" customFormat="1" x14ac:dyDescent="0.2">
      <c r="B159" s="117"/>
      <c r="D159" s="118" t="s">
        <v>159</v>
      </c>
      <c r="E159" s="277" t="s">
        <v>1</v>
      </c>
      <c r="F159" s="275" t="s">
        <v>1051</v>
      </c>
      <c r="G159" s="183"/>
      <c r="H159" s="230">
        <v>5.0999999999999996</v>
      </c>
      <c r="I159" s="183"/>
      <c r="M159" s="117"/>
    </row>
    <row r="160" spans="2:30" s="13" customFormat="1" x14ac:dyDescent="0.2">
      <c r="B160" s="122"/>
      <c r="D160" s="118" t="s">
        <v>159</v>
      </c>
      <c r="E160" s="278" t="s">
        <v>1</v>
      </c>
      <c r="F160" s="250" t="s">
        <v>191</v>
      </c>
      <c r="G160" s="251"/>
      <c r="H160" s="231">
        <v>38.4</v>
      </c>
      <c r="I160" s="251"/>
      <c r="M160" s="122"/>
    </row>
    <row r="161" spans="2:30" s="1" customFormat="1" ht="18.75" customHeight="1" x14ac:dyDescent="0.2">
      <c r="B161" s="108"/>
      <c r="C161" s="279" t="s">
        <v>169</v>
      </c>
      <c r="D161" s="279" t="s">
        <v>221</v>
      </c>
      <c r="E161" s="297" t="s">
        <v>222</v>
      </c>
      <c r="F161" s="298" t="s">
        <v>223</v>
      </c>
      <c r="G161" s="299" t="s">
        <v>184</v>
      </c>
      <c r="H161" s="300">
        <v>44.16</v>
      </c>
      <c r="I161" s="300"/>
      <c r="J161" s="290"/>
      <c r="K161" s="283"/>
      <c r="L161" s="128" t="s">
        <v>157</v>
      </c>
      <c r="M161" s="130"/>
      <c r="AC161" s="16" t="s">
        <v>158</v>
      </c>
      <c r="AD161" s="114" t="s">
        <v>1052</v>
      </c>
    </row>
    <row r="162" spans="2:30" s="12" customFormat="1" x14ac:dyDescent="0.2">
      <c r="B162" s="117"/>
      <c r="D162" s="118" t="s">
        <v>159</v>
      </c>
      <c r="E162" s="183"/>
      <c r="F162" s="275" t="s">
        <v>2178</v>
      </c>
      <c r="G162" s="183"/>
      <c r="H162" s="230">
        <v>44.16</v>
      </c>
      <c r="I162" s="183"/>
      <c r="M162" s="117"/>
    </row>
    <row r="163" spans="2:30" s="11" customFormat="1" ht="22.9" customHeight="1" x14ac:dyDescent="0.2">
      <c r="B163" s="101"/>
      <c r="D163" s="102" t="s">
        <v>57</v>
      </c>
      <c r="E163" s="312" t="s">
        <v>174</v>
      </c>
      <c r="F163" s="312" t="s">
        <v>224</v>
      </c>
      <c r="G163" s="232"/>
      <c r="H163" s="232"/>
      <c r="I163" s="232"/>
      <c r="J163" s="144"/>
      <c r="K163" s="141"/>
      <c r="M163" s="101"/>
    </row>
    <row r="164" spans="2:30" s="1" customFormat="1" ht="41.25" customHeight="1" x14ac:dyDescent="0.2">
      <c r="B164" s="108"/>
      <c r="C164" s="109" t="s">
        <v>174</v>
      </c>
      <c r="D164" s="109" t="s">
        <v>153</v>
      </c>
      <c r="E164" s="135" t="s">
        <v>226</v>
      </c>
      <c r="F164" s="178" t="s">
        <v>2085</v>
      </c>
      <c r="G164" s="179" t="s">
        <v>184</v>
      </c>
      <c r="H164" s="182">
        <v>699.51</v>
      </c>
      <c r="I164" s="182"/>
      <c r="J164" s="139"/>
      <c r="K164" s="139"/>
      <c r="L164" s="111" t="s">
        <v>157</v>
      </c>
      <c r="M164" s="30"/>
      <c r="AC164" s="16" t="s">
        <v>158</v>
      </c>
      <c r="AD164" s="114" t="s">
        <v>1053</v>
      </c>
    </row>
    <row r="165" spans="2:30" s="167" customFormat="1" ht="48.75" customHeight="1" x14ac:dyDescent="0.2">
      <c r="B165" s="108"/>
      <c r="C165" s="109">
        <v>89</v>
      </c>
      <c r="D165" s="315" t="s">
        <v>153</v>
      </c>
      <c r="E165" s="316" t="s">
        <v>228</v>
      </c>
      <c r="F165" s="267" t="s">
        <v>2244</v>
      </c>
      <c r="G165" s="317" t="s">
        <v>184</v>
      </c>
      <c r="H165" s="318">
        <v>31.32</v>
      </c>
      <c r="I165" s="318"/>
      <c r="J165" s="318"/>
      <c r="K165" s="182"/>
      <c r="L165" s="111"/>
      <c r="M165" s="30"/>
      <c r="AC165" s="16"/>
      <c r="AD165" s="114"/>
    </row>
    <row r="166" spans="2:30" s="167" customFormat="1" ht="55.5" customHeight="1" x14ac:dyDescent="0.2">
      <c r="B166" s="108"/>
      <c r="C166" s="109">
        <v>90</v>
      </c>
      <c r="D166" s="134" t="s">
        <v>153</v>
      </c>
      <c r="E166" s="319" t="s">
        <v>235</v>
      </c>
      <c r="F166" s="178" t="s">
        <v>2362</v>
      </c>
      <c r="G166" s="179" t="s">
        <v>184</v>
      </c>
      <c r="H166" s="182">
        <v>31.32</v>
      </c>
      <c r="I166" s="182"/>
      <c r="J166" s="182"/>
      <c r="K166" s="182"/>
      <c r="L166" s="111"/>
      <c r="M166" s="30"/>
      <c r="AC166" s="16"/>
      <c r="AD166" s="114"/>
    </row>
    <row r="167" spans="2:30" s="167" customFormat="1" ht="34.5" customHeight="1" x14ac:dyDescent="0.2">
      <c r="B167" s="108"/>
      <c r="C167" s="109">
        <v>91</v>
      </c>
      <c r="D167" s="134" t="s">
        <v>153</v>
      </c>
      <c r="E167" s="319" t="s">
        <v>244</v>
      </c>
      <c r="F167" s="170" t="s">
        <v>1789</v>
      </c>
      <c r="G167" s="179" t="s">
        <v>184</v>
      </c>
      <c r="H167" s="182">
        <v>31.32</v>
      </c>
      <c r="I167" s="182"/>
      <c r="J167" s="182"/>
      <c r="K167" s="182"/>
      <c r="L167" s="111"/>
      <c r="M167" s="30"/>
      <c r="AC167" s="16"/>
      <c r="AD167" s="114"/>
    </row>
    <row r="168" spans="2:30" s="1" customFormat="1" ht="47.25" customHeight="1" x14ac:dyDescent="0.2">
      <c r="B168" s="108"/>
      <c r="C168" s="109" t="s">
        <v>178</v>
      </c>
      <c r="D168" s="109" t="s">
        <v>153</v>
      </c>
      <c r="E168" s="135" t="s">
        <v>247</v>
      </c>
      <c r="F168" s="178" t="s">
        <v>2363</v>
      </c>
      <c r="G168" s="179" t="s">
        <v>184</v>
      </c>
      <c r="H168" s="182">
        <v>730.83</v>
      </c>
      <c r="I168" s="182"/>
      <c r="J168" s="139"/>
      <c r="K168" s="139"/>
      <c r="L168" s="111" t="s">
        <v>157</v>
      </c>
      <c r="M168" s="30"/>
      <c r="AC168" s="16" t="s">
        <v>158</v>
      </c>
      <c r="AD168" s="114" t="s">
        <v>1054</v>
      </c>
    </row>
    <row r="169" spans="2:30" s="14" customFormat="1" x14ac:dyDescent="0.2">
      <c r="B169" s="131"/>
      <c r="D169" s="118" t="s">
        <v>159</v>
      </c>
      <c r="E169" s="132" t="s">
        <v>1</v>
      </c>
      <c r="F169" s="133" t="s">
        <v>1055</v>
      </c>
      <c r="H169" s="132" t="s">
        <v>1</v>
      </c>
      <c r="M169" s="131"/>
    </row>
    <row r="170" spans="2:30" s="12" customFormat="1" x14ac:dyDescent="0.2">
      <c r="B170" s="117"/>
      <c r="D170" s="118" t="s">
        <v>159</v>
      </c>
      <c r="E170" s="119" t="s">
        <v>1</v>
      </c>
      <c r="F170" s="120" t="s">
        <v>240</v>
      </c>
      <c r="H170" s="214">
        <v>5.88</v>
      </c>
      <c r="M170" s="117"/>
    </row>
    <row r="171" spans="2:30" s="12" customFormat="1" x14ac:dyDescent="0.2">
      <c r="B171" s="117"/>
      <c r="D171" s="118" t="s">
        <v>159</v>
      </c>
      <c r="E171" s="119" t="s">
        <v>1</v>
      </c>
      <c r="F171" s="120" t="s">
        <v>1056</v>
      </c>
      <c r="H171" s="214">
        <v>28.8</v>
      </c>
      <c r="M171" s="117"/>
    </row>
    <row r="172" spans="2:30" s="12" customFormat="1" x14ac:dyDescent="0.2">
      <c r="B172" s="117"/>
      <c r="D172" s="118" t="s">
        <v>159</v>
      </c>
      <c r="E172" s="119" t="s">
        <v>1</v>
      </c>
      <c r="F172" s="120" t="s">
        <v>1057</v>
      </c>
      <c r="H172" s="214">
        <v>10.8</v>
      </c>
      <c r="M172" s="117"/>
    </row>
    <row r="173" spans="2:30" s="12" customFormat="1" x14ac:dyDescent="0.2">
      <c r="B173" s="117"/>
      <c r="D173" s="118" t="s">
        <v>159</v>
      </c>
      <c r="E173" s="119" t="s">
        <v>1</v>
      </c>
      <c r="F173" s="120" t="s">
        <v>1058</v>
      </c>
      <c r="H173" s="214">
        <v>0.6</v>
      </c>
      <c r="M173" s="117"/>
    </row>
    <row r="174" spans="2:30" s="12" customFormat="1" x14ac:dyDescent="0.2">
      <c r="B174" s="117"/>
      <c r="D174" s="118" t="s">
        <v>159</v>
      </c>
      <c r="E174" s="119" t="s">
        <v>1</v>
      </c>
      <c r="F174" s="120" t="s">
        <v>1059</v>
      </c>
      <c r="H174" s="214">
        <v>2.02</v>
      </c>
      <c r="M174" s="117"/>
    </row>
    <row r="175" spans="2:30" s="12" customFormat="1" x14ac:dyDescent="0.2">
      <c r="B175" s="117"/>
      <c r="D175" s="118" t="s">
        <v>159</v>
      </c>
      <c r="E175" s="119" t="s">
        <v>1</v>
      </c>
      <c r="F175" s="120" t="s">
        <v>1060</v>
      </c>
      <c r="H175" s="214">
        <v>6.12</v>
      </c>
      <c r="M175" s="117"/>
    </row>
    <row r="176" spans="2:30" s="12" customFormat="1" x14ac:dyDescent="0.2">
      <c r="B176" s="117"/>
      <c r="D176" s="118" t="s">
        <v>159</v>
      </c>
      <c r="E176" s="119" t="s">
        <v>1</v>
      </c>
      <c r="F176" s="120" t="s">
        <v>1061</v>
      </c>
      <c r="H176" s="214">
        <v>0.71</v>
      </c>
      <c r="M176" s="117"/>
    </row>
    <row r="177" spans="2:13" s="12" customFormat="1" x14ac:dyDescent="0.2">
      <c r="B177" s="117"/>
      <c r="D177" s="118" t="s">
        <v>159</v>
      </c>
      <c r="E177" s="119" t="s">
        <v>1</v>
      </c>
      <c r="F177" s="120" t="s">
        <v>1062</v>
      </c>
      <c r="H177" s="214">
        <v>2.67</v>
      </c>
      <c r="M177" s="117"/>
    </row>
    <row r="178" spans="2:13" s="12" customFormat="1" x14ac:dyDescent="0.2">
      <c r="B178" s="117"/>
      <c r="D178" s="118" t="s">
        <v>159</v>
      </c>
      <c r="E178" s="119" t="s">
        <v>1</v>
      </c>
      <c r="F178" s="120" t="s">
        <v>1063</v>
      </c>
      <c r="H178" s="214">
        <v>1.62</v>
      </c>
      <c r="M178" s="117"/>
    </row>
    <row r="179" spans="2:13" s="12" customFormat="1" x14ac:dyDescent="0.2">
      <c r="B179" s="117"/>
      <c r="D179" s="118" t="s">
        <v>159</v>
      </c>
      <c r="E179" s="119" t="s">
        <v>1</v>
      </c>
      <c r="F179" s="120" t="s">
        <v>1064</v>
      </c>
      <c r="H179" s="214">
        <v>2.74</v>
      </c>
      <c r="M179" s="172"/>
    </row>
    <row r="180" spans="2:13" s="14" customFormat="1" x14ac:dyDescent="0.2">
      <c r="B180" s="131"/>
      <c r="D180" s="118" t="s">
        <v>159</v>
      </c>
      <c r="E180" s="132" t="s">
        <v>1</v>
      </c>
      <c r="F180" s="133" t="s">
        <v>267</v>
      </c>
      <c r="H180" s="209" t="s">
        <v>1</v>
      </c>
      <c r="M180" s="131"/>
    </row>
    <row r="181" spans="2:13" s="12" customFormat="1" x14ac:dyDescent="0.2">
      <c r="B181" s="117"/>
      <c r="D181" s="118" t="s">
        <v>159</v>
      </c>
      <c r="E181" s="119" t="s">
        <v>1</v>
      </c>
      <c r="F181" s="120" t="s">
        <v>1065</v>
      </c>
      <c r="H181" s="214">
        <v>1.45</v>
      </c>
      <c r="M181" s="117"/>
    </row>
    <row r="182" spans="2:13" s="14" customFormat="1" x14ac:dyDescent="0.2">
      <c r="B182" s="131"/>
      <c r="D182" s="118" t="s">
        <v>159</v>
      </c>
      <c r="E182" s="132" t="s">
        <v>1</v>
      </c>
      <c r="F182" s="133" t="s">
        <v>286</v>
      </c>
      <c r="H182" s="209" t="s">
        <v>1</v>
      </c>
      <c r="M182" s="131"/>
    </row>
    <row r="183" spans="2:13" s="12" customFormat="1" x14ac:dyDescent="0.2">
      <c r="B183" s="117"/>
      <c r="D183" s="118" t="s">
        <v>159</v>
      </c>
      <c r="E183" s="119" t="s">
        <v>1</v>
      </c>
      <c r="F183" s="120" t="s">
        <v>1066</v>
      </c>
      <c r="H183" s="214">
        <v>507.53</v>
      </c>
      <c r="M183" s="117"/>
    </row>
    <row r="184" spans="2:13" s="12" customFormat="1" x14ac:dyDescent="0.2">
      <c r="B184" s="117"/>
      <c r="D184" s="118" t="s">
        <v>159</v>
      </c>
      <c r="E184" s="119" t="s">
        <v>1</v>
      </c>
      <c r="F184" s="120" t="s">
        <v>1067</v>
      </c>
      <c r="H184" s="214">
        <v>273.36</v>
      </c>
      <c r="M184" s="117"/>
    </row>
    <row r="185" spans="2:13" s="12" customFormat="1" x14ac:dyDescent="0.2">
      <c r="B185" s="117"/>
      <c r="D185" s="118" t="s">
        <v>159</v>
      </c>
      <c r="E185" s="119" t="s">
        <v>1</v>
      </c>
      <c r="F185" s="120" t="s">
        <v>292</v>
      </c>
      <c r="H185" s="214">
        <v>-15.12</v>
      </c>
      <c r="M185" s="117"/>
    </row>
    <row r="186" spans="2:13" s="12" customFormat="1" x14ac:dyDescent="0.2">
      <c r="B186" s="117"/>
      <c r="D186" s="118" t="s">
        <v>159</v>
      </c>
      <c r="E186" s="119" t="s">
        <v>1</v>
      </c>
      <c r="F186" s="120" t="s">
        <v>1068</v>
      </c>
      <c r="H186" s="214">
        <v>-103.68</v>
      </c>
      <c r="M186" s="117"/>
    </row>
    <row r="187" spans="2:13" s="12" customFormat="1" x14ac:dyDescent="0.2">
      <c r="B187" s="117"/>
      <c r="D187" s="118" t="s">
        <v>159</v>
      </c>
      <c r="E187" s="119" t="s">
        <v>1</v>
      </c>
      <c r="F187" s="120" t="s">
        <v>1069</v>
      </c>
      <c r="H187" s="214">
        <v>-38.880000000000003</v>
      </c>
      <c r="M187" s="117"/>
    </row>
    <row r="188" spans="2:13" s="12" customFormat="1" x14ac:dyDescent="0.2">
      <c r="B188" s="117"/>
      <c r="D188" s="118" t="s">
        <v>159</v>
      </c>
      <c r="E188" s="119" t="s">
        <v>1</v>
      </c>
      <c r="F188" s="120" t="s">
        <v>1070</v>
      </c>
      <c r="H188" s="214">
        <v>-1.08</v>
      </c>
      <c r="M188" s="117"/>
    </row>
    <row r="189" spans="2:13" s="12" customFormat="1" x14ac:dyDescent="0.2">
      <c r="B189" s="117"/>
      <c r="D189" s="118" t="s">
        <v>159</v>
      </c>
      <c r="E189" s="119" t="s">
        <v>1</v>
      </c>
      <c r="F189" s="120" t="s">
        <v>1071</v>
      </c>
      <c r="H189" s="214">
        <v>-12.72</v>
      </c>
      <c r="M189" s="117"/>
    </row>
    <row r="190" spans="2:13" s="12" customFormat="1" x14ac:dyDescent="0.2">
      <c r="B190" s="117"/>
      <c r="D190" s="118" t="s">
        <v>159</v>
      </c>
      <c r="E190" s="119" t="s">
        <v>1</v>
      </c>
      <c r="F190" s="120" t="s">
        <v>1072</v>
      </c>
      <c r="H190" s="214">
        <v>-16.2</v>
      </c>
      <c r="M190" s="117"/>
    </row>
    <row r="191" spans="2:13" s="12" customFormat="1" x14ac:dyDescent="0.2">
      <c r="B191" s="117"/>
      <c r="D191" s="118" t="s">
        <v>159</v>
      </c>
      <c r="E191" s="119" t="s">
        <v>1</v>
      </c>
      <c r="F191" s="120" t="s">
        <v>1073</v>
      </c>
      <c r="H191" s="214">
        <v>-1.575</v>
      </c>
      <c r="M191" s="117"/>
    </row>
    <row r="192" spans="2:13" s="12" customFormat="1" x14ac:dyDescent="0.2">
      <c r="B192" s="117"/>
      <c r="D192" s="118" t="s">
        <v>159</v>
      </c>
      <c r="E192" s="119" t="s">
        <v>1</v>
      </c>
      <c r="F192" s="120" t="s">
        <v>1074</v>
      </c>
      <c r="H192" s="214">
        <v>-7.16</v>
      </c>
      <c r="M192" s="117"/>
    </row>
    <row r="193" spans="2:30" s="12" customFormat="1" x14ac:dyDescent="0.2">
      <c r="B193" s="117"/>
      <c r="D193" s="118" t="s">
        <v>159</v>
      </c>
      <c r="E193" s="119" t="s">
        <v>1</v>
      </c>
      <c r="F193" s="120" t="s">
        <v>1075</v>
      </c>
      <c r="H193" s="214">
        <v>-6.67</v>
      </c>
      <c r="M193" s="117"/>
    </row>
    <row r="194" spans="2:30" s="12" customFormat="1" x14ac:dyDescent="0.2">
      <c r="B194" s="117"/>
      <c r="D194" s="118" t="s">
        <v>159</v>
      </c>
      <c r="E194" s="119" t="s">
        <v>1</v>
      </c>
      <c r="F194" s="120" t="s">
        <v>1076</v>
      </c>
      <c r="H194" s="214">
        <v>-22.91</v>
      </c>
      <c r="M194" s="117"/>
    </row>
    <row r="195" spans="2:30" s="12" customFormat="1" x14ac:dyDescent="0.2">
      <c r="B195" s="117"/>
      <c r="D195" s="118" t="s">
        <v>159</v>
      </c>
      <c r="E195" s="119" t="s">
        <v>1</v>
      </c>
      <c r="F195" s="120" t="s">
        <v>1077</v>
      </c>
      <c r="H195" s="214">
        <v>-2.88</v>
      </c>
      <c r="M195" s="117"/>
    </row>
    <row r="196" spans="2:30" s="14" customFormat="1" x14ac:dyDescent="0.2">
      <c r="B196" s="131"/>
      <c r="D196" s="118" t="s">
        <v>159</v>
      </c>
      <c r="E196" s="132" t="s">
        <v>1</v>
      </c>
      <c r="F196" s="133" t="s">
        <v>306</v>
      </c>
      <c r="H196" s="209" t="s">
        <v>1</v>
      </c>
      <c r="M196" s="131"/>
    </row>
    <row r="197" spans="2:30" s="12" customFormat="1" x14ac:dyDescent="0.2">
      <c r="B197" s="117"/>
      <c r="D197" s="118" t="s">
        <v>159</v>
      </c>
      <c r="E197" s="119" t="s">
        <v>1</v>
      </c>
      <c r="F197" s="120" t="s">
        <v>1078</v>
      </c>
      <c r="H197" s="214">
        <v>55.55</v>
      </c>
      <c r="M197" s="117"/>
    </row>
    <row r="198" spans="2:30" s="12" customFormat="1" x14ac:dyDescent="0.2">
      <c r="B198" s="117"/>
      <c r="D198" s="118" t="s">
        <v>159</v>
      </c>
      <c r="E198" s="119" t="s">
        <v>1</v>
      </c>
      <c r="F198" s="120" t="s">
        <v>1079</v>
      </c>
      <c r="H198" s="214">
        <v>29.92</v>
      </c>
      <c r="M198" s="117"/>
    </row>
    <row r="199" spans="2:30" s="12" customFormat="1" x14ac:dyDescent="0.2">
      <c r="B199" s="117"/>
      <c r="D199" s="118" t="s">
        <v>159</v>
      </c>
      <c r="E199" s="119" t="s">
        <v>1</v>
      </c>
      <c r="F199" s="120" t="s">
        <v>1080</v>
      </c>
      <c r="H199" s="214">
        <v>-1.38</v>
      </c>
      <c r="M199" s="117"/>
    </row>
    <row r="200" spans="2:30" s="210" customFormat="1" x14ac:dyDescent="0.2">
      <c r="B200" s="202"/>
      <c r="D200" s="211"/>
      <c r="E200" s="212"/>
      <c r="F200" s="320" t="s">
        <v>2122</v>
      </c>
      <c r="G200" s="183"/>
      <c r="H200" s="309"/>
      <c r="M200" s="202"/>
    </row>
    <row r="201" spans="2:30" s="210" customFormat="1" x14ac:dyDescent="0.2">
      <c r="B201" s="202"/>
      <c r="D201" s="211"/>
      <c r="E201" s="212"/>
      <c r="F201" s="275" t="s">
        <v>2123</v>
      </c>
      <c r="G201" s="183"/>
      <c r="H201" s="309">
        <v>31.32</v>
      </c>
      <c r="M201" s="202"/>
    </row>
    <row r="202" spans="2:30" s="13" customFormat="1" x14ac:dyDescent="0.2">
      <c r="B202" s="122"/>
      <c r="D202" s="118" t="s">
        <v>159</v>
      </c>
      <c r="E202" s="123" t="s">
        <v>1</v>
      </c>
      <c r="F202" s="250" t="s">
        <v>191</v>
      </c>
      <c r="G202" s="251"/>
      <c r="H202" s="231">
        <v>730.83</v>
      </c>
      <c r="M202" s="122"/>
    </row>
    <row r="203" spans="2:30" s="1" customFormat="1" ht="43.5" customHeight="1" x14ac:dyDescent="0.2">
      <c r="B203" s="108"/>
      <c r="C203" s="109" t="s">
        <v>180</v>
      </c>
      <c r="D203" s="109" t="s">
        <v>153</v>
      </c>
      <c r="E203" s="110" t="s">
        <v>313</v>
      </c>
      <c r="F203" s="178" t="s">
        <v>2364</v>
      </c>
      <c r="G203" s="179" t="s">
        <v>184</v>
      </c>
      <c r="H203" s="182">
        <v>646.74</v>
      </c>
      <c r="I203" s="139"/>
      <c r="J203" s="139"/>
      <c r="K203" s="139"/>
      <c r="L203" s="111" t="s">
        <v>157</v>
      </c>
      <c r="M203" s="30"/>
      <c r="AC203" s="16" t="s">
        <v>158</v>
      </c>
      <c r="AD203" s="114" t="s">
        <v>1081</v>
      </c>
    </row>
    <row r="204" spans="2:30" s="14" customFormat="1" x14ac:dyDescent="0.2">
      <c r="B204" s="131"/>
      <c r="D204" s="118" t="s">
        <v>159</v>
      </c>
      <c r="E204" s="132" t="s">
        <v>1</v>
      </c>
      <c r="F204" s="133" t="s">
        <v>1055</v>
      </c>
      <c r="H204" s="132" t="s">
        <v>1</v>
      </c>
      <c r="M204" s="131"/>
    </row>
    <row r="205" spans="2:30" s="12" customFormat="1" x14ac:dyDescent="0.2">
      <c r="B205" s="117"/>
      <c r="D205" s="118" t="s">
        <v>159</v>
      </c>
      <c r="E205" s="119" t="s">
        <v>1</v>
      </c>
      <c r="F205" s="120" t="s">
        <v>240</v>
      </c>
      <c r="H205" s="214">
        <v>5.88</v>
      </c>
      <c r="M205" s="117"/>
    </row>
    <row r="206" spans="2:30" s="12" customFormat="1" x14ac:dyDescent="0.2">
      <c r="B206" s="117"/>
      <c r="D206" s="118" t="s">
        <v>159</v>
      </c>
      <c r="E206" s="119" t="s">
        <v>1</v>
      </c>
      <c r="F206" s="120" t="s">
        <v>1056</v>
      </c>
      <c r="H206" s="214">
        <v>28.8</v>
      </c>
      <c r="M206" s="117"/>
    </row>
    <row r="207" spans="2:30" s="12" customFormat="1" x14ac:dyDescent="0.2">
      <c r="B207" s="117"/>
      <c r="D207" s="118" t="s">
        <v>159</v>
      </c>
      <c r="E207" s="119" t="s">
        <v>1</v>
      </c>
      <c r="F207" s="120" t="s">
        <v>1057</v>
      </c>
      <c r="H207" s="214">
        <v>10.8</v>
      </c>
      <c r="M207" s="117"/>
    </row>
    <row r="208" spans="2:30" s="12" customFormat="1" x14ac:dyDescent="0.2">
      <c r="B208" s="117"/>
      <c r="D208" s="118" t="s">
        <v>159</v>
      </c>
      <c r="E208" s="119" t="s">
        <v>1</v>
      </c>
      <c r="F208" s="120" t="s">
        <v>1058</v>
      </c>
      <c r="H208" s="214">
        <v>0.6</v>
      </c>
      <c r="M208" s="117"/>
    </row>
    <row r="209" spans="2:13" s="12" customFormat="1" x14ac:dyDescent="0.2">
      <c r="B209" s="117"/>
      <c r="D209" s="118" t="s">
        <v>159</v>
      </c>
      <c r="E209" s="119" t="s">
        <v>1</v>
      </c>
      <c r="F209" s="120" t="s">
        <v>1059</v>
      </c>
      <c r="H209" s="214">
        <v>2.02</v>
      </c>
      <c r="M209" s="117"/>
    </row>
    <row r="210" spans="2:13" s="12" customFormat="1" x14ac:dyDescent="0.2">
      <c r="B210" s="117"/>
      <c r="D210" s="118" t="s">
        <v>159</v>
      </c>
      <c r="E210" s="119" t="s">
        <v>1</v>
      </c>
      <c r="F210" s="120" t="s">
        <v>1060</v>
      </c>
      <c r="H210" s="214">
        <v>6.12</v>
      </c>
      <c r="M210" s="117"/>
    </row>
    <row r="211" spans="2:13" s="12" customFormat="1" x14ac:dyDescent="0.2">
      <c r="B211" s="117"/>
      <c r="D211" s="118" t="s">
        <v>159</v>
      </c>
      <c r="E211" s="119" t="s">
        <v>1</v>
      </c>
      <c r="F211" s="120" t="s">
        <v>1061</v>
      </c>
      <c r="H211" s="214">
        <v>0.71</v>
      </c>
      <c r="M211" s="117"/>
    </row>
    <row r="212" spans="2:13" s="12" customFormat="1" x14ac:dyDescent="0.2">
      <c r="B212" s="117"/>
      <c r="D212" s="118" t="s">
        <v>159</v>
      </c>
      <c r="E212" s="119" t="s">
        <v>1</v>
      </c>
      <c r="F212" s="120" t="s">
        <v>1062</v>
      </c>
      <c r="H212" s="214">
        <v>2.67</v>
      </c>
      <c r="M212" s="117"/>
    </row>
    <row r="213" spans="2:13" s="12" customFormat="1" x14ac:dyDescent="0.2">
      <c r="B213" s="117"/>
      <c r="D213" s="118" t="s">
        <v>159</v>
      </c>
      <c r="E213" s="119" t="s">
        <v>1</v>
      </c>
      <c r="F213" s="120" t="s">
        <v>1063</v>
      </c>
      <c r="H213" s="214">
        <v>1.62</v>
      </c>
      <c r="M213" s="117"/>
    </row>
    <row r="214" spans="2:13" s="12" customFormat="1" x14ac:dyDescent="0.2">
      <c r="B214" s="117"/>
      <c r="D214" s="118" t="s">
        <v>159</v>
      </c>
      <c r="E214" s="119" t="s">
        <v>1</v>
      </c>
      <c r="F214" s="120" t="s">
        <v>1064</v>
      </c>
      <c r="H214" s="214">
        <v>2.74</v>
      </c>
      <c r="M214" s="117"/>
    </row>
    <row r="215" spans="2:13" s="14" customFormat="1" x14ac:dyDescent="0.2">
      <c r="B215" s="131"/>
      <c r="D215" s="118" t="s">
        <v>159</v>
      </c>
      <c r="E215" s="132" t="s">
        <v>1</v>
      </c>
      <c r="F215" s="133" t="s">
        <v>267</v>
      </c>
      <c r="H215" s="132" t="s">
        <v>1</v>
      </c>
      <c r="M215" s="131"/>
    </row>
    <row r="216" spans="2:13" s="12" customFormat="1" x14ac:dyDescent="0.2">
      <c r="B216" s="117"/>
      <c r="D216" s="118" t="s">
        <v>159</v>
      </c>
      <c r="E216" s="119" t="s">
        <v>1</v>
      </c>
      <c r="F216" s="120" t="s">
        <v>1065</v>
      </c>
      <c r="H216" s="214">
        <v>1.45</v>
      </c>
      <c r="M216" s="117"/>
    </row>
    <row r="217" spans="2:13" s="14" customFormat="1" x14ac:dyDescent="0.2">
      <c r="B217" s="131"/>
      <c r="D217" s="118" t="s">
        <v>159</v>
      </c>
      <c r="E217" s="132" t="s">
        <v>1</v>
      </c>
      <c r="F217" s="133" t="s">
        <v>286</v>
      </c>
      <c r="H217" s="132" t="s">
        <v>1</v>
      </c>
      <c r="M217" s="131"/>
    </row>
    <row r="218" spans="2:13" s="12" customFormat="1" x14ac:dyDescent="0.2">
      <c r="B218" s="117"/>
      <c r="D218" s="118" t="s">
        <v>159</v>
      </c>
      <c r="E218" s="119" t="s">
        <v>1</v>
      </c>
      <c r="F218" s="120" t="s">
        <v>1066</v>
      </c>
      <c r="H218" s="214">
        <v>507.53</v>
      </c>
      <c r="M218" s="117"/>
    </row>
    <row r="219" spans="2:13" s="12" customFormat="1" x14ac:dyDescent="0.2">
      <c r="B219" s="117"/>
      <c r="D219" s="118" t="s">
        <v>159</v>
      </c>
      <c r="E219" s="119" t="s">
        <v>1</v>
      </c>
      <c r="F219" s="120" t="s">
        <v>1067</v>
      </c>
      <c r="H219" s="214">
        <v>273.36</v>
      </c>
      <c r="M219" s="117"/>
    </row>
    <row r="220" spans="2:13" s="12" customFormat="1" x14ac:dyDescent="0.2">
      <c r="B220" s="117"/>
      <c r="D220" s="118" t="s">
        <v>159</v>
      </c>
      <c r="E220" s="119" t="s">
        <v>1</v>
      </c>
      <c r="F220" s="120" t="s">
        <v>292</v>
      </c>
      <c r="H220" s="214">
        <v>-15.12</v>
      </c>
      <c r="M220" s="117"/>
    </row>
    <row r="221" spans="2:13" s="12" customFormat="1" x14ac:dyDescent="0.2">
      <c r="B221" s="117"/>
      <c r="D221" s="118" t="s">
        <v>159</v>
      </c>
      <c r="E221" s="119" t="s">
        <v>1</v>
      </c>
      <c r="F221" s="120" t="s">
        <v>1068</v>
      </c>
      <c r="H221" s="214">
        <v>-103.68</v>
      </c>
      <c r="M221" s="117"/>
    </row>
    <row r="222" spans="2:13" s="12" customFormat="1" x14ac:dyDescent="0.2">
      <c r="B222" s="117"/>
      <c r="D222" s="118" t="s">
        <v>159</v>
      </c>
      <c r="E222" s="119" t="s">
        <v>1</v>
      </c>
      <c r="F222" s="120" t="s">
        <v>1069</v>
      </c>
      <c r="H222" s="214">
        <v>-38.880000000000003</v>
      </c>
      <c r="M222" s="117"/>
    </row>
    <row r="223" spans="2:13" s="12" customFormat="1" x14ac:dyDescent="0.2">
      <c r="B223" s="117"/>
      <c r="D223" s="118" t="s">
        <v>159</v>
      </c>
      <c r="E223" s="119" t="s">
        <v>1</v>
      </c>
      <c r="F223" s="120" t="s">
        <v>1070</v>
      </c>
      <c r="H223" s="214">
        <v>-1.08</v>
      </c>
      <c r="M223" s="117"/>
    </row>
    <row r="224" spans="2:13" s="12" customFormat="1" x14ac:dyDescent="0.2">
      <c r="B224" s="117"/>
      <c r="D224" s="118" t="s">
        <v>159</v>
      </c>
      <c r="E224" s="119" t="s">
        <v>1</v>
      </c>
      <c r="F224" s="120" t="s">
        <v>1071</v>
      </c>
      <c r="H224" s="214">
        <v>-12.72</v>
      </c>
      <c r="M224" s="117"/>
    </row>
    <row r="225" spans="2:30" s="12" customFormat="1" x14ac:dyDescent="0.2">
      <c r="B225" s="117"/>
      <c r="D225" s="118" t="s">
        <v>159</v>
      </c>
      <c r="E225" s="119" t="s">
        <v>1</v>
      </c>
      <c r="F225" s="120" t="s">
        <v>1072</v>
      </c>
      <c r="H225" s="214">
        <v>-16.2</v>
      </c>
      <c r="M225" s="117"/>
    </row>
    <row r="226" spans="2:30" s="12" customFormat="1" x14ac:dyDescent="0.2">
      <c r="B226" s="117"/>
      <c r="D226" s="118" t="s">
        <v>159</v>
      </c>
      <c r="E226" s="119" t="s">
        <v>1</v>
      </c>
      <c r="F226" s="120" t="s">
        <v>1073</v>
      </c>
      <c r="H226" s="214">
        <v>-1.58</v>
      </c>
      <c r="M226" s="117"/>
    </row>
    <row r="227" spans="2:30" s="12" customFormat="1" x14ac:dyDescent="0.2">
      <c r="B227" s="117"/>
      <c r="D227" s="118" t="s">
        <v>159</v>
      </c>
      <c r="E227" s="119" t="s">
        <v>1</v>
      </c>
      <c r="F227" s="120" t="s">
        <v>1074</v>
      </c>
      <c r="H227" s="214">
        <v>-7.16</v>
      </c>
      <c r="M227" s="117"/>
    </row>
    <row r="228" spans="2:30" s="12" customFormat="1" x14ac:dyDescent="0.2">
      <c r="B228" s="117"/>
      <c r="D228" s="118" t="s">
        <v>159</v>
      </c>
      <c r="E228" s="119" t="s">
        <v>1</v>
      </c>
      <c r="F228" s="120" t="s">
        <v>1075</v>
      </c>
      <c r="H228" s="214">
        <v>-6.67</v>
      </c>
      <c r="M228" s="117"/>
    </row>
    <row r="229" spans="2:30" s="12" customFormat="1" x14ac:dyDescent="0.2">
      <c r="B229" s="117"/>
      <c r="D229" s="118" t="s">
        <v>159</v>
      </c>
      <c r="E229" s="119" t="s">
        <v>1</v>
      </c>
      <c r="F229" s="120" t="s">
        <v>1076</v>
      </c>
      <c r="H229" s="214">
        <v>-22.91</v>
      </c>
      <c r="M229" s="117"/>
    </row>
    <row r="230" spans="2:30" s="12" customFormat="1" x14ac:dyDescent="0.2">
      <c r="B230" s="117"/>
      <c r="D230" s="118" t="s">
        <v>159</v>
      </c>
      <c r="E230" s="119" t="s">
        <v>1</v>
      </c>
      <c r="F230" s="120" t="s">
        <v>1077</v>
      </c>
      <c r="H230" s="214">
        <v>-2.88</v>
      </c>
      <c r="M230" s="117"/>
    </row>
    <row r="231" spans="2:30" s="210" customFormat="1" x14ac:dyDescent="0.2">
      <c r="B231" s="202"/>
      <c r="D231" s="211"/>
      <c r="E231" s="212"/>
      <c r="F231" s="320" t="s">
        <v>2122</v>
      </c>
      <c r="G231" s="183"/>
      <c r="H231" s="309"/>
      <c r="M231" s="202"/>
    </row>
    <row r="232" spans="2:30" s="210" customFormat="1" x14ac:dyDescent="0.2">
      <c r="B232" s="202"/>
      <c r="D232" s="211"/>
      <c r="E232" s="212"/>
      <c r="F232" s="275" t="s">
        <v>2123</v>
      </c>
      <c r="G232" s="183"/>
      <c r="H232" s="309">
        <v>31.32</v>
      </c>
      <c r="M232" s="202"/>
    </row>
    <row r="233" spans="2:30" s="13" customFormat="1" x14ac:dyDescent="0.2">
      <c r="B233" s="122"/>
      <c r="D233" s="118" t="s">
        <v>159</v>
      </c>
      <c r="E233" s="123" t="s">
        <v>1</v>
      </c>
      <c r="F233" s="250" t="s">
        <v>191</v>
      </c>
      <c r="G233" s="251"/>
      <c r="H233" s="231">
        <v>646.74</v>
      </c>
      <c r="M233" s="122"/>
    </row>
    <row r="234" spans="2:30" s="1" customFormat="1" ht="47.25" customHeight="1" x14ac:dyDescent="0.2">
      <c r="B234" s="108"/>
      <c r="C234" s="109" t="s">
        <v>182</v>
      </c>
      <c r="D234" s="109" t="s">
        <v>153</v>
      </c>
      <c r="E234" s="110" t="s">
        <v>315</v>
      </c>
      <c r="F234" s="178" t="s">
        <v>2365</v>
      </c>
      <c r="G234" s="179" t="s">
        <v>184</v>
      </c>
      <c r="H234" s="182">
        <v>84.09</v>
      </c>
      <c r="I234" s="139"/>
      <c r="J234" s="139"/>
      <c r="K234" s="139"/>
      <c r="L234" s="111" t="s">
        <v>1</v>
      </c>
      <c r="M234" s="30"/>
      <c r="AC234" s="16" t="s">
        <v>158</v>
      </c>
      <c r="AD234" s="114" t="s">
        <v>1082</v>
      </c>
    </row>
    <row r="235" spans="2:30" s="14" customFormat="1" x14ac:dyDescent="0.2">
      <c r="B235" s="131"/>
      <c r="D235" s="118" t="s">
        <v>159</v>
      </c>
      <c r="E235" s="132" t="s">
        <v>1</v>
      </c>
      <c r="F235" s="133" t="s">
        <v>306</v>
      </c>
      <c r="H235" s="209"/>
      <c r="M235" s="131"/>
    </row>
    <row r="236" spans="2:30" s="12" customFormat="1" x14ac:dyDescent="0.2">
      <c r="B236" s="117"/>
      <c r="D236" s="118" t="s">
        <v>159</v>
      </c>
      <c r="E236" s="119" t="s">
        <v>1</v>
      </c>
      <c r="F236" s="120" t="s">
        <v>1078</v>
      </c>
      <c r="H236" s="214">
        <v>55.55</v>
      </c>
      <c r="M236" s="117"/>
    </row>
    <row r="237" spans="2:30" s="12" customFormat="1" x14ac:dyDescent="0.2">
      <c r="B237" s="117"/>
      <c r="D237" s="118" t="s">
        <v>159</v>
      </c>
      <c r="E237" s="119" t="s">
        <v>1</v>
      </c>
      <c r="F237" s="120" t="s">
        <v>1079</v>
      </c>
      <c r="H237" s="214">
        <v>29.92</v>
      </c>
      <c r="M237" s="117"/>
    </row>
    <row r="238" spans="2:30" s="12" customFormat="1" x14ac:dyDescent="0.2">
      <c r="B238" s="117"/>
      <c r="D238" s="118" t="s">
        <v>159</v>
      </c>
      <c r="E238" s="119" t="s">
        <v>1</v>
      </c>
      <c r="F238" s="120" t="s">
        <v>1080</v>
      </c>
      <c r="H238" s="214">
        <v>-1.38</v>
      </c>
      <c r="M238" s="117"/>
    </row>
    <row r="239" spans="2:30" s="13" customFormat="1" x14ac:dyDescent="0.2">
      <c r="B239" s="122"/>
      <c r="D239" s="118" t="s">
        <v>159</v>
      </c>
      <c r="E239" s="123" t="s">
        <v>1</v>
      </c>
      <c r="F239" s="124" t="s">
        <v>191</v>
      </c>
      <c r="H239" s="189">
        <v>84.09</v>
      </c>
      <c r="M239" s="122"/>
    </row>
    <row r="240" spans="2:30" s="1" customFormat="1" ht="57.75" customHeight="1" x14ac:dyDescent="0.2">
      <c r="B240" s="108"/>
      <c r="C240" s="109" t="s">
        <v>186</v>
      </c>
      <c r="D240" s="109" t="s">
        <v>153</v>
      </c>
      <c r="E240" s="110" t="s">
        <v>317</v>
      </c>
      <c r="F240" s="178" t="s">
        <v>2366</v>
      </c>
      <c r="G240" s="179" t="s">
        <v>184</v>
      </c>
      <c r="H240" s="182">
        <v>102.6</v>
      </c>
      <c r="I240" s="139"/>
      <c r="J240" s="139"/>
      <c r="K240" s="139"/>
      <c r="L240" s="111" t="s">
        <v>157</v>
      </c>
      <c r="M240" s="30"/>
      <c r="AC240" s="16" t="s">
        <v>158</v>
      </c>
      <c r="AD240" s="114" t="s">
        <v>1083</v>
      </c>
    </row>
    <row r="241" spans="2:30" s="254" customFormat="1" ht="22.5" customHeight="1" x14ac:dyDescent="0.2">
      <c r="B241" s="108"/>
      <c r="C241" s="236"/>
      <c r="D241" s="237" t="s">
        <v>159</v>
      </c>
      <c r="E241" s="255" t="s">
        <v>1</v>
      </c>
      <c r="F241" s="256">
        <v>84.09</v>
      </c>
      <c r="G241" s="257"/>
      <c r="H241" s="258">
        <v>84.09</v>
      </c>
      <c r="I241" s="241"/>
      <c r="J241" s="241"/>
      <c r="K241" s="241"/>
      <c r="L241" s="235"/>
      <c r="M241" s="30"/>
      <c r="AC241" s="16"/>
      <c r="AD241" s="114"/>
    </row>
    <row r="242" spans="2:30" s="254" customFormat="1" ht="26.25" customHeight="1" x14ac:dyDescent="0.2">
      <c r="B242" s="108"/>
      <c r="C242" s="244"/>
      <c r="D242" s="259" t="s">
        <v>159</v>
      </c>
      <c r="E242" s="260" t="s">
        <v>1</v>
      </c>
      <c r="F242" s="321" t="s">
        <v>2082</v>
      </c>
      <c r="G242" s="263"/>
      <c r="H242" s="322">
        <v>18.510000000000002</v>
      </c>
      <c r="I242" s="246"/>
      <c r="J242" s="246"/>
      <c r="K242" s="246"/>
      <c r="L242" s="235"/>
      <c r="M242" s="30"/>
      <c r="AC242" s="16"/>
      <c r="AD242" s="114"/>
    </row>
    <row r="243" spans="2:30" s="254" customFormat="1" ht="21.75" customHeight="1" x14ac:dyDescent="0.2">
      <c r="B243" s="108"/>
      <c r="C243" s="242"/>
      <c r="D243" s="261" t="s">
        <v>159</v>
      </c>
      <c r="E243" s="262" t="s">
        <v>1</v>
      </c>
      <c r="F243" s="288" t="s">
        <v>191</v>
      </c>
      <c r="G243" s="248"/>
      <c r="H243" s="289">
        <v>102.6</v>
      </c>
      <c r="I243" s="243"/>
      <c r="J243" s="243"/>
      <c r="K243" s="243"/>
      <c r="L243" s="235"/>
      <c r="M243" s="30"/>
      <c r="AC243" s="16"/>
      <c r="AD243" s="114"/>
    </row>
    <row r="244" spans="2:30" s="1" customFormat="1" ht="45" customHeight="1" x14ac:dyDescent="0.2">
      <c r="B244" s="108"/>
      <c r="C244" s="109" t="s">
        <v>192</v>
      </c>
      <c r="D244" s="109" t="s">
        <v>153</v>
      </c>
      <c r="E244" s="110" t="s">
        <v>319</v>
      </c>
      <c r="F244" s="178" t="s">
        <v>2367</v>
      </c>
      <c r="G244" s="112" t="s">
        <v>184</v>
      </c>
      <c r="H244" s="193">
        <v>68.41</v>
      </c>
      <c r="I244" s="152"/>
      <c r="J244" s="152"/>
      <c r="K244" s="152"/>
      <c r="L244" s="111" t="s">
        <v>320</v>
      </c>
      <c r="M244" s="30"/>
      <c r="AC244" s="16" t="s">
        <v>158</v>
      </c>
      <c r="AD244" s="114" t="s">
        <v>1084</v>
      </c>
    </row>
    <row r="245" spans="2:30" s="14" customFormat="1" x14ac:dyDescent="0.2">
      <c r="B245" s="131"/>
      <c r="D245" s="118" t="s">
        <v>159</v>
      </c>
      <c r="E245" s="132" t="s">
        <v>1</v>
      </c>
      <c r="F245" s="133" t="s">
        <v>1055</v>
      </c>
      <c r="H245" s="132" t="s">
        <v>1</v>
      </c>
      <c r="M245" s="131"/>
    </row>
    <row r="246" spans="2:30" s="12" customFormat="1" x14ac:dyDescent="0.2">
      <c r="B246" s="117"/>
      <c r="D246" s="118" t="s">
        <v>159</v>
      </c>
      <c r="E246" s="119" t="s">
        <v>1</v>
      </c>
      <c r="F246" s="120" t="s">
        <v>240</v>
      </c>
      <c r="H246" s="214">
        <v>5.88</v>
      </c>
      <c r="M246" s="117"/>
    </row>
    <row r="247" spans="2:30" s="12" customFormat="1" x14ac:dyDescent="0.2">
      <c r="B247" s="117"/>
      <c r="D247" s="118" t="s">
        <v>159</v>
      </c>
      <c r="E247" s="119" t="s">
        <v>1</v>
      </c>
      <c r="F247" s="120" t="s">
        <v>1056</v>
      </c>
      <c r="H247" s="214">
        <v>28.8</v>
      </c>
      <c r="M247" s="117"/>
    </row>
    <row r="248" spans="2:30" s="12" customFormat="1" x14ac:dyDescent="0.2">
      <c r="B248" s="117"/>
      <c r="D248" s="118" t="s">
        <v>159</v>
      </c>
      <c r="E248" s="119" t="s">
        <v>1</v>
      </c>
      <c r="F248" s="120" t="s">
        <v>1057</v>
      </c>
      <c r="H248" s="214">
        <v>10.8</v>
      </c>
      <c r="M248" s="117"/>
    </row>
    <row r="249" spans="2:30" s="12" customFormat="1" x14ac:dyDescent="0.2">
      <c r="B249" s="117"/>
      <c r="D249" s="118" t="s">
        <v>159</v>
      </c>
      <c r="E249" s="119" t="s">
        <v>1</v>
      </c>
      <c r="F249" s="120" t="s">
        <v>1058</v>
      </c>
      <c r="H249" s="214">
        <v>0.6</v>
      </c>
      <c r="M249" s="117"/>
    </row>
    <row r="250" spans="2:30" s="12" customFormat="1" x14ac:dyDescent="0.2">
      <c r="B250" s="117"/>
      <c r="D250" s="118" t="s">
        <v>159</v>
      </c>
      <c r="E250" s="119" t="s">
        <v>1</v>
      </c>
      <c r="F250" s="120" t="s">
        <v>1059</v>
      </c>
      <c r="H250" s="214">
        <v>2.02</v>
      </c>
      <c r="M250" s="117"/>
    </row>
    <row r="251" spans="2:30" s="12" customFormat="1" x14ac:dyDescent="0.2">
      <c r="B251" s="117"/>
      <c r="D251" s="118" t="s">
        <v>159</v>
      </c>
      <c r="E251" s="119" t="s">
        <v>1</v>
      </c>
      <c r="F251" s="120" t="s">
        <v>1060</v>
      </c>
      <c r="H251" s="214">
        <v>6.12</v>
      </c>
      <c r="M251" s="117"/>
    </row>
    <row r="252" spans="2:30" s="12" customFormat="1" x14ac:dyDescent="0.2">
      <c r="B252" s="117"/>
      <c r="D252" s="118" t="s">
        <v>159</v>
      </c>
      <c r="E252" s="119" t="s">
        <v>1</v>
      </c>
      <c r="F252" s="120" t="s">
        <v>1061</v>
      </c>
      <c r="H252" s="214">
        <v>0.71</v>
      </c>
      <c r="M252" s="117"/>
    </row>
    <row r="253" spans="2:30" s="12" customFormat="1" x14ac:dyDescent="0.2">
      <c r="B253" s="117"/>
      <c r="D253" s="118" t="s">
        <v>159</v>
      </c>
      <c r="E253" s="119" t="s">
        <v>1</v>
      </c>
      <c r="F253" s="120" t="s">
        <v>1062</v>
      </c>
      <c r="H253" s="214">
        <v>2.67</v>
      </c>
      <c r="M253" s="117"/>
    </row>
    <row r="254" spans="2:30" s="12" customFormat="1" x14ac:dyDescent="0.2">
      <c r="B254" s="117"/>
      <c r="D254" s="118" t="s">
        <v>159</v>
      </c>
      <c r="E254" s="119" t="s">
        <v>1</v>
      </c>
      <c r="F254" s="120" t="s">
        <v>1063</v>
      </c>
      <c r="H254" s="214">
        <v>1.62</v>
      </c>
      <c r="M254" s="117"/>
    </row>
    <row r="255" spans="2:30" s="12" customFormat="1" x14ac:dyDescent="0.2">
      <c r="B255" s="117"/>
      <c r="D255" s="118" t="s">
        <v>159</v>
      </c>
      <c r="E255" s="119" t="s">
        <v>1</v>
      </c>
      <c r="F255" s="120" t="s">
        <v>1064</v>
      </c>
      <c r="H255" s="214">
        <v>2.74</v>
      </c>
      <c r="M255" s="117"/>
    </row>
    <row r="256" spans="2:30" s="14" customFormat="1" x14ac:dyDescent="0.2">
      <c r="B256" s="131"/>
      <c r="D256" s="118" t="s">
        <v>159</v>
      </c>
      <c r="E256" s="132" t="s">
        <v>1</v>
      </c>
      <c r="F256" s="133" t="s">
        <v>267</v>
      </c>
      <c r="H256" s="209" t="s">
        <v>1</v>
      </c>
      <c r="M256" s="131"/>
    </row>
    <row r="257" spans="2:30" s="12" customFormat="1" x14ac:dyDescent="0.2">
      <c r="B257" s="117"/>
      <c r="D257" s="118" t="s">
        <v>159</v>
      </c>
      <c r="E257" s="119" t="s">
        <v>1</v>
      </c>
      <c r="F257" s="120" t="s">
        <v>1065</v>
      </c>
      <c r="H257" s="214">
        <v>1.45</v>
      </c>
      <c r="M257" s="117"/>
    </row>
    <row r="258" spans="2:30" s="12" customFormat="1" x14ac:dyDescent="0.2">
      <c r="B258" s="117"/>
      <c r="D258" s="118"/>
      <c r="E258" s="119"/>
      <c r="F258" s="150" t="s">
        <v>1955</v>
      </c>
      <c r="H258" s="214"/>
      <c r="M258" s="117"/>
    </row>
    <row r="259" spans="2:30" s="12" customFormat="1" x14ac:dyDescent="0.2">
      <c r="B259" s="117"/>
      <c r="D259" s="118" t="s">
        <v>159</v>
      </c>
      <c r="E259" s="119" t="s">
        <v>1</v>
      </c>
      <c r="F259" s="164">
        <v>5</v>
      </c>
      <c r="H259" s="214">
        <v>5</v>
      </c>
      <c r="M259" s="117"/>
    </row>
    <row r="260" spans="2:30" s="13" customFormat="1" x14ac:dyDescent="0.2">
      <c r="B260" s="122"/>
      <c r="D260" s="118" t="s">
        <v>159</v>
      </c>
      <c r="E260" s="123" t="s">
        <v>1</v>
      </c>
      <c r="F260" s="124" t="s">
        <v>191</v>
      </c>
      <c r="H260" s="189">
        <v>68.41</v>
      </c>
      <c r="I260" s="189"/>
      <c r="M260" s="122"/>
    </row>
    <row r="261" spans="2:30" s="1" customFormat="1" ht="55.5" customHeight="1" x14ac:dyDescent="0.2">
      <c r="B261" s="108"/>
      <c r="C261" s="109" t="s">
        <v>194</v>
      </c>
      <c r="D261" s="109" t="s">
        <v>153</v>
      </c>
      <c r="E261" s="110" t="s">
        <v>324</v>
      </c>
      <c r="F261" s="178" t="s">
        <v>2368</v>
      </c>
      <c r="G261" s="112" t="s">
        <v>184</v>
      </c>
      <c r="H261" s="193">
        <v>553.44000000000005</v>
      </c>
      <c r="I261" s="152"/>
      <c r="J261" s="152"/>
      <c r="K261" s="152"/>
      <c r="L261" s="111" t="s">
        <v>320</v>
      </c>
      <c r="M261" s="30"/>
      <c r="AC261" s="16" t="s">
        <v>158</v>
      </c>
      <c r="AD261" s="114" t="s">
        <v>1085</v>
      </c>
    </row>
    <row r="262" spans="2:30" s="12" customFormat="1" x14ac:dyDescent="0.2">
      <c r="B262" s="117"/>
      <c r="D262" s="118" t="s">
        <v>159</v>
      </c>
      <c r="E262" s="119" t="s">
        <v>1</v>
      </c>
      <c r="F262" s="120" t="s">
        <v>1065</v>
      </c>
      <c r="H262" s="214">
        <v>1.45</v>
      </c>
      <c r="M262" s="117"/>
    </row>
    <row r="263" spans="2:30" s="14" customFormat="1" x14ac:dyDescent="0.2">
      <c r="B263" s="131"/>
      <c r="D263" s="118" t="s">
        <v>159</v>
      </c>
      <c r="E263" s="132" t="s">
        <v>1</v>
      </c>
      <c r="F263" s="133" t="s">
        <v>286</v>
      </c>
      <c r="H263" s="209" t="s">
        <v>1</v>
      </c>
      <c r="M263" s="131"/>
    </row>
    <row r="264" spans="2:30" s="12" customFormat="1" x14ac:dyDescent="0.2">
      <c r="B264" s="117"/>
      <c r="D264" s="118" t="s">
        <v>159</v>
      </c>
      <c r="E264" s="119" t="s">
        <v>1</v>
      </c>
      <c r="F264" s="120" t="s">
        <v>1066</v>
      </c>
      <c r="H264" s="214">
        <v>507.53</v>
      </c>
      <c r="M264" s="117"/>
    </row>
    <row r="265" spans="2:30" s="12" customFormat="1" x14ac:dyDescent="0.2">
      <c r="B265" s="117"/>
      <c r="D265" s="118" t="s">
        <v>159</v>
      </c>
      <c r="E265" s="119" t="s">
        <v>1</v>
      </c>
      <c r="F265" s="120" t="s">
        <v>1067</v>
      </c>
      <c r="H265" s="214">
        <v>273.36</v>
      </c>
      <c r="M265" s="117"/>
    </row>
    <row r="266" spans="2:30" s="12" customFormat="1" x14ac:dyDescent="0.2">
      <c r="B266" s="117"/>
      <c r="D266" s="118" t="s">
        <v>159</v>
      </c>
      <c r="E266" s="119" t="s">
        <v>1</v>
      </c>
      <c r="F266" s="120" t="s">
        <v>292</v>
      </c>
      <c r="H266" s="214">
        <v>-15.12</v>
      </c>
      <c r="M266" s="117"/>
    </row>
    <row r="267" spans="2:30" s="12" customFormat="1" x14ac:dyDescent="0.2">
      <c r="B267" s="117"/>
      <c r="D267" s="118" t="s">
        <v>159</v>
      </c>
      <c r="E267" s="119" t="s">
        <v>1</v>
      </c>
      <c r="F267" s="120" t="s">
        <v>1068</v>
      </c>
      <c r="H267" s="214">
        <v>-103.68</v>
      </c>
      <c r="M267" s="117"/>
    </row>
    <row r="268" spans="2:30" s="12" customFormat="1" x14ac:dyDescent="0.2">
      <c r="B268" s="117"/>
      <c r="D268" s="118" t="s">
        <v>159</v>
      </c>
      <c r="E268" s="119" t="s">
        <v>1</v>
      </c>
      <c r="F268" s="120" t="s">
        <v>1069</v>
      </c>
      <c r="H268" s="214">
        <v>-38.880000000000003</v>
      </c>
      <c r="M268" s="117"/>
    </row>
    <row r="269" spans="2:30" s="12" customFormat="1" x14ac:dyDescent="0.2">
      <c r="B269" s="117"/>
      <c r="D269" s="118" t="s">
        <v>159</v>
      </c>
      <c r="E269" s="119" t="s">
        <v>1</v>
      </c>
      <c r="F269" s="120" t="s">
        <v>1070</v>
      </c>
      <c r="H269" s="214">
        <v>-1.08</v>
      </c>
      <c r="M269" s="117"/>
    </row>
    <row r="270" spans="2:30" s="12" customFormat="1" x14ac:dyDescent="0.2">
      <c r="B270" s="117"/>
      <c r="D270" s="118" t="s">
        <v>159</v>
      </c>
      <c r="E270" s="119" t="s">
        <v>1</v>
      </c>
      <c r="F270" s="120" t="s">
        <v>1071</v>
      </c>
      <c r="H270" s="214">
        <v>-12.72</v>
      </c>
      <c r="M270" s="117"/>
    </row>
    <row r="271" spans="2:30" s="12" customFormat="1" x14ac:dyDescent="0.2">
      <c r="B271" s="117"/>
      <c r="D271" s="118" t="s">
        <v>159</v>
      </c>
      <c r="E271" s="119" t="s">
        <v>1</v>
      </c>
      <c r="F271" s="120" t="s">
        <v>1072</v>
      </c>
      <c r="H271" s="214">
        <v>-16.2</v>
      </c>
      <c r="M271" s="117"/>
    </row>
    <row r="272" spans="2:30" s="12" customFormat="1" x14ac:dyDescent="0.2">
      <c r="B272" s="117"/>
      <c r="D272" s="118" t="s">
        <v>159</v>
      </c>
      <c r="E272" s="119" t="s">
        <v>1</v>
      </c>
      <c r="F272" s="120" t="s">
        <v>1073</v>
      </c>
      <c r="H272" s="214">
        <v>-1.58</v>
      </c>
      <c r="M272" s="117"/>
    </row>
    <row r="273" spans="2:30" s="12" customFormat="1" x14ac:dyDescent="0.2">
      <c r="B273" s="117"/>
      <c r="D273" s="118" t="s">
        <v>159</v>
      </c>
      <c r="E273" s="119" t="s">
        <v>1</v>
      </c>
      <c r="F273" s="120" t="s">
        <v>1074</v>
      </c>
      <c r="H273" s="214">
        <v>-7.18</v>
      </c>
      <c r="M273" s="117"/>
    </row>
    <row r="274" spans="2:30" s="12" customFormat="1" x14ac:dyDescent="0.2">
      <c r="B274" s="117"/>
      <c r="D274" s="118" t="s">
        <v>159</v>
      </c>
      <c r="E274" s="119" t="s">
        <v>1</v>
      </c>
      <c r="F274" s="120" t="s">
        <v>1075</v>
      </c>
      <c r="H274" s="214">
        <v>-6.67</v>
      </c>
      <c r="M274" s="117"/>
    </row>
    <row r="275" spans="2:30" s="12" customFormat="1" x14ac:dyDescent="0.2">
      <c r="B275" s="117"/>
      <c r="D275" s="118" t="s">
        <v>159</v>
      </c>
      <c r="E275" s="119" t="s">
        <v>1</v>
      </c>
      <c r="F275" s="120" t="s">
        <v>1076</v>
      </c>
      <c r="H275" s="214">
        <v>-22.91</v>
      </c>
      <c r="M275" s="117"/>
    </row>
    <row r="276" spans="2:30" s="12" customFormat="1" x14ac:dyDescent="0.2">
      <c r="B276" s="117"/>
      <c r="D276" s="118" t="s">
        <v>159</v>
      </c>
      <c r="E276" s="119" t="s">
        <v>1</v>
      </c>
      <c r="F276" s="120" t="s">
        <v>1077</v>
      </c>
      <c r="H276" s="214">
        <v>-2.88</v>
      </c>
      <c r="M276" s="117"/>
    </row>
    <row r="277" spans="2:30" s="13" customFormat="1" x14ac:dyDescent="0.2">
      <c r="B277" s="122"/>
      <c r="D277" s="118" t="s">
        <v>159</v>
      </c>
      <c r="E277" s="123" t="s">
        <v>1</v>
      </c>
      <c r="F277" s="124" t="s">
        <v>191</v>
      </c>
      <c r="H277" s="189">
        <v>553.44000000000005</v>
      </c>
      <c r="I277" s="189"/>
      <c r="M277" s="122"/>
    </row>
    <row r="278" spans="2:30" s="1" customFormat="1" ht="30.75" customHeight="1" x14ac:dyDescent="0.2">
      <c r="B278" s="108"/>
      <c r="C278" s="109" t="s">
        <v>196</v>
      </c>
      <c r="D278" s="109" t="s">
        <v>153</v>
      </c>
      <c r="E278" s="110" t="s">
        <v>328</v>
      </c>
      <c r="F278" s="178" t="s">
        <v>1825</v>
      </c>
      <c r="G278" s="112" t="s">
        <v>156</v>
      </c>
      <c r="H278" s="193">
        <v>3.84</v>
      </c>
      <c r="I278" s="139"/>
      <c r="J278" s="139"/>
      <c r="K278" s="139"/>
      <c r="L278" s="111" t="s">
        <v>1</v>
      </c>
      <c r="M278" s="30"/>
      <c r="AC278" s="16" t="s">
        <v>158</v>
      </c>
      <c r="AD278" s="114" t="s">
        <v>1086</v>
      </c>
    </row>
    <row r="279" spans="2:30" s="12" customFormat="1" x14ac:dyDescent="0.2">
      <c r="B279" s="117"/>
      <c r="D279" s="118" t="s">
        <v>159</v>
      </c>
      <c r="E279" s="119" t="s">
        <v>1</v>
      </c>
      <c r="F279" s="120" t="s">
        <v>1044</v>
      </c>
      <c r="H279" s="214">
        <v>3.33</v>
      </c>
      <c r="M279" s="117"/>
    </row>
    <row r="280" spans="2:30" s="12" customFormat="1" x14ac:dyDescent="0.2">
      <c r="B280" s="117"/>
      <c r="D280" s="118" t="s">
        <v>159</v>
      </c>
      <c r="E280" s="119" t="s">
        <v>1</v>
      </c>
      <c r="F280" s="120" t="s">
        <v>1045</v>
      </c>
      <c r="H280" s="214">
        <v>0.51</v>
      </c>
      <c r="M280" s="117"/>
    </row>
    <row r="281" spans="2:30" s="13" customFormat="1" x14ac:dyDescent="0.2">
      <c r="B281" s="122"/>
      <c r="D281" s="118" t="s">
        <v>159</v>
      </c>
      <c r="E281" s="123" t="s">
        <v>1</v>
      </c>
      <c r="F281" s="124" t="s">
        <v>191</v>
      </c>
      <c r="H281" s="189">
        <v>3.84</v>
      </c>
      <c r="M281" s="122"/>
    </row>
    <row r="282" spans="2:30" s="11" customFormat="1" ht="22.9" customHeight="1" x14ac:dyDescent="0.2">
      <c r="B282" s="101"/>
      <c r="D282" s="102" t="s">
        <v>57</v>
      </c>
      <c r="E282" s="106" t="s">
        <v>182</v>
      </c>
      <c r="F282" s="106" t="s">
        <v>347</v>
      </c>
      <c r="K282" s="141"/>
      <c r="M282" s="101"/>
    </row>
    <row r="283" spans="2:30" s="1" customFormat="1" ht="30" customHeight="1" x14ac:dyDescent="0.2">
      <c r="B283" s="108"/>
      <c r="C283" s="109" t="s">
        <v>199</v>
      </c>
      <c r="D283" s="109" t="s">
        <v>153</v>
      </c>
      <c r="E283" s="110" t="s">
        <v>349</v>
      </c>
      <c r="F283" s="178" t="s">
        <v>2124</v>
      </c>
      <c r="G283" s="112" t="s">
        <v>238</v>
      </c>
      <c r="H283" s="193">
        <v>64</v>
      </c>
      <c r="I283" s="139"/>
      <c r="J283" s="139"/>
      <c r="K283" s="139"/>
      <c r="L283" s="111" t="s">
        <v>1</v>
      </c>
      <c r="M283" s="30"/>
      <c r="AC283" s="16" t="s">
        <v>158</v>
      </c>
      <c r="AD283" s="114" t="s">
        <v>1087</v>
      </c>
    </row>
    <row r="284" spans="2:30" s="12" customFormat="1" x14ac:dyDescent="0.2">
      <c r="B284" s="117"/>
      <c r="D284" s="118" t="s">
        <v>159</v>
      </c>
      <c r="E284" s="119" t="s">
        <v>1</v>
      </c>
      <c r="F284" s="120" t="s">
        <v>1088</v>
      </c>
      <c r="H284" s="214">
        <v>55.5</v>
      </c>
      <c r="I284" s="140"/>
      <c r="J284" s="140"/>
      <c r="K284" s="140"/>
      <c r="M284" s="117"/>
    </row>
    <row r="285" spans="2:30" s="12" customFormat="1" x14ac:dyDescent="0.2">
      <c r="B285" s="117"/>
      <c r="D285" s="118" t="s">
        <v>159</v>
      </c>
      <c r="E285" s="119" t="s">
        <v>1</v>
      </c>
      <c r="F285" s="120" t="s">
        <v>1089</v>
      </c>
      <c r="H285" s="214">
        <v>8.5</v>
      </c>
      <c r="I285" s="140"/>
      <c r="J285" s="140"/>
      <c r="K285" s="140"/>
      <c r="M285" s="117"/>
    </row>
    <row r="286" spans="2:30" s="13" customFormat="1" x14ac:dyDescent="0.2">
      <c r="B286" s="122"/>
      <c r="D286" s="118" t="s">
        <v>159</v>
      </c>
      <c r="E286" s="123" t="s">
        <v>1</v>
      </c>
      <c r="F286" s="124" t="s">
        <v>191</v>
      </c>
      <c r="H286" s="189">
        <v>64</v>
      </c>
      <c r="I286" s="145"/>
      <c r="J286" s="145"/>
      <c r="K286" s="145"/>
      <c r="M286" s="122"/>
    </row>
    <row r="287" spans="2:30" s="1" customFormat="1" ht="27.75" customHeight="1" x14ac:dyDescent="0.2">
      <c r="B287" s="108"/>
      <c r="C287" s="126" t="s">
        <v>201</v>
      </c>
      <c r="D287" s="126" t="s">
        <v>221</v>
      </c>
      <c r="E287" s="127" t="s">
        <v>352</v>
      </c>
      <c r="F287" s="128" t="s">
        <v>2259</v>
      </c>
      <c r="G287" s="129" t="s">
        <v>353</v>
      </c>
      <c r="H287" s="146">
        <v>128</v>
      </c>
      <c r="I287" s="146"/>
      <c r="J287" s="147"/>
      <c r="K287" s="146"/>
      <c r="L287" s="128" t="s">
        <v>1</v>
      </c>
      <c r="M287" s="130"/>
      <c r="AC287" s="16" t="s">
        <v>158</v>
      </c>
      <c r="AD287" s="114" t="s">
        <v>1090</v>
      </c>
    </row>
    <row r="288" spans="2:30" s="12" customFormat="1" x14ac:dyDescent="0.2">
      <c r="B288" s="117"/>
      <c r="D288" s="118" t="s">
        <v>159</v>
      </c>
      <c r="F288" s="120" t="s">
        <v>2179</v>
      </c>
      <c r="H288" s="214">
        <v>128</v>
      </c>
      <c r="I288" s="140"/>
      <c r="J288" s="140"/>
      <c r="K288" s="140"/>
      <c r="M288" s="117"/>
    </row>
    <row r="289" spans="2:30" s="1" customFormat="1" ht="31.5" customHeight="1" x14ac:dyDescent="0.2">
      <c r="B289" s="108"/>
      <c r="C289" s="109" t="s">
        <v>203</v>
      </c>
      <c r="D289" s="109" t="s">
        <v>153</v>
      </c>
      <c r="E289" s="110" t="s">
        <v>355</v>
      </c>
      <c r="F289" s="178" t="s">
        <v>2125</v>
      </c>
      <c r="G289" s="112" t="s">
        <v>156</v>
      </c>
      <c r="H289" s="193">
        <v>4.8</v>
      </c>
      <c r="I289" s="139"/>
      <c r="J289" s="139"/>
      <c r="K289" s="139"/>
      <c r="L289" s="111" t="s">
        <v>1</v>
      </c>
      <c r="M289" s="30"/>
      <c r="AC289" s="16" t="s">
        <v>158</v>
      </c>
      <c r="AD289" s="114" t="s">
        <v>1091</v>
      </c>
    </row>
    <row r="290" spans="2:30" s="12" customFormat="1" x14ac:dyDescent="0.2">
      <c r="B290" s="117"/>
      <c r="D290" s="118" t="s">
        <v>159</v>
      </c>
      <c r="E290" s="119" t="s">
        <v>1</v>
      </c>
      <c r="F290" s="120" t="s">
        <v>1092</v>
      </c>
      <c r="H290" s="214">
        <v>4.8</v>
      </c>
      <c r="I290" s="140"/>
      <c r="J290" s="140"/>
      <c r="K290" s="140"/>
      <c r="M290" s="117"/>
    </row>
    <row r="291" spans="2:30" s="1" customFormat="1" ht="28.5" customHeight="1" x14ac:dyDescent="0.2">
      <c r="B291" s="108"/>
      <c r="C291" s="109" t="s">
        <v>206</v>
      </c>
      <c r="D291" s="109" t="s">
        <v>153</v>
      </c>
      <c r="E291" s="110" t="s">
        <v>358</v>
      </c>
      <c r="F291" s="111" t="s">
        <v>359</v>
      </c>
      <c r="G291" s="112" t="s">
        <v>184</v>
      </c>
      <c r="H291" s="193">
        <v>38.4</v>
      </c>
      <c r="I291" s="139"/>
      <c r="J291" s="139"/>
      <c r="K291" s="139"/>
      <c r="L291" s="111" t="s">
        <v>157</v>
      </c>
      <c r="M291" s="30"/>
      <c r="AC291" s="16" t="s">
        <v>158</v>
      </c>
      <c r="AD291" s="114" t="s">
        <v>1093</v>
      </c>
    </row>
    <row r="292" spans="2:30" s="1" customFormat="1" ht="42.75" customHeight="1" x14ac:dyDescent="0.2">
      <c r="B292" s="108"/>
      <c r="C292" s="109" t="s">
        <v>208</v>
      </c>
      <c r="D292" s="109" t="s">
        <v>153</v>
      </c>
      <c r="E292" s="110" t="s">
        <v>361</v>
      </c>
      <c r="F292" s="170" t="s">
        <v>1878</v>
      </c>
      <c r="G292" s="112" t="s">
        <v>184</v>
      </c>
      <c r="H292" s="193">
        <v>950</v>
      </c>
      <c r="I292" s="139"/>
      <c r="J292" s="139"/>
      <c r="K292" s="139"/>
      <c r="L292" s="111" t="s">
        <v>1</v>
      </c>
      <c r="M292" s="30"/>
      <c r="AC292" s="16" t="s">
        <v>158</v>
      </c>
      <c r="AD292" s="114" t="s">
        <v>1094</v>
      </c>
    </row>
    <row r="293" spans="2:30" s="1" customFormat="1" ht="34.5" customHeight="1" x14ac:dyDescent="0.2">
      <c r="B293" s="108"/>
      <c r="C293" s="109" t="s">
        <v>211</v>
      </c>
      <c r="D293" s="109" t="s">
        <v>153</v>
      </c>
      <c r="E293" s="110" t="s">
        <v>363</v>
      </c>
      <c r="F293" s="111" t="s">
        <v>364</v>
      </c>
      <c r="G293" s="112" t="s">
        <v>184</v>
      </c>
      <c r="H293" s="193">
        <v>5700</v>
      </c>
      <c r="I293" s="139"/>
      <c r="J293" s="139"/>
      <c r="K293" s="139"/>
      <c r="L293" s="111" t="s">
        <v>1</v>
      </c>
      <c r="M293" s="30"/>
      <c r="AC293" s="16" t="s">
        <v>158</v>
      </c>
      <c r="AD293" s="114" t="s">
        <v>1095</v>
      </c>
    </row>
    <row r="294" spans="2:30" s="12" customFormat="1" x14ac:dyDescent="0.2">
      <c r="B294" s="117"/>
      <c r="D294" s="118" t="s">
        <v>159</v>
      </c>
      <c r="F294" s="120" t="s">
        <v>2180</v>
      </c>
      <c r="H294" s="214">
        <v>5700</v>
      </c>
      <c r="I294" s="140"/>
      <c r="J294" s="140"/>
      <c r="K294" s="140"/>
      <c r="M294" s="117"/>
    </row>
    <row r="295" spans="2:30" s="1" customFormat="1" ht="42" customHeight="1" x14ac:dyDescent="0.2">
      <c r="B295" s="108"/>
      <c r="C295" s="109" t="s">
        <v>3</v>
      </c>
      <c r="D295" s="109" t="s">
        <v>153</v>
      </c>
      <c r="E295" s="110" t="s">
        <v>366</v>
      </c>
      <c r="F295" s="170" t="s">
        <v>1877</v>
      </c>
      <c r="G295" s="112" t="s">
        <v>184</v>
      </c>
      <c r="H295" s="193">
        <v>950</v>
      </c>
      <c r="I295" s="139"/>
      <c r="J295" s="139"/>
      <c r="K295" s="139"/>
      <c r="L295" s="111" t="s">
        <v>1</v>
      </c>
      <c r="M295" s="30"/>
      <c r="AC295" s="16" t="s">
        <v>158</v>
      </c>
      <c r="AD295" s="114" t="s">
        <v>1096</v>
      </c>
    </row>
    <row r="296" spans="2:30" s="1" customFormat="1" ht="16.5" customHeight="1" x14ac:dyDescent="0.2">
      <c r="B296" s="108"/>
      <c r="C296" s="109" t="s">
        <v>215</v>
      </c>
      <c r="D296" s="109" t="s">
        <v>153</v>
      </c>
      <c r="E296" s="110" t="s">
        <v>372</v>
      </c>
      <c r="F296" s="111" t="s">
        <v>373</v>
      </c>
      <c r="G296" s="112" t="s">
        <v>184</v>
      </c>
      <c r="H296" s="193">
        <v>853.86</v>
      </c>
      <c r="I296" s="139"/>
      <c r="J296" s="139"/>
      <c r="K296" s="139"/>
      <c r="L296" s="111" t="s">
        <v>157</v>
      </c>
      <c r="M296" s="30"/>
      <c r="AC296" s="16" t="s">
        <v>158</v>
      </c>
      <c r="AD296" s="114" t="s">
        <v>1097</v>
      </c>
    </row>
    <row r="297" spans="2:30" s="12" customFormat="1" x14ac:dyDescent="0.2">
      <c r="B297" s="117"/>
      <c r="D297" s="118" t="s">
        <v>159</v>
      </c>
      <c r="E297" s="119" t="s">
        <v>1</v>
      </c>
      <c r="F297" s="120" t="s">
        <v>1098</v>
      </c>
      <c r="H297" s="214">
        <v>853.86</v>
      </c>
      <c r="I297" s="140"/>
      <c r="J297" s="140"/>
      <c r="K297" s="140"/>
      <c r="M297" s="117"/>
    </row>
    <row r="298" spans="2:30" s="1" customFormat="1" ht="24" customHeight="1" x14ac:dyDescent="0.2">
      <c r="B298" s="108"/>
      <c r="C298" s="109" t="s">
        <v>217</v>
      </c>
      <c r="D298" s="109" t="s">
        <v>153</v>
      </c>
      <c r="E298" s="110" t="s">
        <v>376</v>
      </c>
      <c r="F298" s="111" t="s">
        <v>377</v>
      </c>
      <c r="G298" s="112" t="s">
        <v>184</v>
      </c>
      <c r="H298" s="193">
        <v>312.5</v>
      </c>
      <c r="I298" s="139"/>
      <c r="J298" s="139"/>
      <c r="K298" s="139"/>
      <c r="L298" s="111" t="s">
        <v>1</v>
      </c>
      <c r="M298" s="30"/>
      <c r="AC298" s="16" t="s">
        <v>158</v>
      </c>
      <c r="AD298" s="114" t="s">
        <v>1099</v>
      </c>
    </row>
    <row r="299" spans="2:30" s="1" customFormat="1" ht="28.5" customHeight="1" x14ac:dyDescent="0.2">
      <c r="B299" s="108"/>
      <c r="C299" s="109" t="s">
        <v>220</v>
      </c>
      <c r="D299" s="109" t="s">
        <v>153</v>
      </c>
      <c r="E299" s="110" t="s">
        <v>1100</v>
      </c>
      <c r="F299" s="111" t="s">
        <v>1101</v>
      </c>
      <c r="G299" s="112" t="s">
        <v>184</v>
      </c>
      <c r="H299" s="193">
        <v>13.32</v>
      </c>
      <c r="I299" s="139"/>
      <c r="J299" s="139"/>
      <c r="K299" s="139"/>
      <c r="L299" s="111" t="s">
        <v>1</v>
      </c>
      <c r="M299" s="30"/>
      <c r="AC299" s="16" t="s">
        <v>158</v>
      </c>
      <c r="AD299" s="114" t="s">
        <v>1102</v>
      </c>
    </row>
    <row r="300" spans="2:30" s="1" customFormat="1" ht="47.25" customHeight="1" x14ac:dyDescent="0.2">
      <c r="B300" s="108"/>
      <c r="C300" s="109" t="s">
        <v>225</v>
      </c>
      <c r="D300" s="109" t="s">
        <v>153</v>
      </c>
      <c r="E300" s="110" t="s">
        <v>384</v>
      </c>
      <c r="F300" s="178" t="s">
        <v>2369</v>
      </c>
      <c r="G300" s="112" t="s">
        <v>238</v>
      </c>
      <c r="H300" s="193">
        <v>381.11</v>
      </c>
      <c r="I300" s="139"/>
      <c r="J300" s="139"/>
      <c r="K300" s="139"/>
      <c r="L300" s="111" t="s">
        <v>1</v>
      </c>
      <c r="M300" s="30"/>
      <c r="AC300" s="16" t="s">
        <v>158</v>
      </c>
      <c r="AD300" s="114" t="s">
        <v>1103</v>
      </c>
    </row>
    <row r="301" spans="2:30" s="14" customFormat="1" x14ac:dyDescent="0.2">
      <c r="B301" s="131"/>
      <c r="D301" s="118" t="s">
        <v>159</v>
      </c>
      <c r="E301" s="132" t="s">
        <v>1</v>
      </c>
      <c r="F301" s="133" t="s">
        <v>1055</v>
      </c>
      <c r="H301" s="132" t="s">
        <v>1</v>
      </c>
      <c r="M301" s="131"/>
    </row>
    <row r="302" spans="2:30" s="12" customFormat="1" x14ac:dyDescent="0.2">
      <c r="B302" s="117"/>
      <c r="D302" s="118" t="s">
        <v>159</v>
      </c>
      <c r="E302" s="119" t="s">
        <v>1</v>
      </c>
      <c r="F302" s="120" t="s">
        <v>388</v>
      </c>
      <c r="H302" s="214">
        <v>29.4</v>
      </c>
      <c r="M302" s="117"/>
    </row>
    <row r="303" spans="2:30" s="12" customFormat="1" x14ac:dyDescent="0.2">
      <c r="B303" s="117"/>
      <c r="D303" s="118" t="s">
        <v>159</v>
      </c>
      <c r="E303" s="119" t="s">
        <v>1</v>
      </c>
      <c r="F303" s="120" t="s">
        <v>1104</v>
      </c>
      <c r="H303" s="214">
        <v>144</v>
      </c>
      <c r="M303" s="117"/>
    </row>
    <row r="304" spans="2:30" s="12" customFormat="1" x14ac:dyDescent="0.2">
      <c r="B304" s="117"/>
      <c r="D304" s="118" t="s">
        <v>159</v>
      </c>
      <c r="E304" s="119" t="s">
        <v>1</v>
      </c>
      <c r="F304" s="120" t="s">
        <v>1105</v>
      </c>
      <c r="H304" s="214">
        <v>54</v>
      </c>
      <c r="M304" s="117"/>
    </row>
    <row r="305" spans="2:30" s="12" customFormat="1" x14ac:dyDescent="0.2">
      <c r="B305" s="117"/>
      <c r="D305" s="118" t="s">
        <v>159</v>
      </c>
      <c r="E305" s="119" t="s">
        <v>1</v>
      </c>
      <c r="F305" s="120" t="s">
        <v>1106</v>
      </c>
      <c r="H305" s="214">
        <v>3</v>
      </c>
      <c r="M305" s="117"/>
    </row>
    <row r="306" spans="2:30" s="12" customFormat="1" x14ac:dyDescent="0.2">
      <c r="B306" s="117"/>
      <c r="D306" s="118" t="s">
        <v>159</v>
      </c>
      <c r="E306" s="119" t="s">
        <v>1</v>
      </c>
      <c r="F306" s="120" t="s">
        <v>1107</v>
      </c>
      <c r="H306" s="214">
        <v>10.1</v>
      </c>
      <c r="M306" s="117"/>
    </row>
    <row r="307" spans="2:30" s="12" customFormat="1" x14ac:dyDescent="0.2">
      <c r="B307" s="117"/>
      <c r="D307" s="118" t="s">
        <v>159</v>
      </c>
      <c r="E307" s="119" t="s">
        <v>1</v>
      </c>
      <c r="F307" s="120" t="s">
        <v>1108</v>
      </c>
      <c r="H307" s="214">
        <v>30.6</v>
      </c>
      <c r="M307" s="117"/>
    </row>
    <row r="308" spans="2:30" s="12" customFormat="1" x14ac:dyDescent="0.2">
      <c r="B308" s="117"/>
      <c r="D308" s="118" t="s">
        <v>159</v>
      </c>
      <c r="E308" s="119" t="s">
        <v>1</v>
      </c>
      <c r="F308" s="120" t="s">
        <v>1061</v>
      </c>
      <c r="H308" s="214">
        <v>0.71</v>
      </c>
      <c r="M308" s="117"/>
    </row>
    <row r="309" spans="2:30" s="12" customFormat="1" x14ac:dyDescent="0.2">
      <c r="B309" s="117"/>
      <c r="D309" s="118" t="s">
        <v>159</v>
      </c>
      <c r="E309" s="119" t="s">
        <v>1</v>
      </c>
      <c r="F309" s="120" t="s">
        <v>1109</v>
      </c>
      <c r="H309" s="214">
        <v>13.35</v>
      </c>
      <c r="M309" s="117"/>
    </row>
    <row r="310" spans="2:30" s="12" customFormat="1" ht="15" customHeight="1" x14ac:dyDescent="0.2">
      <c r="B310" s="117"/>
      <c r="D310" s="118" t="s">
        <v>159</v>
      </c>
      <c r="E310" s="119" t="s">
        <v>1</v>
      </c>
      <c r="F310" s="120" t="s">
        <v>1110</v>
      </c>
      <c r="H310" s="214">
        <v>8.1</v>
      </c>
      <c r="M310" s="117"/>
    </row>
    <row r="311" spans="2:30" s="12" customFormat="1" x14ac:dyDescent="0.2">
      <c r="B311" s="117"/>
      <c r="D311" s="118" t="s">
        <v>159</v>
      </c>
      <c r="E311" s="119" t="s">
        <v>1</v>
      </c>
      <c r="F311" s="120" t="s">
        <v>1111</v>
      </c>
      <c r="H311" s="214">
        <v>13.7</v>
      </c>
      <c r="M311" s="117"/>
    </row>
    <row r="312" spans="2:30" s="14" customFormat="1" x14ac:dyDescent="0.2">
      <c r="B312" s="131"/>
      <c r="D312" s="118" t="s">
        <v>159</v>
      </c>
      <c r="E312" s="132" t="s">
        <v>1</v>
      </c>
      <c r="F312" s="133" t="s">
        <v>267</v>
      </c>
      <c r="H312" s="209" t="s">
        <v>1</v>
      </c>
      <c r="M312" s="131"/>
    </row>
    <row r="313" spans="2:30" s="12" customFormat="1" x14ac:dyDescent="0.2">
      <c r="B313" s="117"/>
      <c r="D313" s="118" t="s">
        <v>159</v>
      </c>
      <c r="E313" s="119" t="s">
        <v>1</v>
      </c>
      <c r="F313" s="120" t="s">
        <v>1112</v>
      </c>
      <c r="H313" s="214">
        <v>7.25</v>
      </c>
      <c r="M313" s="117"/>
    </row>
    <row r="314" spans="2:30" s="14" customFormat="1" x14ac:dyDescent="0.2">
      <c r="B314" s="131"/>
      <c r="D314" s="118" t="s">
        <v>159</v>
      </c>
      <c r="E314" s="132" t="s">
        <v>1</v>
      </c>
      <c r="F314" s="133" t="s">
        <v>286</v>
      </c>
      <c r="H314" s="209" t="s">
        <v>1</v>
      </c>
      <c r="M314" s="131"/>
    </row>
    <row r="315" spans="2:30" s="12" customFormat="1" x14ac:dyDescent="0.2">
      <c r="B315" s="117"/>
      <c r="D315" s="118" t="s">
        <v>159</v>
      </c>
      <c r="E315" s="119" t="s">
        <v>1</v>
      </c>
      <c r="F315" s="120" t="s">
        <v>1113</v>
      </c>
      <c r="H315" s="214">
        <v>60.3</v>
      </c>
      <c r="M315" s="117"/>
    </row>
    <row r="316" spans="2:30" s="14" customFormat="1" x14ac:dyDescent="0.2">
      <c r="B316" s="131"/>
      <c r="D316" s="118" t="s">
        <v>159</v>
      </c>
      <c r="E316" s="132" t="s">
        <v>1</v>
      </c>
      <c r="F316" s="133" t="s">
        <v>306</v>
      </c>
      <c r="H316" s="209" t="s">
        <v>1</v>
      </c>
      <c r="M316" s="131"/>
    </row>
    <row r="317" spans="2:30" s="12" customFormat="1" x14ac:dyDescent="0.2">
      <c r="B317" s="117"/>
      <c r="D317" s="118" t="s">
        <v>159</v>
      </c>
      <c r="E317" s="119" t="s">
        <v>1</v>
      </c>
      <c r="F317" s="120" t="s">
        <v>1114</v>
      </c>
      <c r="H317" s="214">
        <v>6.6</v>
      </c>
      <c r="M317" s="117"/>
    </row>
    <row r="318" spans="2:30" s="13" customFormat="1" x14ac:dyDescent="0.2">
      <c r="B318" s="122"/>
      <c r="D318" s="118" t="s">
        <v>159</v>
      </c>
      <c r="E318" s="123" t="s">
        <v>1</v>
      </c>
      <c r="F318" s="124" t="s">
        <v>191</v>
      </c>
      <c r="H318" s="189">
        <v>381.11</v>
      </c>
      <c r="M318" s="122"/>
    </row>
    <row r="319" spans="2:30" s="1" customFormat="1" ht="42" customHeight="1" x14ac:dyDescent="0.2">
      <c r="B319" s="108"/>
      <c r="C319" s="109" t="s">
        <v>227</v>
      </c>
      <c r="D319" s="109" t="s">
        <v>153</v>
      </c>
      <c r="E319" s="110" t="s">
        <v>417</v>
      </c>
      <c r="F319" s="190" t="s">
        <v>2370</v>
      </c>
      <c r="G319" s="112" t="s">
        <v>238</v>
      </c>
      <c r="H319" s="224">
        <v>77.599999999999994</v>
      </c>
      <c r="I319" s="139"/>
      <c r="J319" s="139"/>
      <c r="K319" s="139"/>
      <c r="L319" s="111" t="s">
        <v>1</v>
      </c>
      <c r="M319" s="30"/>
      <c r="AC319" s="16" t="s">
        <v>158</v>
      </c>
      <c r="AD319" s="114" t="s">
        <v>1115</v>
      </c>
    </row>
    <row r="320" spans="2:30" s="154" customFormat="1" ht="39" customHeight="1" x14ac:dyDescent="0.2">
      <c r="B320" s="108"/>
      <c r="C320" s="109">
        <v>26</v>
      </c>
      <c r="D320" s="109" t="s">
        <v>153</v>
      </c>
      <c r="E320" s="163" t="s">
        <v>1969</v>
      </c>
      <c r="F320" s="190" t="s">
        <v>2371</v>
      </c>
      <c r="G320" s="269" t="s">
        <v>238</v>
      </c>
      <c r="H320" s="224">
        <v>77.599999999999994</v>
      </c>
      <c r="I320" s="224"/>
      <c r="J320" s="224"/>
      <c r="K320" s="139"/>
      <c r="L320" s="111"/>
      <c r="M320" s="30"/>
      <c r="AC320" s="16"/>
      <c r="AD320" s="114"/>
    </row>
    <row r="321" spans="2:30" s="1" customFormat="1" ht="69.75" customHeight="1" x14ac:dyDescent="0.2">
      <c r="B321" s="108"/>
      <c r="C321" s="109" t="s">
        <v>236</v>
      </c>
      <c r="D321" s="109" t="s">
        <v>153</v>
      </c>
      <c r="E321" s="110" t="s">
        <v>424</v>
      </c>
      <c r="F321" s="178" t="s">
        <v>2372</v>
      </c>
      <c r="G321" s="179" t="s">
        <v>184</v>
      </c>
      <c r="H321" s="182">
        <v>257.32</v>
      </c>
      <c r="I321" s="139"/>
      <c r="J321" s="139"/>
      <c r="K321" s="139"/>
      <c r="L321" s="111" t="s">
        <v>1</v>
      </c>
      <c r="M321" s="30"/>
      <c r="AC321" s="16" t="s">
        <v>158</v>
      </c>
      <c r="AD321" s="114" t="s">
        <v>1116</v>
      </c>
    </row>
    <row r="322" spans="2:30" s="12" customFormat="1" x14ac:dyDescent="0.2">
      <c r="B322" s="117"/>
      <c r="D322" s="118" t="s">
        <v>159</v>
      </c>
      <c r="E322" s="119" t="s">
        <v>1</v>
      </c>
      <c r="F322" s="120" t="s">
        <v>426</v>
      </c>
      <c r="H322" s="214">
        <v>15.12</v>
      </c>
      <c r="I322" s="140"/>
      <c r="J322" s="140"/>
      <c r="K322" s="140"/>
      <c r="M322" s="117"/>
    </row>
    <row r="323" spans="2:30" s="12" customFormat="1" ht="11.25" customHeight="1" x14ac:dyDescent="0.2">
      <c r="B323" s="117"/>
      <c r="D323" s="118" t="s">
        <v>159</v>
      </c>
      <c r="E323" s="119" t="s">
        <v>1</v>
      </c>
      <c r="F323" s="120" t="s">
        <v>1117</v>
      </c>
      <c r="H323" s="214">
        <v>103.68</v>
      </c>
      <c r="I323" s="140"/>
      <c r="J323" s="140"/>
      <c r="K323" s="140"/>
      <c r="M323" s="117"/>
      <c r="N323" s="386"/>
      <c r="O323" s="386"/>
    </row>
    <row r="324" spans="2:30" s="12" customFormat="1" ht="11.25" customHeight="1" x14ac:dyDescent="0.2">
      <c r="B324" s="117"/>
      <c r="D324" s="118" t="s">
        <v>159</v>
      </c>
      <c r="E324" s="119" t="s">
        <v>1</v>
      </c>
      <c r="F324" s="120" t="s">
        <v>1118</v>
      </c>
      <c r="H324" s="214">
        <v>38.880000000000003</v>
      </c>
      <c r="I324" s="140"/>
      <c r="J324" s="140"/>
      <c r="K324" s="140"/>
      <c r="M324" s="117"/>
      <c r="N324" s="386"/>
      <c r="O324" s="386"/>
    </row>
    <row r="325" spans="2:30" s="12" customFormat="1" ht="11.25" customHeight="1" x14ac:dyDescent="0.2">
      <c r="B325" s="117"/>
      <c r="D325" s="118" t="s">
        <v>159</v>
      </c>
      <c r="E325" s="119" t="s">
        <v>1</v>
      </c>
      <c r="F325" s="120" t="s">
        <v>1119</v>
      </c>
      <c r="H325" s="214">
        <v>1.08</v>
      </c>
      <c r="I325" s="140"/>
      <c r="J325" s="140"/>
      <c r="K325" s="140"/>
      <c r="M325" s="117"/>
      <c r="N325" s="386"/>
      <c r="O325" s="386"/>
    </row>
    <row r="326" spans="2:30" s="12" customFormat="1" ht="11.25" customHeight="1" x14ac:dyDescent="0.2">
      <c r="B326" s="117"/>
      <c r="D326" s="118" t="s">
        <v>159</v>
      </c>
      <c r="E326" s="119" t="s">
        <v>1</v>
      </c>
      <c r="F326" s="120" t="s">
        <v>1120</v>
      </c>
      <c r="H326" s="214">
        <v>12.72</v>
      </c>
      <c r="I326" s="140"/>
      <c r="J326" s="140"/>
      <c r="K326" s="140"/>
      <c r="M326" s="117"/>
      <c r="N326" s="386"/>
      <c r="O326" s="386"/>
    </row>
    <row r="327" spans="2:30" s="12" customFormat="1" ht="11.25" customHeight="1" x14ac:dyDescent="0.2">
      <c r="B327" s="117"/>
      <c r="D327" s="118" t="s">
        <v>159</v>
      </c>
      <c r="E327" s="119" t="s">
        <v>1</v>
      </c>
      <c r="F327" s="120" t="s">
        <v>1121</v>
      </c>
      <c r="H327" s="214">
        <v>16.2</v>
      </c>
      <c r="I327" s="140"/>
      <c r="J327" s="140"/>
      <c r="K327" s="140"/>
      <c r="M327" s="117"/>
      <c r="N327" s="386"/>
      <c r="O327" s="386"/>
    </row>
    <row r="328" spans="2:30" s="12" customFormat="1" x14ac:dyDescent="0.2">
      <c r="B328" s="117"/>
      <c r="D328" s="118" t="s">
        <v>159</v>
      </c>
      <c r="E328" s="119" t="s">
        <v>1</v>
      </c>
      <c r="F328" s="120" t="s">
        <v>1122</v>
      </c>
      <c r="H328" s="214">
        <v>1.58</v>
      </c>
      <c r="I328" s="140"/>
      <c r="J328" s="140"/>
      <c r="K328" s="140"/>
      <c r="M328" s="117"/>
    </row>
    <row r="329" spans="2:30" s="12" customFormat="1" x14ac:dyDescent="0.2">
      <c r="B329" s="117"/>
      <c r="D329" s="118" t="s">
        <v>159</v>
      </c>
      <c r="E329" s="119" t="s">
        <v>1</v>
      </c>
      <c r="F329" s="120" t="s">
        <v>1123</v>
      </c>
      <c r="H329" s="214">
        <v>7.16</v>
      </c>
      <c r="I329" s="140"/>
      <c r="J329" s="140"/>
      <c r="K329" s="140"/>
      <c r="M329" s="117"/>
    </row>
    <row r="330" spans="2:30" s="12" customFormat="1" x14ac:dyDescent="0.2">
      <c r="B330" s="117"/>
      <c r="D330" s="118" t="s">
        <v>159</v>
      </c>
      <c r="E330" s="119" t="s">
        <v>1</v>
      </c>
      <c r="F330" s="120" t="s">
        <v>1124</v>
      </c>
      <c r="H330" s="214">
        <v>6.67</v>
      </c>
      <c r="I330" s="140"/>
      <c r="J330" s="140"/>
      <c r="K330" s="140"/>
      <c r="M330" s="117"/>
    </row>
    <row r="331" spans="2:30" s="12" customFormat="1" x14ac:dyDescent="0.2">
      <c r="B331" s="117"/>
      <c r="D331" s="118" t="s">
        <v>159</v>
      </c>
      <c r="E331" s="119" t="s">
        <v>1</v>
      </c>
      <c r="F331" s="275" t="s">
        <v>1125</v>
      </c>
      <c r="G331" s="183"/>
      <c r="H331" s="230">
        <v>22.91</v>
      </c>
      <c r="I331" s="140"/>
      <c r="J331" s="140"/>
      <c r="K331" s="140"/>
      <c r="M331" s="117"/>
    </row>
    <row r="332" spans="2:30" s="210" customFormat="1" x14ac:dyDescent="0.2">
      <c r="B332" s="202"/>
      <c r="D332" s="211" t="s">
        <v>159</v>
      </c>
      <c r="E332" s="212"/>
      <c r="F332" s="275" t="s">
        <v>2027</v>
      </c>
      <c r="G332" s="183"/>
      <c r="H332" s="230">
        <v>28.08</v>
      </c>
      <c r="I332" s="214"/>
      <c r="J332" s="214"/>
      <c r="K332" s="214"/>
      <c r="M332" s="202"/>
    </row>
    <row r="333" spans="2:30" s="210" customFormat="1" x14ac:dyDescent="0.2">
      <c r="B333" s="202"/>
      <c r="D333" s="211" t="s">
        <v>159</v>
      </c>
      <c r="E333" s="212"/>
      <c r="F333" s="275" t="s">
        <v>2028</v>
      </c>
      <c r="G333" s="183"/>
      <c r="H333" s="230">
        <v>3.24</v>
      </c>
      <c r="I333" s="214"/>
      <c r="J333" s="214"/>
      <c r="K333" s="214"/>
      <c r="M333" s="202"/>
    </row>
    <row r="334" spans="2:30" s="13" customFormat="1" x14ac:dyDescent="0.2">
      <c r="B334" s="122"/>
      <c r="D334" s="118" t="s">
        <v>159</v>
      </c>
      <c r="E334" s="123" t="s">
        <v>1</v>
      </c>
      <c r="F334" s="250" t="s">
        <v>191</v>
      </c>
      <c r="G334" s="251"/>
      <c r="H334" s="231">
        <v>257.32</v>
      </c>
      <c r="I334" s="145"/>
      <c r="J334" s="145"/>
      <c r="K334" s="145"/>
      <c r="M334" s="122"/>
    </row>
    <row r="335" spans="2:30" s="1" customFormat="1" ht="20.25" customHeight="1" x14ac:dyDescent="0.2">
      <c r="B335" s="108"/>
      <c r="C335" s="109" t="s">
        <v>243</v>
      </c>
      <c r="D335" s="109" t="s">
        <v>153</v>
      </c>
      <c r="E335" s="110" t="s">
        <v>441</v>
      </c>
      <c r="F335" s="111" t="s">
        <v>442</v>
      </c>
      <c r="G335" s="112" t="s">
        <v>184</v>
      </c>
      <c r="H335" s="193">
        <v>3.75</v>
      </c>
      <c r="I335" s="139"/>
      <c r="J335" s="139"/>
      <c r="K335" s="139"/>
      <c r="L335" s="111" t="s">
        <v>1</v>
      </c>
      <c r="M335" s="30"/>
      <c r="AC335" s="16" t="s">
        <v>158</v>
      </c>
      <c r="AD335" s="114" t="s">
        <v>1126</v>
      </c>
    </row>
    <row r="336" spans="2:30" s="12" customFormat="1" x14ac:dyDescent="0.2">
      <c r="B336" s="117"/>
      <c r="D336" s="118" t="s">
        <v>159</v>
      </c>
      <c r="E336" s="119" t="s">
        <v>1</v>
      </c>
      <c r="F336" s="120" t="s">
        <v>1127</v>
      </c>
      <c r="H336" s="214">
        <v>3.75</v>
      </c>
      <c r="I336" s="140"/>
      <c r="J336" s="140"/>
      <c r="K336" s="140"/>
      <c r="M336" s="117"/>
    </row>
    <row r="337" spans="2:30" s="1" customFormat="1" ht="27.75" customHeight="1" x14ac:dyDescent="0.2">
      <c r="B337" s="108"/>
      <c r="C337" s="109" t="s">
        <v>246</v>
      </c>
      <c r="D337" s="109" t="s">
        <v>153</v>
      </c>
      <c r="E337" s="110" t="s">
        <v>449</v>
      </c>
      <c r="F337" s="178" t="s">
        <v>2031</v>
      </c>
      <c r="G337" s="179" t="s">
        <v>184</v>
      </c>
      <c r="H337" s="182">
        <v>112.52</v>
      </c>
      <c r="I337" s="139"/>
      <c r="J337" s="139"/>
      <c r="K337" s="139"/>
      <c r="L337" s="111" t="s">
        <v>157</v>
      </c>
      <c r="M337" s="30"/>
      <c r="AC337" s="16" t="s">
        <v>158</v>
      </c>
      <c r="AD337" s="114" t="s">
        <v>1128</v>
      </c>
    </row>
    <row r="338" spans="2:30" s="12" customFormat="1" x14ac:dyDescent="0.2">
      <c r="B338" s="117"/>
      <c r="D338" s="118" t="s">
        <v>159</v>
      </c>
      <c r="E338" s="119" t="s">
        <v>1</v>
      </c>
      <c r="F338" s="304" t="s">
        <v>1129</v>
      </c>
      <c r="G338" s="301"/>
      <c r="H338" s="305">
        <v>112.52</v>
      </c>
      <c r="I338" s="140"/>
      <c r="J338" s="140"/>
      <c r="K338" s="140"/>
      <c r="M338" s="117"/>
    </row>
    <row r="339" spans="2:30" s="1" customFormat="1" ht="33.75" customHeight="1" x14ac:dyDescent="0.2">
      <c r="B339" s="108"/>
      <c r="C339" s="109" t="s">
        <v>312</v>
      </c>
      <c r="D339" s="109" t="s">
        <v>153</v>
      </c>
      <c r="E339" s="110" t="s">
        <v>453</v>
      </c>
      <c r="F339" s="178" t="s">
        <v>454</v>
      </c>
      <c r="G339" s="179" t="s">
        <v>172</v>
      </c>
      <c r="H339" s="182">
        <v>50.38</v>
      </c>
      <c r="I339" s="139"/>
      <c r="J339" s="139"/>
      <c r="K339" s="139"/>
      <c r="L339" s="111" t="s">
        <v>157</v>
      </c>
      <c r="M339" s="30"/>
      <c r="AC339" s="16" t="s">
        <v>158</v>
      </c>
      <c r="AD339" s="114" t="s">
        <v>1130</v>
      </c>
    </row>
    <row r="340" spans="2:30" s="234" customFormat="1" ht="19.5" customHeight="1" x14ac:dyDescent="0.2">
      <c r="B340" s="108"/>
      <c r="C340" s="236"/>
      <c r="D340" s="237" t="s">
        <v>159</v>
      </c>
      <c r="E340" s="238"/>
      <c r="F340" s="239">
        <v>49.76</v>
      </c>
      <c r="G340" s="240"/>
      <c r="H340" s="241">
        <v>49.76</v>
      </c>
      <c r="I340" s="241"/>
      <c r="J340" s="241"/>
      <c r="K340" s="241"/>
      <c r="L340" s="235"/>
      <c r="M340" s="30"/>
      <c r="AC340" s="16"/>
      <c r="AD340" s="114"/>
    </row>
    <row r="341" spans="2:30" s="234" customFormat="1" ht="16.5" customHeight="1" x14ac:dyDescent="0.2">
      <c r="B341" s="108"/>
      <c r="C341" s="323"/>
      <c r="D341" s="284" t="s">
        <v>159</v>
      </c>
      <c r="E341" s="249"/>
      <c r="F341" s="285" t="s">
        <v>2030</v>
      </c>
      <c r="G341" s="245"/>
      <c r="H341" s="286">
        <v>0.62</v>
      </c>
      <c r="I341" s="246"/>
      <c r="J341" s="246"/>
      <c r="K341" s="246"/>
      <c r="L341" s="235"/>
      <c r="M341" s="30"/>
      <c r="AC341" s="16"/>
      <c r="AD341" s="114"/>
    </row>
    <row r="342" spans="2:30" s="234" customFormat="1" ht="15.75" customHeight="1" x14ac:dyDescent="0.2">
      <c r="B342" s="108"/>
      <c r="C342" s="324"/>
      <c r="D342" s="287" t="s">
        <v>159</v>
      </c>
      <c r="E342" s="247" t="s">
        <v>1</v>
      </c>
      <c r="F342" s="288" t="s">
        <v>191</v>
      </c>
      <c r="G342" s="248"/>
      <c r="H342" s="289">
        <v>50.38</v>
      </c>
      <c r="I342" s="243"/>
      <c r="J342" s="243"/>
      <c r="K342" s="243"/>
      <c r="L342" s="235"/>
      <c r="M342" s="30"/>
      <c r="AC342" s="16"/>
      <c r="AD342" s="114"/>
    </row>
    <row r="343" spans="2:30" s="1" customFormat="1" ht="18.75" customHeight="1" x14ac:dyDescent="0.2">
      <c r="B343" s="108"/>
      <c r="C343" s="134" t="s">
        <v>314</v>
      </c>
      <c r="D343" s="134" t="s">
        <v>153</v>
      </c>
      <c r="E343" s="135" t="s">
        <v>456</v>
      </c>
      <c r="F343" s="178" t="s">
        <v>457</v>
      </c>
      <c r="G343" s="179" t="s">
        <v>172</v>
      </c>
      <c r="H343" s="182">
        <v>25.19</v>
      </c>
      <c r="I343" s="139"/>
      <c r="J343" s="139"/>
      <c r="K343" s="139"/>
      <c r="L343" s="111" t="s">
        <v>1</v>
      </c>
      <c r="M343" s="30"/>
      <c r="AC343" s="16" t="s">
        <v>158</v>
      </c>
      <c r="AD343" s="114" t="s">
        <v>1131</v>
      </c>
    </row>
    <row r="344" spans="2:30" s="1" customFormat="1" ht="32.25" customHeight="1" x14ac:dyDescent="0.2">
      <c r="B344" s="108"/>
      <c r="C344" s="134" t="s">
        <v>316</v>
      </c>
      <c r="D344" s="134" t="s">
        <v>153</v>
      </c>
      <c r="E344" s="135" t="s">
        <v>459</v>
      </c>
      <c r="F344" s="178" t="s">
        <v>460</v>
      </c>
      <c r="G344" s="179" t="s">
        <v>172</v>
      </c>
      <c r="H344" s="182">
        <v>755.7</v>
      </c>
      <c r="I344" s="139"/>
      <c r="J344" s="139"/>
      <c r="K344" s="139"/>
      <c r="L344" s="111" t="s">
        <v>1</v>
      </c>
      <c r="M344" s="30"/>
      <c r="AC344" s="16" t="s">
        <v>158</v>
      </c>
      <c r="AD344" s="114" t="s">
        <v>1132</v>
      </c>
    </row>
    <row r="345" spans="2:30" s="12" customFormat="1" x14ac:dyDescent="0.2">
      <c r="B345" s="117"/>
      <c r="C345" s="183"/>
      <c r="D345" s="276" t="s">
        <v>159</v>
      </c>
      <c r="E345" s="183"/>
      <c r="F345" s="275" t="s">
        <v>2181</v>
      </c>
      <c r="G345" s="183"/>
      <c r="H345" s="305">
        <v>755.7</v>
      </c>
      <c r="I345" s="140"/>
      <c r="J345" s="140"/>
      <c r="K345" s="140"/>
      <c r="M345" s="117"/>
    </row>
    <row r="346" spans="2:30" s="1" customFormat="1" ht="30" customHeight="1" x14ac:dyDescent="0.2">
      <c r="B346" s="108"/>
      <c r="C346" s="134" t="s">
        <v>318</v>
      </c>
      <c r="D346" s="134" t="s">
        <v>153</v>
      </c>
      <c r="E346" s="135" t="s">
        <v>462</v>
      </c>
      <c r="F346" s="178" t="s">
        <v>463</v>
      </c>
      <c r="G346" s="179" t="s">
        <v>172</v>
      </c>
      <c r="H346" s="182">
        <v>50.38</v>
      </c>
      <c r="I346" s="139"/>
      <c r="J346" s="139"/>
      <c r="K346" s="139"/>
      <c r="L346" s="111" t="s">
        <v>1</v>
      </c>
      <c r="M346" s="30"/>
      <c r="AC346" s="16" t="s">
        <v>158</v>
      </c>
      <c r="AD346" s="114" t="s">
        <v>1133</v>
      </c>
    </row>
    <row r="347" spans="2:30" s="1" customFormat="1" ht="30.75" customHeight="1" x14ac:dyDescent="0.2">
      <c r="B347" s="108"/>
      <c r="C347" s="134" t="s">
        <v>321</v>
      </c>
      <c r="D347" s="134" t="s">
        <v>153</v>
      </c>
      <c r="E347" s="135" t="s">
        <v>465</v>
      </c>
      <c r="F347" s="170" t="s">
        <v>1791</v>
      </c>
      <c r="G347" s="179" t="s">
        <v>172</v>
      </c>
      <c r="H347" s="182">
        <v>25.19</v>
      </c>
      <c r="I347" s="139"/>
      <c r="J347" s="139"/>
      <c r="K347" s="139"/>
      <c r="L347" s="111" t="s">
        <v>1</v>
      </c>
      <c r="M347" s="30"/>
      <c r="AC347" s="16" t="s">
        <v>158</v>
      </c>
      <c r="AD347" s="114" t="s">
        <v>1134</v>
      </c>
    </row>
    <row r="348" spans="2:30" s="1" customFormat="1" ht="16.5" customHeight="1" x14ac:dyDescent="0.2">
      <c r="B348" s="108"/>
      <c r="C348" s="109" t="s">
        <v>323</v>
      </c>
      <c r="D348" s="109" t="s">
        <v>153</v>
      </c>
      <c r="E348" s="110" t="s">
        <v>467</v>
      </c>
      <c r="F348" s="111" t="s">
        <v>468</v>
      </c>
      <c r="G348" s="112" t="s">
        <v>469</v>
      </c>
      <c r="H348" s="193">
        <v>6</v>
      </c>
      <c r="I348" s="139"/>
      <c r="J348" s="139"/>
      <c r="K348" s="139"/>
      <c r="L348" s="111" t="s">
        <v>157</v>
      </c>
      <c r="M348" s="30"/>
      <c r="AC348" s="16" t="s">
        <v>158</v>
      </c>
      <c r="AD348" s="114" t="s">
        <v>1135</v>
      </c>
    </row>
    <row r="349" spans="2:30" s="11" customFormat="1" ht="22.9" customHeight="1" x14ac:dyDescent="0.2">
      <c r="B349" s="101"/>
      <c r="D349" s="102" t="s">
        <v>57</v>
      </c>
      <c r="E349" s="106" t="s">
        <v>472</v>
      </c>
      <c r="F349" s="106" t="s">
        <v>473</v>
      </c>
      <c r="K349" s="141"/>
      <c r="M349" s="101"/>
    </row>
    <row r="350" spans="2:30" s="1" customFormat="1" ht="32.25" customHeight="1" x14ac:dyDescent="0.2">
      <c r="B350" s="108"/>
      <c r="C350" s="109" t="s">
        <v>325</v>
      </c>
      <c r="D350" s="109" t="s">
        <v>153</v>
      </c>
      <c r="E350" s="110" t="s">
        <v>475</v>
      </c>
      <c r="F350" s="111" t="s">
        <v>476</v>
      </c>
      <c r="G350" s="112" t="s">
        <v>172</v>
      </c>
      <c r="H350" s="193">
        <v>275.67</v>
      </c>
      <c r="I350" s="139"/>
      <c r="J350" s="139"/>
      <c r="K350" s="139"/>
      <c r="L350" s="111" t="s">
        <v>157</v>
      </c>
      <c r="M350" s="30"/>
      <c r="AC350" s="16" t="s">
        <v>158</v>
      </c>
      <c r="AD350" s="114" t="s">
        <v>1136</v>
      </c>
    </row>
    <row r="351" spans="2:30" s="11" customFormat="1" ht="25.9" customHeight="1" x14ac:dyDescent="0.2">
      <c r="B351" s="101"/>
      <c r="D351" s="102" t="s">
        <v>57</v>
      </c>
      <c r="E351" s="103" t="s">
        <v>477</v>
      </c>
      <c r="F351" s="103" t="s">
        <v>478</v>
      </c>
      <c r="K351" s="143"/>
      <c r="M351" s="101"/>
    </row>
    <row r="352" spans="2:30" s="11" customFormat="1" ht="22.9" customHeight="1" x14ac:dyDescent="0.2">
      <c r="B352" s="101"/>
      <c r="D352" s="102" t="s">
        <v>57</v>
      </c>
      <c r="E352" s="106" t="s">
        <v>492</v>
      </c>
      <c r="F352" s="106" t="s">
        <v>493</v>
      </c>
      <c r="K352" s="141"/>
      <c r="M352" s="101"/>
    </row>
    <row r="353" spans="2:30" s="1" customFormat="1" ht="84" customHeight="1" x14ac:dyDescent="0.2">
      <c r="B353" s="108"/>
      <c r="C353" s="109" t="s">
        <v>327</v>
      </c>
      <c r="D353" s="109" t="s">
        <v>153</v>
      </c>
      <c r="E353" s="110" t="s">
        <v>495</v>
      </c>
      <c r="F353" s="178" t="s">
        <v>2016</v>
      </c>
      <c r="G353" s="112" t="s">
        <v>184</v>
      </c>
      <c r="H353" s="193">
        <v>342.35</v>
      </c>
      <c r="I353" s="139"/>
      <c r="J353" s="139"/>
      <c r="K353" s="139"/>
      <c r="L353" s="111" t="s">
        <v>157</v>
      </c>
      <c r="M353" s="30"/>
      <c r="AC353" s="16" t="s">
        <v>203</v>
      </c>
      <c r="AD353" s="114" t="s">
        <v>1137</v>
      </c>
    </row>
    <row r="354" spans="2:30" s="12" customFormat="1" x14ac:dyDescent="0.2">
      <c r="B354" s="117"/>
      <c r="D354" s="118" t="s">
        <v>159</v>
      </c>
      <c r="E354" s="119" t="s">
        <v>1</v>
      </c>
      <c r="F354" s="120" t="s">
        <v>1138</v>
      </c>
      <c r="H354" s="214">
        <v>305.5</v>
      </c>
      <c r="I354" s="140"/>
      <c r="J354" s="140"/>
      <c r="K354" s="140"/>
      <c r="M354" s="117"/>
    </row>
    <row r="355" spans="2:30" s="12" customFormat="1" x14ac:dyDescent="0.2">
      <c r="B355" s="117"/>
      <c r="D355" s="118" t="s">
        <v>159</v>
      </c>
      <c r="E355" s="119" t="s">
        <v>1</v>
      </c>
      <c r="F355" s="120" t="s">
        <v>1139</v>
      </c>
      <c r="H355" s="214">
        <v>36.85</v>
      </c>
      <c r="I355" s="140"/>
      <c r="J355" s="140"/>
      <c r="K355" s="140"/>
      <c r="M355" s="117"/>
    </row>
    <row r="356" spans="2:30" s="13" customFormat="1" ht="13.5" customHeight="1" x14ac:dyDescent="0.2">
      <c r="B356" s="122"/>
      <c r="D356" s="118" t="s">
        <v>159</v>
      </c>
      <c r="E356" s="123" t="s">
        <v>1</v>
      </c>
      <c r="F356" s="124" t="s">
        <v>191</v>
      </c>
      <c r="H356" s="189">
        <v>342.35</v>
      </c>
      <c r="I356" s="145"/>
      <c r="J356" s="145"/>
      <c r="K356" s="145"/>
      <c r="M356" s="122"/>
    </row>
    <row r="357" spans="2:30" s="1" customFormat="1" ht="24.75" customHeight="1" x14ac:dyDescent="0.2">
      <c r="B357" s="108"/>
      <c r="C357" s="279" t="s">
        <v>331</v>
      </c>
      <c r="D357" s="279" t="s">
        <v>221</v>
      </c>
      <c r="E357" s="280" t="s">
        <v>503</v>
      </c>
      <c r="F357" s="281" t="s">
        <v>2373</v>
      </c>
      <c r="G357" s="282" t="s">
        <v>353</v>
      </c>
      <c r="H357" s="283">
        <v>1368</v>
      </c>
      <c r="I357" s="146"/>
      <c r="J357" s="147"/>
      <c r="K357" s="146"/>
      <c r="L357" s="128" t="s">
        <v>157</v>
      </c>
      <c r="M357" s="130"/>
      <c r="AC357" s="16" t="s">
        <v>203</v>
      </c>
      <c r="AD357" s="114" t="s">
        <v>1140</v>
      </c>
    </row>
    <row r="358" spans="2:30" s="12" customFormat="1" ht="13.5" customHeight="1" x14ac:dyDescent="0.2">
      <c r="B358" s="117"/>
      <c r="C358" s="253"/>
      <c r="D358" s="291" t="s">
        <v>159</v>
      </c>
      <c r="E358" s="292" t="s">
        <v>1</v>
      </c>
      <c r="F358" s="293" t="s">
        <v>1141</v>
      </c>
      <c r="G358" s="253"/>
      <c r="H358" s="294">
        <v>1368</v>
      </c>
      <c r="I358" s="140"/>
      <c r="J358" s="140"/>
      <c r="K358" s="140"/>
      <c r="M358" s="117"/>
    </row>
    <row r="359" spans="2:30" s="1" customFormat="1" ht="30" customHeight="1" x14ac:dyDescent="0.2">
      <c r="B359" s="108"/>
      <c r="C359" s="279" t="s">
        <v>333</v>
      </c>
      <c r="D359" s="279" t="s">
        <v>221</v>
      </c>
      <c r="E359" s="280" t="s">
        <v>506</v>
      </c>
      <c r="F359" s="298" t="s">
        <v>1879</v>
      </c>
      <c r="G359" s="282" t="s">
        <v>184</v>
      </c>
      <c r="H359" s="283">
        <v>393.7</v>
      </c>
      <c r="I359" s="146"/>
      <c r="J359" s="147"/>
      <c r="K359" s="146"/>
      <c r="L359" s="128" t="s">
        <v>157</v>
      </c>
      <c r="M359" s="130"/>
      <c r="AC359" s="16" t="s">
        <v>203</v>
      </c>
      <c r="AD359" s="114" t="s">
        <v>1142</v>
      </c>
    </row>
    <row r="360" spans="2:30" s="12" customFormat="1" ht="13.5" customHeight="1" x14ac:dyDescent="0.2">
      <c r="B360" s="117"/>
      <c r="C360" s="253"/>
      <c r="D360" s="291" t="s">
        <v>159</v>
      </c>
      <c r="E360" s="253"/>
      <c r="F360" s="304" t="s">
        <v>2182</v>
      </c>
      <c r="G360" s="253"/>
      <c r="H360" s="294">
        <v>393.7</v>
      </c>
      <c r="I360" s="140"/>
      <c r="J360" s="140"/>
      <c r="K360" s="140"/>
      <c r="M360" s="117"/>
    </row>
    <row r="361" spans="2:30" s="1" customFormat="1" ht="32.25" customHeight="1" x14ac:dyDescent="0.2">
      <c r="B361" s="108"/>
      <c r="C361" s="279" t="s">
        <v>335</v>
      </c>
      <c r="D361" s="279" t="s">
        <v>221</v>
      </c>
      <c r="E361" s="280" t="s">
        <v>508</v>
      </c>
      <c r="F361" s="298" t="s">
        <v>1888</v>
      </c>
      <c r="G361" s="282" t="s">
        <v>184</v>
      </c>
      <c r="H361" s="283">
        <v>393.7</v>
      </c>
      <c r="I361" s="222"/>
      <c r="J361" s="225"/>
      <c r="K361" s="146"/>
      <c r="L361" s="128" t="s">
        <v>157</v>
      </c>
      <c r="M361" s="130"/>
      <c r="AC361" s="16" t="s">
        <v>203</v>
      </c>
      <c r="AD361" s="114" t="s">
        <v>1143</v>
      </c>
    </row>
    <row r="362" spans="2:30" s="1" customFormat="1" ht="43.5" customHeight="1" x14ac:dyDescent="0.2">
      <c r="B362" s="108"/>
      <c r="C362" s="109" t="s">
        <v>337</v>
      </c>
      <c r="D362" s="109" t="s">
        <v>153</v>
      </c>
      <c r="E362" s="110" t="s">
        <v>510</v>
      </c>
      <c r="F362" s="178" t="s">
        <v>2067</v>
      </c>
      <c r="G362" s="112" t="s">
        <v>353</v>
      </c>
      <c r="H362" s="193">
        <v>17</v>
      </c>
      <c r="I362" s="182"/>
      <c r="J362" s="182"/>
      <c r="K362" s="139"/>
      <c r="L362" s="111" t="s">
        <v>157</v>
      </c>
      <c r="M362" s="30"/>
      <c r="AC362" s="16" t="s">
        <v>203</v>
      </c>
      <c r="AD362" s="114" t="s">
        <v>1144</v>
      </c>
    </row>
    <row r="363" spans="2:30" s="12" customFormat="1" ht="12" customHeight="1" x14ac:dyDescent="0.2">
      <c r="B363" s="117"/>
      <c r="D363" s="118" t="s">
        <v>159</v>
      </c>
      <c r="E363" s="119" t="s">
        <v>1</v>
      </c>
      <c r="F363" s="120" t="s">
        <v>1145</v>
      </c>
      <c r="H363" s="214">
        <v>17</v>
      </c>
      <c r="I363" s="214"/>
      <c r="J363" s="214"/>
      <c r="K363" s="140"/>
      <c r="M363" s="117"/>
    </row>
    <row r="364" spans="2:30" s="1" customFormat="1" ht="21.75" customHeight="1" x14ac:dyDescent="0.2">
      <c r="B364" s="108"/>
      <c r="C364" s="279" t="s">
        <v>339</v>
      </c>
      <c r="D364" s="279" t="s">
        <v>221</v>
      </c>
      <c r="E364" s="280" t="s">
        <v>503</v>
      </c>
      <c r="F364" s="281" t="s">
        <v>2373</v>
      </c>
      <c r="G364" s="282" t="s">
        <v>353</v>
      </c>
      <c r="H364" s="283">
        <v>68</v>
      </c>
      <c r="I364" s="146"/>
      <c r="J364" s="147"/>
      <c r="K364" s="146"/>
      <c r="L364" s="128" t="s">
        <v>157</v>
      </c>
      <c r="M364" s="130"/>
      <c r="AC364" s="16" t="s">
        <v>203</v>
      </c>
      <c r="AD364" s="114" t="s">
        <v>1146</v>
      </c>
    </row>
    <row r="365" spans="2:30" s="12" customFormat="1" x14ac:dyDescent="0.2">
      <c r="B365" s="117"/>
      <c r="C365" s="253"/>
      <c r="D365" s="291" t="s">
        <v>159</v>
      </c>
      <c r="E365" s="292" t="s">
        <v>1</v>
      </c>
      <c r="F365" s="293" t="s">
        <v>1147</v>
      </c>
      <c r="G365" s="253"/>
      <c r="H365" s="294">
        <v>68</v>
      </c>
      <c r="I365" s="214"/>
      <c r="J365" s="214"/>
      <c r="K365" s="140"/>
      <c r="M365" s="117"/>
    </row>
    <row r="366" spans="2:30" s="1" customFormat="1" ht="38.25" customHeight="1" x14ac:dyDescent="0.2">
      <c r="B366" s="108"/>
      <c r="C366" s="279" t="s">
        <v>341</v>
      </c>
      <c r="D366" s="279" t="s">
        <v>221</v>
      </c>
      <c r="E366" s="280" t="s">
        <v>515</v>
      </c>
      <c r="F366" s="281" t="s">
        <v>2266</v>
      </c>
      <c r="G366" s="282" t="s">
        <v>184</v>
      </c>
      <c r="H366" s="283">
        <v>4.25</v>
      </c>
      <c r="I366" s="146"/>
      <c r="J366" s="147"/>
      <c r="K366" s="146"/>
      <c r="L366" s="128" t="s">
        <v>157</v>
      </c>
      <c r="M366" s="130"/>
      <c r="AC366" s="16" t="s">
        <v>203</v>
      </c>
      <c r="AD366" s="114" t="s">
        <v>1148</v>
      </c>
    </row>
    <row r="367" spans="2:30" s="12" customFormat="1" x14ac:dyDescent="0.2">
      <c r="B367" s="117"/>
      <c r="C367" s="253"/>
      <c r="D367" s="291" t="s">
        <v>159</v>
      </c>
      <c r="E367" s="253"/>
      <c r="F367" s="293" t="s">
        <v>2183</v>
      </c>
      <c r="G367" s="253"/>
      <c r="H367" s="294">
        <v>4.25</v>
      </c>
      <c r="I367" s="214"/>
      <c r="J367" s="214"/>
      <c r="K367" s="140"/>
      <c r="M367" s="117"/>
    </row>
    <row r="368" spans="2:30" s="1" customFormat="1" ht="28.5" customHeight="1" x14ac:dyDescent="0.2">
      <c r="B368" s="108"/>
      <c r="C368" s="279" t="s">
        <v>343</v>
      </c>
      <c r="D368" s="279" t="s">
        <v>221</v>
      </c>
      <c r="E368" s="280" t="s">
        <v>517</v>
      </c>
      <c r="F368" s="281" t="s">
        <v>2267</v>
      </c>
      <c r="G368" s="282" t="s">
        <v>353</v>
      </c>
      <c r="H368" s="283">
        <v>17</v>
      </c>
      <c r="I368" s="146"/>
      <c r="J368" s="147"/>
      <c r="K368" s="146"/>
      <c r="L368" s="128" t="s">
        <v>157</v>
      </c>
      <c r="M368" s="130"/>
      <c r="AC368" s="16" t="s">
        <v>203</v>
      </c>
      <c r="AD368" s="114" t="s">
        <v>1149</v>
      </c>
    </row>
    <row r="369" spans="2:30" s="1" customFormat="1" ht="30.75" customHeight="1" x14ac:dyDescent="0.2">
      <c r="B369" s="108"/>
      <c r="C369" s="109" t="s">
        <v>345</v>
      </c>
      <c r="D369" s="109" t="s">
        <v>153</v>
      </c>
      <c r="E369" s="110" t="s">
        <v>519</v>
      </c>
      <c r="F369" s="178" t="s">
        <v>1832</v>
      </c>
      <c r="G369" s="112" t="s">
        <v>353</v>
      </c>
      <c r="H369" s="193">
        <v>2</v>
      </c>
      <c r="I369" s="193"/>
      <c r="J369" s="193"/>
      <c r="K369" s="139"/>
      <c r="L369" s="111" t="s">
        <v>157</v>
      </c>
      <c r="M369" s="30"/>
      <c r="AC369" s="16" t="s">
        <v>203</v>
      </c>
      <c r="AD369" s="114" t="s">
        <v>1150</v>
      </c>
    </row>
    <row r="370" spans="2:30" s="1" customFormat="1" ht="39" customHeight="1" x14ac:dyDescent="0.2">
      <c r="B370" s="108"/>
      <c r="C370" s="279" t="s">
        <v>348</v>
      </c>
      <c r="D370" s="279" t="s">
        <v>221</v>
      </c>
      <c r="E370" s="280" t="s">
        <v>521</v>
      </c>
      <c r="F370" s="298" t="s">
        <v>2268</v>
      </c>
      <c r="G370" s="282" t="s">
        <v>353</v>
      </c>
      <c r="H370" s="283">
        <v>2</v>
      </c>
      <c r="I370" s="146"/>
      <c r="J370" s="147"/>
      <c r="K370" s="146"/>
      <c r="L370" s="128" t="s">
        <v>157</v>
      </c>
      <c r="M370" s="130"/>
      <c r="AC370" s="16" t="s">
        <v>203</v>
      </c>
      <c r="AD370" s="114" t="s">
        <v>1151</v>
      </c>
    </row>
    <row r="371" spans="2:30" s="1" customFormat="1" ht="32.25" customHeight="1" x14ac:dyDescent="0.2">
      <c r="B371" s="108"/>
      <c r="C371" s="279" t="s">
        <v>351</v>
      </c>
      <c r="D371" s="279" t="s">
        <v>221</v>
      </c>
      <c r="E371" s="280" t="s">
        <v>523</v>
      </c>
      <c r="F371" s="298" t="s">
        <v>1938</v>
      </c>
      <c r="G371" s="282" t="s">
        <v>353</v>
      </c>
      <c r="H371" s="283">
        <v>10</v>
      </c>
      <c r="I371" s="146"/>
      <c r="J371" s="147"/>
      <c r="K371" s="146"/>
      <c r="L371" s="128" t="s">
        <v>157</v>
      </c>
      <c r="M371" s="130"/>
      <c r="AC371" s="16" t="s">
        <v>203</v>
      </c>
      <c r="AD371" s="114" t="s">
        <v>1152</v>
      </c>
    </row>
    <row r="372" spans="2:30" s="1" customFormat="1" ht="33.75" customHeight="1" x14ac:dyDescent="0.2">
      <c r="B372" s="108"/>
      <c r="C372" s="109" t="s">
        <v>354</v>
      </c>
      <c r="D372" s="109" t="s">
        <v>153</v>
      </c>
      <c r="E372" s="110" t="s">
        <v>525</v>
      </c>
      <c r="F372" s="178" t="s">
        <v>1833</v>
      </c>
      <c r="G372" s="112" t="s">
        <v>353</v>
      </c>
      <c r="H372" s="193">
        <v>15</v>
      </c>
      <c r="I372" s="193"/>
      <c r="J372" s="193"/>
      <c r="K372" s="139"/>
      <c r="L372" s="111" t="s">
        <v>157</v>
      </c>
      <c r="M372" s="30"/>
      <c r="AC372" s="16" t="s">
        <v>203</v>
      </c>
      <c r="AD372" s="114" t="s">
        <v>1153</v>
      </c>
    </row>
    <row r="373" spans="2:30" s="1" customFormat="1" ht="33" customHeight="1" x14ac:dyDescent="0.2">
      <c r="B373" s="108"/>
      <c r="C373" s="279" t="s">
        <v>357</v>
      </c>
      <c r="D373" s="279" t="s">
        <v>221</v>
      </c>
      <c r="E373" s="280" t="s">
        <v>506</v>
      </c>
      <c r="F373" s="298" t="s">
        <v>1879</v>
      </c>
      <c r="G373" s="282" t="s">
        <v>184</v>
      </c>
      <c r="H373" s="283">
        <v>7.5</v>
      </c>
      <c r="I373" s="146"/>
      <c r="J373" s="147"/>
      <c r="K373" s="146"/>
      <c r="L373" s="128" t="s">
        <v>157</v>
      </c>
      <c r="M373" s="130"/>
      <c r="AC373" s="16" t="s">
        <v>203</v>
      </c>
      <c r="AD373" s="114" t="s">
        <v>1154</v>
      </c>
    </row>
    <row r="374" spans="2:30" s="12" customFormat="1" ht="22.5" x14ac:dyDescent="0.2">
      <c r="B374" s="117"/>
      <c r="D374" s="118" t="s">
        <v>159</v>
      </c>
      <c r="F374" s="120" t="s">
        <v>2184</v>
      </c>
      <c r="H374" s="214">
        <v>7.5</v>
      </c>
      <c r="I374" s="140"/>
      <c r="J374" s="140"/>
      <c r="K374" s="140"/>
      <c r="M374" s="117"/>
    </row>
    <row r="375" spans="2:30" s="1" customFormat="1" ht="24" customHeight="1" x14ac:dyDescent="0.2">
      <c r="B375" s="108"/>
      <c r="C375" s="109" t="s">
        <v>360</v>
      </c>
      <c r="D375" s="109" t="s">
        <v>153</v>
      </c>
      <c r="E375" s="110" t="s">
        <v>528</v>
      </c>
      <c r="F375" s="178" t="s">
        <v>1834</v>
      </c>
      <c r="G375" s="112" t="s">
        <v>353</v>
      </c>
      <c r="H375" s="182">
        <v>20</v>
      </c>
      <c r="I375" s="139"/>
      <c r="J375" s="139"/>
      <c r="K375" s="139"/>
      <c r="L375" s="111" t="s">
        <v>157</v>
      </c>
      <c r="M375" s="30"/>
      <c r="AC375" s="16" t="s">
        <v>203</v>
      </c>
      <c r="AD375" s="114" t="s">
        <v>1155</v>
      </c>
    </row>
    <row r="376" spans="2:30" s="1" customFormat="1" ht="30.75" customHeight="1" x14ac:dyDescent="0.2">
      <c r="B376" s="108"/>
      <c r="C376" s="126" t="s">
        <v>362</v>
      </c>
      <c r="D376" s="126" t="s">
        <v>221</v>
      </c>
      <c r="E376" s="127" t="s">
        <v>506</v>
      </c>
      <c r="F376" s="295" t="s">
        <v>1880</v>
      </c>
      <c r="G376" s="129" t="s">
        <v>184</v>
      </c>
      <c r="H376" s="146">
        <v>10</v>
      </c>
      <c r="I376" s="146"/>
      <c r="J376" s="147"/>
      <c r="K376" s="146"/>
      <c r="L376" s="128" t="s">
        <v>157</v>
      </c>
      <c r="M376" s="130"/>
      <c r="AC376" s="16" t="s">
        <v>203</v>
      </c>
      <c r="AD376" s="114" t="s">
        <v>1156</v>
      </c>
    </row>
    <row r="377" spans="2:30" s="12" customFormat="1" x14ac:dyDescent="0.2">
      <c r="B377" s="117"/>
      <c r="D377" s="118" t="s">
        <v>159</v>
      </c>
      <c r="F377" s="120" t="s">
        <v>2185</v>
      </c>
      <c r="H377" s="214">
        <v>10</v>
      </c>
      <c r="I377" s="140"/>
      <c r="J377" s="140"/>
      <c r="K377" s="140"/>
      <c r="M377" s="117"/>
    </row>
    <row r="378" spans="2:30" s="1" customFormat="1" ht="26.25" customHeight="1" x14ac:dyDescent="0.2">
      <c r="B378" s="108"/>
      <c r="C378" s="109" t="s">
        <v>365</v>
      </c>
      <c r="D378" s="109" t="s">
        <v>153</v>
      </c>
      <c r="E378" s="110" t="s">
        <v>531</v>
      </c>
      <c r="F378" s="111" t="s">
        <v>532</v>
      </c>
      <c r="G378" s="112" t="s">
        <v>172</v>
      </c>
      <c r="H378" s="193">
        <v>1.23</v>
      </c>
      <c r="I378" s="139"/>
      <c r="J378" s="139"/>
      <c r="K378" s="139"/>
      <c r="L378" s="111" t="s">
        <v>157</v>
      </c>
      <c r="M378" s="30"/>
      <c r="AC378" s="16" t="s">
        <v>203</v>
      </c>
      <c r="AD378" s="114" t="s">
        <v>1157</v>
      </c>
    </row>
    <row r="379" spans="2:30" s="11" customFormat="1" ht="22.9" customHeight="1" x14ac:dyDescent="0.2">
      <c r="B379" s="101"/>
      <c r="D379" s="102" t="s">
        <v>57</v>
      </c>
      <c r="E379" s="106" t="s">
        <v>533</v>
      </c>
      <c r="F379" s="106" t="s">
        <v>534</v>
      </c>
      <c r="I379" s="144"/>
      <c r="J379" s="144"/>
      <c r="K379" s="141"/>
      <c r="M379" s="101"/>
    </row>
    <row r="380" spans="2:30" s="1" customFormat="1" ht="45" customHeight="1" x14ac:dyDescent="0.2">
      <c r="B380" s="108"/>
      <c r="C380" s="109" t="s">
        <v>367</v>
      </c>
      <c r="D380" s="109" t="s">
        <v>153</v>
      </c>
      <c r="E380" s="110" t="s">
        <v>536</v>
      </c>
      <c r="F380" s="170" t="s">
        <v>1958</v>
      </c>
      <c r="G380" s="112" t="s">
        <v>184</v>
      </c>
      <c r="H380" s="193">
        <v>342.35</v>
      </c>
      <c r="I380" s="139"/>
      <c r="J380" s="139"/>
      <c r="K380" s="139"/>
      <c r="L380" s="111" t="s">
        <v>157</v>
      </c>
      <c r="M380" s="30"/>
      <c r="AC380" s="16" t="s">
        <v>203</v>
      </c>
      <c r="AD380" s="114" t="s">
        <v>1158</v>
      </c>
    </row>
    <row r="381" spans="2:30" s="12" customFormat="1" x14ac:dyDescent="0.2">
      <c r="B381" s="117"/>
      <c r="D381" s="118" t="s">
        <v>159</v>
      </c>
      <c r="E381" s="119" t="s">
        <v>1</v>
      </c>
      <c r="F381" s="120" t="s">
        <v>1138</v>
      </c>
      <c r="H381" s="226">
        <v>305.5</v>
      </c>
      <c r="I381" s="140"/>
      <c r="J381" s="140"/>
      <c r="K381" s="140"/>
      <c r="M381" s="117"/>
    </row>
    <row r="382" spans="2:30" s="12" customFormat="1" x14ac:dyDescent="0.2">
      <c r="B382" s="117"/>
      <c r="D382" s="118" t="s">
        <v>159</v>
      </c>
      <c r="E382" s="119" t="s">
        <v>1</v>
      </c>
      <c r="F382" s="120" t="s">
        <v>1139</v>
      </c>
      <c r="H382" s="226">
        <v>36.85</v>
      </c>
      <c r="I382" s="140"/>
      <c r="J382" s="140"/>
      <c r="K382" s="140"/>
      <c r="M382" s="117"/>
    </row>
    <row r="383" spans="2:30" s="13" customFormat="1" x14ac:dyDescent="0.2">
      <c r="B383" s="122"/>
      <c r="D383" s="118" t="s">
        <v>159</v>
      </c>
      <c r="E383" s="123" t="s">
        <v>1</v>
      </c>
      <c r="F383" s="124" t="s">
        <v>191</v>
      </c>
      <c r="H383" s="227">
        <v>342.35</v>
      </c>
      <c r="I383" s="145"/>
      <c r="J383" s="145"/>
      <c r="K383" s="145"/>
      <c r="M383" s="122"/>
    </row>
    <row r="384" spans="2:30" s="1" customFormat="1" ht="36.75" customHeight="1" x14ac:dyDescent="0.2">
      <c r="B384" s="108"/>
      <c r="C384" s="279" t="s">
        <v>371</v>
      </c>
      <c r="D384" s="279" t="s">
        <v>221</v>
      </c>
      <c r="E384" s="297" t="s">
        <v>538</v>
      </c>
      <c r="F384" s="298" t="s">
        <v>1882</v>
      </c>
      <c r="G384" s="299" t="s">
        <v>184</v>
      </c>
      <c r="H384" s="300">
        <v>38.69</v>
      </c>
      <c r="I384" s="146"/>
      <c r="J384" s="147"/>
      <c r="K384" s="146"/>
      <c r="L384" s="128" t="s">
        <v>157</v>
      </c>
      <c r="M384" s="130"/>
      <c r="AC384" s="16" t="s">
        <v>203</v>
      </c>
      <c r="AD384" s="114" t="s">
        <v>1159</v>
      </c>
    </row>
    <row r="385" spans="2:30" s="12" customFormat="1" x14ac:dyDescent="0.2">
      <c r="B385" s="117"/>
      <c r="D385" s="118" t="s">
        <v>159</v>
      </c>
      <c r="E385" s="119" t="s">
        <v>1</v>
      </c>
      <c r="F385" s="120" t="s">
        <v>1160</v>
      </c>
      <c r="H385" s="214">
        <v>38.69</v>
      </c>
      <c r="I385" s="140"/>
      <c r="J385" s="140"/>
      <c r="K385" s="140"/>
      <c r="M385" s="117"/>
    </row>
    <row r="386" spans="2:30" s="1" customFormat="1" ht="36" customHeight="1" x14ac:dyDescent="0.2">
      <c r="B386" s="108"/>
      <c r="C386" s="296" t="s">
        <v>375</v>
      </c>
      <c r="D386" s="296" t="s">
        <v>221</v>
      </c>
      <c r="E386" s="297" t="s">
        <v>546</v>
      </c>
      <c r="F386" s="298" t="s">
        <v>1883</v>
      </c>
      <c r="G386" s="299" t="s">
        <v>184</v>
      </c>
      <c r="H386" s="300">
        <v>320.77999999999997</v>
      </c>
      <c r="I386" s="146"/>
      <c r="J386" s="147"/>
      <c r="K386" s="146"/>
      <c r="L386" s="128" t="s">
        <v>157</v>
      </c>
      <c r="M386" s="130"/>
      <c r="AC386" s="16" t="s">
        <v>203</v>
      </c>
      <c r="AD386" s="114" t="s">
        <v>1161</v>
      </c>
    </row>
    <row r="387" spans="2:30" s="12" customFormat="1" x14ac:dyDescent="0.2">
      <c r="B387" s="117"/>
      <c r="C387" s="301"/>
      <c r="D387" s="302" t="s">
        <v>159</v>
      </c>
      <c r="E387" s="303" t="s">
        <v>1</v>
      </c>
      <c r="F387" s="304" t="s">
        <v>1162</v>
      </c>
      <c r="G387" s="301"/>
      <c r="H387" s="305">
        <v>320.77999999999997</v>
      </c>
      <c r="I387" s="140"/>
      <c r="J387" s="140"/>
      <c r="K387" s="140"/>
      <c r="M387" s="117"/>
    </row>
    <row r="388" spans="2:30" s="1" customFormat="1" ht="33.75" customHeight="1" x14ac:dyDescent="0.2">
      <c r="B388" s="108"/>
      <c r="C388" s="134" t="s">
        <v>383</v>
      </c>
      <c r="D388" s="134" t="s">
        <v>153</v>
      </c>
      <c r="E388" s="135" t="s">
        <v>553</v>
      </c>
      <c r="F388" s="178" t="s">
        <v>554</v>
      </c>
      <c r="G388" s="179" t="s">
        <v>172</v>
      </c>
      <c r="H388" s="182">
        <v>1.08</v>
      </c>
      <c r="I388" s="139"/>
      <c r="J388" s="139"/>
      <c r="K388" s="139"/>
      <c r="L388" s="111" t="s">
        <v>157</v>
      </c>
      <c r="M388" s="30"/>
      <c r="AC388" s="16" t="s">
        <v>203</v>
      </c>
      <c r="AD388" s="114" t="s">
        <v>1163</v>
      </c>
    </row>
    <row r="389" spans="2:30" s="11" customFormat="1" ht="22.9" customHeight="1" x14ac:dyDescent="0.2">
      <c r="B389" s="101"/>
      <c r="D389" s="102" t="s">
        <v>57</v>
      </c>
      <c r="E389" s="106" t="s">
        <v>555</v>
      </c>
      <c r="F389" s="106" t="s">
        <v>556</v>
      </c>
      <c r="H389" s="144"/>
      <c r="K389" s="141"/>
      <c r="M389" s="101"/>
    </row>
    <row r="390" spans="2:30" s="1" customFormat="1" ht="33" customHeight="1" x14ac:dyDescent="0.2">
      <c r="B390" s="108"/>
      <c r="C390" s="109" t="s">
        <v>416</v>
      </c>
      <c r="D390" s="109" t="s">
        <v>153</v>
      </c>
      <c r="E390" s="110" t="s">
        <v>1164</v>
      </c>
      <c r="F390" s="178" t="s">
        <v>2126</v>
      </c>
      <c r="G390" s="112" t="s">
        <v>238</v>
      </c>
      <c r="H390" s="193">
        <v>1.05</v>
      </c>
      <c r="I390" s="139"/>
      <c r="J390" s="139"/>
      <c r="K390" s="139"/>
      <c r="L390" s="111" t="s">
        <v>157</v>
      </c>
      <c r="M390" s="30"/>
      <c r="AC390" s="16" t="s">
        <v>203</v>
      </c>
      <c r="AD390" s="114" t="s">
        <v>1165</v>
      </c>
    </row>
    <row r="391" spans="2:30" s="1" customFormat="1" ht="31.5" customHeight="1" x14ac:dyDescent="0.2">
      <c r="B391" s="108"/>
      <c r="C391" s="109" t="s">
        <v>418</v>
      </c>
      <c r="D391" s="109" t="s">
        <v>153</v>
      </c>
      <c r="E391" s="110" t="s">
        <v>579</v>
      </c>
      <c r="F391" s="178" t="s">
        <v>2038</v>
      </c>
      <c r="G391" s="112" t="s">
        <v>238</v>
      </c>
      <c r="H391" s="193">
        <v>130.9</v>
      </c>
      <c r="I391" s="139"/>
      <c r="J391" s="139"/>
      <c r="K391" s="139"/>
      <c r="L391" s="111" t="s">
        <v>157</v>
      </c>
      <c r="M391" s="30"/>
      <c r="AC391" s="16" t="s">
        <v>203</v>
      </c>
      <c r="AD391" s="114" t="s">
        <v>1166</v>
      </c>
    </row>
    <row r="392" spans="2:30" s="12" customFormat="1" x14ac:dyDescent="0.2">
      <c r="B392" s="117"/>
      <c r="D392" s="118" t="s">
        <v>159</v>
      </c>
      <c r="E392" s="119" t="s">
        <v>1</v>
      </c>
      <c r="F392" s="120" t="s">
        <v>581</v>
      </c>
      <c r="H392" s="214">
        <v>16.8</v>
      </c>
      <c r="M392" s="117"/>
    </row>
    <row r="393" spans="2:30" s="12" customFormat="1" x14ac:dyDescent="0.2">
      <c r="B393" s="117"/>
      <c r="D393" s="118" t="s">
        <v>159</v>
      </c>
      <c r="E393" s="119" t="s">
        <v>1</v>
      </c>
      <c r="F393" s="120" t="s">
        <v>1167</v>
      </c>
      <c r="H393" s="214">
        <v>57.6</v>
      </c>
      <c r="M393" s="117"/>
    </row>
    <row r="394" spans="2:30" s="12" customFormat="1" x14ac:dyDescent="0.2">
      <c r="B394" s="117"/>
      <c r="D394" s="118" t="s">
        <v>159</v>
      </c>
      <c r="E394" s="119" t="s">
        <v>1</v>
      </c>
      <c r="F394" s="120" t="s">
        <v>1168</v>
      </c>
      <c r="H394" s="214">
        <v>21.6</v>
      </c>
      <c r="M394" s="117"/>
    </row>
    <row r="395" spans="2:30" s="12" customFormat="1" x14ac:dyDescent="0.2">
      <c r="B395" s="117"/>
      <c r="D395" s="118" t="s">
        <v>159</v>
      </c>
      <c r="E395" s="119" t="s">
        <v>1</v>
      </c>
      <c r="F395" s="120" t="s">
        <v>1169</v>
      </c>
      <c r="H395" s="214">
        <v>1.2</v>
      </c>
      <c r="M395" s="117"/>
    </row>
    <row r="396" spans="2:30" s="12" customFormat="1" x14ac:dyDescent="0.2">
      <c r="B396" s="117"/>
      <c r="D396" s="118" t="s">
        <v>159</v>
      </c>
      <c r="E396" s="119" t="s">
        <v>1</v>
      </c>
      <c r="F396" s="120" t="s">
        <v>586</v>
      </c>
      <c r="H396" s="214">
        <v>4.8</v>
      </c>
      <c r="M396" s="117"/>
    </row>
    <row r="397" spans="2:30" s="12" customFormat="1" x14ac:dyDescent="0.2">
      <c r="B397" s="117"/>
      <c r="D397" s="118" t="s">
        <v>159</v>
      </c>
      <c r="E397" s="119" t="s">
        <v>1</v>
      </c>
      <c r="F397" s="120" t="s">
        <v>1170</v>
      </c>
      <c r="H397" s="214">
        <v>9</v>
      </c>
      <c r="M397" s="117"/>
    </row>
    <row r="398" spans="2:30" s="12" customFormat="1" x14ac:dyDescent="0.2">
      <c r="B398" s="117"/>
      <c r="D398" s="118" t="s">
        <v>159</v>
      </c>
      <c r="E398" s="119" t="s">
        <v>1</v>
      </c>
      <c r="F398" s="120" t="s">
        <v>1171</v>
      </c>
      <c r="H398" s="214">
        <v>1.75</v>
      </c>
      <c r="M398" s="117"/>
    </row>
    <row r="399" spans="2:30" s="12" customFormat="1" x14ac:dyDescent="0.2">
      <c r="B399" s="117"/>
      <c r="D399" s="118" t="s">
        <v>159</v>
      </c>
      <c r="E399" s="119" t="s">
        <v>1</v>
      </c>
      <c r="F399" s="120" t="s">
        <v>1172</v>
      </c>
      <c r="H399" s="214">
        <v>7.95</v>
      </c>
      <c r="M399" s="117"/>
    </row>
    <row r="400" spans="2:30" s="12" customFormat="1" x14ac:dyDescent="0.2">
      <c r="B400" s="117"/>
      <c r="D400" s="118" t="s">
        <v>159</v>
      </c>
      <c r="E400" s="119" t="s">
        <v>1</v>
      </c>
      <c r="F400" s="120" t="s">
        <v>1173</v>
      </c>
      <c r="H400" s="214">
        <v>2.2999999999999998</v>
      </c>
      <c r="M400" s="117"/>
    </row>
    <row r="401" spans="2:30" s="12" customFormat="1" x14ac:dyDescent="0.2">
      <c r="B401" s="117"/>
      <c r="D401" s="118" t="s">
        <v>159</v>
      </c>
      <c r="E401" s="119" t="s">
        <v>1</v>
      </c>
      <c r="F401" s="120" t="s">
        <v>1174</v>
      </c>
      <c r="H401" s="214">
        <v>7.9</v>
      </c>
      <c r="M401" s="117"/>
    </row>
    <row r="402" spans="2:30" s="13" customFormat="1" x14ac:dyDescent="0.2">
      <c r="B402" s="122"/>
      <c r="D402" s="118" t="s">
        <v>159</v>
      </c>
      <c r="E402" s="123" t="s">
        <v>1</v>
      </c>
      <c r="F402" s="124" t="s">
        <v>191</v>
      </c>
      <c r="H402" s="189">
        <v>130.9</v>
      </c>
      <c r="M402" s="122"/>
    </row>
    <row r="403" spans="2:30" s="1" customFormat="1" ht="32.25" customHeight="1" x14ac:dyDescent="0.2">
      <c r="B403" s="108"/>
      <c r="C403" s="109" t="s">
        <v>420</v>
      </c>
      <c r="D403" s="109" t="s">
        <v>153</v>
      </c>
      <c r="E403" s="110" t="s">
        <v>595</v>
      </c>
      <c r="F403" s="178" t="s">
        <v>1794</v>
      </c>
      <c r="G403" s="112" t="s">
        <v>238</v>
      </c>
      <c r="H403" s="193">
        <v>1.05</v>
      </c>
      <c r="I403" s="139"/>
      <c r="J403" s="139"/>
      <c r="K403" s="139"/>
      <c r="L403" s="111" t="s">
        <v>157</v>
      </c>
      <c r="M403" s="30"/>
      <c r="AC403" s="16" t="s">
        <v>203</v>
      </c>
      <c r="AD403" s="114" t="s">
        <v>1175</v>
      </c>
    </row>
    <row r="404" spans="2:30" s="12" customFormat="1" x14ac:dyDescent="0.2">
      <c r="B404" s="117"/>
      <c r="D404" s="118" t="s">
        <v>159</v>
      </c>
      <c r="E404" s="119" t="s">
        <v>1</v>
      </c>
      <c r="F404" s="275" t="s">
        <v>1176</v>
      </c>
      <c r="H404" s="214">
        <v>1.05</v>
      </c>
      <c r="I404" s="140"/>
      <c r="J404" s="140"/>
      <c r="K404" s="140"/>
      <c r="M404" s="117"/>
    </row>
    <row r="405" spans="2:30" s="1" customFormat="1" ht="41.25" customHeight="1" x14ac:dyDescent="0.2">
      <c r="B405" s="108"/>
      <c r="C405" s="109" t="s">
        <v>423</v>
      </c>
      <c r="D405" s="109" t="s">
        <v>153</v>
      </c>
      <c r="E405" s="110" t="s">
        <v>601</v>
      </c>
      <c r="F405" s="178" t="s">
        <v>2037</v>
      </c>
      <c r="G405" s="112" t="s">
        <v>238</v>
      </c>
      <c r="H405" s="193">
        <v>76.650000000000006</v>
      </c>
      <c r="I405" s="139"/>
      <c r="J405" s="139"/>
      <c r="K405" s="139"/>
      <c r="L405" s="111" t="s">
        <v>157</v>
      </c>
      <c r="M405" s="30"/>
      <c r="AC405" s="16" t="s">
        <v>203</v>
      </c>
      <c r="AD405" s="114" t="s">
        <v>1177</v>
      </c>
    </row>
    <row r="406" spans="2:30" s="1" customFormat="1" ht="29.25" customHeight="1" x14ac:dyDescent="0.2">
      <c r="B406" s="108"/>
      <c r="C406" s="109" t="s">
        <v>440</v>
      </c>
      <c r="D406" s="109" t="s">
        <v>153</v>
      </c>
      <c r="E406" s="110" t="s">
        <v>1178</v>
      </c>
      <c r="F406" s="178" t="s">
        <v>2127</v>
      </c>
      <c r="G406" s="112" t="s">
        <v>238</v>
      </c>
      <c r="H406" s="193">
        <v>2.52</v>
      </c>
      <c r="I406" s="139"/>
      <c r="J406" s="139"/>
      <c r="K406" s="139"/>
      <c r="L406" s="111" t="s">
        <v>157</v>
      </c>
      <c r="M406" s="30"/>
      <c r="AC406" s="16" t="s">
        <v>203</v>
      </c>
      <c r="AD406" s="114" t="s">
        <v>1179</v>
      </c>
    </row>
    <row r="407" spans="2:30" s="1" customFormat="1" ht="29.25" customHeight="1" x14ac:dyDescent="0.2">
      <c r="B407" s="108"/>
      <c r="C407" s="109" t="s">
        <v>448</v>
      </c>
      <c r="D407" s="109" t="s">
        <v>153</v>
      </c>
      <c r="E407" s="110" t="s">
        <v>605</v>
      </c>
      <c r="F407" s="178" t="s">
        <v>2128</v>
      </c>
      <c r="G407" s="112" t="s">
        <v>238</v>
      </c>
      <c r="H407" s="193">
        <v>75.81</v>
      </c>
      <c r="I407" s="139"/>
      <c r="J407" s="139"/>
      <c r="K407" s="139"/>
      <c r="L407" s="111" t="s">
        <v>157</v>
      </c>
      <c r="M407" s="30"/>
      <c r="AC407" s="16" t="s">
        <v>203</v>
      </c>
      <c r="AD407" s="114" t="s">
        <v>1180</v>
      </c>
    </row>
    <row r="408" spans="2:30" s="1" customFormat="1" ht="29.25" customHeight="1" x14ac:dyDescent="0.2">
      <c r="B408" s="108"/>
      <c r="C408" s="109" t="s">
        <v>452</v>
      </c>
      <c r="D408" s="109" t="s">
        <v>153</v>
      </c>
      <c r="E408" s="110" t="s">
        <v>616</v>
      </c>
      <c r="F408" s="111" t="s">
        <v>617</v>
      </c>
      <c r="G408" s="112" t="s">
        <v>172</v>
      </c>
      <c r="H408" s="193">
        <v>0.26</v>
      </c>
      <c r="I408" s="139"/>
      <c r="J408" s="139"/>
      <c r="K408" s="139"/>
      <c r="L408" s="111" t="s">
        <v>157</v>
      </c>
      <c r="M408" s="30"/>
      <c r="AC408" s="16" t="s">
        <v>203</v>
      </c>
      <c r="AD408" s="114" t="s">
        <v>1181</v>
      </c>
    </row>
    <row r="409" spans="2:30" s="11" customFormat="1" ht="22.9" customHeight="1" x14ac:dyDescent="0.2">
      <c r="B409" s="101"/>
      <c r="D409" s="102" t="s">
        <v>57</v>
      </c>
      <c r="E409" s="106" t="s">
        <v>618</v>
      </c>
      <c r="F409" s="106" t="s">
        <v>619</v>
      </c>
      <c r="K409" s="141"/>
      <c r="M409" s="101"/>
    </row>
    <row r="410" spans="2:30" s="1" customFormat="1" ht="96" customHeight="1" x14ac:dyDescent="0.2">
      <c r="B410" s="108"/>
      <c r="C410" s="109" t="s">
        <v>455</v>
      </c>
      <c r="D410" s="109" t="s">
        <v>153</v>
      </c>
      <c r="E410" s="110" t="s">
        <v>1182</v>
      </c>
      <c r="F410" s="178" t="s">
        <v>2057</v>
      </c>
      <c r="G410" s="112" t="s">
        <v>184</v>
      </c>
      <c r="H410" s="193">
        <v>1</v>
      </c>
      <c r="I410" s="139"/>
      <c r="J410" s="139"/>
      <c r="K410" s="139"/>
      <c r="L410" s="111" t="s">
        <v>1</v>
      </c>
      <c r="M410" s="30"/>
      <c r="N410" s="234"/>
      <c r="AC410" s="16" t="s">
        <v>203</v>
      </c>
      <c r="AD410" s="114" t="s">
        <v>1183</v>
      </c>
    </row>
    <row r="411" spans="2:30" s="1" customFormat="1" ht="77.25" customHeight="1" x14ac:dyDescent="0.2">
      <c r="B411" s="108"/>
      <c r="C411" s="109" t="s">
        <v>458</v>
      </c>
      <c r="D411" s="109" t="s">
        <v>153</v>
      </c>
      <c r="E411" s="110" t="s">
        <v>630</v>
      </c>
      <c r="F411" s="170" t="s">
        <v>1941</v>
      </c>
      <c r="G411" s="112" t="s">
        <v>184</v>
      </c>
      <c r="H411" s="193">
        <v>226</v>
      </c>
      <c r="I411" s="139"/>
      <c r="J411" s="139"/>
      <c r="K411" s="139"/>
      <c r="L411" s="111" t="s">
        <v>1</v>
      </c>
      <c r="M411" s="30"/>
      <c r="AC411" s="16" t="s">
        <v>203</v>
      </c>
      <c r="AD411" s="114" t="s">
        <v>1184</v>
      </c>
    </row>
    <row r="412" spans="2:30" s="12" customFormat="1" x14ac:dyDescent="0.2">
      <c r="B412" s="117"/>
      <c r="D412" s="118" t="s">
        <v>159</v>
      </c>
      <c r="E412" s="119" t="s">
        <v>1</v>
      </c>
      <c r="F412" s="120" t="s">
        <v>426</v>
      </c>
      <c r="H412" s="214">
        <v>15.12</v>
      </c>
      <c r="M412" s="117"/>
    </row>
    <row r="413" spans="2:30" s="12" customFormat="1" x14ac:dyDescent="0.2">
      <c r="B413" s="117"/>
      <c r="D413" s="118" t="s">
        <v>159</v>
      </c>
      <c r="E413" s="119" t="s">
        <v>1</v>
      </c>
      <c r="F413" s="120" t="s">
        <v>1117</v>
      </c>
      <c r="H413" s="214">
        <v>103.68</v>
      </c>
      <c r="M413" s="117"/>
    </row>
    <row r="414" spans="2:30" s="12" customFormat="1" x14ac:dyDescent="0.2">
      <c r="B414" s="117"/>
      <c r="D414" s="118" t="s">
        <v>159</v>
      </c>
      <c r="E414" s="119" t="s">
        <v>1</v>
      </c>
      <c r="F414" s="120" t="s">
        <v>1118</v>
      </c>
      <c r="H414" s="214">
        <v>38.880000000000003</v>
      </c>
      <c r="M414" s="117"/>
    </row>
    <row r="415" spans="2:30" s="12" customFormat="1" x14ac:dyDescent="0.2">
      <c r="B415" s="117"/>
      <c r="D415" s="118" t="s">
        <v>159</v>
      </c>
      <c r="E415" s="119" t="s">
        <v>1</v>
      </c>
      <c r="F415" s="120" t="s">
        <v>1119</v>
      </c>
      <c r="H415" s="214">
        <v>1.08</v>
      </c>
      <c r="M415" s="117"/>
    </row>
    <row r="416" spans="2:30" s="12" customFormat="1" x14ac:dyDescent="0.2">
      <c r="B416" s="117"/>
      <c r="D416" s="118" t="s">
        <v>159</v>
      </c>
      <c r="E416" s="119" t="s">
        <v>1</v>
      </c>
      <c r="F416" s="120" t="s">
        <v>1120</v>
      </c>
      <c r="H416" s="214">
        <v>12.72</v>
      </c>
      <c r="M416" s="117"/>
    </row>
    <row r="417" spans="2:30" s="12" customFormat="1" x14ac:dyDescent="0.2">
      <c r="B417" s="117"/>
      <c r="D417" s="118" t="s">
        <v>159</v>
      </c>
      <c r="E417" s="119" t="s">
        <v>1</v>
      </c>
      <c r="F417" s="120" t="s">
        <v>1121</v>
      </c>
      <c r="H417" s="214">
        <v>16.2</v>
      </c>
      <c r="M417" s="117"/>
    </row>
    <row r="418" spans="2:30" s="12" customFormat="1" x14ac:dyDescent="0.2">
      <c r="B418" s="117"/>
      <c r="D418" s="118" t="s">
        <v>159</v>
      </c>
      <c r="E418" s="119" t="s">
        <v>1</v>
      </c>
      <c r="F418" s="120" t="s">
        <v>1122</v>
      </c>
      <c r="H418" s="214">
        <v>1.58</v>
      </c>
      <c r="M418" s="117"/>
    </row>
    <row r="419" spans="2:30" s="12" customFormat="1" x14ac:dyDescent="0.2">
      <c r="B419" s="117"/>
      <c r="D419" s="118" t="s">
        <v>159</v>
      </c>
      <c r="E419" s="119" t="s">
        <v>1</v>
      </c>
      <c r="F419" s="120" t="s">
        <v>1123</v>
      </c>
      <c r="H419" s="214">
        <v>7.16</v>
      </c>
      <c r="M419" s="117"/>
    </row>
    <row r="420" spans="2:30" s="12" customFormat="1" x14ac:dyDescent="0.2">
      <c r="B420" s="117"/>
      <c r="D420" s="118" t="s">
        <v>159</v>
      </c>
      <c r="E420" s="119" t="s">
        <v>1</v>
      </c>
      <c r="F420" s="120" t="s">
        <v>1124</v>
      </c>
      <c r="H420" s="214">
        <v>6.67</v>
      </c>
      <c r="M420" s="117"/>
    </row>
    <row r="421" spans="2:30" s="12" customFormat="1" x14ac:dyDescent="0.2">
      <c r="B421" s="117"/>
      <c r="D421" s="118" t="s">
        <v>159</v>
      </c>
      <c r="E421" s="119" t="s">
        <v>1</v>
      </c>
      <c r="F421" s="120" t="s">
        <v>1125</v>
      </c>
      <c r="H421" s="214">
        <v>22.91</v>
      </c>
      <c r="M421" s="117"/>
    </row>
    <row r="422" spans="2:30" s="13" customFormat="1" x14ac:dyDescent="0.2">
      <c r="B422" s="122"/>
      <c r="D422" s="118" t="s">
        <v>159</v>
      </c>
      <c r="E422" s="123" t="s">
        <v>1</v>
      </c>
      <c r="F422" s="124" t="s">
        <v>191</v>
      </c>
      <c r="H422" s="189">
        <v>226</v>
      </c>
      <c r="M422" s="122"/>
    </row>
    <row r="423" spans="2:30" s="1" customFormat="1" ht="64.5" customHeight="1" x14ac:dyDescent="0.2">
      <c r="B423" s="108"/>
      <c r="C423" s="279" t="s">
        <v>461</v>
      </c>
      <c r="D423" s="279" t="s">
        <v>221</v>
      </c>
      <c r="E423" s="280" t="s">
        <v>632</v>
      </c>
      <c r="F423" s="298" t="s">
        <v>2042</v>
      </c>
      <c r="G423" s="282" t="s">
        <v>353</v>
      </c>
      <c r="H423" s="283">
        <v>7</v>
      </c>
      <c r="I423" s="146"/>
      <c r="J423" s="147"/>
      <c r="K423" s="146"/>
      <c r="L423" s="128" t="s">
        <v>1</v>
      </c>
      <c r="M423" s="130"/>
      <c r="AC423" s="16" t="s">
        <v>203</v>
      </c>
      <c r="AD423" s="114" t="s">
        <v>1185</v>
      </c>
    </row>
    <row r="424" spans="2:30" s="1" customFormat="1" ht="54.75" customHeight="1" x14ac:dyDescent="0.2">
      <c r="B424" s="108"/>
      <c r="C424" s="279" t="s">
        <v>464</v>
      </c>
      <c r="D424" s="279" t="s">
        <v>221</v>
      </c>
      <c r="E424" s="280" t="s">
        <v>637</v>
      </c>
      <c r="F424" s="298" t="s">
        <v>2053</v>
      </c>
      <c r="G424" s="282" t="s">
        <v>353</v>
      </c>
      <c r="H424" s="283">
        <v>24</v>
      </c>
      <c r="I424" s="146"/>
      <c r="J424" s="147"/>
      <c r="K424" s="146"/>
      <c r="L424" s="128" t="s">
        <v>1</v>
      </c>
      <c r="M424" s="130"/>
      <c r="AC424" s="16" t="s">
        <v>203</v>
      </c>
      <c r="AD424" s="114" t="s">
        <v>1186</v>
      </c>
    </row>
    <row r="425" spans="2:30" s="1" customFormat="1" ht="54" customHeight="1" x14ac:dyDescent="0.2">
      <c r="B425" s="108"/>
      <c r="C425" s="279" t="s">
        <v>466</v>
      </c>
      <c r="D425" s="279" t="s">
        <v>221</v>
      </c>
      <c r="E425" s="280" t="s">
        <v>642</v>
      </c>
      <c r="F425" s="298" t="s">
        <v>2043</v>
      </c>
      <c r="G425" s="282" t="s">
        <v>353</v>
      </c>
      <c r="H425" s="283">
        <v>9</v>
      </c>
      <c r="I425" s="146"/>
      <c r="J425" s="147"/>
      <c r="K425" s="146"/>
      <c r="L425" s="128" t="s">
        <v>1</v>
      </c>
      <c r="M425" s="130"/>
      <c r="AC425" s="16" t="s">
        <v>203</v>
      </c>
      <c r="AD425" s="114" t="s">
        <v>1187</v>
      </c>
    </row>
    <row r="426" spans="2:30" s="1" customFormat="1" ht="58.5" customHeight="1" x14ac:dyDescent="0.2">
      <c r="B426" s="108"/>
      <c r="C426" s="279" t="s">
        <v>470</v>
      </c>
      <c r="D426" s="279" t="s">
        <v>221</v>
      </c>
      <c r="E426" s="280" t="s">
        <v>644</v>
      </c>
      <c r="F426" s="298" t="s">
        <v>2044</v>
      </c>
      <c r="G426" s="282" t="s">
        <v>353</v>
      </c>
      <c r="H426" s="283">
        <v>1</v>
      </c>
      <c r="I426" s="146"/>
      <c r="J426" s="147"/>
      <c r="K426" s="146"/>
      <c r="L426" s="128" t="s">
        <v>1</v>
      </c>
      <c r="M426" s="130"/>
      <c r="AC426" s="16" t="s">
        <v>203</v>
      </c>
      <c r="AD426" s="114" t="s">
        <v>1188</v>
      </c>
    </row>
    <row r="427" spans="2:30" s="1" customFormat="1" ht="60.75" customHeight="1" x14ac:dyDescent="0.2">
      <c r="B427" s="108"/>
      <c r="C427" s="279" t="s">
        <v>474</v>
      </c>
      <c r="D427" s="279" t="s">
        <v>221</v>
      </c>
      <c r="E427" s="280" t="s">
        <v>646</v>
      </c>
      <c r="F427" s="298" t="s">
        <v>2054</v>
      </c>
      <c r="G427" s="282" t="s">
        <v>353</v>
      </c>
      <c r="H427" s="283">
        <v>1</v>
      </c>
      <c r="I427" s="146"/>
      <c r="J427" s="147"/>
      <c r="K427" s="146"/>
      <c r="L427" s="128" t="s">
        <v>1</v>
      </c>
      <c r="M427" s="130"/>
      <c r="AC427" s="16" t="s">
        <v>203</v>
      </c>
      <c r="AD427" s="114" t="s">
        <v>1189</v>
      </c>
    </row>
    <row r="428" spans="2:30" s="1" customFormat="1" ht="53.25" customHeight="1" x14ac:dyDescent="0.2">
      <c r="B428" s="108"/>
      <c r="C428" s="279" t="s">
        <v>481</v>
      </c>
      <c r="D428" s="279" t="s">
        <v>221</v>
      </c>
      <c r="E428" s="280" t="s">
        <v>653</v>
      </c>
      <c r="F428" s="298" t="s">
        <v>2045</v>
      </c>
      <c r="G428" s="282" t="s">
        <v>353</v>
      </c>
      <c r="H428" s="283">
        <v>6</v>
      </c>
      <c r="I428" s="146"/>
      <c r="J428" s="147"/>
      <c r="K428" s="146"/>
      <c r="L428" s="128" t="s">
        <v>1</v>
      </c>
      <c r="M428" s="130"/>
      <c r="AC428" s="16" t="s">
        <v>203</v>
      </c>
      <c r="AD428" s="114" t="s">
        <v>1190</v>
      </c>
    </row>
    <row r="429" spans="2:30" s="1" customFormat="1" ht="49.5" customHeight="1" x14ac:dyDescent="0.2">
      <c r="B429" s="108"/>
      <c r="C429" s="279" t="s">
        <v>483</v>
      </c>
      <c r="D429" s="279" t="s">
        <v>221</v>
      </c>
      <c r="E429" s="280" t="s">
        <v>656</v>
      </c>
      <c r="F429" s="298" t="s">
        <v>2033</v>
      </c>
      <c r="G429" s="282" t="s">
        <v>353</v>
      </c>
      <c r="H429" s="283">
        <v>1</v>
      </c>
      <c r="I429" s="146"/>
      <c r="J429" s="147"/>
      <c r="K429" s="146"/>
      <c r="L429" s="128" t="s">
        <v>1</v>
      </c>
      <c r="M429" s="130"/>
      <c r="AC429" s="16" t="s">
        <v>203</v>
      </c>
      <c r="AD429" s="114" t="s">
        <v>1191</v>
      </c>
    </row>
    <row r="430" spans="2:30" s="1" customFormat="1" ht="63" customHeight="1" x14ac:dyDescent="0.2">
      <c r="B430" s="108"/>
      <c r="C430" s="279" t="s">
        <v>487</v>
      </c>
      <c r="D430" s="279" t="s">
        <v>221</v>
      </c>
      <c r="E430" s="280" t="s">
        <v>658</v>
      </c>
      <c r="F430" s="298" t="s">
        <v>2034</v>
      </c>
      <c r="G430" s="282" t="s">
        <v>353</v>
      </c>
      <c r="H430" s="283">
        <v>4</v>
      </c>
      <c r="I430" s="146"/>
      <c r="J430" s="147"/>
      <c r="K430" s="146"/>
      <c r="L430" s="128" t="s">
        <v>1</v>
      </c>
      <c r="M430" s="130"/>
      <c r="AC430" s="16" t="s">
        <v>203</v>
      </c>
      <c r="AD430" s="114" t="s">
        <v>1192</v>
      </c>
    </row>
    <row r="431" spans="2:30" s="1" customFormat="1" ht="65.25" customHeight="1" x14ac:dyDescent="0.2">
      <c r="B431" s="108"/>
      <c r="C431" s="279" t="s">
        <v>489</v>
      </c>
      <c r="D431" s="279" t="s">
        <v>221</v>
      </c>
      <c r="E431" s="280" t="s">
        <v>663</v>
      </c>
      <c r="F431" s="298" t="s">
        <v>2186</v>
      </c>
      <c r="G431" s="282" t="s">
        <v>353</v>
      </c>
      <c r="H431" s="283">
        <v>1</v>
      </c>
      <c r="I431" s="146"/>
      <c r="J431" s="147"/>
      <c r="K431" s="146"/>
      <c r="L431" s="128" t="s">
        <v>1</v>
      </c>
      <c r="M431" s="130"/>
      <c r="AC431" s="16" t="s">
        <v>203</v>
      </c>
      <c r="AD431" s="114" t="s">
        <v>1193</v>
      </c>
    </row>
    <row r="432" spans="2:30" s="1" customFormat="1" ht="63" customHeight="1" x14ac:dyDescent="0.2">
      <c r="B432" s="108"/>
      <c r="C432" s="279" t="s">
        <v>494</v>
      </c>
      <c r="D432" s="279" t="s">
        <v>221</v>
      </c>
      <c r="E432" s="280" t="s">
        <v>666</v>
      </c>
      <c r="F432" s="298" t="s">
        <v>2035</v>
      </c>
      <c r="G432" s="282" t="s">
        <v>353</v>
      </c>
      <c r="H432" s="283">
        <v>1</v>
      </c>
      <c r="I432" s="146"/>
      <c r="J432" s="147"/>
      <c r="K432" s="146"/>
      <c r="L432" s="128" t="s">
        <v>1</v>
      </c>
      <c r="M432" s="130"/>
      <c r="AC432" s="16" t="s">
        <v>203</v>
      </c>
      <c r="AD432" s="114" t="s">
        <v>1194</v>
      </c>
    </row>
    <row r="433" spans="2:30" s="1" customFormat="1" ht="59.25" customHeight="1" x14ac:dyDescent="0.2">
      <c r="B433" s="108"/>
      <c r="C433" s="109" t="s">
        <v>502</v>
      </c>
      <c r="D433" s="109" t="s">
        <v>153</v>
      </c>
      <c r="E433" s="110" t="s">
        <v>670</v>
      </c>
      <c r="F433" s="178" t="s">
        <v>2174</v>
      </c>
      <c r="G433" s="112" t="s">
        <v>353</v>
      </c>
      <c r="H433" s="193">
        <v>1</v>
      </c>
      <c r="I433" s="139"/>
      <c r="J433" s="139"/>
      <c r="K433" s="139"/>
      <c r="L433" s="111" t="s">
        <v>1</v>
      </c>
      <c r="M433" s="30"/>
      <c r="AC433" s="16" t="s">
        <v>203</v>
      </c>
      <c r="AD433" s="114" t="s">
        <v>1195</v>
      </c>
    </row>
    <row r="434" spans="2:30" s="1" customFormat="1" ht="56.25" customHeight="1" x14ac:dyDescent="0.2">
      <c r="B434" s="108"/>
      <c r="C434" s="279" t="s">
        <v>505</v>
      </c>
      <c r="D434" s="279" t="s">
        <v>221</v>
      </c>
      <c r="E434" s="280" t="s">
        <v>672</v>
      </c>
      <c r="F434" s="298" t="s">
        <v>2036</v>
      </c>
      <c r="G434" s="282" t="s">
        <v>353</v>
      </c>
      <c r="H434" s="283">
        <v>1</v>
      </c>
      <c r="I434" s="146"/>
      <c r="J434" s="147"/>
      <c r="K434" s="146"/>
      <c r="L434" s="128" t="s">
        <v>1</v>
      </c>
      <c r="M434" s="130"/>
      <c r="AC434" s="16" t="s">
        <v>203</v>
      </c>
      <c r="AD434" s="114" t="s">
        <v>1196</v>
      </c>
    </row>
    <row r="435" spans="2:30" s="1" customFormat="1" ht="42.75" customHeight="1" x14ac:dyDescent="0.2">
      <c r="B435" s="108"/>
      <c r="C435" s="109" t="s">
        <v>507</v>
      </c>
      <c r="D435" s="109" t="s">
        <v>153</v>
      </c>
      <c r="E435" s="110" t="s">
        <v>682</v>
      </c>
      <c r="F435" s="178" t="s">
        <v>2040</v>
      </c>
      <c r="G435" s="112" t="s">
        <v>184</v>
      </c>
      <c r="H435" s="193">
        <v>66.89</v>
      </c>
      <c r="I435" s="139"/>
      <c r="J435" s="139"/>
      <c r="K435" s="139"/>
      <c r="L435" s="111" t="s">
        <v>683</v>
      </c>
      <c r="M435" s="30"/>
      <c r="AC435" s="16" t="s">
        <v>203</v>
      </c>
      <c r="AD435" s="114" t="s">
        <v>1197</v>
      </c>
    </row>
    <row r="436" spans="2:30" s="12" customFormat="1" x14ac:dyDescent="0.2">
      <c r="B436" s="117"/>
      <c r="D436" s="118" t="s">
        <v>159</v>
      </c>
      <c r="E436" s="119" t="s">
        <v>1</v>
      </c>
      <c r="F436" s="120" t="s">
        <v>1198</v>
      </c>
      <c r="H436" s="214">
        <v>13.98</v>
      </c>
      <c r="M436" s="117"/>
    </row>
    <row r="437" spans="2:30" s="12" customFormat="1" x14ac:dyDescent="0.2">
      <c r="B437" s="117"/>
      <c r="D437" s="118" t="s">
        <v>159</v>
      </c>
      <c r="E437" s="119" t="s">
        <v>1</v>
      </c>
      <c r="F437" s="120" t="s">
        <v>1199</v>
      </c>
      <c r="H437" s="214">
        <v>20.56</v>
      </c>
      <c r="M437" s="117"/>
    </row>
    <row r="438" spans="2:30" s="12" customFormat="1" x14ac:dyDescent="0.2">
      <c r="B438" s="117"/>
      <c r="D438" s="118" t="s">
        <v>159</v>
      </c>
      <c r="E438" s="119" t="s">
        <v>1</v>
      </c>
      <c r="F438" s="120" t="s">
        <v>1200</v>
      </c>
      <c r="H438" s="214">
        <v>12.59</v>
      </c>
      <c r="M438" s="117"/>
    </row>
    <row r="439" spans="2:30" s="12" customFormat="1" x14ac:dyDescent="0.2">
      <c r="B439" s="117"/>
      <c r="D439" s="118" t="s">
        <v>159</v>
      </c>
      <c r="E439" s="119" t="s">
        <v>1</v>
      </c>
      <c r="F439" s="120" t="s">
        <v>1201</v>
      </c>
      <c r="H439" s="214">
        <v>11.14</v>
      </c>
      <c r="M439" s="117"/>
    </row>
    <row r="440" spans="2:30" s="12" customFormat="1" x14ac:dyDescent="0.2">
      <c r="B440" s="117"/>
      <c r="D440" s="118" t="s">
        <v>159</v>
      </c>
      <c r="E440" s="119" t="s">
        <v>1</v>
      </c>
      <c r="F440" s="120" t="s">
        <v>1202</v>
      </c>
      <c r="H440" s="214">
        <v>6.19</v>
      </c>
      <c r="M440" s="117"/>
    </row>
    <row r="441" spans="2:30" s="12" customFormat="1" x14ac:dyDescent="0.2">
      <c r="B441" s="117"/>
      <c r="D441" s="118" t="s">
        <v>159</v>
      </c>
      <c r="E441" s="119" t="s">
        <v>1</v>
      </c>
      <c r="F441" s="120" t="s">
        <v>1203</v>
      </c>
      <c r="H441" s="214">
        <v>1.45</v>
      </c>
      <c r="M441" s="117"/>
    </row>
    <row r="442" spans="2:30" s="12" customFormat="1" x14ac:dyDescent="0.2">
      <c r="B442" s="117"/>
      <c r="D442" s="118" t="s">
        <v>159</v>
      </c>
      <c r="E442" s="119" t="s">
        <v>1</v>
      </c>
      <c r="F442" s="120" t="s">
        <v>1204</v>
      </c>
      <c r="H442" s="214">
        <v>0.98</v>
      </c>
      <c r="M442" s="117"/>
    </row>
    <row r="443" spans="2:30" s="13" customFormat="1" x14ac:dyDescent="0.2">
      <c r="B443" s="122"/>
      <c r="D443" s="118" t="s">
        <v>159</v>
      </c>
      <c r="E443" s="123" t="s">
        <v>1</v>
      </c>
      <c r="F443" s="124" t="s">
        <v>191</v>
      </c>
      <c r="H443" s="189">
        <v>66.89</v>
      </c>
      <c r="I443" s="189"/>
      <c r="M443" s="122"/>
    </row>
    <row r="444" spans="2:30" s="1" customFormat="1" ht="16.5" customHeight="1" x14ac:dyDescent="0.2">
      <c r="B444" s="108"/>
      <c r="C444" s="109" t="s">
        <v>509</v>
      </c>
      <c r="D444" s="109" t="s">
        <v>153</v>
      </c>
      <c r="E444" s="110" t="s">
        <v>692</v>
      </c>
      <c r="F444" s="170" t="s">
        <v>1787</v>
      </c>
      <c r="G444" s="112" t="s">
        <v>184</v>
      </c>
      <c r="H444" s="193">
        <v>66.89</v>
      </c>
      <c r="I444" s="139"/>
      <c r="J444" s="139"/>
      <c r="K444" s="139"/>
      <c r="L444" s="111" t="s">
        <v>1</v>
      </c>
      <c r="M444" s="30"/>
      <c r="AC444" s="16" t="s">
        <v>203</v>
      </c>
      <c r="AD444" s="114" t="s">
        <v>1205</v>
      </c>
    </row>
    <row r="445" spans="2:30" s="1" customFormat="1" ht="16.5" customHeight="1" x14ac:dyDescent="0.2">
      <c r="B445" s="108"/>
      <c r="C445" s="109" t="s">
        <v>512</v>
      </c>
      <c r="D445" s="109" t="s">
        <v>153</v>
      </c>
      <c r="E445" s="110" t="s">
        <v>1206</v>
      </c>
      <c r="F445" s="178" t="s">
        <v>1835</v>
      </c>
      <c r="G445" s="112" t="s">
        <v>238</v>
      </c>
      <c r="H445" s="193">
        <v>12.5</v>
      </c>
      <c r="I445" s="139"/>
      <c r="J445" s="139"/>
      <c r="K445" s="139"/>
      <c r="L445" s="111" t="s">
        <v>1</v>
      </c>
      <c r="M445" s="30"/>
      <c r="AC445" s="16" t="s">
        <v>203</v>
      </c>
      <c r="AD445" s="114" t="s">
        <v>1207</v>
      </c>
    </row>
    <row r="446" spans="2:30" s="12" customFormat="1" x14ac:dyDescent="0.2">
      <c r="B446" s="117"/>
      <c r="D446" s="118" t="s">
        <v>159</v>
      </c>
      <c r="E446" s="119" t="s">
        <v>1</v>
      </c>
      <c r="F446" s="120" t="s">
        <v>1208</v>
      </c>
      <c r="H446" s="214">
        <v>12.5</v>
      </c>
      <c r="I446" s="140"/>
      <c r="J446" s="140"/>
      <c r="K446" s="140"/>
      <c r="M446" s="117"/>
    </row>
    <row r="447" spans="2:30" s="1" customFormat="1" ht="30" customHeight="1" x14ac:dyDescent="0.2">
      <c r="B447" s="108"/>
      <c r="C447" s="109" t="s">
        <v>514</v>
      </c>
      <c r="D447" s="109" t="s">
        <v>153</v>
      </c>
      <c r="E447" s="110" t="s">
        <v>694</v>
      </c>
      <c r="F447" s="111" t="s">
        <v>695</v>
      </c>
      <c r="G447" s="112" t="s">
        <v>172</v>
      </c>
      <c r="H447" s="193">
        <v>0.62</v>
      </c>
      <c r="I447" s="139"/>
      <c r="J447" s="139"/>
      <c r="K447" s="139"/>
      <c r="L447" s="111" t="s">
        <v>157</v>
      </c>
      <c r="M447" s="30"/>
      <c r="AC447" s="16" t="s">
        <v>203</v>
      </c>
      <c r="AD447" s="114" t="s">
        <v>1209</v>
      </c>
    </row>
    <row r="448" spans="2:30" s="11" customFormat="1" ht="22.9" customHeight="1" x14ac:dyDescent="0.2">
      <c r="B448" s="101"/>
      <c r="D448" s="102" t="s">
        <v>57</v>
      </c>
      <c r="E448" s="106" t="s">
        <v>696</v>
      </c>
      <c r="F448" s="106" t="s">
        <v>697</v>
      </c>
      <c r="K448" s="141"/>
      <c r="M448" s="101"/>
    </row>
    <row r="449" spans="2:30" s="1" customFormat="1" ht="69.75" customHeight="1" x14ac:dyDescent="0.2">
      <c r="B449" s="108"/>
      <c r="C449" s="109" t="s">
        <v>516</v>
      </c>
      <c r="D449" s="109" t="s">
        <v>153</v>
      </c>
      <c r="E449" s="110" t="s">
        <v>699</v>
      </c>
      <c r="F449" s="178" t="s">
        <v>2130</v>
      </c>
      <c r="G449" s="112" t="s">
        <v>184</v>
      </c>
      <c r="H449" s="193">
        <v>85</v>
      </c>
      <c r="I449" s="139"/>
      <c r="J449" s="139"/>
      <c r="K449" s="139"/>
      <c r="L449" s="111" t="s">
        <v>1</v>
      </c>
      <c r="M449" s="30"/>
      <c r="AC449" s="16" t="s">
        <v>203</v>
      </c>
      <c r="AD449" s="114" t="s">
        <v>1210</v>
      </c>
    </row>
    <row r="450" spans="2:30" s="1" customFormat="1" ht="67.5" customHeight="1" x14ac:dyDescent="0.2">
      <c r="B450" s="108"/>
      <c r="C450" s="109" t="s">
        <v>518</v>
      </c>
      <c r="D450" s="109" t="s">
        <v>153</v>
      </c>
      <c r="E450" s="110" t="s">
        <v>701</v>
      </c>
      <c r="F450" s="178" t="s">
        <v>2131</v>
      </c>
      <c r="G450" s="112" t="s">
        <v>184</v>
      </c>
      <c r="H450" s="193">
        <v>85</v>
      </c>
      <c r="I450" s="139"/>
      <c r="J450" s="139"/>
      <c r="K450" s="139"/>
      <c r="L450" s="111" t="s">
        <v>1</v>
      </c>
      <c r="M450" s="30"/>
      <c r="AC450" s="16" t="s">
        <v>203</v>
      </c>
      <c r="AD450" s="114" t="s">
        <v>1211</v>
      </c>
    </row>
    <row r="451" spans="2:30" s="11" customFormat="1" ht="22.9" customHeight="1" x14ac:dyDescent="0.2">
      <c r="B451" s="101"/>
      <c r="D451" s="102" t="s">
        <v>57</v>
      </c>
      <c r="E451" s="106" t="s">
        <v>702</v>
      </c>
      <c r="F451" s="106" t="s">
        <v>703</v>
      </c>
      <c r="H451" s="144"/>
      <c r="K451" s="141"/>
      <c r="M451" s="101"/>
    </row>
    <row r="452" spans="2:30" s="1" customFormat="1" ht="39" customHeight="1" x14ac:dyDescent="0.2">
      <c r="B452" s="108"/>
      <c r="C452" s="109" t="s">
        <v>520</v>
      </c>
      <c r="D452" s="109" t="s">
        <v>153</v>
      </c>
      <c r="E452" s="110" t="s">
        <v>705</v>
      </c>
      <c r="F452" s="170" t="s">
        <v>1959</v>
      </c>
      <c r="G452" s="112" t="s">
        <v>184</v>
      </c>
      <c r="H452" s="193">
        <v>83.41</v>
      </c>
      <c r="I452" s="139"/>
      <c r="J452" s="139"/>
      <c r="K452" s="139"/>
      <c r="L452" s="111" t="s">
        <v>1</v>
      </c>
      <c r="M452" s="30"/>
      <c r="AC452" s="16" t="s">
        <v>203</v>
      </c>
      <c r="AD452" s="114" t="s">
        <v>1212</v>
      </c>
    </row>
    <row r="453" spans="2:30" s="14" customFormat="1" x14ac:dyDescent="0.2">
      <c r="B453" s="131"/>
      <c r="D453" s="118" t="s">
        <v>159</v>
      </c>
      <c r="E453" s="132" t="s">
        <v>1</v>
      </c>
      <c r="F453" s="133" t="s">
        <v>1055</v>
      </c>
      <c r="H453" s="132" t="s">
        <v>1</v>
      </c>
      <c r="M453" s="131"/>
    </row>
    <row r="454" spans="2:30" s="12" customFormat="1" x14ac:dyDescent="0.2">
      <c r="B454" s="117"/>
      <c r="D454" s="118" t="s">
        <v>159</v>
      </c>
      <c r="E454" s="119" t="s">
        <v>1</v>
      </c>
      <c r="F454" s="120" t="s">
        <v>240</v>
      </c>
      <c r="H454" s="214">
        <v>5.88</v>
      </c>
      <c r="M454" s="117"/>
    </row>
    <row r="455" spans="2:30" s="12" customFormat="1" x14ac:dyDescent="0.2">
      <c r="B455" s="117"/>
      <c r="D455" s="118" t="s">
        <v>159</v>
      </c>
      <c r="E455" s="119" t="s">
        <v>1</v>
      </c>
      <c r="F455" s="120" t="s">
        <v>1056</v>
      </c>
      <c r="H455" s="214">
        <v>28.8</v>
      </c>
      <c r="M455" s="117"/>
    </row>
    <row r="456" spans="2:30" s="12" customFormat="1" x14ac:dyDescent="0.2">
      <c r="B456" s="117"/>
      <c r="D456" s="118" t="s">
        <v>159</v>
      </c>
      <c r="E456" s="119" t="s">
        <v>1</v>
      </c>
      <c r="F456" s="120" t="s">
        <v>1057</v>
      </c>
      <c r="H456" s="214">
        <v>10.8</v>
      </c>
      <c r="M456" s="117"/>
    </row>
    <row r="457" spans="2:30" s="12" customFormat="1" x14ac:dyDescent="0.2">
      <c r="B457" s="117"/>
      <c r="D457" s="118" t="s">
        <v>159</v>
      </c>
      <c r="E457" s="119" t="s">
        <v>1</v>
      </c>
      <c r="F457" s="120" t="s">
        <v>1058</v>
      </c>
      <c r="H457" s="214">
        <v>0.6</v>
      </c>
      <c r="M457" s="117"/>
    </row>
    <row r="458" spans="2:30" s="12" customFormat="1" x14ac:dyDescent="0.2">
      <c r="B458" s="117"/>
      <c r="D458" s="118" t="s">
        <v>159</v>
      </c>
      <c r="E458" s="119" t="s">
        <v>1</v>
      </c>
      <c r="F458" s="120" t="s">
        <v>1059</v>
      </c>
      <c r="H458" s="214">
        <v>2.02</v>
      </c>
      <c r="M458" s="117"/>
    </row>
    <row r="459" spans="2:30" s="12" customFormat="1" x14ac:dyDescent="0.2">
      <c r="B459" s="117"/>
      <c r="D459" s="118" t="s">
        <v>159</v>
      </c>
      <c r="E459" s="119" t="s">
        <v>1</v>
      </c>
      <c r="F459" s="120" t="s">
        <v>1060</v>
      </c>
      <c r="H459" s="214">
        <v>6.12</v>
      </c>
      <c r="M459" s="117"/>
    </row>
    <row r="460" spans="2:30" s="12" customFormat="1" x14ac:dyDescent="0.2">
      <c r="B460" s="117"/>
      <c r="D460" s="118" t="s">
        <v>159</v>
      </c>
      <c r="E460" s="119" t="s">
        <v>1</v>
      </c>
      <c r="F460" s="120" t="s">
        <v>1061</v>
      </c>
      <c r="H460" s="214">
        <v>0.71</v>
      </c>
      <c r="M460" s="117"/>
    </row>
    <row r="461" spans="2:30" s="12" customFormat="1" x14ac:dyDescent="0.2">
      <c r="B461" s="117"/>
      <c r="D461" s="118" t="s">
        <v>159</v>
      </c>
      <c r="E461" s="119" t="s">
        <v>1</v>
      </c>
      <c r="F461" s="120" t="s">
        <v>1062</v>
      </c>
      <c r="H461" s="214">
        <v>2.67</v>
      </c>
      <c r="M461" s="117"/>
    </row>
    <row r="462" spans="2:30" s="12" customFormat="1" x14ac:dyDescent="0.2">
      <c r="B462" s="117"/>
      <c r="D462" s="118" t="s">
        <v>159</v>
      </c>
      <c r="E462" s="119" t="s">
        <v>1</v>
      </c>
      <c r="F462" s="120" t="s">
        <v>1063</v>
      </c>
      <c r="H462" s="214">
        <v>1.62</v>
      </c>
      <c r="M462" s="117"/>
    </row>
    <row r="463" spans="2:30" s="12" customFormat="1" x14ac:dyDescent="0.2">
      <c r="B463" s="117"/>
      <c r="D463" s="118" t="s">
        <v>159</v>
      </c>
      <c r="E463" s="119" t="s">
        <v>1</v>
      </c>
      <c r="F463" s="120" t="s">
        <v>1064</v>
      </c>
      <c r="H463" s="214">
        <v>2.74</v>
      </c>
      <c r="M463" s="117"/>
    </row>
    <row r="464" spans="2:30" s="14" customFormat="1" x14ac:dyDescent="0.2">
      <c r="B464" s="131"/>
      <c r="D464" s="118" t="s">
        <v>159</v>
      </c>
      <c r="E464" s="132" t="s">
        <v>1</v>
      </c>
      <c r="F464" s="133" t="s">
        <v>267</v>
      </c>
      <c r="H464" s="209" t="s">
        <v>1</v>
      </c>
      <c r="M464" s="131"/>
    </row>
    <row r="465" spans="2:30" s="12" customFormat="1" x14ac:dyDescent="0.2">
      <c r="B465" s="117"/>
      <c r="D465" s="118" t="s">
        <v>159</v>
      </c>
      <c r="E465" s="119" t="s">
        <v>1</v>
      </c>
      <c r="F465" s="120" t="s">
        <v>1065</v>
      </c>
      <c r="H465" s="214">
        <v>1.45</v>
      </c>
      <c r="M465" s="117"/>
    </row>
    <row r="466" spans="2:30" s="12" customFormat="1" x14ac:dyDescent="0.2">
      <c r="B466" s="117"/>
      <c r="D466" s="118" t="s">
        <v>159</v>
      </c>
      <c r="E466" s="132" t="s">
        <v>1</v>
      </c>
      <c r="F466" s="150" t="s">
        <v>1942</v>
      </c>
      <c r="G466" s="14"/>
      <c r="H466" s="209" t="s">
        <v>1</v>
      </c>
      <c r="M466" s="117"/>
    </row>
    <row r="467" spans="2:30" s="12" customFormat="1" x14ac:dyDescent="0.2">
      <c r="B467" s="117"/>
      <c r="D467" s="118" t="s">
        <v>159</v>
      </c>
      <c r="E467" s="119" t="s">
        <v>1</v>
      </c>
      <c r="F467" s="165">
        <v>20</v>
      </c>
      <c r="H467" s="214">
        <v>20</v>
      </c>
      <c r="M467" s="117"/>
    </row>
    <row r="468" spans="2:30" s="13" customFormat="1" x14ac:dyDescent="0.2">
      <c r="B468" s="122"/>
      <c r="D468" s="118" t="s">
        <v>159</v>
      </c>
      <c r="E468" s="123" t="s">
        <v>1</v>
      </c>
      <c r="F468" s="124" t="s">
        <v>191</v>
      </c>
      <c r="H468" s="189">
        <v>83.41</v>
      </c>
      <c r="M468" s="122"/>
    </row>
    <row r="469" spans="2:30" s="1" customFormat="1" ht="58.5" customHeight="1" x14ac:dyDescent="0.2">
      <c r="B469" s="108"/>
      <c r="C469" s="109" t="s">
        <v>522</v>
      </c>
      <c r="D469" s="109" t="s">
        <v>153</v>
      </c>
      <c r="E469" s="110" t="s">
        <v>707</v>
      </c>
      <c r="F469" s="178" t="s">
        <v>1836</v>
      </c>
      <c r="G469" s="112" t="s">
        <v>184</v>
      </c>
      <c r="H469" s="193">
        <v>83.41</v>
      </c>
      <c r="I469" s="139"/>
      <c r="J469" s="139"/>
      <c r="K469" s="139"/>
      <c r="L469" s="111" t="s">
        <v>1</v>
      </c>
      <c r="M469" s="30"/>
      <c r="AC469" s="16" t="s">
        <v>203</v>
      </c>
      <c r="AD469" s="114" t="s">
        <v>1213</v>
      </c>
    </row>
    <row r="470" spans="2:30" s="11" customFormat="1" ht="25.9" customHeight="1" x14ac:dyDescent="0.2">
      <c r="B470" s="101"/>
      <c r="D470" s="102" t="s">
        <v>57</v>
      </c>
      <c r="E470" s="103" t="s">
        <v>708</v>
      </c>
      <c r="F470" s="325" t="s">
        <v>709</v>
      </c>
      <c r="K470" s="143"/>
      <c r="M470" s="101"/>
    </row>
    <row r="471" spans="2:30" s="1" customFormat="1" ht="59.25" customHeight="1" x14ac:dyDescent="0.2">
      <c r="B471" s="108"/>
      <c r="C471" s="109" t="s">
        <v>524</v>
      </c>
      <c r="D471" s="109" t="s">
        <v>153</v>
      </c>
      <c r="E471" s="110" t="s">
        <v>711</v>
      </c>
      <c r="F471" s="170" t="s">
        <v>1960</v>
      </c>
      <c r="G471" s="112" t="s">
        <v>712</v>
      </c>
      <c r="H471" s="193">
        <v>120</v>
      </c>
      <c r="I471" s="139"/>
      <c r="J471" s="139"/>
      <c r="K471" s="139"/>
      <c r="L471" s="111" t="s">
        <v>1</v>
      </c>
      <c r="M471" s="30"/>
      <c r="AC471" s="16" t="s">
        <v>713</v>
      </c>
      <c r="AD471" s="114" t="s">
        <v>1214</v>
      </c>
    </row>
    <row r="472" spans="2:30" s="12" customFormat="1" x14ac:dyDescent="0.2">
      <c r="B472" s="117"/>
      <c r="D472" s="118" t="s">
        <v>159</v>
      </c>
      <c r="E472" s="119" t="s">
        <v>1</v>
      </c>
      <c r="F472" s="275" t="s">
        <v>714</v>
      </c>
      <c r="H472" s="214">
        <v>120</v>
      </c>
      <c r="M472" s="117"/>
    </row>
    <row r="473" spans="2:30" s="13" customFormat="1" x14ac:dyDescent="0.2">
      <c r="B473" s="122"/>
      <c r="D473" s="118" t="s">
        <v>159</v>
      </c>
      <c r="E473" s="123" t="s">
        <v>1</v>
      </c>
      <c r="F473" s="250" t="s">
        <v>191</v>
      </c>
      <c r="H473" s="189">
        <v>120</v>
      </c>
      <c r="M473" s="122"/>
    </row>
    <row r="474" spans="2:30" s="1" customFormat="1" ht="116.25" customHeight="1" x14ac:dyDescent="0.2">
      <c r="B474" s="108"/>
      <c r="C474" s="109" t="s">
        <v>526</v>
      </c>
      <c r="D474" s="109" t="s">
        <v>153</v>
      </c>
      <c r="E474" s="110" t="s">
        <v>716</v>
      </c>
      <c r="F474" s="178" t="s">
        <v>2041</v>
      </c>
      <c r="G474" s="112" t="s">
        <v>712</v>
      </c>
      <c r="H474" s="193">
        <v>288</v>
      </c>
      <c r="I474" s="139"/>
      <c r="J474" s="139"/>
      <c r="K474" s="139"/>
      <c r="L474" s="111" t="s">
        <v>1</v>
      </c>
      <c r="M474" s="30"/>
      <c r="AC474" s="16" t="s">
        <v>713</v>
      </c>
      <c r="AD474" s="114" t="s">
        <v>1215</v>
      </c>
    </row>
    <row r="475" spans="2:30" s="14" customFormat="1" x14ac:dyDescent="0.2">
      <c r="B475" s="131"/>
      <c r="D475" s="118" t="s">
        <v>159</v>
      </c>
      <c r="E475" s="132" t="s">
        <v>1</v>
      </c>
      <c r="F475" s="133" t="s">
        <v>717</v>
      </c>
      <c r="H475" s="209" t="s">
        <v>1</v>
      </c>
      <c r="M475" s="131"/>
    </row>
    <row r="476" spans="2:30" s="12" customFormat="1" x14ac:dyDescent="0.2">
      <c r="B476" s="117"/>
      <c r="D476" s="118" t="s">
        <v>159</v>
      </c>
      <c r="E476" s="119" t="s">
        <v>1</v>
      </c>
      <c r="F476" s="120" t="s">
        <v>718</v>
      </c>
      <c r="H476" s="214">
        <v>288</v>
      </c>
      <c r="M476" s="117"/>
    </row>
    <row r="477" spans="2:30" s="13" customFormat="1" x14ac:dyDescent="0.2">
      <c r="B477" s="122"/>
      <c r="D477" s="118" t="s">
        <v>159</v>
      </c>
      <c r="E477" s="123" t="s">
        <v>1</v>
      </c>
      <c r="F477" s="124" t="s">
        <v>191</v>
      </c>
      <c r="H477" s="189">
        <v>288</v>
      </c>
      <c r="M477" s="122"/>
    </row>
    <row r="478" spans="2:30" s="1" customFormat="1" ht="6.95" customHeight="1" x14ac:dyDescent="0.2">
      <c r="B478" s="42"/>
      <c r="C478" s="43"/>
      <c r="D478" s="43"/>
      <c r="E478" s="43"/>
      <c r="F478" s="43"/>
      <c r="G478" s="43"/>
      <c r="H478" s="228"/>
      <c r="I478" s="43"/>
      <c r="J478" s="43"/>
      <c r="K478" s="43"/>
      <c r="L478" s="43"/>
      <c r="M478" s="30"/>
    </row>
  </sheetData>
  <autoFilter ref="C141:L477"/>
  <mergeCells count="15">
    <mergeCell ref="N323:O327"/>
    <mergeCell ref="E91:H91"/>
    <mergeCell ref="E7:H7"/>
    <mergeCell ref="E11:H11"/>
    <mergeCell ref="E9:H9"/>
    <mergeCell ref="E13:H13"/>
    <mergeCell ref="E22:H22"/>
    <mergeCell ref="E128:H128"/>
    <mergeCell ref="E132:H132"/>
    <mergeCell ref="E130:H130"/>
    <mergeCell ref="E134:H134"/>
    <mergeCell ref="E31:H31"/>
    <mergeCell ref="E85:H85"/>
    <mergeCell ref="E89:H89"/>
    <mergeCell ref="E87:H87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67"/>
  <sheetViews>
    <sheetView showGridLines="0" topLeftCell="A151" workbookViewId="0">
      <selection activeCell="F170" sqref="F170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  <col min="14" max="14" width="12.33203125" customWidth="1"/>
    <col min="15" max="15" width="15" customWidth="1"/>
    <col min="16" max="16" width="11" customWidth="1"/>
    <col min="17" max="17" width="15" customWidth="1"/>
    <col min="18" max="18" width="16.33203125" customWidth="1"/>
    <col min="31" max="52" width="9.33203125" hidden="1"/>
  </cols>
  <sheetData>
    <row r="1" spans="1:33" x14ac:dyDescent="0.2">
      <c r="A1" s="69"/>
    </row>
    <row r="2" spans="1:33" ht="36.950000000000003" customHeight="1" x14ac:dyDescent="0.2">
      <c r="M2" s="345"/>
      <c r="AG2" s="16" t="s">
        <v>79</v>
      </c>
    </row>
    <row r="3" spans="1:3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AG3" s="16" t="s">
        <v>58</v>
      </c>
    </row>
    <row r="4" spans="1:33" ht="24.95" customHeight="1" x14ac:dyDescent="0.2">
      <c r="B4" s="19"/>
      <c r="D4" s="20" t="s">
        <v>107</v>
      </c>
      <c r="M4" s="19"/>
      <c r="AG4" s="16" t="s">
        <v>2</v>
      </c>
    </row>
    <row r="5" spans="1:33" ht="6.95" customHeight="1" x14ac:dyDescent="0.2">
      <c r="B5" s="19"/>
      <c r="M5" s="19"/>
    </row>
    <row r="6" spans="1:33" ht="12" customHeight="1" x14ac:dyDescent="0.2">
      <c r="B6" s="19"/>
      <c r="D6" s="24" t="s">
        <v>7</v>
      </c>
      <c r="M6" s="19"/>
    </row>
    <row r="7" spans="1:3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33" ht="12.75" x14ac:dyDescent="0.2">
      <c r="B8" s="19"/>
      <c r="D8" s="24" t="s">
        <v>108</v>
      </c>
      <c r="M8" s="19"/>
    </row>
    <row r="9" spans="1:33" ht="16.5" customHeight="1" x14ac:dyDescent="0.2">
      <c r="B9" s="19"/>
      <c r="E9" s="382" t="s">
        <v>109</v>
      </c>
      <c r="F9" s="353"/>
      <c r="G9" s="353"/>
      <c r="H9" s="353"/>
      <c r="M9" s="19"/>
    </row>
    <row r="10" spans="1:33" ht="12" customHeight="1" x14ac:dyDescent="0.2">
      <c r="B10" s="19"/>
      <c r="D10" s="24" t="s">
        <v>110</v>
      </c>
      <c r="M10" s="19"/>
    </row>
    <row r="11" spans="1:33" s="1" customFormat="1" ht="16.5" customHeight="1" x14ac:dyDescent="0.2">
      <c r="B11" s="30"/>
      <c r="E11" s="384" t="s">
        <v>1041</v>
      </c>
      <c r="F11" s="385"/>
      <c r="G11" s="385"/>
      <c r="H11" s="385"/>
      <c r="M11" s="30"/>
    </row>
    <row r="12" spans="1:33" s="1" customFormat="1" ht="12" customHeight="1" x14ac:dyDescent="0.2">
      <c r="B12" s="30"/>
      <c r="D12" s="24" t="s">
        <v>112</v>
      </c>
      <c r="M12" s="30"/>
    </row>
    <row r="13" spans="1:33" s="1" customFormat="1" ht="36.950000000000003" customHeight="1" x14ac:dyDescent="0.2">
      <c r="B13" s="30"/>
      <c r="E13" s="349" t="s">
        <v>1216</v>
      </c>
      <c r="F13" s="385"/>
      <c r="G13" s="385"/>
      <c r="H13" s="385"/>
      <c r="M13" s="30"/>
    </row>
    <row r="14" spans="1:33" s="1" customFormat="1" x14ac:dyDescent="0.2">
      <c r="B14" s="30"/>
      <c r="M14" s="30"/>
    </row>
    <row r="15" spans="1:3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3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ROUND((SUM(AT108:AT109) + SUM(AT133:AT166)),  2)</f>
        <v>#REF!</v>
      </c>
      <c r="I43" s="74">
        <v>0.2</v>
      </c>
      <c r="K43" s="72"/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ROUND((SUM(AU108:AU109) + SUM(AU133:AU166)),  2)</f>
        <v>#REF!</v>
      </c>
      <c r="I44" s="74">
        <v>0.2</v>
      </c>
      <c r="K44" s="72"/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ROUND((SUM(AV108:AV109) + SUM(AV133:AV166)),  2)</f>
        <v>#REF!</v>
      </c>
      <c r="I45" s="74">
        <v>0</v>
      </c>
      <c r="K45" s="72"/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1041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01.02-02 - časť. 02)	Elektroinštalácie a bleskozvod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34" s="1" customFormat="1" ht="10.35" customHeight="1" x14ac:dyDescent="0.2">
      <c r="B97" s="30"/>
      <c r="M97" s="30"/>
    </row>
    <row r="98" spans="2:34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34" s="1" customFormat="1" ht="10.35" customHeight="1" x14ac:dyDescent="0.2">
      <c r="B99" s="30"/>
      <c r="M99" s="30"/>
    </row>
    <row r="100" spans="2:34" s="1" customFormat="1" ht="22.9" customHeight="1" x14ac:dyDescent="0.2">
      <c r="B100" s="30"/>
      <c r="C100" s="84" t="s">
        <v>121</v>
      </c>
      <c r="I100" s="57"/>
      <c r="J100" s="57"/>
      <c r="K100" s="57"/>
      <c r="M100" s="30"/>
      <c r="AH100" s="16" t="s">
        <v>122</v>
      </c>
    </row>
    <row r="101" spans="2:34" s="8" customFormat="1" ht="24.95" customHeight="1" x14ac:dyDescent="0.2">
      <c r="B101" s="85"/>
      <c r="D101" s="86" t="s">
        <v>721</v>
      </c>
      <c r="E101" s="87"/>
      <c r="F101" s="87"/>
      <c r="G101" s="87"/>
      <c r="H101" s="87"/>
      <c r="I101" s="88"/>
      <c r="J101" s="88"/>
      <c r="K101" s="88"/>
      <c r="M101" s="85"/>
    </row>
    <row r="102" spans="2:34" s="8" customFormat="1" ht="24.95" customHeight="1" x14ac:dyDescent="0.2">
      <c r="B102" s="85"/>
      <c r="D102" s="86" t="s">
        <v>722</v>
      </c>
      <c r="E102" s="87"/>
      <c r="F102" s="87"/>
      <c r="G102" s="87"/>
      <c r="H102" s="87"/>
      <c r="I102" s="88"/>
      <c r="J102" s="88"/>
      <c r="K102" s="88"/>
      <c r="M102" s="85"/>
    </row>
    <row r="103" spans="2:34" s="8" customFormat="1" ht="24.95" customHeight="1" x14ac:dyDescent="0.2">
      <c r="B103" s="85"/>
      <c r="D103" s="86" t="s">
        <v>723</v>
      </c>
      <c r="E103" s="87"/>
      <c r="F103" s="87"/>
      <c r="G103" s="87"/>
      <c r="H103" s="87"/>
      <c r="I103" s="88"/>
      <c r="J103" s="88"/>
      <c r="K103" s="88"/>
      <c r="M103" s="85"/>
    </row>
    <row r="104" spans="2:34" s="8" customFormat="1" ht="24.95" customHeight="1" x14ac:dyDescent="0.2">
      <c r="B104" s="85"/>
      <c r="D104" s="86" t="s">
        <v>724</v>
      </c>
      <c r="E104" s="87"/>
      <c r="F104" s="87"/>
      <c r="G104" s="87"/>
      <c r="H104" s="87"/>
      <c r="I104" s="88"/>
      <c r="J104" s="88"/>
      <c r="K104" s="88"/>
      <c r="M104" s="85"/>
    </row>
    <row r="105" spans="2:34" s="8" customFormat="1" ht="24.95" customHeight="1" x14ac:dyDescent="0.2">
      <c r="B105" s="85"/>
      <c r="D105" s="86" t="s">
        <v>725</v>
      </c>
      <c r="E105" s="87"/>
      <c r="F105" s="87"/>
      <c r="G105" s="87"/>
      <c r="H105" s="87"/>
      <c r="I105" s="88"/>
      <c r="J105" s="88"/>
      <c r="K105" s="88"/>
      <c r="M105" s="85"/>
    </row>
    <row r="106" spans="2:34" s="1" customFormat="1" ht="21.75" customHeight="1" x14ac:dyDescent="0.2">
      <c r="B106" s="30"/>
      <c r="M106" s="30"/>
    </row>
    <row r="107" spans="2:34" s="1" customFormat="1" ht="6.95" customHeight="1" x14ac:dyDescent="0.2">
      <c r="B107" s="30"/>
      <c r="M107" s="30"/>
    </row>
    <row r="108" spans="2:34" s="1" customFormat="1" ht="29.25" customHeight="1" x14ac:dyDescent="0.2">
      <c r="B108" s="30"/>
      <c r="C108" s="84" t="s">
        <v>141</v>
      </c>
      <c r="K108" s="93"/>
      <c r="M108" s="30"/>
    </row>
    <row r="109" spans="2:34" s="1" customFormat="1" ht="18" customHeight="1" x14ac:dyDescent="0.2">
      <c r="B109" s="30"/>
      <c r="M109" s="30"/>
    </row>
    <row r="110" spans="2:34" s="1" customFormat="1" ht="29.25" customHeight="1" x14ac:dyDescent="0.2">
      <c r="B110" s="30"/>
      <c r="C110" s="66" t="s">
        <v>106</v>
      </c>
      <c r="D110" s="67"/>
      <c r="E110" s="67"/>
      <c r="F110" s="67"/>
      <c r="G110" s="67"/>
      <c r="H110" s="67"/>
      <c r="I110" s="67"/>
      <c r="J110" s="67"/>
      <c r="K110" s="68"/>
      <c r="L110" s="67"/>
      <c r="M110" s="30"/>
    </row>
    <row r="111" spans="2:34" s="1" customFormat="1" ht="6.95" customHeight="1" x14ac:dyDescent="0.2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0"/>
    </row>
    <row r="115" spans="2:13" s="1" customFormat="1" ht="6.95" customHeight="1" x14ac:dyDescent="0.2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30"/>
    </row>
    <row r="116" spans="2:13" s="1" customFormat="1" ht="24.95" customHeight="1" x14ac:dyDescent="0.2">
      <c r="B116" s="30"/>
      <c r="C116" s="20" t="s">
        <v>142</v>
      </c>
      <c r="M116" s="30"/>
    </row>
    <row r="117" spans="2:13" s="1" customFormat="1" ht="6.95" customHeight="1" x14ac:dyDescent="0.2">
      <c r="B117" s="30"/>
      <c r="M117" s="30"/>
    </row>
    <row r="118" spans="2:13" s="1" customFormat="1" ht="12" customHeight="1" x14ac:dyDescent="0.2">
      <c r="B118" s="30"/>
      <c r="C118" s="24" t="s">
        <v>7</v>
      </c>
      <c r="M118" s="30"/>
    </row>
    <row r="119" spans="2:13" s="1" customFormat="1" ht="16.5" customHeight="1" x14ac:dyDescent="0.2">
      <c r="B119" s="30"/>
      <c r="E119" s="382" t="str">
        <f>E7</f>
        <v>Rožňava ORPZ, rekonštrukcia a modernizácia objektu</v>
      </c>
      <c r="F119" s="383"/>
      <c r="G119" s="383"/>
      <c r="H119" s="383"/>
      <c r="M119" s="30"/>
    </row>
    <row r="120" spans="2:13" ht="12" customHeight="1" x14ac:dyDescent="0.2">
      <c r="B120" s="19"/>
      <c r="C120" s="24" t="s">
        <v>108</v>
      </c>
      <c r="M120" s="19"/>
    </row>
    <row r="121" spans="2:13" ht="16.5" customHeight="1" x14ac:dyDescent="0.2">
      <c r="B121" s="19"/>
      <c r="E121" s="382" t="s">
        <v>109</v>
      </c>
      <c r="F121" s="353"/>
      <c r="G121" s="353"/>
      <c r="H121" s="353"/>
      <c r="M121" s="19"/>
    </row>
    <row r="122" spans="2:13" ht="12" customHeight="1" x14ac:dyDescent="0.2">
      <c r="B122" s="19"/>
      <c r="C122" s="24" t="s">
        <v>110</v>
      </c>
      <c r="M122" s="19"/>
    </row>
    <row r="123" spans="2:13" s="1" customFormat="1" ht="16.5" customHeight="1" x14ac:dyDescent="0.2">
      <c r="B123" s="30"/>
      <c r="E123" s="384" t="s">
        <v>1041</v>
      </c>
      <c r="F123" s="385"/>
      <c r="G123" s="385"/>
      <c r="H123" s="385"/>
      <c r="M123" s="30"/>
    </row>
    <row r="124" spans="2:13" s="1" customFormat="1" ht="12" customHeight="1" x14ac:dyDescent="0.2">
      <c r="B124" s="30"/>
      <c r="C124" s="24" t="s">
        <v>112</v>
      </c>
      <c r="M124" s="30"/>
    </row>
    <row r="125" spans="2:13" s="1" customFormat="1" ht="16.5" customHeight="1" x14ac:dyDescent="0.2">
      <c r="B125" s="30"/>
      <c r="E125" s="349" t="str">
        <f>E13</f>
        <v>01.02-02 - časť. 02)	Elektroinštalácie a bleskozvod</v>
      </c>
      <c r="F125" s="385"/>
      <c r="G125" s="385"/>
      <c r="H125" s="385"/>
      <c r="M125" s="30"/>
    </row>
    <row r="126" spans="2:13" s="1" customFormat="1" ht="6.95" customHeight="1" x14ac:dyDescent="0.2">
      <c r="B126" s="30"/>
      <c r="M126" s="30"/>
    </row>
    <row r="127" spans="2:13" s="1" customFormat="1" ht="12" customHeight="1" x14ac:dyDescent="0.2">
      <c r="B127" s="30"/>
      <c r="C127" s="24" t="s">
        <v>11</v>
      </c>
      <c r="F127" s="22" t="str">
        <f>F16</f>
        <v>Rožňava ORPZ</v>
      </c>
      <c r="I127" s="24" t="s">
        <v>13</v>
      </c>
      <c r="J127" s="50">
        <f>IF(J16="","",J16)</f>
        <v>44104</v>
      </c>
      <c r="M127" s="30"/>
    </row>
    <row r="128" spans="2:13" s="1" customFormat="1" ht="6.95" customHeight="1" x14ac:dyDescent="0.2">
      <c r="B128" s="30"/>
      <c r="M128" s="30"/>
    </row>
    <row r="129" spans="2:52" s="1" customFormat="1" ht="15.2" customHeight="1" x14ac:dyDescent="0.2">
      <c r="B129" s="30"/>
      <c r="C129" s="24" t="s">
        <v>14</v>
      </c>
      <c r="F129" s="22" t="str">
        <f>E19</f>
        <v>Ministerstvo vnútra Slovenskej republiky</v>
      </c>
      <c r="I129" s="24" t="s">
        <v>21</v>
      </c>
      <c r="J129" s="25" t="str">
        <f>E25</f>
        <v>Aproving s.r.o.</v>
      </c>
      <c r="M129" s="30"/>
    </row>
    <row r="130" spans="2:52" s="1" customFormat="1" ht="15.2" customHeight="1" x14ac:dyDescent="0.2">
      <c r="B130" s="30"/>
      <c r="C130" s="24" t="s">
        <v>19</v>
      </c>
      <c r="F130" s="22" t="str">
        <f>IF(E22="","",E22)</f>
        <v xml:space="preserve"> </v>
      </c>
      <c r="I130" s="24" t="s">
        <v>25</v>
      </c>
      <c r="J130" s="25" t="str">
        <f>E28</f>
        <v xml:space="preserve"> </v>
      </c>
      <c r="M130" s="30"/>
    </row>
    <row r="131" spans="2:52" s="1" customFormat="1" ht="10.35" customHeight="1" x14ac:dyDescent="0.2">
      <c r="B131" s="30"/>
      <c r="M131" s="30"/>
    </row>
    <row r="132" spans="2:52" s="10" customFormat="1" ht="29.25" customHeight="1" x14ac:dyDescent="0.2">
      <c r="B132" s="94"/>
      <c r="C132" s="95" t="s">
        <v>143</v>
      </c>
      <c r="D132" s="96" t="s">
        <v>55</v>
      </c>
      <c r="E132" s="96" t="s">
        <v>51</v>
      </c>
      <c r="F132" s="96" t="s">
        <v>52</v>
      </c>
      <c r="G132" s="96" t="s">
        <v>144</v>
      </c>
      <c r="H132" s="96" t="s">
        <v>145</v>
      </c>
      <c r="I132" s="96" t="s">
        <v>146</v>
      </c>
      <c r="J132" s="96" t="s">
        <v>147</v>
      </c>
      <c r="K132" s="97" t="s">
        <v>120</v>
      </c>
      <c r="L132" s="98"/>
      <c r="M132" s="94"/>
    </row>
    <row r="133" spans="2:52" s="1" customFormat="1" ht="22.9" customHeight="1" x14ac:dyDescent="0.25">
      <c r="B133" s="30"/>
      <c r="C133" s="55" t="s">
        <v>114</v>
      </c>
      <c r="K133" s="142"/>
      <c r="M133" s="30"/>
      <c r="AG133" s="16" t="s">
        <v>57</v>
      </c>
      <c r="AH133" s="16" t="s">
        <v>122</v>
      </c>
      <c r="AX133" s="100" t="e">
        <f>AX134+AX142+AX146+AX155+AX164</f>
        <v>#REF!</v>
      </c>
    </row>
    <row r="134" spans="2:52" s="11" customFormat="1" ht="25.9" customHeight="1" x14ac:dyDescent="0.2">
      <c r="B134" s="101"/>
      <c r="D134" s="102" t="s">
        <v>57</v>
      </c>
      <c r="E134" s="103" t="s">
        <v>726</v>
      </c>
      <c r="F134" s="103" t="s">
        <v>727</v>
      </c>
      <c r="K134" s="143"/>
      <c r="M134" s="101"/>
      <c r="AE134" s="102" t="s">
        <v>68</v>
      </c>
      <c r="AG134" s="104" t="s">
        <v>57</v>
      </c>
      <c r="AH134" s="104" t="s">
        <v>58</v>
      </c>
      <c r="AL134" s="102" t="s">
        <v>151</v>
      </c>
      <c r="AX134" s="105" t="e">
        <f>SUM(AX135:AX141)</f>
        <v>#REF!</v>
      </c>
    </row>
    <row r="135" spans="2:52" s="1" customFormat="1" ht="31.5" customHeight="1" x14ac:dyDescent="0.2">
      <c r="B135" s="108"/>
      <c r="C135" s="109" t="s">
        <v>61</v>
      </c>
      <c r="D135" s="109" t="s">
        <v>153</v>
      </c>
      <c r="E135" s="110" t="s">
        <v>1217</v>
      </c>
      <c r="F135" s="190" t="s">
        <v>2374</v>
      </c>
      <c r="G135" s="112" t="s">
        <v>353</v>
      </c>
      <c r="H135" s="193">
        <v>1</v>
      </c>
      <c r="I135" s="139"/>
      <c r="J135" s="139"/>
      <c r="K135" s="139"/>
      <c r="L135" s="111" t="s">
        <v>1</v>
      </c>
      <c r="M135" s="30"/>
      <c r="AE135" s="114" t="s">
        <v>455</v>
      </c>
      <c r="AG135" s="114" t="s">
        <v>153</v>
      </c>
      <c r="AH135" s="114" t="s">
        <v>61</v>
      </c>
      <c r="AL135" s="16" t="s">
        <v>151</v>
      </c>
      <c r="AR135" s="115" t="e">
        <f>IF(#REF!="základná",K135,0)</f>
        <v>#REF!</v>
      </c>
      <c r="AS135" s="115" t="e">
        <f>IF(#REF!="znížená",K135,0)</f>
        <v>#REF!</v>
      </c>
      <c r="AT135" s="115" t="e">
        <f>IF(#REF!="zákl. prenesená",K135,0)</f>
        <v>#REF!</v>
      </c>
      <c r="AU135" s="115" t="e">
        <f>IF(#REF!="zníž. prenesená",K135,0)</f>
        <v>#REF!</v>
      </c>
      <c r="AV135" s="115" t="e">
        <f>IF(#REF!="nulová",K135,0)</f>
        <v>#REF!</v>
      </c>
      <c r="AW135" s="16" t="s">
        <v>64</v>
      </c>
      <c r="AX135" s="116" t="e">
        <f>ROUND(#REF!*H135,3)</f>
        <v>#REF!</v>
      </c>
      <c r="AY135" s="16" t="s">
        <v>455</v>
      </c>
      <c r="AZ135" s="114" t="s">
        <v>1218</v>
      </c>
    </row>
    <row r="136" spans="2:52" s="1" customFormat="1" ht="32.25" customHeight="1" x14ac:dyDescent="0.2">
      <c r="B136" s="108"/>
      <c r="C136" s="279" t="s">
        <v>64</v>
      </c>
      <c r="D136" s="279" t="s">
        <v>221</v>
      </c>
      <c r="E136" s="280" t="s">
        <v>729</v>
      </c>
      <c r="F136" s="280" t="s">
        <v>2224</v>
      </c>
      <c r="G136" s="282" t="s">
        <v>353</v>
      </c>
      <c r="H136" s="283">
        <v>1</v>
      </c>
      <c r="I136" s="283">
        <v>0</v>
      </c>
      <c r="J136" s="290">
        <v>0</v>
      </c>
      <c r="K136" s="283">
        <v>0</v>
      </c>
      <c r="L136" s="128" t="s">
        <v>1</v>
      </c>
      <c r="M136" s="130"/>
      <c r="AE136" s="114" t="s">
        <v>730</v>
      </c>
      <c r="AG136" s="114" t="s">
        <v>221</v>
      </c>
      <c r="AH136" s="114" t="s">
        <v>61</v>
      </c>
      <c r="AL136" s="16" t="s">
        <v>151</v>
      </c>
      <c r="AR136" s="115" t="e">
        <f>IF(#REF!="základná",K136,0)</f>
        <v>#REF!</v>
      </c>
      <c r="AS136" s="115" t="e">
        <f>IF(#REF!="znížená",K136,0)</f>
        <v>#REF!</v>
      </c>
      <c r="AT136" s="115" t="e">
        <f>IF(#REF!="zákl. prenesená",K136,0)</f>
        <v>#REF!</v>
      </c>
      <c r="AU136" s="115" t="e">
        <f>IF(#REF!="zníž. prenesená",K136,0)</f>
        <v>#REF!</v>
      </c>
      <c r="AV136" s="115" t="e">
        <f>IF(#REF!="nulová",K136,0)</f>
        <v>#REF!</v>
      </c>
      <c r="AW136" s="16" t="s">
        <v>64</v>
      </c>
      <c r="AX136" s="116" t="e">
        <f>ROUND(#REF!*H136,3)</f>
        <v>#REF!</v>
      </c>
      <c r="AY136" s="16" t="s">
        <v>455</v>
      </c>
      <c r="AZ136" s="114" t="s">
        <v>1219</v>
      </c>
    </row>
    <row r="137" spans="2:52" s="1" customFormat="1" ht="20.25" customHeight="1" x14ac:dyDescent="0.2">
      <c r="B137" s="108"/>
      <c r="C137" s="109" t="s">
        <v>68</v>
      </c>
      <c r="D137" s="109" t="s">
        <v>153</v>
      </c>
      <c r="E137" s="110" t="s">
        <v>1220</v>
      </c>
      <c r="F137" s="190" t="s">
        <v>2375</v>
      </c>
      <c r="G137" s="112" t="s">
        <v>353</v>
      </c>
      <c r="H137" s="193">
        <v>1</v>
      </c>
      <c r="I137" s="193"/>
      <c r="J137" s="193"/>
      <c r="K137" s="193"/>
      <c r="L137" s="111" t="s">
        <v>1</v>
      </c>
      <c r="M137" s="30"/>
      <c r="AE137" s="114" t="s">
        <v>455</v>
      </c>
      <c r="AG137" s="114" t="s">
        <v>153</v>
      </c>
      <c r="AH137" s="114" t="s">
        <v>61</v>
      </c>
      <c r="AL137" s="16" t="s">
        <v>151</v>
      </c>
      <c r="AR137" s="115" t="e">
        <f>IF(#REF!="základná",K137,0)</f>
        <v>#REF!</v>
      </c>
      <c r="AS137" s="115" t="e">
        <f>IF(#REF!="znížená",K137,0)</f>
        <v>#REF!</v>
      </c>
      <c r="AT137" s="115" t="e">
        <f>IF(#REF!="zákl. prenesená",K137,0)</f>
        <v>#REF!</v>
      </c>
      <c r="AU137" s="115" t="e">
        <f>IF(#REF!="zníž. prenesená",K137,0)</f>
        <v>#REF!</v>
      </c>
      <c r="AV137" s="115" t="e">
        <f>IF(#REF!="nulová",K137,0)</f>
        <v>#REF!</v>
      </c>
      <c r="AW137" s="16" t="s">
        <v>64</v>
      </c>
      <c r="AX137" s="116" t="e">
        <f>ROUND(#REF!*H137,3)</f>
        <v>#REF!</v>
      </c>
      <c r="AY137" s="16" t="s">
        <v>455</v>
      </c>
      <c r="AZ137" s="114" t="s">
        <v>1221</v>
      </c>
    </row>
    <row r="138" spans="2:52" s="1" customFormat="1" ht="27" customHeight="1" x14ac:dyDescent="0.2">
      <c r="B138" s="108"/>
      <c r="C138" s="279" t="s">
        <v>158</v>
      </c>
      <c r="D138" s="279" t="s">
        <v>221</v>
      </c>
      <c r="E138" s="280" t="s">
        <v>1222</v>
      </c>
      <c r="F138" s="280" t="s">
        <v>2220</v>
      </c>
      <c r="G138" s="282" t="s">
        <v>353</v>
      </c>
      <c r="H138" s="283">
        <v>1</v>
      </c>
      <c r="I138" s="283">
        <v>0</v>
      </c>
      <c r="J138" s="290">
        <v>0</v>
      </c>
      <c r="K138" s="283">
        <v>0</v>
      </c>
      <c r="L138" s="128" t="s">
        <v>1</v>
      </c>
      <c r="M138" s="130"/>
      <c r="AE138" s="114" t="s">
        <v>730</v>
      </c>
      <c r="AG138" s="114" t="s">
        <v>221</v>
      </c>
      <c r="AH138" s="114" t="s">
        <v>61</v>
      </c>
      <c r="AL138" s="16" t="s">
        <v>151</v>
      </c>
      <c r="AR138" s="115" t="e">
        <f>IF(#REF!="základná",K138,0)</f>
        <v>#REF!</v>
      </c>
      <c r="AS138" s="115" t="e">
        <f>IF(#REF!="znížená",K138,0)</f>
        <v>#REF!</v>
      </c>
      <c r="AT138" s="115" t="e">
        <f>IF(#REF!="zákl. prenesená",K138,0)</f>
        <v>#REF!</v>
      </c>
      <c r="AU138" s="115" t="e">
        <f>IF(#REF!="zníž. prenesená",K138,0)</f>
        <v>#REF!</v>
      </c>
      <c r="AV138" s="115" t="e">
        <f>IF(#REF!="nulová",K138,0)</f>
        <v>#REF!</v>
      </c>
      <c r="AW138" s="16" t="s">
        <v>64</v>
      </c>
      <c r="AX138" s="116" t="e">
        <f>ROUND(#REF!*H138,3)</f>
        <v>#REF!</v>
      </c>
      <c r="AY138" s="16" t="s">
        <v>455</v>
      </c>
      <c r="AZ138" s="114" t="s">
        <v>1223</v>
      </c>
    </row>
    <row r="139" spans="2:52" s="1" customFormat="1" ht="28.5" customHeight="1" x14ac:dyDescent="0.2">
      <c r="B139" s="108"/>
      <c r="C139" s="279" t="s">
        <v>169</v>
      </c>
      <c r="D139" s="279" t="s">
        <v>221</v>
      </c>
      <c r="E139" s="280" t="s">
        <v>1224</v>
      </c>
      <c r="F139" s="280" t="s">
        <v>2221</v>
      </c>
      <c r="G139" s="282" t="s">
        <v>353</v>
      </c>
      <c r="H139" s="283">
        <v>1</v>
      </c>
      <c r="I139" s="283">
        <v>0</v>
      </c>
      <c r="J139" s="290">
        <v>0</v>
      </c>
      <c r="K139" s="283">
        <v>0</v>
      </c>
      <c r="L139" s="128" t="s">
        <v>1</v>
      </c>
      <c r="M139" s="130"/>
      <c r="AE139" s="114" t="s">
        <v>730</v>
      </c>
      <c r="AG139" s="114" t="s">
        <v>221</v>
      </c>
      <c r="AH139" s="114" t="s">
        <v>61</v>
      </c>
      <c r="AL139" s="16" t="s">
        <v>151</v>
      </c>
      <c r="AR139" s="115" t="e">
        <f>IF(#REF!="základná",K139,0)</f>
        <v>#REF!</v>
      </c>
      <c r="AS139" s="115" t="e">
        <f>IF(#REF!="znížená",K139,0)</f>
        <v>#REF!</v>
      </c>
      <c r="AT139" s="115" t="e">
        <f>IF(#REF!="zákl. prenesená",K139,0)</f>
        <v>#REF!</v>
      </c>
      <c r="AU139" s="115" t="e">
        <f>IF(#REF!="zníž. prenesená",K139,0)</f>
        <v>#REF!</v>
      </c>
      <c r="AV139" s="115" t="e">
        <f>IF(#REF!="nulová",K139,0)</f>
        <v>#REF!</v>
      </c>
      <c r="AW139" s="16" t="s">
        <v>64</v>
      </c>
      <c r="AX139" s="116" t="e">
        <f>ROUND(#REF!*H139,3)</f>
        <v>#REF!</v>
      </c>
      <c r="AY139" s="16" t="s">
        <v>455</v>
      </c>
      <c r="AZ139" s="114" t="s">
        <v>1225</v>
      </c>
    </row>
    <row r="140" spans="2:52" s="1" customFormat="1" ht="27" customHeight="1" x14ac:dyDescent="0.2">
      <c r="B140" s="108"/>
      <c r="C140" s="279" t="s">
        <v>174</v>
      </c>
      <c r="D140" s="279" t="s">
        <v>221</v>
      </c>
      <c r="E140" s="280" t="s">
        <v>1226</v>
      </c>
      <c r="F140" s="280" t="s">
        <v>2222</v>
      </c>
      <c r="G140" s="282" t="s">
        <v>353</v>
      </c>
      <c r="H140" s="283">
        <v>1</v>
      </c>
      <c r="I140" s="283">
        <v>0</v>
      </c>
      <c r="J140" s="290">
        <v>0</v>
      </c>
      <c r="K140" s="283">
        <v>0</v>
      </c>
      <c r="L140" s="128" t="s">
        <v>1</v>
      </c>
      <c r="M140" s="130"/>
      <c r="AE140" s="114" t="s">
        <v>730</v>
      </c>
      <c r="AG140" s="114" t="s">
        <v>221</v>
      </c>
      <c r="AH140" s="114" t="s">
        <v>61</v>
      </c>
      <c r="AL140" s="16" t="s">
        <v>151</v>
      </c>
      <c r="AR140" s="115" t="e">
        <f>IF(#REF!="základná",K140,0)</f>
        <v>#REF!</v>
      </c>
      <c r="AS140" s="115" t="e">
        <f>IF(#REF!="znížená",K140,0)</f>
        <v>#REF!</v>
      </c>
      <c r="AT140" s="115" t="e">
        <f>IF(#REF!="zákl. prenesená",K140,0)</f>
        <v>#REF!</v>
      </c>
      <c r="AU140" s="115" t="e">
        <f>IF(#REF!="zníž. prenesená",K140,0)</f>
        <v>#REF!</v>
      </c>
      <c r="AV140" s="115" t="e">
        <f>IF(#REF!="nulová",K140,0)</f>
        <v>#REF!</v>
      </c>
      <c r="AW140" s="16" t="s">
        <v>64</v>
      </c>
      <c r="AX140" s="116" t="e">
        <f>ROUND(#REF!*H140,3)</f>
        <v>#REF!</v>
      </c>
      <c r="AY140" s="16" t="s">
        <v>455</v>
      </c>
      <c r="AZ140" s="114" t="s">
        <v>1227</v>
      </c>
    </row>
    <row r="141" spans="2:52" s="1" customFormat="1" ht="17.25" customHeight="1" x14ac:dyDescent="0.2">
      <c r="B141" s="108"/>
      <c r="C141" s="279" t="s">
        <v>178</v>
      </c>
      <c r="D141" s="279" t="s">
        <v>221</v>
      </c>
      <c r="E141" s="280" t="s">
        <v>735</v>
      </c>
      <c r="F141" s="280" t="s">
        <v>2223</v>
      </c>
      <c r="G141" s="282" t="s">
        <v>353</v>
      </c>
      <c r="H141" s="283">
        <v>1</v>
      </c>
      <c r="I141" s="283">
        <v>0</v>
      </c>
      <c r="J141" s="290">
        <v>0</v>
      </c>
      <c r="K141" s="283">
        <v>0</v>
      </c>
      <c r="L141" s="128" t="s">
        <v>1</v>
      </c>
      <c r="M141" s="130"/>
      <c r="AE141" s="114" t="s">
        <v>730</v>
      </c>
      <c r="AG141" s="114" t="s">
        <v>221</v>
      </c>
      <c r="AH141" s="114" t="s">
        <v>61</v>
      </c>
      <c r="AL141" s="16" t="s">
        <v>151</v>
      </c>
      <c r="AR141" s="115" t="e">
        <f>IF(#REF!="základná",K141,0)</f>
        <v>#REF!</v>
      </c>
      <c r="AS141" s="115" t="e">
        <f>IF(#REF!="znížená",K141,0)</f>
        <v>#REF!</v>
      </c>
      <c r="AT141" s="115" t="e">
        <f>IF(#REF!="zákl. prenesená",K141,0)</f>
        <v>#REF!</v>
      </c>
      <c r="AU141" s="115" t="e">
        <f>IF(#REF!="zníž. prenesená",K141,0)</f>
        <v>#REF!</v>
      </c>
      <c r="AV141" s="115" t="e">
        <f>IF(#REF!="nulová",K141,0)</f>
        <v>#REF!</v>
      </c>
      <c r="AW141" s="16" t="s">
        <v>64</v>
      </c>
      <c r="AX141" s="116" t="e">
        <f>ROUND(#REF!*H141,3)</f>
        <v>#REF!</v>
      </c>
      <c r="AY141" s="16" t="s">
        <v>455</v>
      </c>
      <c r="AZ141" s="114" t="s">
        <v>1228</v>
      </c>
    </row>
    <row r="142" spans="2:52" s="11" customFormat="1" ht="25.9" customHeight="1" x14ac:dyDescent="0.2">
      <c r="B142" s="101"/>
      <c r="D142" s="102" t="s">
        <v>57</v>
      </c>
      <c r="E142" s="103" t="s">
        <v>736</v>
      </c>
      <c r="F142" s="103" t="s">
        <v>737</v>
      </c>
      <c r="K142" s="143"/>
      <c r="M142" s="101"/>
      <c r="AE142" s="102" t="s">
        <v>68</v>
      </c>
      <c r="AG142" s="104" t="s">
        <v>57</v>
      </c>
      <c r="AH142" s="104" t="s">
        <v>58</v>
      </c>
      <c r="AL142" s="102" t="s">
        <v>151</v>
      </c>
      <c r="AX142" s="105" t="e">
        <f>SUM(AX143:AX145)</f>
        <v>#REF!</v>
      </c>
    </row>
    <row r="143" spans="2:52" s="1" customFormat="1" ht="35.25" customHeight="1" x14ac:dyDescent="0.2">
      <c r="B143" s="108"/>
      <c r="C143" s="109" t="s">
        <v>186</v>
      </c>
      <c r="D143" s="109" t="s">
        <v>153</v>
      </c>
      <c r="E143" s="110" t="s">
        <v>738</v>
      </c>
      <c r="F143" s="190" t="s">
        <v>2272</v>
      </c>
      <c r="G143" s="112" t="s">
        <v>353</v>
      </c>
      <c r="H143" s="193">
        <v>2</v>
      </c>
      <c r="I143" s="139"/>
      <c r="J143" s="139"/>
      <c r="K143" s="139"/>
      <c r="L143" s="111" t="s">
        <v>1</v>
      </c>
      <c r="M143" s="30"/>
      <c r="AE143" s="114" t="s">
        <v>455</v>
      </c>
      <c r="AG143" s="114" t="s">
        <v>153</v>
      </c>
      <c r="AH143" s="114" t="s">
        <v>61</v>
      </c>
      <c r="AL143" s="16" t="s">
        <v>151</v>
      </c>
      <c r="AR143" s="115" t="e">
        <f>IF(#REF!="základná",K143,0)</f>
        <v>#REF!</v>
      </c>
      <c r="AS143" s="115" t="e">
        <f>IF(#REF!="znížená",K143,0)</f>
        <v>#REF!</v>
      </c>
      <c r="AT143" s="115" t="e">
        <f>IF(#REF!="zákl. prenesená",K143,0)</f>
        <v>#REF!</v>
      </c>
      <c r="AU143" s="115" t="e">
        <f>IF(#REF!="zníž. prenesená",K143,0)</f>
        <v>#REF!</v>
      </c>
      <c r="AV143" s="115" t="e">
        <f>IF(#REF!="nulová",K143,0)</f>
        <v>#REF!</v>
      </c>
      <c r="AW143" s="16" t="s">
        <v>64</v>
      </c>
      <c r="AX143" s="116" t="e">
        <f>ROUND(#REF!*H143,3)</f>
        <v>#REF!</v>
      </c>
      <c r="AY143" s="16" t="s">
        <v>455</v>
      </c>
      <c r="AZ143" s="114" t="s">
        <v>1229</v>
      </c>
    </row>
    <row r="144" spans="2:52" s="1" customFormat="1" ht="16.5" customHeight="1" x14ac:dyDescent="0.2">
      <c r="B144" s="108"/>
      <c r="C144" s="109" t="s">
        <v>180</v>
      </c>
      <c r="D144" s="109" t="s">
        <v>153</v>
      </c>
      <c r="E144" s="110" t="s">
        <v>740</v>
      </c>
      <c r="F144" s="190" t="s">
        <v>2274</v>
      </c>
      <c r="G144" s="112" t="s">
        <v>238</v>
      </c>
      <c r="H144" s="193">
        <v>20</v>
      </c>
      <c r="I144" s="139"/>
      <c r="J144" s="139"/>
      <c r="K144" s="139"/>
      <c r="L144" s="111" t="s">
        <v>1</v>
      </c>
      <c r="M144" s="30"/>
      <c r="AE144" s="114" t="s">
        <v>455</v>
      </c>
      <c r="AG144" s="114" t="s">
        <v>153</v>
      </c>
      <c r="AH144" s="114" t="s">
        <v>61</v>
      </c>
      <c r="AL144" s="16" t="s">
        <v>151</v>
      </c>
      <c r="AR144" s="115" t="e">
        <f>IF(#REF!="základná",K144,0)</f>
        <v>#REF!</v>
      </c>
      <c r="AS144" s="115" t="e">
        <f>IF(#REF!="znížená",K144,0)</f>
        <v>#REF!</v>
      </c>
      <c r="AT144" s="115" t="e">
        <f>IF(#REF!="zákl. prenesená",K144,0)</f>
        <v>#REF!</v>
      </c>
      <c r="AU144" s="115" t="e">
        <f>IF(#REF!="zníž. prenesená",K144,0)</f>
        <v>#REF!</v>
      </c>
      <c r="AV144" s="115" t="e">
        <f>IF(#REF!="nulová",K144,0)</f>
        <v>#REF!</v>
      </c>
      <c r="AW144" s="16" t="s">
        <v>64</v>
      </c>
      <c r="AX144" s="116" t="e">
        <f>ROUND(#REF!*H144,3)</f>
        <v>#REF!</v>
      </c>
      <c r="AY144" s="16" t="s">
        <v>455</v>
      </c>
      <c r="AZ144" s="114" t="s">
        <v>1230</v>
      </c>
    </row>
    <row r="145" spans="2:52" s="1" customFormat="1" ht="19.5" customHeight="1" x14ac:dyDescent="0.2">
      <c r="B145" s="108"/>
      <c r="C145" s="109" t="s">
        <v>182</v>
      </c>
      <c r="D145" s="109" t="s">
        <v>153</v>
      </c>
      <c r="E145" s="110" t="s">
        <v>744</v>
      </c>
      <c r="F145" s="190" t="s">
        <v>2278</v>
      </c>
      <c r="G145" s="112" t="s">
        <v>238</v>
      </c>
      <c r="H145" s="193">
        <v>20</v>
      </c>
      <c r="I145" s="139"/>
      <c r="J145" s="139"/>
      <c r="K145" s="139"/>
      <c r="L145" s="111" t="s">
        <v>1</v>
      </c>
      <c r="M145" s="30"/>
      <c r="AE145" s="114" t="s">
        <v>455</v>
      </c>
      <c r="AG145" s="114" t="s">
        <v>153</v>
      </c>
      <c r="AH145" s="114" t="s">
        <v>61</v>
      </c>
      <c r="AL145" s="16" t="s">
        <v>151</v>
      </c>
      <c r="AR145" s="115" t="e">
        <f>IF(#REF!="základná",K145,0)</f>
        <v>#REF!</v>
      </c>
      <c r="AS145" s="115" t="e">
        <f>IF(#REF!="znížená",K145,0)</f>
        <v>#REF!</v>
      </c>
      <c r="AT145" s="115" t="e">
        <f>IF(#REF!="zákl. prenesená",K145,0)</f>
        <v>#REF!</v>
      </c>
      <c r="AU145" s="115" t="e">
        <f>IF(#REF!="zníž. prenesená",K145,0)</f>
        <v>#REF!</v>
      </c>
      <c r="AV145" s="115" t="e">
        <f>IF(#REF!="nulová",K145,0)</f>
        <v>#REF!</v>
      </c>
      <c r="AW145" s="16" t="s">
        <v>64</v>
      </c>
      <c r="AX145" s="116" t="e">
        <f>ROUND(#REF!*H145,3)</f>
        <v>#REF!</v>
      </c>
      <c r="AY145" s="16" t="s">
        <v>455</v>
      </c>
      <c r="AZ145" s="114" t="s">
        <v>1231</v>
      </c>
    </row>
    <row r="146" spans="2:52" s="11" customFormat="1" ht="25.9" customHeight="1" x14ac:dyDescent="0.2">
      <c r="B146" s="101"/>
      <c r="D146" s="102" t="s">
        <v>57</v>
      </c>
      <c r="E146" s="103" t="s">
        <v>745</v>
      </c>
      <c r="F146" s="103" t="s">
        <v>746</v>
      </c>
      <c r="K146" s="143"/>
      <c r="M146" s="101"/>
      <c r="AE146" s="102" t="s">
        <v>68</v>
      </c>
      <c r="AG146" s="104" t="s">
        <v>57</v>
      </c>
      <c r="AH146" s="104" t="s">
        <v>58</v>
      </c>
      <c r="AL146" s="102" t="s">
        <v>151</v>
      </c>
      <c r="AX146" s="105" t="e">
        <f>SUM(AX147:AX154)</f>
        <v>#REF!</v>
      </c>
    </row>
    <row r="147" spans="2:52" s="1" customFormat="1" ht="30.75" customHeight="1" x14ac:dyDescent="0.2">
      <c r="B147" s="108"/>
      <c r="C147" s="109" t="s">
        <v>192</v>
      </c>
      <c r="D147" s="109" t="s">
        <v>153</v>
      </c>
      <c r="E147" s="110" t="s">
        <v>747</v>
      </c>
      <c r="F147" s="190" t="s">
        <v>2279</v>
      </c>
      <c r="G147" s="112" t="s">
        <v>353</v>
      </c>
      <c r="H147" s="193">
        <v>103</v>
      </c>
      <c r="I147" s="139"/>
      <c r="J147" s="139"/>
      <c r="K147" s="139"/>
      <c r="L147" s="111" t="s">
        <v>1</v>
      </c>
      <c r="M147" s="30"/>
      <c r="AE147" s="114" t="s">
        <v>455</v>
      </c>
      <c r="AG147" s="114" t="s">
        <v>153</v>
      </c>
      <c r="AH147" s="114" t="s">
        <v>61</v>
      </c>
      <c r="AL147" s="16" t="s">
        <v>151</v>
      </c>
      <c r="AR147" s="115" t="e">
        <f>IF(#REF!="základná",K147,0)</f>
        <v>#REF!</v>
      </c>
      <c r="AS147" s="115" t="e">
        <f>IF(#REF!="znížená",K147,0)</f>
        <v>#REF!</v>
      </c>
      <c r="AT147" s="115" t="e">
        <f>IF(#REF!="zákl. prenesená",K147,0)</f>
        <v>#REF!</v>
      </c>
      <c r="AU147" s="115" t="e">
        <f>IF(#REF!="zníž. prenesená",K147,0)</f>
        <v>#REF!</v>
      </c>
      <c r="AV147" s="115" t="e">
        <f>IF(#REF!="nulová",K147,0)</f>
        <v>#REF!</v>
      </c>
      <c r="AW147" s="16" t="s">
        <v>64</v>
      </c>
      <c r="AX147" s="116" t="e">
        <f>ROUND(#REF!*H147,3)</f>
        <v>#REF!</v>
      </c>
      <c r="AY147" s="16" t="s">
        <v>455</v>
      </c>
      <c r="AZ147" s="114" t="s">
        <v>1232</v>
      </c>
    </row>
    <row r="148" spans="2:52" s="1" customFormat="1" ht="30.75" customHeight="1" x14ac:dyDescent="0.2">
      <c r="B148" s="108"/>
      <c r="C148" s="109" t="s">
        <v>194</v>
      </c>
      <c r="D148" s="109" t="s">
        <v>153</v>
      </c>
      <c r="E148" s="110" t="s">
        <v>749</v>
      </c>
      <c r="F148" s="190" t="s">
        <v>2376</v>
      </c>
      <c r="G148" s="112" t="s">
        <v>353</v>
      </c>
      <c r="H148" s="193">
        <v>18</v>
      </c>
      <c r="I148" s="139"/>
      <c r="J148" s="139"/>
      <c r="K148" s="139"/>
      <c r="L148" s="111" t="s">
        <v>1</v>
      </c>
      <c r="M148" s="30"/>
      <c r="AE148" s="114" t="s">
        <v>455</v>
      </c>
      <c r="AG148" s="114" t="s">
        <v>153</v>
      </c>
      <c r="AH148" s="114" t="s">
        <v>61</v>
      </c>
      <c r="AL148" s="16" t="s">
        <v>151</v>
      </c>
      <c r="AR148" s="115" t="e">
        <f>IF(#REF!="základná",K148,0)</f>
        <v>#REF!</v>
      </c>
      <c r="AS148" s="115" t="e">
        <f>IF(#REF!="znížená",K148,0)</f>
        <v>#REF!</v>
      </c>
      <c r="AT148" s="115" t="e">
        <f>IF(#REF!="zákl. prenesená",K148,0)</f>
        <v>#REF!</v>
      </c>
      <c r="AU148" s="115" t="e">
        <f>IF(#REF!="zníž. prenesená",K148,0)</f>
        <v>#REF!</v>
      </c>
      <c r="AV148" s="115" t="e">
        <f>IF(#REF!="nulová",K148,0)</f>
        <v>#REF!</v>
      </c>
      <c r="AW148" s="16" t="s">
        <v>64</v>
      </c>
      <c r="AX148" s="116" t="e">
        <f>ROUND(#REF!*H148,3)</f>
        <v>#REF!</v>
      </c>
      <c r="AY148" s="16" t="s">
        <v>455</v>
      </c>
      <c r="AZ148" s="114" t="s">
        <v>1233</v>
      </c>
    </row>
    <row r="149" spans="2:52" s="1" customFormat="1" ht="30.75" customHeight="1" x14ac:dyDescent="0.2">
      <c r="B149" s="108"/>
      <c r="C149" s="109" t="s">
        <v>196</v>
      </c>
      <c r="D149" s="109" t="s">
        <v>153</v>
      </c>
      <c r="E149" s="110" t="s">
        <v>751</v>
      </c>
      <c r="F149" s="190" t="s">
        <v>2108</v>
      </c>
      <c r="G149" s="112" t="s">
        <v>353</v>
      </c>
      <c r="H149" s="193">
        <v>1</v>
      </c>
      <c r="I149" s="139"/>
      <c r="J149" s="139"/>
      <c r="K149" s="139"/>
      <c r="L149" s="111" t="s">
        <v>1</v>
      </c>
      <c r="M149" s="30"/>
      <c r="AE149" s="114" t="s">
        <v>455</v>
      </c>
      <c r="AG149" s="114" t="s">
        <v>153</v>
      </c>
      <c r="AH149" s="114" t="s">
        <v>61</v>
      </c>
      <c r="AL149" s="16" t="s">
        <v>151</v>
      </c>
      <c r="AR149" s="115" t="e">
        <f>IF(#REF!="základná",K149,0)</f>
        <v>#REF!</v>
      </c>
      <c r="AS149" s="115" t="e">
        <f>IF(#REF!="znížená",K149,0)</f>
        <v>#REF!</v>
      </c>
      <c r="AT149" s="115" t="e">
        <f>IF(#REF!="zákl. prenesená",K149,0)</f>
        <v>#REF!</v>
      </c>
      <c r="AU149" s="115" t="e">
        <f>IF(#REF!="zníž. prenesená",K149,0)</f>
        <v>#REF!</v>
      </c>
      <c r="AV149" s="115" t="e">
        <f>IF(#REF!="nulová",K149,0)</f>
        <v>#REF!</v>
      </c>
      <c r="AW149" s="16" t="s">
        <v>64</v>
      </c>
      <c r="AX149" s="116" t="e">
        <f>ROUND(#REF!*H149,3)</f>
        <v>#REF!</v>
      </c>
      <c r="AY149" s="16" t="s">
        <v>455</v>
      </c>
      <c r="AZ149" s="114" t="s">
        <v>1234</v>
      </c>
    </row>
    <row r="150" spans="2:52" s="1" customFormat="1" ht="30.75" customHeight="1" x14ac:dyDescent="0.2">
      <c r="B150" s="108"/>
      <c r="C150" s="109" t="s">
        <v>199</v>
      </c>
      <c r="D150" s="109" t="s">
        <v>153</v>
      </c>
      <c r="E150" s="110" t="s">
        <v>752</v>
      </c>
      <c r="F150" s="190" t="s">
        <v>2133</v>
      </c>
      <c r="G150" s="112" t="s">
        <v>353</v>
      </c>
      <c r="H150" s="193">
        <v>15</v>
      </c>
      <c r="I150" s="139"/>
      <c r="J150" s="139"/>
      <c r="K150" s="139"/>
      <c r="L150" s="111" t="s">
        <v>1</v>
      </c>
      <c r="M150" s="30"/>
      <c r="AE150" s="114" t="s">
        <v>455</v>
      </c>
      <c r="AG150" s="114" t="s">
        <v>153</v>
      </c>
      <c r="AH150" s="114" t="s">
        <v>61</v>
      </c>
      <c r="AL150" s="16" t="s">
        <v>151</v>
      </c>
      <c r="AR150" s="115" t="e">
        <f>IF(#REF!="základná",K150,0)</f>
        <v>#REF!</v>
      </c>
      <c r="AS150" s="115" t="e">
        <f>IF(#REF!="znížená",K150,0)</f>
        <v>#REF!</v>
      </c>
      <c r="AT150" s="115" t="e">
        <f>IF(#REF!="zákl. prenesená",K150,0)</f>
        <v>#REF!</v>
      </c>
      <c r="AU150" s="115" t="e">
        <f>IF(#REF!="zníž. prenesená",K150,0)</f>
        <v>#REF!</v>
      </c>
      <c r="AV150" s="115" t="e">
        <f>IF(#REF!="nulová",K150,0)</f>
        <v>#REF!</v>
      </c>
      <c r="AW150" s="16" t="s">
        <v>64</v>
      </c>
      <c r="AX150" s="116" t="e">
        <f>ROUND(#REF!*H150,3)</f>
        <v>#REF!</v>
      </c>
      <c r="AY150" s="16" t="s">
        <v>455</v>
      </c>
      <c r="AZ150" s="114" t="s">
        <v>1235</v>
      </c>
    </row>
    <row r="151" spans="2:52" s="1" customFormat="1" ht="30.75" customHeight="1" x14ac:dyDescent="0.2">
      <c r="B151" s="108"/>
      <c r="C151" s="109" t="s">
        <v>201</v>
      </c>
      <c r="D151" s="109" t="s">
        <v>153</v>
      </c>
      <c r="E151" s="110" t="s">
        <v>756</v>
      </c>
      <c r="F151" s="190" t="s">
        <v>2134</v>
      </c>
      <c r="G151" s="112" t="s">
        <v>353</v>
      </c>
      <c r="H151" s="193">
        <v>8</v>
      </c>
      <c r="I151" s="139"/>
      <c r="J151" s="139"/>
      <c r="K151" s="139"/>
      <c r="L151" s="111" t="s">
        <v>1</v>
      </c>
      <c r="M151" s="30"/>
      <c r="AE151" s="114" t="s">
        <v>455</v>
      </c>
      <c r="AG151" s="114" t="s">
        <v>153</v>
      </c>
      <c r="AH151" s="114" t="s">
        <v>61</v>
      </c>
      <c r="AL151" s="16" t="s">
        <v>151</v>
      </c>
      <c r="AR151" s="115" t="e">
        <f>IF(#REF!="základná",K151,0)</f>
        <v>#REF!</v>
      </c>
      <c r="AS151" s="115" t="e">
        <f>IF(#REF!="znížená",K151,0)</f>
        <v>#REF!</v>
      </c>
      <c r="AT151" s="115" t="e">
        <f>IF(#REF!="zákl. prenesená",K151,0)</f>
        <v>#REF!</v>
      </c>
      <c r="AU151" s="115" t="e">
        <f>IF(#REF!="zníž. prenesená",K151,0)</f>
        <v>#REF!</v>
      </c>
      <c r="AV151" s="115" t="e">
        <f>IF(#REF!="nulová",K151,0)</f>
        <v>#REF!</v>
      </c>
      <c r="AW151" s="16" t="s">
        <v>64</v>
      </c>
      <c r="AX151" s="116" t="e">
        <f>ROUND(#REF!*H151,3)</f>
        <v>#REF!</v>
      </c>
      <c r="AY151" s="16" t="s">
        <v>455</v>
      </c>
      <c r="AZ151" s="114" t="s">
        <v>1236</v>
      </c>
    </row>
    <row r="152" spans="2:52" s="1" customFormat="1" ht="30.75" customHeight="1" x14ac:dyDescent="0.2">
      <c r="B152" s="108"/>
      <c r="C152" s="109" t="s">
        <v>203</v>
      </c>
      <c r="D152" s="109" t="s">
        <v>153</v>
      </c>
      <c r="E152" s="110" t="s">
        <v>1237</v>
      </c>
      <c r="F152" s="190" t="s">
        <v>2135</v>
      </c>
      <c r="G152" s="112" t="s">
        <v>353</v>
      </c>
      <c r="H152" s="193">
        <v>4</v>
      </c>
      <c r="I152" s="139"/>
      <c r="J152" s="139"/>
      <c r="K152" s="139"/>
      <c r="L152" s="111" t="s">
        <v>1</v>
      </c>
      <c r="M152" s="30"/>
      <c r="AE152" s="114" t="s">
        <v>455</v>
      </c>
      <c r="AG152" s="114" t="s">
        <v>153</v>
      </c>
      <c r="AH152" s="114" t="s">
        <v>61</v>
      </c>
      <c r="AL152" s="16" t="s">
        <v>151</v>
      </c>
      <c r="AR152" s="115" t="e">
        <f>IF(#REF!="základná",K152,0)</f>
        <v>#REF!</v>
      </c>
      <c r="AS152" s="115" t="e">
        <f>IF(#REF!="znížená",K152,0)</f>
        <v>#REF!</v>
      </c>
      <c r="AT152" s="115" t="e">
        <f>IF(#REF!="zákl. prenesená",K152,0)</f>
        <v>#REF!</v>
      </c>
      <c r="AU152" s="115" t="e">
        <f>IF(#REF!="zníž. prenesená",K152,0)</f>
        <v>#REF!</v>
      </c>
      <c r="AV152" s="115" t="e">
        <f>IF(#REF!="nulová",K152,0)</f>
        <v>#REF!</v>
      </c>
      <c r="AW152" s="16" t="s">
        <v>64</v>
      </c>
      <c r="AX152" s="116" t="e">
        <f>ROUND(#REF!*H152,3)</f>
        <v>#REF!</v>
      </c>
      <c r="AY152" s="16" t="s">
        <v>455</v>
      </c>
      <c r="AZ152" s="114" t="s">
        <v>1238</v>
      </c>
    </row>
    <row r="153" spans="2:52" s="1" customFormat="1" ht="30.75" customHeight="1" x14ac:dyDescent="0.2">
      <c r="B153" s="108"/>
      <c r="C153" s="109" t="s">
        <v>206</v>
      </c>
      <c r="D153" s="109" t="s">
        <v>153</v>
      </c>
      <c r="E153" s="110" t="s">
        <v>1239</v>
      </c>
      <c r="F153" s="190" t="s">
        <v>2136</v>
      </c>
      <c r="G153" s="112" t="s">
        <v>353</v>
      </c>
      <c r="H153" s="193">
        <v>18</v>
      </c>
      <c r="I153" s="139"/>
      <c r="J153" s="139"/>
      <c r="K153" s="139"/>
      <c r="L153" s="111" t="s">
        <v>1</v>
      </c>
      <c r="M153" s="30"/>
      <c r="AE153" s="114" t="s">
        <v>455</v>
      </c>
      <c r="AG153" s="114" t="s">
        <v>153</v>
      </c>
      <c r="AH153" s="114" t="s">
        <v>61</v>
      </c>
      <c r="AL153" s="16" t="s">
        <v>151</v>
      </c>
      <c r="AR153" s="115" t="e">
        <f>IF(#REF!="základná",K153,0)</f>
        <v>#REF!</v>
      </c>
      <c r="AS153" s="115" t="e">
        <f>IF(#REF!="znížená",K153,0)</f>
        <v>#REF!</v>
      </c>
      <c r="AT153" s="115" t="e">
        <f>IF(#REF!="zákl. prenesená",K153,0)</f>
        <v>#REF!</v>
      </c>
      <c r="AU153" s="115" t="e">
        <f>IF(#REF!="zníž. prenesená",K153,0)</f>
        <v>#REF!</v>
      </c>
      <c r="AV153" s="115" t="e">
        <f>IF(#REF!="nulová",K153,0)</f>
        <v>#REF!</v>
      </c>
      <c r="AW153" s="16" t="s">
        <v>64</v>
      </c>
      <c r="AX153" s="116" t="e">
        <f>ROUND(#REF!*H153,3)</f>
        <v>#REF!</v>
      </c>
      <c r="AY153" s="16" t="s">
        <v>455</v>
      </c>
      <c r="AZ153" s="114" t="s">
        <v>1240</v>
      </c>
    </row>
    <row r="154" spans="2:52" s="1" customFormat="1" ht="30.75" customHeight="1" x14ac:dyDescent="0.2">
      <c r="B154" s="108"/>
      <c r="C154" s="109" t="s">
        <v>208</v>
      </c>
      <c r="D154" s="109" t="s">
        <v>153</v>
      </c>
      <c r="E154" s="110" t="s">
        <v>1241</v>
      </c>
      <c r="F154" s="190" t="s">
        <v>2114</v>
      </c>
      <c r="G154" s="112" t="s">
        <v>353</v>
      </c>
      <c r="H154" s="193">
        <v>11</v>
      </c>
      <c r="I154" s="139"/>
      <c r="J154" s="139"/>
      <c r="K154" s="139"/>
      <c r="L154" s="111" t="s">
        <v>1</v>
      </c>
      <c r="M154" s="30"/>
      <c r="AE154" s="114" t="s">
        <v>455</v>
      </c>
      <c r="AG154" s="114" t="s">
        <v>153</v>
      </c>
      <c r="AH154" s="114" t="s">
        <v>61</v>
      </c>
      <c r="AL154" s="16" t="s">
        <v>151</v>
      </c>
      <c r="AR154" s="115" t="e">
        <f>IF(#REF!="základná",K154,0)</f>
        <v>#REF!</v>
      </c>
      <c r="AS154" s="115" t="e">
        <f>IF(#REF!="znížená",K154,0)</f>
        <v>#REF!</v>
      </c>
      <c r="AT154" s="115" t="e">
        <f>IF(#REF!="zákl. prenesená",K154,0)</f>
        <v>#REF!</v>
      </c>
      <c r="AU154" s="115" t="e">
        <f>IF(#REF!="zníž. prenesená",K154,0)</f>
        <v>#REF!</v>
      </c>
      <c r="AV154" s="115" t="e">
        <f>IF(#REF!="nulová",K154,0)</f>
        <v>#REF!</v>
      </c>
      <c r="AW154" s="16" t="s">
        <v>64</v>
      </c>
      <c r="AX154" s="116" t="e">
        <f>ROUND(#REF!*H154,3)</f>
        <v>#REF!</v>
      </c>
      <c r="AY154" s="16" t="s">
        <v>455</v>
      </c>
      <c r="AZ154" s="114" t="s">
        <v>1242</v>
      </c>
    </row>
    <row r="155" spans="2:52" s="11" customFormat="1" ht="25.9" customHeight="1" x14ac:dyDescent="0.2">
      <c r="B155" s="101"/>
      <c r="D155" s="102" t="s">
        <v>57</v>
      </c>
      <c r="E155" s="103" t="s">
        <v>759</v>
      </c>
      <c r="F155" s="103" t="s">
        <v>760</v>
      </c>
      <c r="K155" s="143"/>
      <c r="M155" s="101"/>
      <c r="AE155" s="102" t="s">
        <v>68</v>
      </c>
      <c r="AG155" s="104" t="s">
        <v>57</v>
      </c>
      <c r="AH155" s="104" t="s">
        <v>58</v>
      </c>
      <c r="AL155" s="102" t="s">
        <v>151</v>
      </c>
      <c r="AX155" s="105" t="e">
        <f>SUM(AX156:AX163)</f>
        <v>#REF!</v>
      </c>
    </row>
    <row r="156" spans="2:52" s="1" customFormat="1" ht="26.25" customHeight="1" x14ac:dyDescent="0.2">
      <c r="B156" s="108"/>
      <c r="C156" s="109" t="s">
        <v>211</v>
      </c>
      <c r="D156" s="109" t="s">
        <v>153</v>
      </c>
      <c r="E156" s="110" t="s">
        <v>761</v>
      </c>
      <c r="F156" s="190" t="s">
        <v>2285</v>
      </c>
      <c r="G156" s="112" t="s">
        <v>238</v>
      </c>
      <c r="H156" s="193">
        <v>105</v>
      </c>
      <c r="I156" s="139"/>
      <c r="J156" s="139"/>
      <c r="K156" s="139"/>
      <c r="L156" s="111" t="s">
        <v>1</v>
      </c>
      <c r="M156" s="30"/>
      <c r="AE156" s="114" t="s">
        <v>455</v>
      </c>
      <c r="AG156" s="114" t="s">
        <v>153</v>
      </c>
      <c r="AH156" s="114" t="s">
        <v>61</v>
      </c>
      <c r="AL156" s="16" t="s">
        <v>151</v>
      </c>
      <c r="AR156" s="115" t="e">
        <f>IF(#REF!="základná",K156,0)</f>
        <v>#REF!</v>
      </c>
      <c r="AS156" s="115" t="e">
        <f>IF(#REF!="znížená",K156,0)</f>
        <v>#REF!</v>
      </c>
      <c r="AT156" s="115" t="e">
        <f>IF(#REF!="zákl. prenesená",K156,0)</f>
        <v>#REF!</v>
      </c>
      <c r="AU156" s="115" t="e">
        <f>IF(#REF!="zníž. prenesená",K156,0)</f>
        <v>#REF!</v>
      </c>
      <c r="AV156" s="115" t="e">
        <f>IF(#REF!="nulová",K156,0)</f>
        <v>#REF!</v>
      </c>
      <c r="AW156" s="16" t="s">
        <v>64</v>
      </c>
      <c r="AX156" s="116" t="e">
        <f>ROUND(#REF!*H156,3)</f>
        <v>#REF!</v>
      </c>
      <c r="AY156" s="16" t="s">
        <v>455</v>
      </c>
      <c r="AZ156" s="114" t="s">
        <v>1243</v>
      </c>
    </row>
    <row r="157" spans="2:52" s="1" customFormat="1" ht="25.5" customHeight="1" x14ac:dyDescent="0.2">
      <c r="B157" s="108"/>
      <c r="C157" s="109" t="s">
        <v>3</v>
      </c>
      <c r="D157" s="109" t="s">
        <v>153</v>
      </c>
      <c r="E157" s="110" t="s">
        <v>762</v>
      </c>
      <c r="F157" s="190" t="s">
        <v>2286</v>
      </c>
      <c r="G157" s="112" t="s">
        <v>238</v>
      </c>
      <c r="H157" s="193">
        <v>60</v>
      </c>
      <c r="I157" s="139"/>
      <c r="J157" s="139"/>
      <c r="K157" s="139"/>
      <c r="L157" s="111" t="s">
        <v>1</v>
      </c>
      <c r="M157" s="30"/>
      <c r="AE157" s="114" t="s">
        <v>455</v>
      </c>
      <c r="AG157" s="114" t="s">
        <v>153</v>
      </c>
      <c r="AH157" s="114" t="s">
        <v>61</v>
      </c>
      <c r="AL157" s="16" t="s">
        <v>151</v>
      </c>
      <c r="AR157" s="115" t="e">
        <f>IF(#REF!="základná",K157,0)</f>
        <v>#REF!</v>
      </c>
      <c r="AS157" s="115" t="e">
        <f>IF(#REF!="znížená",K157,0)</f>
        <v>#REF!</v>
      </c>
      <c r="AT157" s="115" t="e">
        <f>IF(#REF!="zákl. prenesená",K157,0)</f>
        <v>#REF!</v>
      </c>
      <c r="AU157" s="115" t="e">
        <f>IF(#REF!="zníž. prenesená",K157,0)</f>
        <v>#REF!</v>
      </c>
      <c r="AV157" s="115" t="e">
        <f>IF(#REF!="nulová",K157,0)</f>
        <v>#REF!</v>
      </c>
      <c r="AW157" s="16" t="s">
        <v>64</v>
      </c>
      <c r="AX157" s="116" t="e">
        <f>ROUND(#REF!*H157,3)</f>
        <v>#REF!</v>
      </c>
      <c r="AY157" s="16" t="s">
        <v>455</v>
      </c>
      <c r="AZ157" s="114" t="s">
        <v>1244</v>
      </c>
    </row>
    <row r="158" spans="2:52" s="1" customFormat="1" ht="30.75" customHeight="1" x14ac:dyDescent="0.2">
      <c r="B158" s="108"/>
      <c r="C158" s="109" t="s">
        <v>215</v>
      </c>
      <c r="D158" s="109" t="s">
        <v>153</v>
      </c>
      <c r="E158" s="110" t="s">
        <v>763</v>
      </c>
      <c r="F158" s="190" t="s">
        <v>2377</v>
      </c>
      <c r="G158" s="112" t="s">
        <v>353</v>
      </c>
      <c r="H158" s="193">
        <v>4</v>
      </c>
      <c r="I158" s="139"/>
      <c r="J158" s="139"/>
      <c r="K158" s="139"/>
      <c r="L158" s="111" t="s">
        <v>1</v>
      </c>
      <c r="M158" s="30"/>
      <c r="AE158" s="114" t="s">
        <v>455</v>
      </c>
      <c r="AG158" s="114" t="s">
        <v>153</v>
      </c>
      <c r="AH158" s="114" t="s">
        <v>61</v>
      </c>
      <c r="AL158" s="16" t="s">
        <v>151</v>
      </c>
      <c r="AR158" s="115" t="e">
        <f>IF(#REF!="základná",K158,0)</f>
        <v>#REF!</v>
      </c>
      <c r="AS158" s="115" t="e">
        <f>IF(#REF!="znížená",K158,0)</f>
        <v>#REF!</v>
      </c>
      <c r="AT158" s="115" t="e">
        <f>IF(#REF!="zákl. prenesená",K158,0)</f>
        <v>#REF!</v>
      </c>
      <c r="AU158" s="115" t="e">
        <f>IF(#REF!="zníž. prenesená",K158,0)</f>
        <v>#REF!</v>
      </c>
      <c r="AV158" s="115" t="e">
        <f>IF(#REF!="nulová",K158,0)</f>
        <v>#REF!</v>
      </c>
      <c r="AW158" s="16" t="s">
        <v>64</v>
      </c>
      <c r="AX158" s="116" t="e">
        <f>ROUND(#REF!*H158,3)</f>
        <v>#REF!</v>
      </c>
      <c r="AY158" s="16" t="s">
        <v>455</v>
      </c>
      <c r="AZ158" s="114" t="s">
        <v>1245</v>
      </c>
    </row>
    <row r="159" spans="2:52" s="1" customFormat="1" ht="27.75" customHeight="1" x14ac:dyDescent="0.2">
      <c r="B159" s="108"/>
      <c r="C159" s="109" t="s">
        <v>217</v>
      </c>
      <c r="D159" s="109" t="s">
        <v>153</v>
      </c>
      <c r="E159" s="110" t="s">
        <v>764</v>
      </c>
      <c r="F159" s="190" t="s">
        <v>2378</v>
      </c>
      <c r="G159" s="112" t="s">
        <v>353</v>
      </c>
      <c r="H159" s="193">
        <v>4</v>
      </c>
      <c r="I159" s="139"/>
      <c r="J159" s="139"/>
      <c r="K159" s="139"/>
      <c r="L159" s="111" t="s">
        <v>1</v>
      </c>
      <c r="M159" s="30"/>
      <c r="AE159" s="114" t="s">
        <v>455</v>
      </c>
      <c r="AG159" s="114" t="s">
        <v>153</v>
      </c>
      <c r="AH159" s="114" t="s">
        <v>61</v>
      </c>
      <c r="AL159" s="16" t="s">
        <v>151</v>
      </c>
      <c r="AR159" s="115" t="e">
        <f>IF(#REF!="základná",K159,0)</f>
        <v>#REF!</v>
      </c>
      <c r="AS159" s="115" t="e">
        <f>IF(#REF!="znížená",K159,0)</f>
        <v>#REF!</v>
      </c>
      <c r="AT159" s="115" t="e">
        <f>IF(#REF!="zákl. prenesená",K159,0)</f>
        <v>#REF!</v>
      </c>
      <c r="AU159" s="115" t="e">
        <f>IF(#REF!="zníž. prenesená",K159,0)</f>
        <v>#REF!</v>
      </c>
      <c r="AV159" s="115" t="e">
        <f>IF(#REF!="nulová",K159,0)</f>
        <v>#REF!</v>
      </c>
      <c r="AW159" s="16" t="s">
        <v>64</v>
      </c>
      <c r="AX159" s="116" t="e">
        <f>ROUND(#REF!*H159,3)</f>
        <v>#REF!</v>
      </c>
      <c r="AY159" s="16" t="s">
        <v>455</v>
      </c>
      <c r="AZ159" s="114" t="s">
        <v>1246</v>
      </c>
    </row>
    <row r="160" spans="2:52" s="1" customFormat="1" ht="16.5" customHeight="1" x14ac:dyDescent="0.2">
      <c r="B160" s="108"/>
      <c r="C160" s="109" t="s">
        <v>220</v>
      </c>
      <c r="D160" s="109" t="s">
        <v>153</v>
      </c>
      <c r="E160" s="110" t="s">
        <v>765</v>
      </c>
      <c r="F160" s="190" t="s">
        <v>2288</v>
      </c>
      <c r="G160" s="112" t="s">
        <v>353</v>
      </c>
      <c r="H160" s="193">
        <v>4</v>
      </c>
      <c r="I160" s="139"/>
      <c r="J160" s="139"/>
      <c r="K160" s="139"/>
      <c r="L160" s="111" t="s">
        <v>1</v>
      </c>
      <c r="M160" s="30"/>
      <c r="AE160" s="114" t="s">
        <v>455</v>
      </c>
      <c r="AG160" s="114" t="s">
        <v>153</v>
      </c>
      <c r="AH160" s="114" t="s">
        <v>61</v>
      </c>
      <c r="AL160" s="16" t="s">
        <v>151</v>
      </c>
      <c r="AR160" s="115" t="e">
        <f>IF(#REF!="základná",K160,0)</f>
        <v>#REF!</v>
      </c>
      <c r="AS160" s="115" t="e">
        <f>IF(#REF!="znížená",K160,0)</f>
        <v>#REF!</v>
      </c>
      <c r="AT160" s="115" t="e">
        <f>IF(#REF!="zákl. prenesená",K160,0)</f>
        <v>#REF!</v>
      </c>
      <c r="AU160" s="115" t="e">
        <f>IF(#REF!="zníž. prenesená",K160,0)</f>
        <v>#REF!</v>
      </c>
      <c r="AV160" s="115" t="e">
        <f>IF(#REF!="nulová",K160,0)</f>
        <v>#REF!</v>
      </c>
      <c r="AW160" s="16" t="s">
        <v>64</v>
      </c>
      <c r="AX160" s="116" t="e">
        <f>ROUND(#REF!*H160,3)</f>
        <v>#REF!</v>
      </c>
      <c r="AY160" s="16" t="s">
        <v>455</v>
      </c>
      <c r="AZ160" s="114" t="s">
        <v>1247</v>
      </c>
    </row>
    <row r="161" spans="2:52" s="1" customFormat="1" ht="32.25" customHeight="1" x14ac:dyDescent="0.2">
      <c r="B161" s="108"/>
      <c r="C161" s="109" t="s">
        <v>227</v>
      </c>
      <c r="D161" s="109" t="s">
        <v>153</v>
      </c>
      <c r="E161" s="110" t="s">
        <v>766</v>
      </c>
      <c r="F161" s="178" t="s">
        <v>2379</v>
      </c>
      <c r="G161" s="112" t="s">
        <v>353</v>
      </c>
      <c r="H161" s="193">
        <v>1</v>
      </c>
      <c r="I161" s="139"/>
      <c r="J161" s="139"/>
      <c r="K161" s="139"/>
      <c r="L161" s="111" t="s">
        <v>1</v>
      </c>
      <c r="M161" s="30"/>
      <c r="AE161" s="114" t="s">
        <v>455</v>
      </c>
      <c r="AG161" s="114" t="s">
        <v>153</v>
      </c>
      <c r="AH161" s="114" t="s">
        <v>61</v>
      </c>
      <c r="AL161" s="16" t="s">
        <v>151</v>
      </c>
      <c r="AR161" s="115" t="e">
        <f>IF(#REF!="základná",K161,0)</f>
        <v>#REF!</v>
      </c>
      <c r="AS161" s="115" t="e">
        <f>IF(#REF!="znížená",K161,0)</f>
        <v>#REF!</v>
      </c>
      <c r="AT161" s="115" t="e">
        <f>IF(#REF!="zákl. prenesená",K161,0)</f>
        <v>#REF!</v>
      </c>
      <c r="AU161" s="115" t="e">
        <f>IF(#REF!="zníž. prenesená",K161,0)</f>
        <v>#REF!</v>
      </c>
      <c r="AV161" s="115" t="e">
        <f>IF(#REF!="nulová",K161,0)</f>
        <v>#REF!</v>
      </c>
      <c r="AW161" s="16" t="s">
        <v>64</v>
      </c>
      <c r="AX161" s="116" t="e">
        <f>ROUND(#REF!*H161,3)</f>
        <v>#REF!</v>
      </c>
      <c r="AY161" s="16" t="s">
        <v>455</v>
      </c>
      <c r="AZ161" s="114" t="s">
        <v>1248</v>
      </c>
    </row>
    <row r="162" spans="2:52" s="1" customFormat="1" ht="25.5" customHeight="1" x14ac:dyDescent="0.2">
      <c r="B162" s="108"/>
      <c r="C162" s="109" t="s">
        <v>225</v>
      </c>
      <c r="D162" s="109" t="s">
        <v>153</v>
      </c>
      <c r="E162" s="110" t="s">
        <v>1249</v>
      </c>
      <c r="F162" s="190" t="s">
        <v>2380</v>
      </c>
      <c r="G162" s="112" t="s">
        <v>353</v>
      </c>
      <c r="H162" s="193">
        <v>6</v>
      </c>
      <c r="I162" s="139"/>
      <c r="J162" s="139"/>
      <c r="K162" s="139"/>
      <c r="L162" s="111" t="s">
        <v>1</v>
      </c>
      <c r="M162" s="30"/>
      <c r="AE162" s="114" t="s">
        <v>455</v>
      </c>
      <c r="AG162" s="114" t="s">
        <v>153</v>
      </c>
      <c r="AH162" s="114" t="s">
        <v>61</v>
      </c>
      <c r="AL162" s="16" t="s">
        <v>151</v>
      </c>
      <c r="AR162" s="115" t="e">
        <f>IF(#REF!="základná",K162,0)</f>
        <v>#REF!</v>
      </c>
      <c r="AS162" s="115" t="e">
        <f>IF(#REF!="znížená",K162,0)</f>
        <v>#REF!</v>
      </c>
      <c r="AT162" s="115" t="e">
        <f>IF(#REF!="zákl. prenesená",K162,0)</f>
        <v>#REF!</v>
      </c>
      <c r="AU162" s="115" t="e">
        <f>IF(#REF!="zníž. prenesená",K162,0)</f>
        <v>#REF!</v>
      </c>
      <c r="AV162" s="115" t="e">
        <f>IF(#REF!="nulová",K162,0)</f>
        <v>#REF!</v>
      </c>
      <c r="AW162" s="16" t="s">
        <v>64</v>
      </c>
      <c r="AX162" s="116" t="e">
        <f>ROUND(#REF!*H162,3)</f>
        <v>#REF!</v>
      </c>
      <c r="AY162" s="16" t="s">
        <v>455</v>
      </c>
      <c r="AZ162" s="114" t="s">
        <v>1250</v>
      </c>
    </row>
    <row r="163" spans="2:52" s="1" customFormat="1" ht="25.5" customHeight="1" x14ac:dyDescent="0.2">
      <c r="B163" s="108"/>
      <c r="C163" s="109" t="s">
        <v>234</v>
      </c>
      <c r="D163" s="109" t="s">
        <v>153</v>
      </c>
      <c r="E163" s="110" t="s">
        <v>1251</v>
      </c>
      <c r="F163" s="190" t="s">
        <v>2381</v>
      </c>
      <c r="G163" s="112" t="s">
        <v>353</v>
      </c>
      <c r="H163" s="193">
        <v>35</v>
      </c>
      <c r="I163" s="139"/>
      <c r="J163" s="139"/>
      <c r="K163" s="139"/>
      <c r="L163" s="111" t="s">
        <v>1</v>
      </c>
      <c r="M163" s="30"/>
      <c r="AE163" s="114" t="s">
        <v>455</v>
      </c>
      <c r="AG163" s="114" t="s">
        <v>153</v>
      </c>
      <c r="AH163" s="114" t="s">
        <v>61</v>
      </c>
      <c r="AL163" s="16" t="s">
        <v>151</v>
      </c>
      <c r="AR163" s="115" t="e">
        <f>IF(#REF!="základná",K163,0)</f>
        <v>#REF!</v>
      </c>
      <c r="AS163" s="115" t="e">
        <f>IF(#REF!="znížená",K163,0)</f>
        <v>#REF!</v>
      </c>
      <c r="AT163" s="115" t="e">
        <f>IF(#REF!="zákl. prenesená",K163,0)</f>
        <v>#REF!</v>
      </c>
      <c r="AU163" s="115" t="e">
        <f>IF(#REF!="zníž. prenesená",K163,0)</f>
        <v>#REF!</v>
      </c>
      <c r="AV163" s="115" t="e">
        <f>IF(#REF!="nulová",K163,0)</f>
        <v>#REF!</v>
      </c>
      <c r="AW163" s="16" t="s">
        <v>64</v>
      </c>
      <c r="AX163" s="116" t="e">
        <f>ROUND(#REF!*H163,3)</f>
        <v>#REF!</v>
      </c>
      <c r="AY163" s="16" t="s">
        <v>455</v>
      </c>
      <c r="AZ163" s="114" t="s">
        <v>1252</v>
      </c>
    </row>
    <row r="164" spans="2:52" s="11" customFormat="1" ht="25.9" customHeight="1" x14ac:dyDescent="0.2">
      <c r="B164" s="101"/>
      <c r="D164" s="102" t="s">
        <v>57</v>
      </c>
      <c r="E164" s="103" t="s">
        <v>770</v>
      </c>
      <c r="F164" s="103" t="s">
        <v>709</v>
      </c>
      <c r="K164" s="143"/>
      <c r="M164" s="101"/>
      <c r="AE164" s="102" t="s">
        <v>68</v>
      </c>
      <c r="AG164" s="104" t="s">
        <v>57</v>
      </c>
      <c r="AH164" s="104" t="s">
        <v>58</v>
      </c>
      <c r="AL164" s="102" t="s">
        <v>151</v>
      </c>
      <c r="AX164" s="105" t="e">
        <f>SUM(AX165:AX166)</f>
        <v>#REF!</v>
      </c>
    </row>
    <row r="165" spans="2:52" s="1" customFormat="1" ht="16.5" customHeight="1" x14ac:dyDescent="0.2">
      <c r="B165" s="108"/>
      <c r="C165" s="109" t="s">
        <v>243</v>
      </c>
      <c r="D165" s="109" t="s">
        <v>153</v>
      </c>
      <c r="E165" s="110" t="s">
        <v>772</v>
      </c>
      <c r="F165" s="111" t="s">
        <v>2418</v>
      </c>
      <c r="G165" s="112" t="s">
        <v>712</v>
      </c>
      <c r="H165" s="193">
        <v>60</v>
      </c>
      <c r="I165" s="139"/>
      <c r="J165" s="139"/>
      <c r="K165" s="139"/>
      <c r="L165" s="111" t="s">
        <v>1</v>
      </c>
      <c r="M165" s="30"/>
      <c r="AE165" s="114" t="s">
        <v>455</v>
      </c>
      <c r="AG165" s="114" t="s">
        <v>153</v>
      </c>
      <c r="AH165" s="114" t="s">
        <v>61</v>
      </c>
      <c r="AL165" s="16" t="s">
        <v>151</v>
      </c>
      <c r="AR165" s="115" t="e">
        <f>IF(#REF!="základná",K165,0)</f>
        <v>#REF!</v>
      </c>
      <c r="AS165" s="115" t="e">
        <f>IF(#REF!="znížená",K165,0)</f>
        <v>#REF!</v>
      </c>
      <c r="AT165" s="115" t="e">
        <f>IF(#REF!="zákl. prenesená",K165,0)</f>
        <v>#REF!</v>
      </c>
      <c r="AU165" s="115" t="e">
        <f>IF(#REF!="zníž. prenesená",K165,0)</f>
        <v>#REF!</v>
      </c>
      <c r="AV165" s="115" t="e">
        <f>IF(#REF!="nulová",K165,0)</f>
        <v>#REF!</v>
      </c>
      <c r="AW165" s="16" t="s">
        <v>64</v>
      </c>
      <c r="AX165" s="116" t="e">
        <f>ROUND(#REF!*H165,3)</f>
        <v>#REF!</v>
      </c>
      <c r="AY165" s="16" t="s">
        <v>455</v>
      </c>
      <c r="AZ165" s="114" t="s">
        <v>1253</v>
      </c>
    </row>
    <row r="166" spans="2:52" s="1" customFormat="1" ht="69.75" customHeight="1" x14ac:dyDescent="0.2">
      <c r="B166" s="108"/>
      <c r="C166" s="109" t="s">
        <v>236</v>
      </c>
      <c r="D166" s="109" t="s">
        <v>153</v>
      </c>
      <c r="E166" s="110" t="s">
        <v>1254</v>
      </c>
      <c r="F166" s="170" t="s">
        <v>1921</v>
      </c>
      <c r="G166" s="112" t="s">
        <v>712</v>
      </c>
      <c r="H166" s="193">
        <v>200</v>
      </c>
      <c r="I166" s="139"/>
      <c r="J166" s="139"/>
      <c r="K166" s="139"/>
      <c r="L166" s="111" t="s">
        <v>1</v>
      </c>
      <c r="M166" s="30"/>
      <c r="AE166" s="114" t="s">
        <v>455</v>
      </c>
      <c r="AG166" s="114" t="s">
        <v>153</v>
      </c>
      <c r="AH166" s="114" t="s">
        <v>61</v>
      </c>
      <c r="AL166" s="16" t="s">
        <v>151</v>
      </c>
      <c r="AR166" s="115" t="e">
        <f>IF(#REF!="základná",K166,0)</f>
        <v>#REF!</v>
      </c>
      <c r="AS166" s="115" t="e">
        <f>IF(#REF!="znížená",K166,0)</f>
        <v>#REF!</v>
      </c>
      <c r="AT166" s="115" t="e">
        <f>IF(#REF!="zákl. prenesená",K166,0)</f>
        <v>#REF!</v>
      </c>
      <c r="AU166" s="115" t="e">
        <f>IF(#REF!="zníž. prenesená",K166,0)</f>
        <v>#REF!</v>
      </c>
      <c r="AV166" s="115" t="e">
        <f>IF(#REF!="nulová",K166,0)</f>
        <v>#REF!</v>
      </c>
      <c r="AW166" s="16" t="s">
        <v>64</v>
      </c>
      <c r="AX166" s="116" t="e">
        <f>ROUND(#REF!*H166,3)</f>
        <v>#REF!</v>
      </c>
      <c r="AY166" s="16" t="s">
        <v>455</v>
      </c>
      <c r="AZ166" s="114" t="s">
        <v>1255</v>
      </c>
    </row>
    <row r="167" spans="2:52" s="1" customFormat="1" ht="6.95" customHeight="1" x14ac:dyDescent="0.2"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30"/>
    </row>
  </sheetData>
  <autoFilter ref="C132:L166"/>
  <mergeCells count="14">
    <mergeCell ref="E7:H7"/>
    <mergeCell ref="E11:H11"/>
    <mergeCell ref="E9:H9"/>
    <mergeCell ref="E13:H13"/>
    <mergeCell ref="E22:H22"/>
    <mergeCell ref="E119:H119"/>
    <mergeCell ref="E123:H123"/>
    <mergeCell ref="E121:H121"/>
    <mergeCell ref="E125:H125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9"/>
  <sheetViews>
    <sheetView showGridLines="0" topLeftCell="A136" workbookViewId="0">
      <selection activeCell="F140" sqref="F140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  <col min="14" max="14" width="16.33203125" customWidth="1"/>
  </cols>
  <sheetData>
    <row r="1" spans="1:13" x14ac:dyDescent="0.2">
      <c r="A1" s="69"/>
    </row>
    <row r="2" spans="1:13" ht="36.950000000000003" customHeight="1" x14ac:dyDescent="0.2">
      <c r="M2" s="345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1041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1256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/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/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/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1041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01.02-03 - časť. 03)	Ústredné kúrenie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132</v>
      </c>
      <c r="E101" s="87"/>
      <c r="F101" s="87"/>
      <c r="G101" s="87"/>
      <c r="H101" s="87"/>
      <c r="I101" s="88"/>
      <c r="J101" s="88"/>
      <c r="K101" s="88"/>
      <c r="M101" s="85"/>
    </row>
    <row r="102" spans="2:13" s="9" customFormat="1" ht="19.899999999999999" customHeight="1" x14ac:dyDescent="0.2">
      <c r="B102" s="89"/>
      <c r="D102" s="90" t="s">
        <v>135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774</v>
      </c>
      <c r="E103" s="91"/>
      <c r="F103" s="91"/>
      <c r="G103" s="91"/>
      <c r="H103" s="91"/>
      <c r="I103" s="92"/>
      <c r="J103" s="92"/>
      <c r="K103" s="92"/>
      <c r="M103" s="89"/>
    </row>
    <row r="104" spans="2:13" s="9" customFormat="1" ht="19.899999999999999" customHeight="1" x14ac:dyDescent="0.2">
      <c r="B104" s="89"/>
      <c r="D104" s="90" t="s">
        <v>776</v>
      </c>
      <c r="E104" s="91"/>
      <c r="F104" s="91"/>
      <c r="G104" s="91"/>
      <c r="H104" s="91"/>
      <c r="I104" s="92"/>
      <c r="J104" s="92"/>
      <c r="K104" s="92"/>
      <c r="M104" s="89"/>
    </row>
    <row r="105" spans="2:13" s="9" customFormat="1" ht="19.899999999999999" customHeight="1" x14ac:dyDescent="0.2">
      <c r="B105" s="89"/>
      <c r="D105" s="90" t="s">
        <v>777</v>
      </c>
      <c r="E105" s="91"/>
      <c r="F105" s="91"/>
      <c r="G105" s="91"/>
      <c r="H105" s="91"/>
      <c r="I105" s="92"/>
      <c r="J105" s="92"/>
      <c r="K105" s="92"/>
      <c r="M105" s="89"/>
    </row>
    <row r="106" spans="2:13" s="9" customFormat="1" ht="19.899999999999999" customHeight="1" x14ac:dyDescent="0.2">
      <c r="B106" s="89"/>
      <c r="D106" s="90" t="s">
        <v>778</v>
      </c>
      <c r="E106" s="91"/>
      <c r="F106" s="91"/>
      <c r="G106" s="91"/>
      <c r="H106" s="91"/>
      <c r="I106" s="92"/>
      <c r="J106" s="92"/>
      <c r="K106" s="92"/>
      <c r="M106" s="89"/>
    </row>
    <row r="107" spans="2:13" s="9" customFormat="1" ht="19.899999999999999" customHeight="1" x14ac:dyDescent="0.2">
      <c r="B107" s="89"/>
      <c r="D107" s="90" t="s">
        <v>779</v>
      </c>
      <c r="E107" s="91"/>
      <c r="F107" s="91"/>
      <c r="G107" s="91"/>
      <c r="H107" s="91"/>
      <c r="I107" s="92"/>
      <c r="J107" s="92"/>
      <c r="K107" s="92"/>
      <c r="M107" s="89"/>
    </row>
    <row r="108" spans="2:13" s="8" customFormat="1" ht="24.95" customHeight="1" x14ac:dyDescent="0.2">
      <c r="B108" s="85"/>
      <c r="D108" s="86" t="s">
        <v>140</v>
      </c>
      <c r="E108" s="87"/>
      <c r="F108" s="87"/>
      <c r="G108" s="87"/>
      <c r="H108" s="87"/>
      <c r="I108" s="88"/>
      <c r="J108" s="88"/>
      <c r="K108" s="88"/>
      <c r="M108" s="85"/>
    </row>
    <row r="109" spans="2:13" s="1" customFormat="1" ht="21.75" customHeight="1" x14ac:dyDescent="0.2">
      <c r="B109" s="30"/>
      <c r="M109" s="30"/>
    </row>
    <row r="110" spans="2:13" s="1" customFormat="1" ht="6.95" customHeight="1" x14ac:dyDescent="0.2">
      <c r="B110" s="30"/>
      <c r="M110" s="30"/>
    </row>
    <row r="111" spans="2:13" s="1" customFormat="1" ht="29.25" customHeight="1" x14ac:dyDescent="0.2">
      <c r="B111" s="30"/>
      <c r="C111" s="84" t="s">
        <v>141</v>
      </c>
      <c r="K111" s="93"/>
      <c r="M111" s="30"/>
    </row>
    <row r="112" spans="2:13" s="1" customFormat="1" ht="18" customHeight="1" x14ac:dyDescent="0.2">
      <c r="B112" s="30"/>
      <c r="M112" s="30"/>
    </row>
    <row r="113" spans="2:13" s="1" customFormat="1" ht="29.25" customHeight="1" x14ac:dyDescent="0.2">
      <c r="B113" s="30"/>
      <c r="C113" s="66" t="s">
        <v>106</v>
      </c>
      <c r="D113" s="67"/>
      <c r="E113" s="67"/>
      <c r="F113" s="67"/>
      <c r="G113" s="67"/>
      <c r="H113" s="67"/>
      <c r="I113" s="67"/>
      <c r="J113" s="67"/>
      <c r="K113" s="68"/>
      <c r="L113" s="67"/>
      <c r="M113" s="30"/>
    </row>
    <row r="114" spans="2:13" s="1" customFormat="1" ht="6.95" customHeight="1" x14ac:dyDescent="0.2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30"/>
    </row>
    <row r="118" spans="2:13" s="1" customFormat="1" ht="6.95" customHeight="1" x14ac:dyDescent="0.2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30"/>
    </row>
    <row r="119" spans="2:13" s="1" customFormat="1" ht="24.95" customHeight="1" x14ac:dyDescent="0.2">
      <c r="B119" s="30"/>
      <c r="C119" s="20" t="s">
        <v>142</v>
      </c>
      <c r="M119" s="30"/>
    </row>
    <row r="120" spans="2:13" s="1" customFormat="1" ht="6.95" customHeight="1" x14ac:dyDescent="0.2">
      <c r="B120" s="30"/>
      <c r="M120" s="30"/>
    </row>
    <row r="121" spans="2:13" s="1" customFormat="1" ht="12" customHeight="1" x14ac:dyDescent="0.2">
      <c r="B121" s="30"/>
      <c r="C121" s="24" t="s">
        <v>7</v>
      </c>
      <c r="M121" s="30"/>
    </row>
    <row r="122" spans="2:13" s="1" customFormat="1" ht="16.5" customHeight="1" x14ac:dyDescent="0.2">
      <c r="B122" s="30"/>
      <c r="E122" s="382" t="str">
        <f>E7</f>
        <v>Rožňava ORPZ, rekonštrukcia a modernizácia objektu</v>
      </c>
      <c r="F122" s="383"/>
      <c r="G122" s="383"/>
      <c r="H122" s="383"/>
      <c r="M122" s="30"/>
    </row>
    <row r="123" spans="2:13" ht="12" customHeight="1" x14ac:dyDescent="0.2">
      <c r="B123" s="19"/>
      <c r="C123" s="24" t="s">
        <v>108</v>
      </c>
      <c r="M123" s="19"/>
    </row>
    <row r="124" spans="2:13" ht="16.5" customHeight="1" x14ac:dyDescent="0.2">
      <c r="B124" s="19"/>
      <c r="E124" s="382" t="s">
        <v>109</v>
      </c>
      <c r="F124" s="353"/>
      <c r="G124" s="353"/>
      <c r="H124" s="353"/>
      <c r="M124" s="19"/>
    </row>
    <row r="125" spans="2:13" ht="12" customHeight="1" x14ac:dyDescent="0.2">
      <c r="B125" s="19"/>
      <c r="C125" s="24" t="s">
        <v>110</v>
      </c>
      <c r="M125" s="19"/>
    </row>
    <row r="126" spans="2:13" s="1" customFormat="1" ht="16.5" customHeight="1" x14ac:dyDescent="0.2">
      <c r="B126" s="30"/>
      <c r="E126" s="384" t="s">
        <v>1041</v>
      </c>
      <c r="F126" s="385"/>
      <c r="G126" s="385"/>
      <c r="H126" s="385"/>
      <c r="M126" s="30"/>
    </row>
    <row r="127" spans="2:13" s="1" customFormat="1" ht="12" customHeight="1" x14ac:dyDescent="0.2">
      <c r="B127" s="30"/>
      <c r="C127" s="24" t="s">
        <v>112</v>
      </c>
      <c r="M127" s="30"/>
    </row>
    <row r="128" spans="2:13" s="1" customFormat="1" ht="16.5" customHeight="1" x14ac:dyDescent="0.2">
      <c r="B128" s="30"/>
      <c r="E128" s="349" t="str">
        <f>E13</f>
        <v>01.02-03 - časť. 03)	Ústredné kúrenie</v>
      </c>
      <c r="F128" s="385"/>
      <c r="G128" s="385"/>
      <c r="H128" s="385"/>
      <c r="M128" s="30"/>
    </row>
    <row r="129" spans="2:13" s="1" customFormat="1" ht="6.95" customHeight="1" x14ac:dyDescent="0.2">
      <c r="B129" s="30"/>
      <c r="M129" s="30"/>
    </row>
    <row r="130" spans="2:13" s="1" customFormat="1" ht="12" customHeight="1" x14ac:dyDescent="0.2">
      <c r="B130" s="30"/>
      <c r="C130" s="24" t="s">
        <v>11</v>
      </c>
      <c r="F130" s="22" t="str">
        <f>F16</f>
        <v>Rožňava ORPZ</v>
      </c>
      <c r="I130" s="24" t="s">
        <v>13</v>
      </c>
      <c r="J130" s="50">
        <f>IF(J16="","",J16)</f>
        <v>44104</v>
      </c>
      <c r="M130" s="30"/>
    </row>
    <row r="131" spans="2:13" s="1" customFormat="1" ht="6.95" customHeight="1" x14ac:dyDescent="0.2">
      <c r="B131" s="30"/>
      <c r="M131" s="30"/>
    </row>
    <row r="132" spans="2:13" s="1" customFormat="1" ht="15.2" customHeight="1" x14ac:dyDescent="0.2">
      <c r="B132" s="30"/>
      <c r="C132" s="24" t="s">
        <v>14</v>
      </c>
      <c r="F132" s="22" t="str">
        <f>E19</f>
        <v>Ministerstvo vnútra Slovenskej republiky</v>
      </c>
      <c r="I132" s="24" t="s">
        <v>21</v>
      </c>
      <c r="J132" s="25" t="str">
        <f>E25</f>
        <v>Aproving s.r.o.</v>
      </c>
      <c r="M132" s="30"/>
    </row>
    <row r="133" spans="2:13" s="1" customFormat="1" ht="15.2" customHeight="1" x14ac:dyDescent="0.2">
      <c r="B133" s="30"/>
      <c r="C133" s="24" t="s">
        <v>19</v>
      </c>
      <c r="F133" s="22" t="str">
        <f>IF(E22="","",E22)</f>
        <v xml:space="preserve"> </v>
      </c>
      <c r="I133" s="24" t="s">
        <v>25</v>
      </c>
      <c r="J133" s="25" t="str">
        <f>E28</f>
        <v xml:space="preserve"> </v>
      </c>
      <c r="M133" s="30"/>
    </row>
    <row r="134" spans="2:13" s="1" customFormat="1" ht="10.35" customHeight="1" x14ac:dyDescent="0.2">
      <c r="B134" s="30"/>
      <c r="M134" s="30"/>
    </row>
    <row r="135" spans="2:13" s="10" customFormat="1" ht="29.25" customHeight="1" x14ac:dyDescent="0.2">
      <c r="B135" s="94"/>
      <c r="C135" s="95" t="s">
        <v>143</v>
      </c>
      <c r="D135" s="96" t="s">
        <v>55</v>
      </c>
      <c r="E135" s="96" t="s">
        <v>51</v>
      </c>
      <c r="F135" s="96" t="s">
        <v>52</v>
      </c>
      <c r="G135" s="96" t="s">
        <v>144</v>
      </c>
      <c r="H135" s="96" t="s">
        <v>145</v>
      </c>
      <c r="I135" s="96" t="s">
        <v>146</v>
      </c>
      <c r="J135" s="96" t="s">
        <v>147</v>
      </c>
      <c r="K135" s="97" t="s">
        <v>120</v>
      </c>
      <c r="L135" s="98"/>
      <c r="M135" s="94"/>
    </row>
    <row r="136" spans="2:13" s="1" customFormat="1" ht="22.9" customHeight="1" x14ac:dyDescent="0.25">
      <c r="B136" s="30"/>
      <c r="C136" s="55" t="s">
        <v>114</v>
      </c>
      <c r="K136" s="142"/>
      <c r="M136" s="30"/>
    </row>
    <row r="137" spans="2:13" s="11" customFormat="1" ht="25.9" customHeight="1" x14ac:dyDescent="0.2">
      <c r="B137" s="101"/>
      <c r="D137" s="102" t="s">
        <v>57</v>
      </c>
      <c r="E137" s="103" t="s">
        <v>477</v>
      </c>
      <c r="F137" s="103" t="s">
        <v>478</v>
      </c>
      <c r="K137" s="143"/>
      <c r="M137" s="101"/>
    </row>
    <row r="138" spans="2:13" s="11" customFormat="1" ht="22.9" customHeight="1" x14ac:dyDescent="0.2">
      <c r="B138" s="101"/>
      <c r="D138" s="102" t="s">
        <v>57</v>
      </c>
      <c r="E138" s="106" t="s">
        <v>533</v>
      </c>
      <c r="F138" s="106" t="s">
        <v>534</v>
      </c>
      <c r="K138" s="141"/>
      <c r="M138" s="101"/>
    </row>
    <row r="139" spans="2:13" s="1" customFormat="1" ht="44.25" customHeight="1" x14ac:dyDescent="0.2">
      <c r="B139" s="108"/>
      <c r="C139" s="134" t="s">
        <v>61</v>
      </c>
      <c r="D139" s="134" t="s">
        <v>153</v>
      </c>
      <c r="E139" s="135" t="s">
        <v>780</v>
      </c>
      <c r="F139" s="178" t="s">
        <v>2498</v>
      </c>
      <c r="G139" s="179" t="s">
        <v>238</v>
      </c>
      <c r="H139" s="182">
        <v>168</v>
      </c>
      <c r="I139" s="139"/>
      <c r="J139" s="139"/>
      <c r="K139" s="139"/>
      <c r="L139" s="111" t="s">
        <v>1</v>
      </c>
      <c r="M139" s="30"/>
    </row>
    <row r="140" spans="2:13" s="1" customFormat="1" ht="27" customHeight="1" x14ac:dyDescent="0.2">
      <c r="B140" s="108"/>
      <c r="C140" s="296" t="s">
        <v>64</v>
      </c>
      <c r="D140" s="296" t="s">
        <v>221</v>
      </c>
      <c r="E140" s="297" t="s">
        <v>782</v>
      </c>
      <c r="F140" s="298" t="s">
        <v>2294</v>
      </c>
      <c r="G140" s="299" t="s">
        <v>238</v>
      </c>
      <c r="H140" s="300">
        <v>10</v>
      </c>
      <c r="I140" s="146"/>
      <c r="J140" s="147"/>
      <c r="K140" s="146"/>
      <c r="L140" s="128" t="s">
        <v>1</v>
      </c>
      <c r="M140" s="130"/>
    </row>
    <row r="141" spans="2:13" s="1" customFormat="1" ht="29.25" customHeight="1" x14ac:dyDescent="0.2">
      <c r="B141" s="108"/>
      <c r="C141" s="296" t="s">
        <v>68</v>
      </c>
      <c r="D141" s="296" t="s">
        <v>221</v>
      </c>
      <c r="E141" s="297" t="s">
        <v>783</v>
      </c>
      <c r="F141" s="298" t="s">
        <v>2295</v>
      </c>
      <c r="G141" s="299" t="s">
        <v>238</v>
      </c>
      <c r="H141" s="300">
        <v>24</v>
      </c>
      <c r="I141" s="146"/>
      <c r="J141" s="147"/>
      <c r="K141" s="146"/>
      <c r="L141" s="128" t="s">
        <v>1</v>
      </c>
      <c r="M141" s="130"/>
    </row>
    <row r="142" spans="2:13" s="1" customFormat="1" ht="28.5" customHeight="1" x14ac:dyDescent="0.2">
      <c r="B142" s="108"/>
      <c r="C142" s="296" t="s">
        <v>158</v>
      </c>
      <c r="D142" s="296" t="s">
        <v>221</v>
      </c>
      <c r="E142" s="297" t="s">
        <v>784</v>
      </c>
      <c r="F142" s="298" t="s">
        <v>2296</v>
      </c>
      <c r="G142" s="299" t="s">
        <v>238</v>
      </c>
      <c r="H142" s="300">
        <v>34</v>
      </c>
      <c r="I142" s="146"/>
      <c r="J142" s="147"/>
      <c r="K142" s="146"/>
      <c r="L142" s="128" t="s">
        <v>1</v>
      </c>
      <c r="M142" s="130"/>
    </row>
    <row r="143" spans="2:13" s="1" customFormat="1" ht="31.5" customHeight="1" x14ac:dyDescent="0.2">
      <c r="B143" s="108"/>
      <c r="C143" s="296" t="s">
        <v>169</v>
      </c>
      <c r="D143" s="296" t="s">
        <v>221</v>
      </c>
      <c r="E143" s="297" t="s">
        <v>785</v>
      </c>
      <c r="F143" s="298" t="s">
        <v>2297</v>
      </c>
      <c r="G143" s="299" t="s">
        <v>238</v>
      </c>
      <c r="H143" s="300">
        <v>30</v>
      </c>
      <c r="I143" s="146"/>
      <c r="J143" s="147"/>
      <c r="K143" s="146"/>
      <c r="L143" s="128" t="s">
        <v>1</v>
      </c>
      <c r="M143" s="130"/>
    </row>
    <row r="144" spans="2:13" s="1" customFormat="1" ht="25.5" customHeight="1" x14ac:dyDescent="0.2">
      <c r="B144" s="108"/>
      <c r="C144" s="296" t="s">
        <v>174</v>
      </c>
      <c r="D144" s="296" t="s">
        <v>221</v>
      </c>
      <c r="E144" s="297" t="s">
        <v>786</v>
      </c>
      <c r="F144" s="298" t="s">
        <v>2298</v>
      </c>
      <c r="G144" s="299" t="s">
        <v>238</v>
      </c>
      <c r="H144" s="300">
        <v>70</v>
      </c>
      <c r="I144" s="146"/>
      <c r="J144" s="147"/>
      <c r="K144" s="146"/>
      <c r="L144" s="128" t="s">
        <v>1</v>
      </c>
      <c r="M144" s="130"/>
    </row>
    <row r="145" spans="2:13" s="1" customFormat="1" ht="25.5" customHeight="1" x14ac:dyDescent="0.2">
      <c r="B145" s="108"/>
      <c r="C145" s="134" t="s">
        <v>178</v>
      </c>
      <c r="D145" s="134" t="s">
        <v>153</v>
      </c>
      <c r="E145" s="135" t="s">
        <v>791</v>
      </c>
      <c r="F145" s="178" t="s">
        <v>792</v>
      </c>
      <c r="G145" s="179" t="s">
        <v>793</v>
      </c>
      <c r="H145" s="182"/>
      <c r="I145" s="139">
        <v>0</v>
      </c>
      <c r="J145" s="139">
        <v>1.3</v>
      </c>
      <c r="K145" s="139"/>
      <c r="L145" s="111" t="s">
        <v>1</v>
      </c>
      <c r="M145" s="30"/>
    </row>
    <row r="146" spans="2:13" s="11" customFormat="1" ht="22.9" customHeight="1" x14ac:dyDescent="0.2">
      <c r="B146" s="101"/>
      <c r="D146" s="102" t="s">
        <v>57</v>
      </c>
      <c r="E146" s="106" t="s">
        <v>794</v>
      </c>
      <c r="F146" s="106" t="s">
        <v>795</v>
      </c>
      <c r="K146" s="107"/>
      <c r="M146" s="101"/>
    </row>
    <row r="147" spans="2:13" s="1" customFormat="1" ht="34.5" customHeight="1" x14ac:dyDescent="0.2">
      <c r="B147" s="108"/>
      <c r="C147" s="109" t="s">
        <v>180</v>
      </c>
      <c r="D147" s="109" t="s">
        <v>153</v>
      </c>
      <c r="E147" s="110" t="s">
        <v>796</v>
      </c>
      <c r="F147" s="170" t="s">
        <v>1885</v>
      </c>
      <c r="G147" s="112" t="s">
        <v>797</v>
      </c>
      <c r="H147" s="193">
        <v>1</v>
      </c>
      <c r="I147" s="139"/>
      <c r="J147" s="139"/>
      <c r="K147" s="139"/>
      <c r="L147" s="111" t="s">
        <v>1</v>
      </c>
      <c r="M147" s="30"/>
    </row>
    <row r="148" spans="2:13" s="11" customFormat="1" ht="22.9" customHeight="1" x14ac:dyDescent="0.2">
      <c r="B148" s="101"/>
      <c r="D148" s="102" t="s">
        <v>57</v>
      </c>
      <c r="E148" s="106" t="s">
        <v>823</v>
      </c>
      <c r="F148" s="106" t="s">
        <v>824</v>
      </c>
      <c r="K148" s="141"/>
      <c r="M148" s="101"/>
    </row>
    <row r="149" spans="2:13" s="1" customFormat="1" ht="29.25" customHeight="1" x14ac:dyDescent="0.2">
      <c r="B149" s="108"/>
      <c r="C149" s="134" t="s">
        <v>182</v>
      </c>
      <c r="D149" s="134" t="s">
        <v>153</v>
      </c>
      <c r="E149" s="135" t="s">
        <v>1257</v>
      </c>
      <c r="F149" s="178" t="s">
        <v>2442</v>
      </c>
      <c r="G149" s="179" t="s">
        <v>797</v>
      </c>
      <c r="H149" s="182">
        <v>1</v>
      </c>
      <c r="I149" s="182"/>
      <c r="J149" s="182"/>
      <c r="K149" s="182"/>
      <c r="L149" s="111" t="s">
        <v>1</v>
      </c>
      <c r="M149" s="30"/>
    </row>
    <row r="150" spans="2:13" s="1" customFormat="1" ht="25.5" customHeight="1" x14ac:dyDescent="0.2">
      <c r="B150" s="108"/>
      <c r="C150" s="296" t="s">
        <v>186</v>
      </c>
      <c r="D150" s="296" t="s">
        <v>221</v>
      </c>
      <c r="E150" s="297" t="s">
        <v>1258</v>
      </c>
      <c r="F150" s="298" t="s">
        <v>2382</v>
      </c>
      <c r="G150" s="299" t="s">
        <v>353</v>
      </c>
      <c r="H150" s="300">
        <v>1</v>
      </c>
      <c r="I150" s="300"/>
      <c r="J150" s="306"/>
      <c r="K150" s="300"/>
      <c r="L150" s="128" t="s">
        <v>1</v>
      </c>
      <c r="M150" s="130"/>
    </row>
    <row r="151" spans="2:13" s="1" customFormat="1" ht="18" customHeight="1" x14ac:dyDescent="0.2">
      <c r="B151" s="108"/>
      <c r="C151" s="134" t="s">
        <v>192</v>
      </c>
      <c r="D151" s="134" t="s">
        <v>153</v>
      </c>
      <c r="E151" s="135" t="s">
        <v>1259</v>
      </c>
      <c r="F151" s="178" t="s">
        <v>2444</v>
      </c>
      <c r="G151" s="179" t="s">
        <v>797</v>
      </c>
      <c r="H151" s="182">
        <v>2</v>
      </c>
      <c r="I151" s="182"/>
      <c r="J151" s="182"/>
      <c r="K151" s="182"/>
      <c r="L151" s="111" t="s">
        <v>1</v>
      </c>
      <c r="M151" s="30"/>
    </row>
    <row r="152" spans="2:13" s="1" customFormat="1" ht="30.75" customHeight="1" x14ac:dyDescent="0.2">
      <c r="B152" s="108"/>
      <c r="C152" s="296" t="s">
        <v>194</v>
      </c>
      <c r="D152" s="296" t="s">
        <v>221</v>
      </c>
      <c r="E152" s="297" t="s">
        <v>1260</v>
      </c>
      <c r="F152" s="298" t="s">
        <v>1922</v>
      </c>
      <c r="G152" s="299" t="s">
        <v>353</v>
      </c>
      <c r="H152" s="300">
        <v>1</v>
      </c>
      <c r="I152" s="300"/>
      <c r="J152" s="306"/>
      <c r="K152" s="300"/>
      <c r="L152" s="128" t="s">
        <v>1</v>
      </c>
      <c r="M152" s="130"/>
    </row>
    <row r="153" spans="2:13" s="1" customFormat="1" ht="30" customHeight="1" x14ac:dyDescent="0.2">
      <c r="B153" s="108"/>
      <c r="C153" s="296" t="s">
        <v>196</v>
      </c>
      <c r="D153" s="296" t="s">
        <v>221</v>
      </c>
      <c r="E153" s="297" t="s">
        <v>1261</v>
      </c>
      <c r="F153" s="298" t="s">
        <v>1923</v>
      </c>
      <c r="G153" s="299" t="s">
        <v>353</v>
      </c>
      <c r="H153" s="300">
        <v>2</v>
      </c>
      <c r="I153" s="300"/>
      <c r="J153" s="306"/>
      <c r="K153" s="300"/>
      <c r="L153" s="128" t="s">
        <v>1</v>
      </c>
      <c r="M153" s="130"/>
    </row>
    <row r="154" spans="2:13" s="1" customFormat="1" ht="20.25" customHeight="1" x14ac:dyDescent="0.2">
      <c r="B154" s="108"/>
      <c r="C154" s="134" t="s">
        <v>199</v>
      </c>
      <c r="D154" s="134" t="s">
        <v>153</v>
      </c>
      <c r="E154" s="135" t="s">
        <v>847</v>
      </c>
      <c r="F154" s="178" t="s">
        <v>848</v>
      </c>
      <c r="G154" s="179" t="s">
        <v>793</v>
      </c>
      <c r="H154" s="182"/>
      <c r="I154" s="182">
        <v>0</v>
      </c>
      <c r="J154" s="182">
        <v>1.1000000000000001</v>
      </c>
      <c r="K154" s="182"/>
      <c r="L154" s="111" t="s">
        <v>1</v>
      </c>
      <c r="M154" s="30"/>
    </row>
    <row r="155" spans="2:13" s="11" customFormat="1" ht="22.9" customHeight="1" x14ac:dyDescent="0.2">
      <c r="B155" s="101"/>
      <c r="D155" s="102" t="s">
        <v>57</v>
      </c>
      <c r="E155" s="106" t="s">
        <v>849</v>
      </c>
      <c r="F155" s="106" t="s">
        <v>850</v>
      </c>
      <c r="K155" s="141"/>
      <c r="M155" s="101"/>
    </row>
    <row r="156" spans="2:13" s="1" customFormat="1" ht="53.25" customHeight="1" x14ac:dyDescent="0.2">
      <c r="B156" s="108"/>
      <c r="C156" s="109" t="s">
        <v>201</v>
      </c>
      <c r="D156" s="109" t="s">
        <v>153</v>
      </c>
      <c r="E156" s="110" t="s">
        <v>851</v>
      </c>
      <c r="F156" s="178" t="s">
        <v>2308</v>
      </c>
      <c r="G156" s="112" t="s">
        <v>238</v>
      </c>
      <c r="H156" s="193">
        <v>230</v>
      </c>
      <c r="I156" s="139"/>
      <c r="J156" s="139"/>
      <c r="K156" s="139"/>
      <c r="L156" s="111" t="s">
        <v>1</v>
      </c>
      <c r="M156" s="30"/>
    </row>
    <row r="157" spans="2:13" s="1" customFormat="1" ht="51" customHeight="1" x14ac:dyDescent="0.2">
      <c r="B157" s="108"/>
      <c r="C157" s="109" t="s">
        <v>203</v>
      </c>
      <c r="D157" s="109" t="s">
        <v>153</v>
      </c>
      <c r="E157" s="110" t="s">
        <v>852</v>
      </c>
      <c r="F157" s="178" t="s">
        <v>2309</v>
      </c>
      <c r="G157" s="112" t="s">
        <v>238</v>
      </c>
      <c r="H157" s="193">
        <v>90</v>
      </c>
      <c r="I157" s="139"/>
      <c r="J157" s="139"/>
      <c r="K157" s="139"/>
      <c r="L157" s="111" t="s">
        <v>1</v>
      </c>
      <c r="M157" s="30"/>
    </row>
    <row r="158" spans="2:13" s="1" customFormat="1" ht="51" customHeight="1" x14ac:dyDescent="0.2">
      <c r="B158" s="108"/>
      <c r="C158" s="109" t="s">
        <v>206</v>
      </c>
      <c r="D158" s="109" t="s">
        <v>153</v>
      </c>
      <c r="E158" s="110" t="s">
        <v>853</v>
      </c>
      <c r="F158" s="178" t="s">
        <v>2383</v>
      </c>
      <c r="G158" s="112" t="s">
        <v>238</v>
      </c>
      <c r="H158" s="193">
        <v>60</v>
      </c>
      <c r="I158" s="139"/>
      <c r="J158" s="139"/>
      <c r="K158" s="139"/>
      <c r="L158" s="111" t="s">
        <v>1</v>
      </c>
      <c r="M158" s="30"/>
    </row>
    <row r="159" spans="2:13" s="1" customFormat="1" ht="46.5" customHeight="1" x14ac:dyDescent="0.2">
      <c r="B159" s="108"/>
      <c r="C159" s="109" t="s">
        <v>208</v>
      </c>
      <c r="D159" s="109" t="s">
        <v>153</v>
      </c>
      <c r="E159" s="110" t="s">
        <v>854</v>
      </c>
      <c r="F159" s="178" t="s">
        <v>2384</v>
      </c>
      <c r="G159" s="112" t="s">
        <v>238</v>
      </c>
      <c r="H159" s="193">
        <v>48</v>
      </c>
      <c r="I159" s="139"/>
      <c r="J159" s="139"/>
      <c r="K159" s="139"/>
      <c r="L159" s="111" t="s">
        <v>1</v>
      </c>
      <c r="M159" s="30"/>
    </row>
    <row r="160" spans="2:13" s="1" customFormat="1" ht="51.75" customHeight="1" x14ac:dyDescent="0.2">
      <c r="B160" s="108"/>
      <c r="C160" s="109" t="s">
        <v>211</v>
      </c>
      <c r="D160" s="109" t="s">
        <v>153</v>
      </c>
      <c r="E160" s="110" t="s">
        <v>855</v>
      </c>
      <c r="F160" s="178" t="s">
        <v>2385</v>
      </c>
      <c r="G160" s="112" t="s">
        <v>238</v>
      </c>
      <c r="H160" s="193">
        <v>30</v>
      </c>
      <c r="I160" s="139"/>
      <c r="J160" s="139"/>
      <c r="K160" s="139"/>
      <c r="L160" s="111" t="s">
        <v>1</v>
      </c>
      <c r="M160" s="30"/>
    </row>
    <row r="161" spans="2:13" s="1" customFormat="1" ht="47.25" customHeight="1" x14ac:dyDescent="0.2">
      <c r="B161" s="108"/>
      <c r="C161" s="109" t="s">
        <v>3</v>
      </c>
      <c r="D161" s="109" t="s">
        <v>153</v>
      </c>
      <c r="E161" s="110" t="s">
        <v>856</v>
      </c>
      <c r="F161" s="178" t="s">
        <v>2386</v>
      </c>
      <c r="G161" s="112" t="s">
        <v>238</v>
      </c>
      <c r="H161" s="193">
        <v>70</v>
      </c>
      <c r="I161" s="139"/>
      <c r="J161" s="139"/>
      <c r="K161" s="139"/>
      <c r="L161" s="111" t="s">
        <v>1</v>
      </c>
      <c r="M161" s="30"/>
    </row>
    <row r="162" spans="2:13" s="1" customFormat="1" ht="28.5" customHeight="1" x14ac:dyDescent="0.2">
      <c r="B162" s="108"/>
      <c r="C162" s="109" t="s">
        <v>215</v>
      </c>
      <c r="D162" s="109" t="s">
        <v>153</v>
      </c>
      <c r="E162" s="110" t="s">
        <v>858</v>
      </c>
      <c r="F162" s="111" t="s">
        <v>859</v>
      </c>
      <c r="G162" s="112" t="s">
        <v>238</v>
      </c>
      <c r="H162" s="193">
        <v>400</v>
      </c>
      <c r="I162" s="139"/>
      <c r="J162" s="139"/>
      <c r="K162" s="139"/>
      <c r="L162" s="111" t="s">
        <v>1</v>
      </c>
      <c r="M162" s="30"/>
    </row>
    <row r="163" spans="2:13" s="1" customFormat="1" ht="28.5" customHeight="1" x14ac:dyDescent="0.2">
      <c r="B163" s="108"/>
      <c r="C163" s="109" t="s">
        <v>217</v>
      </c>
      <c r="D163" s="109" t="s">
        <v>153</v>
      </c>
      <c r="E163" s="110" t="s">
        <v>860</v>
      </c>
      <c r="F163" s="111" t="s">
        <v>861</v>
      </c>
      <c r="G163" s="112" t="s">
        <v>238</v>
      </c>
      <c r="H163" s="193">
        <v>133</v>
      </c>
      <c r="I163" s="139"/>
      <c r="J163" s="139"/>
      <c r="K163" s="139"/>
      <c r="L163" s="111" t="s">
        <v>1</v>
      </c>
      <c r="M163" s="30"/>
    </row>
    <row r="164" spans="2:13" s="1" customFormat="1" ht="50.25" customHeight="1" x14ac:dyDescent="0.2">
      <c r="B164" s="108"/>
      <c r="C164" s="109" t="s">
        <v>220</v>
      </c>
      <c r="D164" s="109" t="s">
        <v>153</v>
      </c>
      <c r="E164" s="110" t="s">
        <v>1262</v>
      </c>
      <c r="F164" s="313" t="s">
        <v>1961</v>
      </c>
      <c r="G164" s="112" t="s">
        <v>238</v>
      </c>
      <c r="H164" s="193">
        <v>1</v>
      </c>
      <c r="I164" s="139"/>
      <c r="J164" s="139"/>
      <c r="K164" s="139"/>
      <c r="L164" s="111" t="s">
        <v>1</v>
      </c>
      <c r="M164" s="30"/>
    </row>
    <row r="165" spans="2:13" s="1" customFormat="1" ht="49.5" customHeight="1" x14ac:dyDescent="0.2">
      <c r="B165" s="108"/>
      <c r="C165" s="109" t="s">
        <v>225</v>
      </c>
      <c r="D165" s="109" t="s">
        <v>153</v>
      </c>
      <c r="E165" s="110" t="s">
        <v>862</v>
      </c>
      <c r="F165" s="313" t="s">
        <v>1962</v>
      </c>
      <c r="G165" s="112" t="s">
        <v>238</v>
      </c>
      <c r="H165" s="193">
        <v>2</v>
      </c>
      <c r="I165" s="139"/>
      <c r="J165" s="139"/>
      <c r="K165" s="139"/>
      <c r="L165" s="111" t="s">
        <v>1</v>
      </c>
      <c r="M165" s="30"/>
    </row>
    <row r="166" spans="2:13" s="1" customFormat="1" ht="46.5" customHeight="1" x14ac:dyDescent="0.2">
      <c r="B166" s="108"/>
      <c r="C166" s="109" t="s">
        <v>227</v>
      </c>
      <c r="D166" s="109" t="s">
        <v>153</v>
      </c>
      <c r="E166" s="110" t="s">
        <v>866</v>
      </c>
      <c r="F166" s="313" t="s">
        <v>1947</v>
      </c>
      <c r="G166" s="112" t="s">
        <v>238</v>
      </c>
      <c r="H166" s="193">
        <v>2</v>
      </c>
      <c r="I166" s="139"/>
      <c r="J166" s="139"/>
      <c r="K166" s="139"/>
      <c r="L166" s="111" t="s">
        <v>1</v>
      </c>
      <c r="M166" s="30"/>
    </row>
    <row r="167" spans="2:13" s="1" customFormat="1" ht="22.5" customHeight="1" x14ac:dyDescent="0.2">
      <c r="B167" s="108"/>
      <c r="C167" s="109" t="s">
        <v>234</v>
      </c>
      <c r="D167" s="109" t="s">
        <v>153</v>
      </c>
      <c r="E167" s="110" t="s">
        <v>869</v>
      </c>
      <c r="F167" s="111" t="s">
        <v>870</v>
      </c>
      <c r="G167" s="112" t="s">
        <v>238</v>
      </c>
      <c r="H167" s="193">
        <v>528</v>
      </c>
      <c r="I167" s="139"/>
      <c r="J167" s="139"/>
      <c r="K167" s="139"/>
      <c r="L167" s="111" t="s">
        <v>1</v>
      </c>
      <c r="M167" s="30"/>
    </row>
    <row r="168" spans="2:13" s="1" customFormat="1" ht="28.5" customHeight="1" x14ac:dyDescent="0.2">
      <c r="B168" s="108"/>
      <c r="C168" s="109" t="s">
        <v>236</v>
      </c>
      <c r="D168" s="109" t="s">
        <v>153</v>
      </c>
      <c r="E168" s="110" t="s">
        <v>871</v>
      </c>
      <c r="F168" s="111" t="s">
        <v>872</v>
      </c>
      <c r="G168" s="112" t="s">
        <v>238</v>
      </c>
      <c r="H168" s="193">
        <v>5</v>
      </c>
      <c r="I168" s="139"/>
      <c r="J168" s="139"/>
      <c r="K168" s="139"/>
      <c r="L168" s="111" t="s">
        <v>1</v>
      </c>
      <c r="M168" s="30"/>
    </row>
    <row r="169" spans="2:13" s="1" customFormat="1" ht="31.5" customHeight="1" x14ac:dyDescent="0.2">
      <c r="B169" s="108"/>
      <c r="C169" s="109" t="s">
        <v>243</v>
      </c>
      <c r="D169" s="109" t="s">
        <v>153</v>
      </c>
      <c r="E169" s="110" t="s">
        <v>875</v>
      </c>
      <c r="F169" s="111" t="s">
        <v>876</v>
      </c>
      <c r="G169" s="112" t="s">
        <v>172</v>
      </c>
      <c r="H169" s="113">
        <v>1.87</v>
      </c>
      <c r="I169" s="139"/>
      <c r="J169" s="139"/>
      <c r="K169" s="139"/>
      <c r="L169" s="111" t="s">
        <v>1</v>
      </c>
      <c r="M169" s="30"/>
    </row>
    <row r="170" spans="2:13" s="1" customFormat="1" ht="31.5" customHeight="1" x14ac:dyDescent="0.2">
      <c r="B170" s="108"/>
      <c r="C170" s="109" t="s">
        <v>246</v>
      </c>
      <c r="D170" s="109" t="s">
        <v>153</v>
      </c>
      <c r="E170" s="307" t="s">
        <v>1963</v>
      </c>
      <c r="F170" s="170" t="s">
        <v>1964</v>
      </c>
      <c r="G170" s="179" t="s">
        <v>793</v>
      </c>
      <c r="H170" s="138"/>
      <c r="I170" s="182">
        <v>0</v>
      </c>
      <c r="J170" s="182">
        <v>1.5</v>
      </c>
      <c r="K170" s="139"/>
      <c r="L170" s="111" t="s">
        <v>1</v>
      </c>
      <c r="M170" s="30"/>
    </row>
    <row r="171" spans="2:13" s="11" customFormat="1" ht="22.9" customHeight="1" x14ac:dyDescent="0.2">
      <c r="B171" s="101"/>
      <c r="D171" s="102" t="s">
        <v>57</v>
      </c>
      <c r="E171" s="106" t="s">
        <v>879</v>
      </c>
      <c r="F171" s="106" t="s">
        <v>880</v>
      </c>
      <c r="K171" s="141"/>
      <c r="M171" s="101"/>
    </row>
    <row r="172" spans="2:13" s="1" customFormat="1" ht="16.5" customHeight="1" x14ac:dyDescent="0.2">
      <c r="B172" s="108"/>
      <c r="C172" s="109" t="s">
        <v>312</v>
      </c>
      <c r="D172" s="109" t="s">
        <v>153</v>
      </c>
      <c r="E172" s="110" t="s">
        <v>889</v>
      </c>
      <c r="F172" s="111" t="s">
        <v>890</v>
      </c>
      <c r="G172" s="112" t="s">
        <v>353</v>
      </c>
      <c r="H172" s="193">
        <v>94</v>
      </c>
      <c r="I172" s="139"/>
      <c r="J172" s="139"/>
      <c r="K172" s="139"/>
      <c r="L172" s="111" t="s">
        <v>1</v>
      </c>
      <c r="M172" s="30"/>
    </row>
    <row r="173" spans="2:13" s="1" customFormat="1" ht="28.5" customHeight="1" x14ac:dyDescent="0.2">
      <c r="B173" s="108"/>
      <c r="C173" s="109" t="s">
        <v>314</v>
      </c>
      <c r="D173" s="109" t="s">
        <v>153</v>
      </c>
      <c r="E173" s="110" t="s">
        <v>891</v>
      </c>
      <c r="F173" s="178" t="s">
        <v>2497</v>
      </c>
      <c r="G173" s="112" t="s">
        <v>353</v>
      </c>
      <c r="H173" s="193">
        <v>18</v>
      </c>
      <c r="I173" s="139"/>
      <c r="J173" s="139"/>
      <c r="K173" s="139"/>
      <c r="L173" s="111" t="s">
        <v>1</v>
      </c>
      <c r="M173" s="30"/>
    </row>
    <row r="174" spans="2:13" s="1" customFormat="1" ht="38.25" customHeight="1" x14ac:dyDescent="0.2">
      <c r="B174" s="108"/>
      <c r="C174" s="296" t="s">
        <v>316</v>
      </c>
      <c r="D174" s="296" t="s">
        <v>221</v>
      </c>
      <c r="E174" s="297" t="s">
        <v>892</v>
      </c>
      <c r="F174" s="298" t="s">
        <v>2387</v>
      </c>
      <c r="G174" s="299" t="s">
        <v>353</v>
      </c>
      <c r="H174" s="300">
        <v>18</v>
      </c>
      <c r="I174" s="300"/>
      <c r="J174" s="306"/>
      <c r="K174" s="300"/>
      <c r="L174" s="128" t="s">
        <v>1</v>
      </c>
      <c r="M174" s="130"/>
    </row>
    <row r="175" spans="2:13" s="1" customFormat="1" ht="12" x14ac:dyDescent="0.2">
      <c r="B175" s="108"/>
      <c r="C175" s="134" t="s">
        <v>318</v>
      </c>
      <c r="D175" s="134" t="s">
        <v>153</v>
      </c>
      <c r="E175" s="135" t="s">
        <v>894</v>
      </c>
      <c r="F175" s="178" t="s">
        <v>2446</v>
      </c>
      <c r="G175" s="179" t="s">
        <v>353</v>
      </c>
      <c r="H175" s="182">
        <v>94</v>
      </c>
      <c r="I175" s="182"/>
      <c r="J175" s="182"/>
      <c r="K175" s="182"/>
      <c r="L175" s="111" t="s">
        <v>1</v>
      </c>
      <c r="M175" s="30"/>
    </row>
    <row r="176" spans="2:13" s="1" customFormat="1" ht="36" customHeight="1" x14ac:dyDescent="0.2">
      <c r="B176" s="108"/>
      <c r="C176" s="296" t="s">
        <v>321</v>
      </c>
      <c r="D176" s="296" t="s">
        <v>221</v>
      </c>
      <c r="E176" s="297" t="s">
        <v>895</v>
      </c>
      <c r="F176" s="298" t="s">
        <v>2317</v>
      </c>
      <c r="G176" s="299" t="s">
        <v>353</v>
      </c>
      <c r="H176" s="300">
        <v>94</v>
      </c>
      <c r="I176" s="300"/>
      <c r="J176" s="306"/>
      <c r="K176" s="300"/>
      <c r="L176" s="128" t="s">
        <v>1</v>
      </c>
      <c r="M176" s="130"/>
    </row>
    <row r="177" spans="2:13" s="1" customFormat="1" ht="30" customHeight="1" x14ac:dyDescent="0.2">
      <c r="B177" s="108"/>
      <c r="C177" s="134" t="s">
        <v>323</v>
      </c>
      <c r="D177" s="134" t="s">
        <v>153</v>
      </c>
      <c r="E177" s="135" t="s">
        <v>896</v>
      </c>
      <c r="F177" s="178" t="s">
        <v>2448</v>
      </c>
      <c r="G177" s="179" t="s">
        <v>353</v>
      </c>
      <c r="H177" s="182">
        <v>96</v>
      </c>
      <c r="I177" s="182"/>
      <c r="J177" s="182"/>
      <c r="K177" s="182"/>
      <c r="L177" s="111" t="s">
        <v>1</v>
      </c>
      <c r="M177" s="30"/>
    </row>
    <row r="178" spans="2:13" s="1" customFormat="1" ht="35.25" customHeight="1" x14ac:dyDescent="0.2">
      <c r="B178" s="108"/>
      <c r="C178" s="296" t="s">
        <v>325</v>
      </c>
      <c r="D178" s="296" t="s">
        <v>221</v>
      </c>
      <c r="E178" s="297" t="s">
        <v>897</v>
      </c>
      <c r="F178" s="298" t="s">
        <v>2388</v>
      </c>
      <c r="G178" s="299" t="s">
        <v>353</v>
      </c>
      <c r="H178" s="300">
        <v>47</v>
      </c>
      <c r="I178" s="300"/>
      <c r="J178" s="306"/>
      <c r="K178" s="300"/>
      <c r="L178" s="128" t="s">
        <v>1</v>
      </c>
      <c r="M178" s="130"/>
    </row>
    <row r="179" spans="2:13" s="1" customFormat="1" ht="41.25" customHeight="1" x14ac:dyDescent="0.2">
      <c r="B179" s="108"/>
      <c r="C179" s="296" t="s">
        <v>327</v>
      </c>
      <c r="D179" s="296" t="s">
        <v>221</v>
      </c>
      <c r="E179" s="297" t="s">
        <v>898</v>
      </c>
      <c r="F179" s="298" t="s">
        <v>2389</v>
      </c>
      <c r="G179" s="299" t="s">
        <v>353</v>
      </c>
      <c r="H179" s="300">
        <v>43</v>
      </c>
      <c r="I179" s="300"/>
      <c r="J179" s="306"/>
      <c r="K179" s="300"/>
      <c r="L179" s="128" t="s">
        <v>1</v>
      </c>
      <c r="M179" s="130"/>
    </row>
    <row r="180" spans="2:13" s="1" customFormat="1" ht="37.5" customHeight="1" x14ac:dyDescent="0.2">
      <c r="B180" s="108"/>
      <c r="C180" s="296" t="s">
        <v>331</v>
      </c>
      <c r="D180" s="296" t="s">
        <v>221</v>
      </c>
      <c r="E180" s="297" t="s">
        <v>899</v>
      </c>
      <c r="F180" s="298" t="s">
        <v>2390</v>
      </c>
      <c r="G180" s="299" t="s">
        <v>353</v>
      </c>
      <c r="H180" s="300">
        <v>4</v>
      </c>
      <c r="I180" s="300"/>
      <c r="J180" s="306"/>
      <c r="K180" s="300"/>
      <c r="L180" s="128" t="s">
        <v>1</v>
      </c>
      <c r="M180" s="130"/>
    </row>
    <row r="181" spans="2:13" s="1" customFormat="1" ht="26.25" customHeight="1" x14ac:dyDescent="0.2">
      <c r="B181" s="108"/>
      <c r="C181" s="296" t="s">
        <v>333</v>
      </c>
      <c r="D181" s="296" t="s">
        <v>221</v>
      </c>
      <c r="E181" s="297" t="s">
        <v>904</v>
      </c>
      <c r="F181" s="298" t="s">
        <v>2391</v>
      </c>
      <c r="G181" s="299" t="s">
        <v>353</v>
      </c>
      <c r="H181" s="300">
        <v>2</v>
      </c>
      <c r="I181" s="300"/>
      <c r="J181" s="306"/>
      <c r="K181" s="300"/>
      <c r="L181" s="128" t="s">
        <v>1</v>
      </c>
      <c r="M181" s="130"/>
    </row>
    <row r="182" spans="2:13" s="1" customFormat="1" ht="16.5" customHeight="1" x14ac:dyDescent="0.2">
      <c r="B182" s="108"/>
      <c r="C182" s="134" t="s">
        <v>335</v>
      </c>
      <c r="D182" s="134" t="s">
        <v>153</v>
      </c>
      <c r="E182" s="135" t="s">
        <v>905</v>
      </c>
      <c r="F182" s="178" t="s">
        <v>2450</v>
      </c>
      <c r="G182" s="179" t="s">
        <v>353</v>
      </c>
      <c r="H182" s="182">
        <v>15</v>
      </c>
      <c r="I182" s="182"/>
      <c r="J182" s="182"/>
      <c r="K182" s="182"/>
      <c r="L182" s="111" t="s">
        <v>1</v>
      </c>
      <c r="M182" s="30"/>
    </row>
    <row r="183" spans="2:13" s="1" customFormat="1" ht="27.75" customHeight="1" x14ac:dyDescent="0.2">
      <c r="B183" s="108"/>
      <c r="C183" s="296" t="s">
        <v>337</v>
      </c>
      <c r="D183" s="296" t="s">
        <v>221</v>
      </c>
      <c r="E183" s="297" t="s">
        <v>908</v>
      </c>
      <c r="F183" s="298" t="s">
        <v>2321</v>
      </c>
      <c r="G183" s="299" t="s">
        <v>353</v>
      </c>
      <c r="H183" s="300">
        <v>14</v>
      </c>
      <c r="I183" s="300"/>
      <c r="J183" s="306"/>
      <c r="K183" s="300"/>
      <c r="L183" s="128" t="s">
        <v>1</v>
      </c>
      <c r="M183" s="130"/>
    </row>
    <row r="184" spans="2:13" s="1" customFormat="1" ht="43.5" customHeight="1" x14ac:dyDescent="0.2">
      <c r="B184" s="108"/>
      <c r="C184" s="296" t="s">
        <v>339</v>
      </c>
      <c r="D184" s="296" t="s">
        <v>221</v>
      </c>
      <c r="E184" s="297" t="s">
        <v>1263</v>
      </c>
      <c r="F184" s="298" t="s">
        <v>1924</v>
      </c>
      <c r="G184" s="299" t="s">
        <v>353</v>
      </c>
      <c r="H184" s="300">
        <v>1</v>
      </c>
      <c r="I184" s="300"/>
      <c r="J184" s="306"/>
      <c r="K184" s="300"/>
      <c r="L184" s="128" t="s">
        <v>1</v>
      </c>
      <c r="M184" s="130"/>
    </row>
    <row r="185" spans="2:13" s="1" customFormat="1" ht="16.5" customHeight="1" x14ac:dyDescent="0.2">
      <c r="B185" s="108"/>
      <c r="C185" s="134" t="s">
        <v>341</v>
      </c>
      <c r="D185" s="134" t="s">
        <v>153</v>
      </c>
      <c r="E185" s="135" t="s">
        <v>909</v>
      </c>
      <c r="F185" s="178" t="s">
        <v>2451</v>
      </c>
      <c r="G185" s="179" t="s">
        <v>353</v>
      </c>
      <c r="H185" s="182">
        <v>8</v>
      </c>
      <c r="I185" s="182"/>
      <c r="J185" s="182"/>
      <c r="K185" s="182"/>
      <c r="L185" s="111" t="s">
        <v>1</v>
      </c>
      <c r="M185" s="30"/>
    </row>
    <row r="186" spans="2:13" s="1" customFormat="1" ht="37.5" customHeight="1" x14ac:dyDescent="0.2">
      <c r="B186" s="108"/>
      <c r="C186" s="296" t="s">
        <v>343</v>
      </c>
      <c r="D186" s="296" t="s">
        <v>221</v>
      </c>
      <c r="E186" s="297" t="s">
        <v>1264</v>
      </c>
      <c r="F186" s="298" t="s">
        <v>1925</v>
      </c>
      <c r="G186" s="299" t="s">
        <v>353</v>
      </c>
      <c r="H186" s="300">
        <v>1</v>
      </c>
      <c r="I186" s="300"/>
      <c r="J186" s="306"/>
      <c r="K186" s="300"/>
      <c r="L186" s="128" t="s">
        <v>1</v>
      </c>
      <c r="M186" s="130"/>
    </row>
    <row r="187" spans="2:13" s="1" customFormat="1" ht="24" customHeight="1" x14ac:dyDescent="0.2">
      <c r="B187" s="108"/>
      <c r="C187" s="296" t="s">
        <v>345</v>
      </c>
      <c r="D187" s="296" t="s">
        <v>221</v>
      </c>
      <c r="E187" s="297" t="s">
        <v>911</v>
      </c>
      <c r="F187" s="298" t="s">
        <v>2323</v>
      </c>
      <c r="G187" s="299" t="s">
        <v>353</v>
      </c>
      <c r="H187" s="300">
        <v>7</v>
      </c>
      <c r="I187" s="300"/>
      <c r="J187" s="306"/>
      <c r="K187" s="300"/>
      <c r="L187" s="128" t="s">
        <v>1</v>
      </c>
      <c r="M187" s="130"/>
    </row>
    <row r="188" spans="2:13" s="1" customFormat="1" ht="20.25" customHeight="1" x14ac:dyDescent="0.2">
      <c r="B188" s="108"/>
      <c r="C188" s="134" t="s">
        <v>348</v>
      </c>
      <c r="D188" s="134" t="s">
        <v>153</v>
      </c>
      <c r="E188" s="135" t="s">
        <v>912</v>
      </c>
      <c r="F188" s="178" t="s">
        <v>2452</v>
      </c>
      <c r="G188" s="179" t="s">
        <v>353</v>
      </c>
      <c r="H188" s="182">
        <v>5</v>
      </c>
      <c r="I188" s="182"/>
      <c r="J188" s="182"/>
      <c r="K188" s="182"/>
      <c r="L188" s="111" t="s">
        <v>1</v>
      </c>
      <c r="M188" s="30"/>
    </row>
    <row r="189" spans="2:13" s="1" customFormat="1" ht="31.5" customHeight="1" x14ac:dyDescent="0.2">
      <c r="B189" s="108"/>
      <c r="C189" s="296" t="s">
        <v>351</v>
      </c>
      <c r="D189" s="296" t="s">
        <v>221</v>
      </c>
      <c r="E189" s="297" t="s">
        <v>1265</v>
      </c>
      <c r="F189" s="298" t="s">
        <v>1926</v>
      </c>
      <c r="G189" s="299" t="s">
        <v>353</v>
      </c>
      <c r="H189" s="300">
        <v>2</v>
      </c>
      <c r="I189" s="300"/>
      <c r="J189" s="306"/>
      <c r="K189" s="300"/>
      <c r="L189" s="128" t="s">
        <v>1</v>
      </c>
      <c r="M189" s="130"/>
    </row>
    <row r="190" spans="2:13" s="1" customFormat="1" ht="24" customHeight="1" x14ac:dyDescent="0.2">
      <c r="B190" s="108"/>
      <c r="C190" s="296" t="s">
        <v>354</v>
      </c>
      <c r="D190" s="296" t="s">
        <v>221</v>
      </c>
      <c r="E190" s="297" t="s">
        <v>1266</v>
      </c>
      <c r="F190" s="298" t="s">
        <v>2392</v>
      </c>
      <c r="G190" s="299" t="s">
        <v>353</v>
      </c>
      <c r="H190" s="300">
        <v>3</v>
      </c>
      <c r="I190" s="300"/>
      <c r="J190" s="306"/>
      <c r="K190" s="300"/>
      <c r="L190" s="128" t="s">
        <v>1</v>
      </c>
      <c r="M190" s="130"/>
    </row>
    <row r="191" spans="2:13" s="1" customFormat="1" ht="18.75" customHeight="1" x14ac:dyDescent="0.2">
      <c r="B191" s="108"/>
      <c r="C191" s="134" t="s">
        <v>357</v>
      </c>
      <c r="D191" s="134" t="s">
        <v>153</v>
      </c>
      <c r="E191" s="135" t="s">
        <v>932</v>
      </c>
      <c r="F191" s="178" t="s">
        <v>1813</v>
      </c>
      <c r="G191" s="179" t="s">
        <v>353</v>
      </c>
      <c r="H191" s="182">
        <v>47</v>
      </c>
      <c r="I191" s="182"/>
      <c r="J191" s="182"/>
      <c r="K191" s="182"/>
      <c r="L191" s="111" t="s">
        <v>1</v>
      </c>
      <c r="M191" s="30"/>
    </row>
    <row r="192" spans="2:13" s="1" customFormat="1" ht="30" customHeight="1" x14ac:dyDescent="0.2">
      <c r="B192" s="108"/>
      <c r="C192" s="296" t="s">
        <v>360</v>
      </c>
      <c r="D192" s="296" t="s">
        <v>221</v>
      </c>
      <c r="E192" s="297" t="s">
        <v>933</v>
      </c>
      <c r="F192" s="298" t="s">
        <v>1887</v>
      </c>
      <c r="G192" s="299" t="s">
        <v>353</v>
      </c>
      <c r="H192" s="300">
        <v>47</v>
      </c>
      <c r="I192" s="300"/>
      <c r="J192" s="306"/>
      <c r="K192" s="300"/>
      <c r="L192" s="128" t="s">
        <v>1</v>
      </c>
      <c r="M192" s="130"/>
    </row>
    <row r="193" spans="2:13" s="1" customFormat="1" ht="28.5" customHeight="1" x14ac:dyDescent="0.2">
      <c r="B193" s="108"/>
      <c r="C193" s="134" t="s">
        <v>362</v>
      </c>
      <c r="D193" s="134" t="s">
        <v>153</v>
      </c>
      <c r="E193" s="135" t="s">
        <v>1965</v>
      </c>
      <c r="F193" s="178" t="s">
        <v>1966</v>
      </c>
      <c r="G193" s="179" t="s">
        <v>793</v>
      </c>
      <c r="H193" s="182"/>
      <c r="I193" s="182">
        <v>0</v>
      </c>
      <c r="J193" s="182">
        <v>0.3</v>
      </c>
      <c r="K193" s="182"/>
      <c r="L193" s="111" t="s">
        <v>1</v>
      </c>
      <c r="M193" s="30"/>
    </row>
    <row r="194" spans="2:13" s="11" customFormat="1" ht="22.9" customHeight="1" x14ac:dyDescent="0.2">
      <c r="B194" s="101"/>
      <c r="C194" s="326"/>
      <c r="D194" s="327" t="s">
        <v>57</v>
      </c>
      <c r="E194" s="328" t="s">
        <v>937</v>
      </c>
      <c r="F194" s="328" t="s">
        <v>938</v>
      </c>
      <c r="G194" s="326"/>
      <c r="H194" s="326"/>
      <c r="I194" s="326"/>
      <c r="J194" s="326"/>
      <c r="K194" s="329"/>
      <c r="M194" s="101"/>
    </row>
    <row r="195" spans="2:13" s="1" customFormat="1" ht="27" customHeight="1" x14ac:dyDescent="0.2">
      <c r="B195" s="108"/>
      <c r="C195" s="134" t="s">
        <v>365</v>
      </c>
      <c r="D195" s="134" t="s">
        <v>153</v>
      </c>
      <c r="E195" s="135" t="s">
        <v>939</v>
      </c>
      <c r="F195" s="178" t="s">
        <v>940</v>
      </c>
      <c r="G195" s="179" t="s">
        <v>353</v>
      </c>
      <c r="H195" s="182">
        <v>47</v>
      </c>
      <c r="I195" s="182"/>
      <c r="J195" s="182"/>
      <c r="K195" s="182"/>
      <c r="L195" s="111" t="s">
        <v>1</v>
      </c>
      <c r="M195" s="30"/>
    </row>
    <row r="196" spans="2:13" s="1" customFormat="1" ht="26.25" customHeight="1" x14ac:dyDescent="0.2">
      <c r="B196" s="108"/>
      <c r="C196" s="134" t="s">
        <v>367</v>
      </c>
      <c r="D196" s="134" t="s">
        <v>153</v>
      </c>
      <c r="E196" s="135" t="s">
        <v>941</v>
      </c>
      <c r="F196" s="178" t="s">
        <v>942</v>
      </c>
      <c r="G196" s="179" t="s">
        <v>353</v>
      </c>
      <c r="H196" s="182">
        <v>47</v>
      </c>
      <c r="I196" s="182"/>
      <c r="J196" s="182"/>
      <c r="K196" s="182"/>
      <c r="L196" s="111" t="s">
        <v>1</v>
      </c>
      <c r="M196" s="30"/>
    </row>
    <row r="197" spans="2:13" s="1" customFormat="1" ht="39.75" customHeight="1" x14ac:dyDescent="0.2">
      <c r="B197" s="108"/>
      <c r="C197" s="134" t="s">
        <v>371</v>
      </c>
      <c r="D197" s="134" t="s">
        <v>153</v>
      </c>
      <c r="E197" s="135" t="s">
        <v>943</v>
      </c>
      <c r="F197" s="178" t="s">
        <v>1812</v>
      </c>
      <c r="G197" s="179" t="s">
        <v>353</v>
      </c>
      <c r="H197" s="182">
        <v>47</v>
      </c>
      <c r="I197" s="182"/>
      <c r="J197" s="182"/>
      <c r="K197" s="182"/>
      <c r="L197" s="111" t="s">
        <v>1</v>
      </c>
      <c r="M197" s="30"/>
    </row>
    <row r="198" spans="2:13" s="1" customFormat="1" ht="44.25" customHeight="1" x14ac:dyDescent="0.2">
      <c r="B198" s="108"/>
      <c r="C198" s="134" t="s">
        <v>375</v>
      </c>
      <c r="D198" s="134" t="s">
        <v>153</v>
      </c>
      <c r="E198" s="135" t="s">
        <v>953</v>
      </c>
      <c r="F198" s="178" t="s">
        <v>2393</v>
      </c>
      <c r="G198" s="179" t="s">
        <v>797</v>
      </c>
      <c r="H198" s="182">
        <v>47</v>
      </c>
      <c r="I198" s="182"/>
      <c r="J198" s="182"/>
      <c r="K198" s="182"/>
      <c r="L198" s="111" t="s">
        <v>1</v>
      </c>
      <c r="M198" s="30"/>
    </row>
    <row r="199" spans="2:13" s="1" customFormat="1" ht="28.5" customHeight="1" x14ac:dyDescent="0.2">
      <c r="B199" s="108"/>
      <c r="C199" s="296" t="s">
        <v>383</v>
      </c>
      <c r="D199" s="296" t="s">
        <v>221</v>
      </c>
      <c r="E199" s="297" t="s">
        <v>1267</v>
      </c>
      <c r="F199" s="298" t="s">
        <v>2394</v>
      </c>
      <c r="G199" s="299" t="s">
        <v>353</v>
      </c>
      <c r="H199" s="300">
        <v>3</v>
      </c>
      <c r="I199" s="300"/>
      <c r="J199" s="306"/>
      <c r="K199" s="300"/>
      <c r="L199" s="128" t="s">
        <v>1</v>
      </c>
      <c r="M199" s="130"/>
    </row>
    <row r="200" spans="2:13" s="1" customFormat="1" ht="26.25" customHeight="1" x14ac:dyDescent="0.2">
      <c r="B200" s="108"/>
      <c r="C200" s="296" t="s">
        <v>416</v>
      </c>
      <c r="D200" s="296" t="s">
        <v>221</v>
      </c>
      <c r="E200" s="297" t="s">
        <v>956</v>
      </c>
      <c r="F200" s="298" t="s">
        <v>2339</v>
      </c>
      <c r="G200" s="299" t="s">
        <v>353</v>
      </c>
      <c r="H200" s="300">
        <v>1</v>
      </c>
      <c r="I200" s="300"/>
      <c r="J200" s="306"/>
      <c r="K200" s="300"/>
      <c r="L200" s="128" t="s">
        <v>1</v>
      </c>
      <c r="M200" s="130"/>
    </row>
    <row r="201" spans="2:13" s="1" customFormat="1" ht="27" customHeight="1" x14ac:dyDescent="0.2">
      <c r="B201" s="108"/>
      <c r="C201" s="296" t="s">
        <v>418</v>
      </c>
      <c r="D201" s="296" t="s">
        <v>221</v>
      </c>
      <c r="E201" s="297" t="s">
        <v>958</v>
      </c>
      <c r="F201" s="298" t="s">
        <v>2341</v>
      </c>
      <c r="G201" s="299" t="s">
        <v>353</v>
      </c>
      <c r="H201" s="300">
        <v>6</v>
      </c>
      <c r="I201" s="300"/>
      <c r="J201" s="306"/>
      <c r="K201" s="300"/>
      <c r="L201" s="128" t="s">
        <v>1</v>
      </c>
      <c r="M201" s="130"/>
    </row>
    <row r="202" spans="2:13" s="1" customFormat="1" ht="27.75" customHeight="1" x14ac:dyDescent="0.2">
      <c r="B202" s="108"/>
      <c r="C202" s="296" t="s">
        <v>420</v>
      </c>
      <c r="D202" s="296" t="s">
        <v>221</v>
      </c>
      <c r="E202" s="297" t="s">
        <v>960</v>
      </c>
      <c r="F202" s="298" t="s">
        <v>2343</v>
      </c>
      <c r="G202" s="299" t="s">
        <v>353</v>
      </c>
      <c r="H202" s="300">
        <v>18</v>
      </c>
      <c r="I202" s="300"/>
      <c r="J202" s="306"/>
      <c r="K202" s="300"/>
      <c r="L202" s="128" t="s">
        <v>1</v>
      </c>
      <c r="M202" s="130"/>
    </row>
    <row r="203" spans="2:13" s="1" customFormat="1" ht="24" customHeight="1" x14ac:dyDescent="0.2">
      <c r="B203" s="108"/>
      <c r="C203" s="296" t="s">
        <v>423</v>
      </c>
      <c r="D203" s="296" t="s">
        <v>221</v>
      </c>
      <c r="E203" s="297" t="s">
        <v>961</v>
      </c>
      <c r="F203" s="298" t="s">
        <v>2344</v>
      </c>
      <c r="G203" s="299" t="s">
        <v>353</v>
      </c>
      <c r="H203" s="300">
        <v>2</v>
      </c>
      <c r="I203" s="300"/>
      <c r="J203" s="306"/>
      <c r="K203" s="300"/>
      <c r="L203" s="128" t="s">
        <v>1</v>
      </c>
      <c r="M203" s="130"/>
    </row>
    <row r="204" spans="2:13" s="1" customFormat="1" ht="24" customHeight="1" x14ac:dyDescent="0.2">
      <c r="B204" s="108"/>
      <c r="C204" s="296" t="s">
        <v>440</v>
      </c>
      <c r="D204" s="296" t="s">
        <v>221</v>
      </c>
      <c r="E204" s="297" t="s">
        <v>962</v>
      </c>
      <c r="F204" s="298" t="s">
        <v>2345</v>
      </c>
      <c r="G204" s="299" t="s">
        <v>353</v>
      </c>
      <c r="H204" s="300">
        <v>6</v>
      </c>
      <c r="I204" s="300"/>
      <c r="J204" s="306"/>
      <c r="K204" s="300"/>
      <c r="L204" s="128" t="s">
        <v>1</v>
      </c>
      <c r="M204" s="130"/>
    </row>
    <row r="205" spans="2:13" s="1" customFormat="1" ht="28.5" customHeight="1" x14ac:dyDescent="0.2">
      <c r="B205" s="108"/>
      <c r="C205" s="296" t="s">
        <v>448</v>
      </c>
      <c r="D205" s="296" t="s">
        <v>221</v>
      </c>
      <c r="E205" s="297" t="s">
        <v>964</v>
      </c>
      <c r="F205" s="298" t="s">
        <v>2347</v>
      </c>
      <c r="G205" s="299" t="s">
        <v>353</v>
      </c>
      <c r="H205" s="300">
        <v>2</v>
      </c>
      <c r="I205" s="300"/>
      <c r="J205" s="306"/>
      <c r="K205" s="300"/>
      <c r="L205" s="128" t="s">
        <v>1</v>
      </c>
      <c r="M205" s="130"/>
    </row>
    <row r="206" spans="2:13" s="1" customFormat="1" ht="24.75" customHeight="1" x14ac:dyDescent="0.2">
      <c r="B206" s="108"/>
      <c r="C206" s="296" t="s">
        <v>452</v>
      </c>
      <c r="D206" s="296" t="s">
        <v>221</v>
      </c>
      <c r="E206" s="297" t="s">
        <v>1268</v>
      </c>
      <c r="F206" s="298" t="s">
        <v>2395</v>
      </c>
      <c r="G206" s="299" t="s">
        <v>353</v>
      </c>
      <c r="H206" s="300">
        <v>1</v>
      </c>
      <c r="I206" s="300"/>
      <c r="J206" s="306"/>
      <c r="K206" s="300"/>
      <c r="L206" s="128" t="s">
        <v>1</v>
      </c>
      <c r="M206" s="130"/>
    </row>
    <row r="207" spans="2:13" s="1" customFormat="1" ht="24" customHeight="1" x14ac:dyDescent="0.2">
      <c r="B207" s="108"/>
      <c r="C207" s="296" t="s">
        <v>455</v>
      </c>
      <c r="D207" s="296" t="s">
        <v>221</v>
      </c>
      <c r="E207" s="297" t="s">
        <v>1269</v>
      </c>
      <c r="F207" s="298" t="s">
        <v>2396</v>
      </c>
      <c r="G207" s="299" t="s">
        <v>353</v>
      </c>
      <c r="H207" s="300">
        <v>1</v>
      </c>
      <c r="I207" s="300"/>
      <c r="J207" s="306"/>
      <c r="K207" s="300"/>
      <c r="L207" s="128" t="s">
        <v>1</v>
      </c>
      <c r="M207" s="130"/>
    </row>
    <row r="208" spans="2:13" s="1" customFormat="1" ht="24" customHeight="1" x14ac:dyDescent="0.2">
      <c r="B208" s="108"/>
      <c r="C208" s="296" t="s">
        <v>458</v>
      </c>
      <c r="D208" s="296" t="s">
        <v>221</v>
      </c>
      <c r="E208" s="297" t="s">
        <v>1270</v>
      </c>
      <c r="F208" s="298" t="s">
        <v>2397</v>
      </c>
      <c r="G208" s="299" t="s">
        <v>353</v>
      </c>
      <c r="H208" s="300">
        <v>1</v>
      </c>
      <c r="I208" s="300"/>
      <c r="J208" s="306"/>
      <c r="K208" s="300"/>
      <c r="L208" s="128" t="s">
        <v>1</v>
      </c>
      <c r="M208" s="130"/>
    </row>
    <row r="209" spans="2:13" s="1" customFormat="1" ht="24" customHeight="1" x14ac:dyDescent="0.2">
      <c r="B209" s="108"/>
      <c r="C209" s="296" t="s">
        <v>461</v>
      </c>
      <c r="D209" s="296" t="s">
        <v>221</v>
      </c>
      <c r="E209" s="297" t="s">
        <v>968</v>
      </c>
      <c r="F209" s="298" t="s">
        <v>2351</v>
      </c>
      <c r="G209" s="299" t="s">
        <v>353</v>
      </c>
      <c r="H209" s="300">
        <v>2</v>
      </c>
      <c r="I209" s="300"/>
      <c r="J209" s="306"/>
      <c r="K209" s="300"/>
      <c r="L209" s="128" t="s">
        <v>1</v>
      </c>
      <c r="M209" s="130"/>
    </row>
    <row r="210" spans="2:13" s="1" customFormat="1" ht="24" customHeight="1" x14ac:dyDescent="0.2">
      <c r="B210" s="108"/>
      <c r="C210" s="296" t="s">
        <v>464</v>
      </c>
      <c r="D210" s="296" t="s">
        <v>221</v>
      </c>
      <c r="E210" s="297" t="s">
        <v>969</v>
      </c>
      <c r="F210" s="298" t="s">
        <v>2352</v>
      </c>
      <c r="G210" s="299" t="s">
        <v>353</v>
      </c>
      <c r="H210" s="300">
        <v>2</v>
      </c>
      <c r="I210" s="300"/>
      <c r="J210" s="306"/>
      <c r="K210" s="300"/>
      <c r="L210" s="128" t="s">
        <v>1</v>
      </c>
      <c r="M210" s="130"/>
    </row>
    <row r="211" spans="2:13" s="1" customFormat="1" ht="16.5" customHeight="1" x14ac:dyDescent="0.2">
      <c r="B211" s="108"/>
      <c r="C211" s="296" t="s">
        <v>466</v>
      </c>
      <c r="D211" s="296" t="s">
        <v>221</v>
      </c>
      <c r="E211" s="297" t="s">
        <v>1271</v>
      </c>
      <c r="F211" s="298" t="s">
        <v>1272</v>
      </c>
      <c r="G211" s="299" t="s">
        <v>353</v>
      </c>
      <c r="H211" s="300">
        <v>2</v>
      </c>
      <c r="I211" s="300"/>
      <c r="J211" s="306"/>
      <c r="K211" s="300"/>
      <c r="L211" s="128" t="s">
        <v>1</v>
      </c>
      <c r="M211" s="130"/>
    </row>
    <row r="212" spans="2:13" s="1" customFormat="1" ht="30.75" customHeight="1" x14ac:dyDescent="0.2">
      <c r="B212" s="108"/>
      <c r="C212" s="134" t="s">
        <v>470</v>
      </c>
      <c r="D212" s="134" t="s">
        <v>153</v>
      </c>
      <c r="E212" s="135" t="s">
        <v>984</v>
      </c>
      <c r="F212" s="178" t="s">
        <v>985</v>
      </c>
      <c r="G212" s="179" t="s">
        <v>172</v>
      </c>
      <c r="H212" s="182">
        <v>0.47</v>
      </c>
      <c r="I212" s="182"/>
      <c r="J212" s="182"/>
      <c r="K212" s="182"/>
      <c r="L212" s="111" t="s">
        <v>1</v>
      </c>
      <c r="M212" s="30"/>
    </row>
    <row r="213" spans="2:13" s="1" customFormat="1" ht="33" customHeight="1" x14ac:dyDescent="0.2">
      <c r="B213" s="108"/>
      <c r="C213" s="134" t="s">
        <v>474</v>
      </c>
      <c r="D213" s="134" t="s">
        <v>153</v>
      </c>
      <c r="E213" s="135" t="s">
        <v>1967</v>
      </c>
      <c r="F213" s="178" t="s">
        <v>1968</v>
      </c>
      <c r="G213" s="179" t="s">
        <v>793</v>
      </c>
      <c r="H213" s="182"/>
      <c r="I213" s="182">
        <v>0</v>
      </c>
      <c r="J213" s="182">
        <v>1.65</v>
      </c>
      <c r="K213" s="182"/>
      <c r="L213" s="111" t="s">
        <v>1</v>
      </c>
      <c r="M213" s="30"/>
    </row>
    <row r="214" spans="2:13" s="11" customFormat="1" ht="25.9" customHeight="1" x14ac:dyDescent="0.2">
      <c r="B214" s="101"/>
      <c r="D214" s="102" t="s">
        <v>57</v>
      </c>
      <c r="E214" s="103" t="s">
        <v>708</v>
      </c>
      <c r="F214" s="103" t="s">
        <v>709</v>
      </c>
      <c r="K214" s="143"/>
      <c r="M214" s="101"/>
    </row>
    <row r="215" spans="2:13" s="1" customFormat="1" ht="48.75" customHeight="1" x14ac:dyDescent="0.2">
      <c r="B215" s="108"/>
      <c r="C215" s="109" t="s">
        <v>481</v>
      </c>
      <c r="D215" s="109" t="s">
        <v>153</v>
      </c>
      <c r="E215" s="110" t="s">
        <v>711</v>
      </c>
      <c r="F215" s="170" t="s">
        <v>1889</v>
      </c>
      <c r="G215" s="112" t="s">
        <v>712</v>
      </c>
      <c r="H215" s="193">
        <v>24</v>
      </c>
      <c r="I215" s="139"/>
      <c r="J215" s="139"/>
      <c r="K215" s="139"/>
      <c r="L215" s="111" t="s">
        <v>1</v>
      </c>
      <c r="M215" s="30"/>
    </row>
    <row r="216" spans="2:13" s="1" customFormat="1" ht="30" customHeight="1" x14ac:dyDescent="0.2">
      <c r="B216" s="108"/>
      <c r="C216" s="109" t="s">
        <v>483</v>
      </c>
      <c r="D216" s="109" t="s">
        <v>153</v>
      </c>
      <c r="E216" s="110" t="s">
        <v>996</v>
      </c>
      <c r="F216" s="178" t="s">
        <v>1875</v>
      </c>
      <c r="G216" s="112" t="s">
        <v>797</v>
      </c>
      <c r="H216" s="193">
        <v>1</v>
      </c>
      <c r="I216" s="139"/>
      <c r="J216" s="139"/>
      <c r="K216" s="139"/>
      <c r="L216" s="111" t="s">
        <v>1</v>
      </c>
      <c r="M216" s="30"/>
    </row>
    <row r="217" spans="2:13" s="1" customFormat="1" ht="22.5" customHeight="1" x14ac:dyDescent="0.2">
      <c r="B217" s="108"/>
      <c r="C217" s="109" t="s">
        <v>487</v>
      </c>
      <c r="D217" s="109" t="s">
        <v>153</v>
      </c>
      <c r="E217" s="110" t="s">
        <v>1004</v>
      </c>
      <c r="F217" s="111" t="s">
        <v>1005</v>
      </c>
      <c r="G217" s="112" t="s">
        <v>712</v>
      </c>
      <c r="H217" s="193">
        <v>72</v>
      </c>
      <c r="I217" s="139"/>
      <c r="J217" s="139"/>
      <c r="K217" s="139"/>
      <c r="L217" s="111" t="s">
        <v>1</v>
      </c>
      <c r="M217" s="30"/>
    </row>
    <row r="218" spans="2:13" s="1" customFormat="1" ht="54.75" customHeight="1" x14ac:dyDescent="0.2">
      <c r="B218" s="108"/>
      <c r="C218" s="109" t="s">
        <v>489</v>
      </c>
      <c r="D218" s="109" t="s">
        <v>153</v>
      </c>
      <c r="E218" s="110" t="s">
        <v>716</v>
      </c>
      <c r="F218" s="178" t="s">
        <v>2055</v>
      </c>
      <c r="G218" s="112" t="s">
        <v>712</v>
      </c>
      <c r="H218" s="193">
        <v>24</v>
      </c>
      <c r="I218" s="139"/>
      <c r="J218" s="139"/>
      <c r="K218" s="139"/>
      <c r="L218" s="111" t="s">
        <v>1</v>
      </c>
      <c r="M218" s="30"/>
    </row>
    <row r="219" spans="2:13" s="1" customFormat="1" ht="6.95" customHeight="1" x14ac:dyDescent="0.2">
      <c r="B219" s="42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30"/>
    </row>
  </sheetData>
  <autoFilter ref="C135:L218"/>
  <mergeCells count="14">
    <mergeCell ref="E7:H7"/>
    <mergeCell ref="E11:H11"/>
    <mergeCell ref="E9:H9"/>
    <mergeCell ref="E13:H13"/>
    <mergeCell ref="E22:H22"/>
    <mergeCell ref="E122:H122"/>
    <mergeCell ref="E126:H126"/>
    <mergeCell ref="E124:H124"/>
    <mergeCell ref="E128:H128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0"/>
  <sheetViews>
    <sheetView showGridLines="0" topLeftCell="A500" zoomScaleNormal="100" workbookViewId="0">
      <selection activeCell="F413" sqref="F413"/>
    </sheetView>
  </sheetViews>
  <sheetFormatPr defaultRowHeight="11.25" x14ac:dyDescent="0.2"/>
  <cols>
    <col min="1" max="1" width="8.33203125" customWidth="1"/>
    <col min="2" max="2" width="1.6640625" customWidth="1"/>
    <col min="3" max="3" width="5.832031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hidden="1" customWidth="1"/>
    <col min="13" max="13" width="9.33203125" customWidth="1"/>
  </cols>
  <sheetData>
    <row r="1" spans="1:13" x14ac:dyDescent="0.2">
      <c r="A1" s="69"/>
    </row>
    <row r="2" spans="1:13" ht="36.950000000000003" customHeight="1" x14ac:dyDescent="0.2">
      <c r="M2" s="345"/>
    </row>
    <row r="3" spans="1:13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24.95" customHeight="1" x14ac:dyDescent="0.2">
      <c r="B4" s="19"/>
      <c r="D4" s="20" t="s">
        <v>107</v>
      </c>
      <c r="M4" s="19"/>
    </row>
    <row r="5" spans="1:13" ht="6.95" customHeight="1" x14ac:dyDescent="0.2">
      <c r="B5" s="19"/>
      <c r="M5" s="19"/>
    </row>
    <row r="6" spans="1:13" ht="12" customHeight="1" x14ac:dyDescent="0.2">
      <c r="B6" s="19"/>
      <c r="D6" s="24" t="s">
        <v>7</v>
      </c>
      <c r="M6" s="19"/>
    </row>
    <row r="7" spans="1:13" ht="16.5" customHeight="1" x14ac:dyDescent="0.2">
      <c r="B7" s="19"/>
      <c r="E7" s="382" t="str">
        <f>'Rekapitulácia stavby'!K6</f>
        <v>Rožňava ORPZ, rekonštrukcia a modernizácia objektu</v>
      </c>
      <c r="F7" s="383"/>
      <c r="G7" s="383"/>
      <c r="H7" s="383"/>
      <c r="M7" s="19"/>
    </row>
    <row r="8" spans="1:13" ht="12.75" x14ac:dyDescent="0.2">
      <c r="B8" s="19"/>
      <c r="D8" s="24" t="s">
        <v>108</v>
      </c>
      <c r="M8" s="19"/>
    </row>
    <row r="9" spans="1:13" ht="16.5" customHeight="1" x14ac:dyDescent="0.2">
      <c r="B9" s="19"/>
      <c r="E9" s="382" t="s">
        <v>109</v>
      </c>
      <c r="F9" s="353"/>
      <c r="G9" s="353"/>
      <c r="H9" s="353"/>
      <c r="M9" s="19"/>
    </row>
    <row r="10" spans="1:13" ht="12" customHeight="1" x14ac:dyDescent="0.2">
      <c r="B10" s="19"/>
      <c r="D10" s="24" t="s">
        <v>110</v>
      </c>
      <c r="M10" s="19"/>
    </row>
    <row r="11" spans="1:13" s="1" customFormat="1" ht="16.5" customHeight="1" x14ac:dyDescent="0.2">
      <c r="B11" s="30"/>
      <c r="E11" s="384" t="s">
        <v>1273</v>
      </c>
      <c r="F11" s="385"/>
      <c r="G11" s="385"/>
      <c r="H11" s="385"/>
      <c r="M11" s="30"/>
    </row>
    <row r="12" spans="1:13" s="1" customFormat="1" ht="12" customHeight="1" x14ac:dyDescent="0.2">
      <c r="B12" s="30"/>
      <c r="D12" s="24" t="s">
        <v>112</v>
      </c>
      <c r="M12" s="30"/>
    </row>
    <row r="13" spans="1:13" s="1" customFormat="1" ht="36.950000000000003" customHeight="1" x14ac:dyDescent="0.2">
      <c r="B13" s="30"/>
      <c r="E13" s="349" t="s">
        <v>1274</v>
      </c>
      <c r="F13" s="385"/>
      <c r="G13" s="385"/>
      <c r="H13" s="385"/>
      <c r="M13" s="30"/>
    </row>
    <row r="14" spans="1:13" s="1" customFormat="1" x14ac:dyDescent="0.2">
      <c r="B14" s="30"/>
      <c r="M14" s="30"/>
    </row>
    <row r="15" spans="1:13" s="1" customFormat="1" ht="12" customHeight="1" x14ac:dyDescent="0.2">
      <c r="B15" s="30"/>
      <c r="D15" s="24" t="s">
        <v>9</v>
      </c>
      <c r="F15" s="22" t="s">
        <v>1</v>
      </c>
      <c r="I15" s="24" t="s">
        <v>10</v>
      </c>
      <c r="J15" s="22" t="s">
        <v>1</v>
      </c>
      <c r="M15" s="30"/>
    </row>
    <row r="16" spans="1:13" s="1" customFormat="1" ht="12" customHeight="1" x14ac:dyDescent="0.2">
      <c r="B16" s="30"/>
      <c r="D16" s="24" t="s">
        <v>11</v>
      </c>
      <c r="F16" s="22" t="s">
        <v>12</v>
      </c>
      <c r="I16" s="24" t="s">
        <v>13</v>
      </c>
      <c r="J16" s="50">
        <f>'Rekapitulácia stavby'!AN8</f>
        <v>44104</v>
      </c>
      <c r="M16" s="30"/>
    </row>
    <row r="17" spans="2:13" s="1" customFormat="1" ht="10.9" customHeight="1" x14ac:dyDescent="0.2">
      <c r="B17" s="30"/>
      <c r="M17" s="30"/>
    </row>
    <row r="18" spans="2:13" s="1" customFormat="1" ht="12" customHeight="1" x14ac:dyDescent="0.2">
      <c r="B18" s="30"/>
      <c r="D18" s="24" t="s">
        <v>14</v>
      </c>
      <c r="I18" s="24" t="s">
        <v>15</v>
      </c>
      <c r="J18" s="22" t="s">
        <v>16</v>
      </c>
      <c r="M18" s="30"/>
    </row>
    <row r="19" spans="2:13" s="1" customFormat="1" ht="18" customHeight="1" x14ac:dyDescent="0.2">
      <c r="B19" s="30"/>
      <c r="E19" s="22" t="s">
        <v>17</v>
      </c>
      <c r="I19" s="24" t="s">
        <v>18</v>
      </c>
      <c r="J19" s="22"/>
      <c r="M19" s="30"/>
    </row>
    <row r="20" spans="2:13" s="1" customFormat="1" ht="6.95" customHeight="1" x14ac:dyDescent="0.2">
      <c r="B20" s="30"/>
      <c r="M20" s="30"/>
    </row>
    <row r="21" spans="2:13" s="1" customFormat="1" ht="12" customHeight="1" x14ac:dyDescent="0.2">
      <c r="B21" s="30"/>
      <c r="D21" s="24" t="s">
        <v>19</v>
      </c>
      <c r="I21" s="24" t="s">
        <v>15</v>
      </c>
      <c r="J21" s="22" t="str">
        <f>'Rekapitulácia stavby'!AN13</f>
        <v/>
      </c>
      <c r="M21" s="30"/>
    </row>
    <row r="22" spans="2:13" s="1" customFormat="1" ht="18" customHeight="1" x14ac:dyDescent="0.2">
      <c r="B22" s="30"/>
      <c r="E22" s="352" t="str">
        <f>'Rekapitulácia stavby'!E14</f>
        <v xml:space="preserve"> </v>
      </c>
      <c r="F22" s="352"/>
      <c r="G22" s="352"/>
      <c r="H22" s="352"/>
      <c r="I22" s="24" t="s">
        <v>18</v>
      </c>
      <c r="J22" s="22" t="str">
        <f>'Rekapitulácia stavby'!AN14</f>
        <v/>
      </c>
      <c r="M22" s="30"/>
    </row>
    <row r="23" spans="2:13" s="1" customFormat="1" ht="6.95" customHeight="1" x14ac:dyDescent="0.2">
      <c r="B23" s="30"/>
      <c r="M23" s="30"/>
    </row>
    <row r="24" spans="2:13" s="1" customFormat="1" ht="12" customHeight="1" x14ac:dyDescent="0.2">
      <c r="B24" s="30"/>
      <c r="D24" s="24" t="s">
        <v>21</v>
      </c>
      <c r="I24" s="24" t="s">
        <v>15</v>
      </c>
      <c r="J24" s="22" t="s">
        <v>22</v>
      </c>
      <c r="M24" s="30"/>
    </row>
    <row r="25" spans="2:13" s="1" customFormat="1" ht="18" customHeight="1" x14ac:dyDescent="0.2">
      <c r="B25" s="30"/>
      <c r="E25" s="22" t="s">
        <v>23</v>
      </c>
      <c r="I25" s="24" t="s">
        <v>18</v>
      </c>
      <c r="J25" s="22" t="s">
        <v>24</v>
      </c>
      <c r="M25" s="30"/>
    </row>
    <row r="26" spans="2:13" s="1" customFormat="1" ht="6.95" customHeight="1" x14ac:dyDescent="0.2">
      <c r="B26" s="30"/>
      <c r="M26" s="30"/>
    </row>
    <row r="27" spans="2:13" s="1" customFormat="1" ht="12" customHeight="1" x14ac:dyDescent="0.2">
      <c r="B27" s="30"/>
      <c r="D27" s="24" t="s">
        <v>25</v>
      </c>
      <c r="I27" s="24" t="s">
        <v>15</v>
      </c>
      <c r="J27" s="22" t="str">
        <f>IF('Rekapitulácia stavby'!AN19="","",'Rekapitulácia stavby'!AN19)</f>
        <v/>
      </c>
      <c r="M27" s="30"/>
    </row>
    <row r="28" spans="2:13" s="1" customFormat="1" ht="18" customHeight="1" x14ac:dyDescent="0.2">
      <c r="B28" s="30"/>
      <c r="E28" s="22" t="str">
        <f>IF('Rekapitulácia stavby'!E20="","",'Rekapitulácia stavby'!E20)</f>
        <v xml:space="preserve"> </v>
      </c>
      <c r="I28" s="24" t="s">
        <v>18</v>
      </c>
      <c r="J28" s="22" t="str">
        <f>IF('Rekapitulácia stavby'!AN20="","",'Rekapitulácia stavby'!AN20)</f>
        <v/>
      </c>
      <c r="M28" s="30"/>
    </row>
    <row r="29" spans="2:13" s="1" customFormat="1" ht="6.95" customHeight="1" x14ac:dyDescent="0.2">
      <c r="B29" s="30"/>
      <c r="M29" s="30"/>
    </row>
    <row r="30" spans="2:13" s="1" customFormat="1" ht="12" customHeight="1" x14ac:dyDescent="0.2">
      <c r="B30" s="30"/>
      <c r="D30" s="24" t="s">
        <v>26</v>
      </c>
      <c r="M30" s="30"/>
    </row>
    <row r="31" spans="2:13" s="7" customFormat="1" ht="16.5" customHeight="1" x14ac:dyDescent="0.2">
      <c r="B31" s="71"/>
      <c r="E31" s="355" t="s">
        <v>1</v>
      </c>
      <c r="F31" s="355"/>
      <c r="G31" s="355"/>
      <c r="H31" s="355"/>
      <c r="M31" s="71"/>
    </row>
    <row r="32" spans="2:13" s="1" customFormat="1" ht="6.95" customHeight="1" x14ac:dyDescent="0.2">
      <c r="B32" s="30"/>
      <c r="M32" s="30"/>
    </row>
    <row r="33" spans="2:13" s="1" customFormat="1" ht="6.95" customHeight="1" x14ac:dyDescent="0.2">
      <c r="B33" s="30"/>
      <c r="D33" s="51"/>
      <c r="E33" s="51"/>
      <c r="F33" s="51"/>
      <c r="G33" s="51"/>
      <c r="H33" s="51"/>
      <c r="I33" s="51"/>
      <c r="J33" s="51"/>
      <c r="K33" s="51"/>
      <c r="L33" s="51"/>
      <c r="M33" s="30"/>
    </row>
    <row r="34" spans="2:13" s="1" customFormat="1" ht="14.45" customHeight="1" x14ac:dyDescent="0.2">
      <c r="B34" s="30"/>
      <c r="D34" s="22" t="s">
        <v>114</v>
      </c>
      <c r="K34" s="28"/>
      <c r="M34" s="30"/>
    </row>
    <row r="35" spans="2:13" s="1" customFormat="1" ht="12.75" x14ac:dyDescent="0.2">
      <c r="B35" s="30"/>
      <c r="E35" s="24" t="s">
        <v>28</v>
      </c>
      <c r="K35" s="72"/>
      <c r="M35" s="30"/>
    </row>
    <row r="36" spans="2:13" s="1" customFormat="1" ht="12.75" x14ac:dyDescent="0.2">
      <c r="B36" s="30"/>
      <c r="E36" s="24" t="s">
        <v>29</v>
      </c>
      <c r="K36" s="72"/>
      <c r="M36" s="30"/>
    </row>
    <row r="37" spans="2:13" s="1" customFormat="1" ht="14.45" customHeight="1" x14ac:dyDescent="0.2">
      <c r="B37" s="30"/>
      <c r="D37" s="27" t="s">
        <v>115</v>
      </c>
      <c r="K37" s="28"/>
      <c r="M37" s="30"/>
    </row>
    <row r="38" spans="2:13" s="1" customFormat="1" ht="25.35" customHeight="1" x14ac:dyDescent="0.2">
      <c r="B38" s="30"/>
      <c r="D38" s="73" t="s">
        <v>31</v>
      </c>
      <c r="K38" s="57"/>
      <c r="M38" s="30"/>
    </row>
    <row r="39" spans="2:13" s="1" customFormat="1" ht="6.95" customHeight="1" x14ac:dyDescent="0.2">
      <c r="B39" s="30"/>
      <c r="D39" s="51"/>
      <c r="E39" s="51"/>
      <c r="F39" s="51"/>
      <c r="G39" s="51"/>
      <c r="H39" s="51"/>
      <c r="I39" s="51"/>
      <c r="J39" s="51"/>
      <c r="K39" s="51"/>
      <c r="L39" s="51"/>
      <c r="M39" s="30"/>
    </row>
    <row r="40" spans="2:13" s="1" customFormat="1" ht="14.45" customHeight="1" x14ac:dyDescent="0.2">
      <c r="B40" s="30"/>
      <c r="F40" s="33" t="s">
        <v>33</v>
      </c>
      <c r="I40" s="33" t="s">
        <v>32</v>
      </c>
      <c r="K40" s="33" t="s">
        <v>34</v>
      </c>
      <c r="M40" s="30"/>
    </row>
    <row r="41" spans="2:13" s="1" customFormat="1" ht="14.45" customHeight="1" x14ac:dyDescent="0.2">
      <c r="B41" s="30"/>
      <c r="D41" s="70" t="s">
        <v>35</v>
      </c>
      <c r="E41" s="24" t="s">
        <v>36</v>
      </c>
      <c r="F41" s="72"/>
      <c r="I41" s="74">
        <v>0.2</v>
      </c>
      <c r="K41" s="72"/>
      <c r="M41" s="30"/>
    </row>
    <row r="42" spans="2:13" s="1" customFormat="1" ht="14.45" customHeight="1" x14ac:dyDescent="0.2">
      <c r="B42" s="30"/>
      <c r="E42" s="24" t="s">
        <v>37</v>
      </c>
      <c r="F42" s="72"/>
      <c r="I42" s="74">
        <v>0.2</v>
      </c>
      <c r="K42" s="72"/>
      <c r="M42" s="30"/>
    </row>
    <row r="43" spans="2:13" s="1" customFormat="1" ht="14.45" hidden="1" customHeight="1" x14ac:dyDescent="0.2">
      <c r="B43" s="30"/>
      <c r="E43" s="24" t="s">
        <v>38</v>
      </c>
      <c r="F43" s="72" t="e">
        <f>ROUND((SUM(#REF!) + SUM(#REF!)),  2)</f>
        <v>#REF!</v>
      </c>
      <c r="I43" s="74">
        <v>0.2</v>
      </c>
      <c r="K43" s="72"/>
      <c r="M43" s="30"/>
    </row>
    <row r="44" spans="2:13" s="1" customFormat="1" ht="14.45" hidden="1" customHeight="1" x14ac:dyDescent="0.2">
      <c r="B44" s="30"/>
      <c r="E44" s="24" t="s">
        <v>39</v>
      </c>
      <c r="F44" s="72" t="e">
        <f>ROUND((SUM(#REF!) + SUM(#REF!)),  2)</f>
        <v>#REF!</v>
      </c>
      <c r="I44" s="74">
        <v>0.2</v>
      </c>
      <c r="K44" s="72"/>
      <c r="M44" s="30"/>
    </row>
    <row r="45" spans="2:13" s="1" customFormat="1" ht="14.45" hidden="1" customHeight="1" x14ac:dyDescent="0.2">
      <c r="B45" s="30"/>
      <c r="E45" s="24" t="s">
        <v>40</v>
      </c>
      <c r="F45" s="72" t="e">
        <f>ROUND((SUM(#REF!) + SUM(#REF!)),  2)</f>
        <v>#REF!</v>
      </c>
      <c r="I45" s="74">
        <v>0</v>
      </c>
      <c r="K45" s="72"/>
      <c r="M45" s="30"/>
    </row>
    <row r="46" spans="2:13" s="1" customFormat="1" ht="6.95" customHeight="1" x14ac:dyDescent="0.2">
      <c r="B46" s="30"/>
      <c r="M46" s="30"/>
    </row>
    <row r="47" spans="2:13" s="1" customFormat="1" ht="25.35" customHeight="1" x14ac:dyDescent="0.2">
      <c r="B47" s="30"/>
      <c r="C47" s="67"/>
      <c r="D47" s="75" t="s">
        <v>41</v>
      </c>
      <c r="E47" s="52"/>
      <c r="F47" s="52"/>
      <c r="G47" s="76" t="s">
        <v>42</v>
      </c>
      <c r="H47" s="77" t="s">
        <v>43</v>
      </c>
      <c r="I47" s="52"/>
      <c r="J47" s="52"/>
      <c r="K47" s="78"/>
      <c r="L47" s="79"/>
      <c r="M47" s="30"/>
    </row>
    <row r="48" spans="2:13" s="1" customFormat="1" ht="14.45" customHeight="1" x14ac:dyDescent="0.2">
      <c r="B48" s="30"/>
      <c r="M48" s="30"/>
    </row>
    <row r="49" spans="2:13" ht="14.45" customHeight="1" x14ac:dyDescent="0.2">
      <c r="B49" s="19"/>
      <c r="M49" s="19"/>
    </row>
    <row r="50" spans="2:13" s="1" customFormat="1" ht="14.45" customHeight="1" x14ac:dyDescent="0.2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40"/>
      <c r="M50" s="30"/>
    </row>
    <row r="51" spans="2:13" x14ac:dyDescent="0.2">
      <c r="B51" s="19"/>
      <c r="M51" s="19"/>
    </row>
    <row r="52" spans="2:13" x14ac:dyDescent="0.2">
      <c r="B52" s="19"/>
      <c r="M52" s="19"/>
    </row>
    <row r="53" spans="2:13" x14ac:dyDescent="0.2">
      <c r="B53" s="19"/>
      <c r="M53" s="19"/>
    </row>
    <row r="54" spans="2:13" x14ac:dyDescent="0.2">
      <c r="B54" s="19"/>
      <c r="M54" s="19"/>
    </row>
    <row r="55" spans="2:13" x14ac:dyDescent="0.2">
      <c r="B55" s="19"/>
      <c r="M55" s="19"/>
    </row>
    <row r="56" spans="2:13" x14ac:dyDescent="0.2">
      <c r="B56" s="19"/>
      <c r="M56" s="19"/>
    </row>
    <row r="57" spans="2:13" x14ac:dyDescent="0.2">
      <c r="B57" s="19"/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x14ac:dyDescent="0.2">
      <c r="B60" s="19"/>
      <c r="M60" s="19"/>
    </row>
    <row r="61" spans="2:13" s="1" customFormat="1" ht="12.75" x14ac:dyDescent="0.2">
      <c r="B61" s="30"/>
      <c r="D61" s="41" t="s">
        <v>46</v>
      </c>
      <c r="E61" s="32"/>
      <c r="F61" s="80" t="s">
        <v>47</v>
      </c>
      <c r="G61" s="41" t="s">
        <v>46</v>
      </c>
      <c r="H61" s="32"/>
      <c r="I61" s="32"/>
      <c r="J61" s="81" t="s">
        <v>47</v>
      </c>
      <c r="K61" s="32"/>
      <c r="L61" s="32"/>
      <c r="M61" s="30"/>
    </row>
    <row r="62" spans="2:13" x14ac:dyDescent="0.2">
      <c r="B62" s="19"/>
      <c r="M62" s="19"/>
    </row>
    <row r="63" spans="2:13" x14ac:dyDescent="0.2">
      <c r="B63" s="19"/>
      <c r="M63" s="19"/>
    </row>
    <row r="64" spans="2:13" x14ac:dyDescent="0.2">
      <c r="B64" s="19"/>
      <c r="M64" s="19"/>
    </row>
    <row r="65" spans="2:13" s="1" customFormat="1" ht="12.75" x14ac:dyDescent="0.2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40"/>
      <c r="M65" s="30"/>
    </row>
    <row r="66" spans="2:13" x14ac:dyDescent="0.2">
      <c r="B66" s="19"/>
      <c r="M66" s="19"/>
    </row>
    <row r="67" spans="2:13" x14ac:dyDescent="0.2">
      <c r="B67" s="19"/>
      <c r="M67" s="19"/>
    </row>
    <row r="68" spans="2:13" x14ac:dyDescent="0.2">
      <c r="B68" s="19"/>
      <c r="M68" s="19"/>
    </row>
    <row r="69" spans="2:13" x14ac:dyDescent="0.2">
      <c r="B69" s="19"/>
      <c r="M69" s="19"/>
    </row>
    <row r="70" spans="2:13" x14ac:dyDescent="0.2">
      <c r="B70" s="19"/>
      <c r="M70" s="19"/>
    </row>
    <row r="71" spans="2:13" x14ac:dyDescent="0.2">
      <c r="B71" s="19"/>
      <c r="M71" s="19"/>
    </row>
    <row r="72" spans="2:13" x14ac:dyDescent="0.2">
      <c r="B72" s="19"/>
      <c r="M72" s="19"/>
    </row>
    <row r="73" spans="2:13" x14ac:dyDescent="0.2">
      <c r="B73" s="19"/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s="1" customFormat="1" ht="12.75" x14ac:dyDescent="0.2">
      <c r="B76" s="30"/>
      <c r="D76" s="41" t="s">
        <v>46</v>
      </c>
      <c r="E76" s="32"/>
      <c r="F76" s="80" t="s">
        <v>47</v>
      </c>
      <c r="G76" s="41" t="s">
        <v>46</v>
      </c>
      <c r="H76" s="32"/>
      <c r="I76" s="32"/>
      <c r="J76" s="81" t="s">
        <v>47</v>
      </c>
      <c r="K76" s="32"/>
      <c r="L76" s="32"/>
      <c r="M76" s="30"/>
    </row>
    <row r="77" spans="2:13" s="1" customFormat="1" ht="14.45" customHeight="1" x14ac:dyDescent="0.2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0"/>
    </row>
    <row r="81" spans="2:13" s="1" customFormat="1" ht="6.95" customHeight="1" x14ac:dyDescent="0.2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0"/>
    </row>
    <row r="82" spans="2:13" s="1" customFormat="1" ht="24.95" customHeight="1" x14ac:dyDescent="0.2">
      <c r="B82" s="30"/>
      <c r="C82" s="20" t="s">
        <v>116</v>
      </c>
      <c r="M82" s="30"/>
    </row>
    <row r="83" spans="2:13" s="1" customFormat="1" ht="6.95" customHeight="1" x14ac:dyDescent="0.2">
      <c r="B83" s="30"/>
      <c r="M83" s="30"/>
    </row>
    <row r="84" spans="2:13" s="1" customFormat="1" ht="12" customHeight="1" x14ac:dyDescent="0.2">
      <c r="B84" s="30"/>
      <c r="C84" s="24" t="s">
        <v>7</v>
      </c>
      <c r="M84" s="30"/>
    </row>
    <row r="85" spans="2:13" s="1" customFormat="1" ht="16.5" customHeight="1" x14ac:dyDescent="0.2">
      <c r="B85" s="30"/>
      <c r="E85" s="382" t="str">
        <f>E7</f>
        <v>Rožňava ORPZ, rekonštrukcia a modernizácia objektu</v>
      </c>
      <c r="F85" s="383"/>
      <c r="G85" s="383"/>
      <c r="H85" s="383"/>
      <c r="M85" s="30"/>
    </row>
    <row r="86" spans="2:13" ht="12" customHeight="1" x14ac:dyDescent="0.2">
      <c r="B86" s="19"/>
      <c r="C86" s="24" t="s">
        <v>108</v>
      </c>
      <c r="M86" s="19"/>
    </row>
    <row r="87" spans="2:13" ht="16.5" customHeight="1" x14ac:dyDescent="0.2">
      <c r="B87" s="19"/>
      <c r="E87" s="382" t="s">
        <v>109</v>
      </c>
      <c r="F87" s="353"/>
      <c r="G87" s="353"/>
      <c r="H87" s="353"/>
      <c r="M87" s="19"/>
    </row>
    <row r="88" spans="2:13" ht="12" customHeight="1" x14ac:dyDescent="0.2">
      <c r="B88" s="19"/>
      <c r="C88" s="24" t="s">
        <v>110</v>
      </c>
      <c r="M88" s="19"/>
    </row>
    <row r="89" spans="2:13" s="1" customFormat="1" ht="16.5" customHeight="1" x14ac:dyDescent="0.2">
      <c r="B89" s="30"/>
      <c r="E89" s="384" t="s">
        <v>1273</v>
      </c>
      <c r="F89" s="385"/>
      <c r="G89" s="385"/>
      <c r="H89" s="385"/>
      <c r="M89" s="30"/>
    </row>
    <row r="90" spans="2:13" s="1" customFormat="1" ht="12" customHeight="1" x14ac:dyDescent="0.2">
      <c r="B90" s="30"/>
      <c r="C90" s="24" t="s">
        <v>112</v>
      </c>
      <c r="M90" s="30"/>
    </row>
    <row r="91" spans="2:13" s="1" customFormat="1" ht="16.5" customHeight="1" x14ac:dyDescent="0.2">
      <c r="B91" s="30"/>
      <c r="E91" s="349" t="str">
        <f>E13</f>
        <v>01.03-01 - časť. 01)	Architektúra</v>
      </c>
      <c r="F91" s="385"/>
      <c r="G91" s="385"/>
      <c r="H91" s="385"/>
      <c r="M91" s="30"/>
    </row>
    <row r="92" spans="2:13" s="1" customFormat="1" ht="6.95" customHeight="1" x14ac:dyDescent="0.2">
      <c r="B92" s="30"/>
      <c r="M92" s="30"/>
    </row>
    <row r="93" spans="2:13" s="1" customFormat="1" ht="12" customHeight="1" x14ac:dyDescent="0.2">
      <c r="B93" s="30"/>
      <c r="C93" s="24" t="s">
        <v>11</v>
      </c>
      <c r="F93" s="22" t="str">
        <f>F16</f>
        <v>Rožňava ORPZ</v>
      </c>
      <c r="I93" s="24" t="s">
        <v>13</v>
      </c>
      <c r="J93" s="50">
        <f>IF(J16="","",J16)</f>
        <v>44104</v>
      </c>
      <c r="M93" s="30"/>
    </row>
    <row r="94" spans="2:13" s="1" customFormat="1" ht="6.95" customHeight="1" x14ac:dyDescent="0.2">
      <c r="B94" s="30"/>
      <c r="M94" s="30"/>
    </row>
    <row r="95" spans="2:13" s="1" customFormat="1" ht="15.2" customHeight="1" x14ac:dyDescent="0.2">
      <c r="B95" s="30"/>
      <c r="C95" s="24" t="s">
        <v>14</v>
      </c>
      <c r="F95" s="22" t="str">
        <f>E19</f>
        <v>Ministerstvo vnútra Slovenskej republiky</v>
      </c>
      <c r="I95" s="24" t="s">
        <v>21</v>
      </c>
      <c r="J95" s="25" t="str">
        <f>E25</f>
        <v>Aproving s.r.o.</v>
      </c>
      <c r="M95" s="30"/>
    </row>
    <row r="96" spans="2:13" s="1" customFormat="1" ht="15.2" customHeight="1" x14ac:dyDescent="0.2">
      <c r="B96" s="30"/>
      <c r="C96" s="24" t="s">
        <v>19</v>
      </c>
      <c r="F96" s="22" t="str">
        <f>IF(E22="","",E22)</f>
        <v xml:space="preserve"> </v>
      </c>
      <c r="I96" s="24" t="s">
        <v>25</v>
      </c>
      <c r="J96" s="25" t="str">
        <f>E28</f>
        <v xml:space="preserve"> </v>
      </c>
      <c r="M96" s="30"/>
    </row>
    <row r="97" spans="2:13" s="1" customFormat="1" ht="10.35" customHeight="1" x14ac:dyDescent="0.2">
      <c r="B97" s="30"/>
      <c r="M97" s="30"/>
    </row>
    <row r="98" spans="2:13" s="1" customFormat="1" ht="29.25" customHeight="1" x14ac:dyDescent="0.2">
      <c r="B98" s="30"/>
      <c r="C98" s="82" t="s">
        <v>117</v>
      </c>
      <c r="D98" s="67"/>
      <c r="E98" s="67"/>
      <c r="F98" s="67"/>
      <c r="G98" s="67"/>
      <c r="H98" s="67"/>
      <c r="I98" s="83" t="s">
        <v>118</v>
      </c>
      <c r="J98" s="83" t="s">
        <v>119</v>
      </c>
      <c r="K98" s="83" t="s">
        <v>120</v>
      </c>
      <c r="L98" s="67"/>
      <c r="M98" s="30"/>
    </row>
    <row r="99" spans="2:13" s="1" customFormat="1" ht="10.35" customHeight="1" x14ac:dyDescent="0.2">
      <c r="B99" s="30"/>
      <c r="M99" s="30"/>
    </row>
    <row r="100" spans="2:13" s="1" customFormat="1" ht="22.9" customHeight="1" x14ac:dyDescent="0.2">
      <c r="B100" s="30"/>
      <c r="C100" s="84" t="s">
        <v>121</v>
      </c>
      <c r="I100" s="57"/>
      <c r="J100" s="57"/>
      <c r="K100" s="57"/>
      <c r="M100" s="30"/>
    </row>
    <row r="101" spans="2:13" s="8" customFormat="1" ht="24.95" customHeight="1" x14ac:dyDescent="0.2">
      <c r="B101" s="85"/>
      <c r="D101" s="86" t="s">
        <v>123</v>
      </c>
      <c r="E101" s="87"/>
      <c r="F101" s="87"/>
      <c r="G101" s="87"/>
      <c r="H101" s="87"/>
      <c r="I101" s="88"/>
      <c r="J101" s="88"/>
      <c r="K101" s="88"/>
      <c r="M101" s="85"/>
    </row>
    <row r="102" spans="2:13" s="9" customFormat="1" ht="19.899999999999999" customHeight="1" x14ac:dyDescent="0.2">
      <c r="B102" s="89"/>
      <c r="D102" s="90" t="s">
        <v>124</v>
      </c>
      <c r="E102" s="91"/>
      <c r="F102" s="91"/>
      <c r="G102" s="91"/>
      <c r="H102" s="91"/>
      <c r="I102" s="92"/>
      <c r="J102" s="92"/>
      <c r="K102" s="92"/>
      <c r="M102" s="89"/>
    </row>
    <row r="103" spans="2:13" s="9" customFormat="1" ht="19.899999999999999" customHeight="1" x14ac:dyDescent="0.2">
      <c r="B103" s="89"/>
      <c r="D103" s="90" t="s">
        <v>125</v>
      </c>
      <c r="E103" s="91"/>
      <c r="F103" s="91"/>
      <c r="G103" s="91"/>
      <c r="H103" s="91"/>
      <c r="I103" s="92"/>
      <c r="J103" s="92"/>
      <c r="K103" s="92"/>
      <c r="M103" s="89"/>
    </row>
    <row r="104" spans="2:13" s="9" customFormat="1" ht="19.899999999999999" customHeight="1" x14ac:dyDescent="0.2">
      <c r="B104" s="89"/>
      <c r="D104" s="90" t="s">
        <v>126</v>
      </c>
      <c r="E104" s="91"/>
      <c r="F104" s="91"/>
      <c r="G104" s="91"/>
      <c r="H104" s="91"/>
      <c r="I104" s="92"/>
      <c r="J104" s="92"/>
      <c r="K104" s="92"/>
      <c r="M104" s="89"/>
    </row>
    <row r="105" spans="2:13" s="9" customFormat="1" ht="19.899999999999999" customHeight="1" x14ac:dyDescent="0.2">
      <c r="B105" s="89"/>
      <c r="D105" s="90" t="s">
        <v>127</v>
      </c>
      <c r="E105" s="91"/>
      <c r="F105" s="91"/>
      <c r="G105" s="91"/>
      <c r="H105" s="91"/>
      <c r="I105" s="92"/>
      <c r="J105" s="92"/>
      <c r="K105" s="92"/>
      <c r="M105" s="89"/>
    </row>
    <row r="106" spans="2:13" s="9" customFormat="1" ht="19.899999999999999" customHeight="1" x14ac:dyDescent="0.2">
      <c r="B106" s="89"/>
      <c r="D106" s="90" t="s">
        <v>128</v>
      </c>
      <c r="E106" s="91"/>
      <c r="F106" s="91"/>
      <c r="G106" s="91"/>
      <c r="H106" s="91"/>
      <c r="I106" s="92"/>
      <c r="J106" s="92"/>
      <c r="K106" s="92"/>
      <c r="M106" s="89"/>
    </row>
    <row r="107" spans="2:13" s="9" customFormat="1" ht="19.899999999999999" customHeight="1" x14ac:dyDescent="0.2">
      <c r="B107" s="89"/>
      <c r="D107" s="90" t="s">
        <v>129</v>
      </c>
      <c r="E107" s="91"/>
      <c r="F107" s="91"/>
      <c r="G107" s="91"/>
      <c r="H107" s="91"/>
      <c r="I107" s="92"/>
      <c r="J107" s="92"/>
      <c r="K107" s="92"/>
      <c r="M107" s="89"/>
    </row>
    <row r="108" spans="2:13" s="9" customFormat="1" ht="19.899999999999999" customHeight="1" x14ac:dyDescent="0.2">
      <c r="B108" s="89"/>
      <c r="D108" s="90" t="s">
        <v>130</v>
      </c>
      <c r="E108" s="91"/>
      <c r="F108" s="91"/>
      <c r="G108" s="91"/>
      <c r="H108" s="91"/>
      <c r="I108" s="92"/>
      <c r="J108" s="92"/>
      <c r="K108" s="92"/>
      <c r="M108" s="89"/>
    </row>
    <row r="109" spans="2:13" s="9" customFormat="1" ht="19.899999999999999" customHeight="1" x14ac:dyDescent="0.2">
      <c r="B109" s="89"/>
      <c r="D109" s="90" t="s">
        <v>131</v>
      </c>
      <c r="E109" s="91"/>
      <c r="F109" s="91"/>
      <c r="G109" s="91"/>
      <c r="H109" s="91"/>
      <c r="I109" s="92"/>
      <c r="J109" s="92"/>
      <c r="K109" s="92"/>
      <c r="M109" s="89"/>
    </row>
    <row r="110" spans="2:13" s="8" customFormat="1" ht="24.95" customHeight="1" x14ac:dyDescent="0.2">
      <c r="B110" s="85"/>
      <c r="D110" s="86" t="s">
        <v>132</v>
      </c>
      <c r="E110" s="87"/>
      <c r="F110" s="87"/>
      <c r="G110" s="87"/>
      <c r="H110" s="87"/>
      <c r="I110" s="88"/>
      <c r="J110" s="88"/>
      <c r="K110" s="88"/>
      <c r="M110" s="85"/>
    </row>
    <row r="111" spans="2:13" s="9" customFormat="1" ht="19.899999999999999" customHeight="1" x14ac:dyDescent="0.2">
      <c r="B111" s="89"/>
      <c r="D111" s="90" t="s">
        <v>133</v>
      </c>
      <c r="E111" s="91"/>
      <c r="F111" s="91"/>
      <c r="G111" s="91"/>
      <c r="H111" s="91"/>
      <c r="I111" s="92"/>
      <c r="J111" s="92"/>
      <c r="K111" s="92"/>
      <c r="M111" s="89"/>
    </row>
    <row r="112" spans="2:13" s="9" customFormat="1" ht="19.899999999999999" customHeight="1" x14ac:dyDescent="0.2">
      <c r="B112" s="89"/>
      <c r="D112" s="90" t="s">
        <v>134</v>
      </c>
      <c r="E112" s="91"/>
      <c r="F112" s="91"/>
      <c r="G112" s="91"/>
      <c r="H112" s="91"/>
      <c r="I112" s="92"/>
      <c r="J112" s="92"/>
      <c r="K112" s="92"/>
      <c r="M112" s="89"/>
    </row>
    <row r="113" spans="2:13" s="9" customFormat="1" ht="19.899999999999999" customHeight="1" x14ac:dyDescent="0.2">
      <c r="B113" s="89"/>
      <c r="D113" s="90" t="s">
        <v>135</v>
      </c>
      <c r="E113" s="91"/>
      <c r="F113" s="91"/>
      <c r="G113" s="91"/>
      <c r="H113" s="91"/>
      <c r="I113" s="92"/>
      <c r="J113" s="92"/>
      <c r="K113" s="92"/>
      <c r="M113" s="89"/>
    </row>
    <row r="114" spans="2:13" s="9" customFormat="1" ht="19.899999999999999" customHeight="1" x14ac:dyDescent="0.2">
      <c r="B114" s="89"/>
      <c r="D114" s="90" t="s">
        <v>136</v>
      </c>
      <c r="E114" s="91"/>
      <c r="F114" s="91"/>
      <c r="G114" s="91"/>
      <c r="H114" s="91"/>
      <c r="I114" s="92"/>
      <c r="J114" s="92"/>
      <c r="K114" s="92"/>
      <c r="M114" s="89"/>
    </row>
    <row r="115" spans="2:13" s="9" customFormat="1" ht="19.899999999999999" customHeight="1" x14ac:dyDescent="0.2">
      <c r="B115" s="89"/>
      <c r="D115" s="90" t="s">
        <v>137</v>
      </c>
      <c r="E115" s="91"/>
      <c r="F115" s="91"/>
      <c r="G115" s="91"/>
      <c r="H115" s="91"/>
      <c r="I115" s="92"/>
      <c r="J115" s="92"/>
      <c r="K115" s="92"/>
      <c r="M115" s="89"/>
    </row>
    <row r="116" spans="2:13" s="9" customFormat="1" ht="19.899999999999999" customHeight="1" x14ac:dyDescent="0.2">
      <c r="B116" s="89"/>
      <c r="D116" s="90" t="s">
        <v>1275</v>
      </c>
      <c r="E116" s="91"/>
      <c r="F116" s="91"/>
      <c r="G116" s="91"/>
      <c r="H116" s="91"/>
      <c r="I116" s="92"/>
      <c r="J116" s="92"/>
      <c r="K116" s="92"/>
      <c r="M116" s="89"/>
    </row>
    <row r="117" spans="2:13" s="9" customFormat="1" ht="19.899999999999999" customHeight="1" x14ac:dyDescent="0.2">
      <c r="B117" s="89"/>
      <c r="D117" s="90" t="s">
        <v>138</v>
      </c>
      <c r="E117" s="91"/>
      <c r="F117" s="91"/>
      <c r="G117" s="91"/>
      <c r="H117" s="91"/>
      <c r="I117" s="92"/>
      <c r="J117" s="92"/>
      <c r="K117" s="92"/>
      <c r="M117" s="89"/>
    </row>
    <row r="118" spans="2:13" s="9" customFormat="1" ht="19.899999999999999" customHeight="1" x14ac:dyDescent="0.2">
      <c r="B118" s="89"/>
      <c r="D118" s="90" t="s">
        <v>139</v>
      </c>
      <c r="E118" s="91"/>
      <c r="F118" s="91"/>
      <c r="G118" s="91"/>
      <c r="H118" s="91"/>
      <c r="I118" s="92"/>
      <c r="J118" s="92"/>
      <c r="K118" s="92"/>
      <c r="M118" s="89"/>
    </row>
    <row r="119" spans="2:13" s="9" customFormat="1" ht="19.899999999999999" customHeight="1" x14ac:dyDescent="0.2">
      <c r="B119" s="89"/>
      <c r="D119" s="90" t="s">
        <v>1276</v>
      </c>
      <c r="E119" s="91"/>
      <c r="F119" s="91"/>
      <c r="G119" s="91"/>
      <c r="H119" s="91"/>
      <c r="I119" s="92"/>
      <c r="J119" s="92"/>
      <c r="K119" s="92"/>
      <c r="M119" s="89"/>
    </row>
    <row r="120" spans="2:13" s="8" customFormat="1" ht="24.95" customHeight="1" x14ac:dyDescent="0.2">
      <c r="B120" s="85"/>
      <c r="D120" s="86" t="s">
        <v>140</v>
      </c>
      <c r="E120" s="87"/>
      <c r="F120" s="87"/>
      <c r="G120" s="87"/>
      <c r="H120" s="87"/>
      <c r="I120" s="88"/>
      <c r="J120" s="88"/>
      <c r="K120" s="88"/>
      <c r="M120" s="85"/>
    </row>
    <row r="121" spans="2:13" s="1" customFormat="1" ht="21.75" customHeight="1" x14ac:dyDescent="0.2">
      <c r="B121" s="30"/>
      <c r="M121" s="30"/>
    </row>
    <row r="122" spans="2:13" s="1" customFormat="1" ht="6.95" customHeight="1" x14ac:dyDescent="0.2">
      <c r="B122" s="30"/>
      <c r="M122" s="30"/>
    </row>
    <row r="123" spans="2:13" s="1" customFormat="1" ht="29.25" customHeight="1" x14ac:dyDescent="0.2">
      <c r="B123" s="30"/>
      <c r="C123" s="84" t="s">
        <v>141</v>
      </c>
      <c r="K123" s="93"/>
      <c r="M123" s="30"/>
    </row>
    <row r="124" spans="2:13" s="1" customFormat="1" ht="18" customHeight="1" x14ac:dyDescent="0.2">
      <c r="B124" s="30"/>
      <c r="M124" s="30"/>
    </row>
    <row r="125" spans="2:13" s="1" customFormat="1" ht="29.25" customHeight="1" x14ac:dyDescent="0.2">
      <c r="B125" s="30"/>
      <c r="C125" s="66" t="s">
        <v>106</v>
      </c>
      <c r="D125" s="67"/>
      <c r="E125" s="67"/>
      <c r="F125" s="67"/>
      <c r="G125" s="67"/>
      <c r="H125" s="67"/>
      <c r="I125" s="67"/>
      <c r="J125" s="67"/>
      <c r="K125" s="68"/>
      <c r="L125" s="67"/>
      <c r="M125" s="30"/>
    </row>
    <row r="126" spans="2:13" s="1" customFormat="1" ht="6.95" customHeight="1" x14ac:dyDescent="0.2"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30"/>
    </row>
    <row r="130" spans="2:13" s="1" customFormat="1" ht="6.95" customHeight="1" x14ac:dyDescent="0.2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30"/>
    </row>
    <row r="131" spans="2:13" s="1" customFormat="1" ht="24.95" customHeight="1" x14ac:dyDescent="0.2">
      <c r="B131" s="30"/>
      <c r="C131" s="20" t="s">
        <v>142</v>
      </c>
      <c r="M131" s="30"/>
    </row>
    <row r="132" spans="2:13" s="1" customFormat="1" ht="6.95" customHeight="1" x14ac:dyDescent="0.2">
      <c r="B132" s="30"/>
      <c r="M132" s="30"/>
    </row>
    <row r="133" spans="2:13" s="1" customFormat="1" ht="12" customHeight="1" x14ac:dyDescent="0.2">
      <c r="B133" s="30"/>
      <c r="C133" s="24" t="s">
        <v>7</v>
      </c>
      <c r="M133" s="30"/>
    </row>
    <row r="134" spans="2:13" s="1" customFormat="1" ht="16.5" customHeight="1" x14ac:dyDescent="0.2">
      <c r="B134" s="30"/>
      <c r="E134" s="382" t="str">
        <f>E7</f>
        <v>Rožňava ORPZ, rekonštrukcia a modernizácia objektu</v>
      </c>
      <c r="F134" s="383"/>
      <c r="G134" s="383"/>
      <c r="H134" s="383"/>
      <c r="M134" s="30"/>
    </row>
    <row r="135" spans="2:13" ht="12" customHeight="1" x14ac:dyDescent="0.2">
      <c r="B135" s="19"/>
      <c r="C135" s="24" t="s">
        <v>108</v>
      </c>
      <c r="M135" s="19"/>
    </row>
    <row r="136" spans="2:13" ht="16.5" customHeight="1" x14ac:dyDescent="0.2">
      <c r="B136" s="19"/>
      <c r="E136" s="382" t="s">
        <v>109</v>
      </c>
      <c r="F136" s="353"/>
      <c r="G136" s="353"/>
      <c r="H136" s="353"/>
      <c r="M136" s="19"/>
    </row>
    <row r="137" spans="2:13" ht="12" customHeight="1" x14ac:dyDescent="0.2">
      <c r="B137" s="19"/>
      <c r="C137" s="24" t="s">
        <v>110</v>
      </c>
      <c r="M137" s="19"/>
    </row>
    <row r="138" spans="2:13" s="1" customFormat="1" ht="16.5" customHeight="1" x14ac:dyDescent="0.2">
      <c r="B138" s="30"/>
      <c r="E138" s="384" t="s">
        <v>1273</v>
      </c>
      <c r="F138" s="385"/>
      <c r="G138" s="385"/>
      <c r="H138" s="385"/>
      <c r="M138" s="30"/>
    </row>
    <row r="139" spans="2:13" s="1" customFormat="1" ht="12" customHeight="1" x14ac:dyDescent="0.2">
      <c r="B139" s="30"/>
      <c r="C139" s="24" t="s">
        <v>112</v>
      </c>
      <c r="M139" s="30"/>
    </row>
    <row r="140" spans="2:13" s="1" customFormat="1" ht="16.5" customHeight="1" x14ac:dyDescent="0.2">
      <c r="B140" s="30"/>
      <c r="E140" s="349" t="str">
        <f>E13</f>
        <v>01.03-01 - časť. 01)	Architektúra</v>
      </c>
      <c r="F140" s="385"/>
      <c r="G140" s="385"/>
      <c r="H140" s="385"/>
      <c r="M140" s="30"/>
    </row>
    <row r="141" spans="2:13" s="1" customFormat="1" ht="6.95" customHeight="1" x14ac:dyDescent="0.2">
      <c r="B141" s="30"/>
      <c r="M141" s="30"/>
    </row>
    <row r="142" spans="2:13" s="1" customFormat="1" ht="12" customHeight="1" x14ac:dyDescent="0.2">
      <c r="B142" s="30"/>
      <c r="C142" s="24" t="s">
        <v>11</v>
      </c>
      <c r="F142" s="22" t="str">
        <f>F16</f>
        <v>Rožňava ORPZ</v>
      </c>
      <c r="I142" s="24" t="s">
        <v>13</v>
      </c>
      <c r="J142" s="50">
        <f>IF(J16="","",J16)</f>
        <v>44104</v>
      </c>
      <c r="M142" s="30"/>
    </row>
    <row r="143" spans="2:13" s="1" customFormat="1" ht="6.95" customHeight="1" x14ac:dyDescent="0.2">
      <c r="B143" s="30"/>
      <c r="M143" s="30"/>
    </row>
    <row r="144" spans="2:13" s="1" customFormat="1" ht="15.2" customHeight="1" x14ac:dyDescent="0.2">
      <c r="B144" s="30"/>
      <c r="C144" s="24" t="s">
        <v>14</v>
      </c>
      <c r="F144" s="22" t="str">
        <f>E19</f>
        <v>Ministerstvo vnútra Slovenskej republiky</v>
      </c>
      <c r="I144" s="24" t="s">
        <v>21</v>
      </c>
      <c r="J144" s="25" t="str">
        <f>E25</f>
        <v>Aproving s.r.o.</v>
      </c>
      <c r="M144" s="30"/>
    </row>
    <row r="145" spans="2:13" s="1" customFormat="1" ht="15.2" customHeight="1" x14ac:dyDescent="0.2">
      <c r="B145" s="30"/>
      <c r="C145" s="24" t="s">
        <v>19</v>
      </c>
      <c r="F145" s="22" t="str">
        <f>IF(E22="","",E22)</f>
        <v xml:space="preserve"> </v>
      </c>
      <c r="I145" s="24" t="s">
        <v>25</v>
      </c>
      <c r="J145" s="25" t="str">
        <f>E28</f>
        <v xml:space="preserve"> </v>
      </c>
      <c r="M145" s="30"/>
    </row>
    <row r="146" spans="2:13" s="1" customFormat="1" ht="10.35" customHeight="1" x14ac:dyDescent="0.2">
      <c r="B146" s="30"/>
      <c r="M146" s="30"/>
    </row>
    <row r="147" spans="2:13" s="10" customFormat="1" ht="29.25" customHeight="1" x14ac:dyDescent="0.2">
      <c r="B147" s="94"/>
      <c r="C147" s="95" t="s">
        <v>143</v>
      </c>
      <c r="D147" s="96" t="s">
        <v>55</v>
      </c>
      <c r="E147" s="96" t="s">
        <v>51</v>
      </c>
      <c r="F147" s="96" t="s">
        <v>52</v>
      </c>
      <c r="G147" s="96" t="s">
        <v>144</v>
      </c>
      <c r="H147" s="96" t="s">
        <v>145</v>
      </c>
      <c r="I147" s="96" t="s">
        <v>146</v>
      </c>
      <c r="J147" s="96" t="s">
        <v>147</v>
      </c>
      <c r="K147" s="97" t="s">
        <v>120</v>
      </c>
      <c r="L147" s="98"/>
      <c r="M147" s="94"/>
    </row>
    <row r="148" spans="2:13" s="1" customFormat="1" ht="22.9" customHeight="1" x14ac:dyDescent="0.25">
      <c r="B148" s="30"/>
      <c r="C148" s="55" t="s">
        <v>114</v>
      </c>
      <c r="K148" s="142"/>
      <c r="M148" s="30"/>
    </row>
    <row r="149" spans="2:13" s="11" customFormat="1" ht="25.9" customHeight="1" x14ac:dyDescent="0.2">
      <c r="B149" s="101"/>
      <c r="D149" s="102" t="s">
        <v>57</v>
      </c>
      <c r="E149" s="103" t="s">
        <v>149</v>
      </c>
      <c r="F149" s="103" t="s">
        <v>150</v>
      </c>
      <c r="K149" s="143"/>
      <c r="M149" s="101"/>
    </row>
    <row r="150" spans="2:13" s="11" customFormat="1" ht="22.9" customHeight="1" x14ac:dyDescent="0.2">
      <c r="B150" s="101"/>
      <c r="D150" s="102" t="s">
        <v>57</v>
      </c>
      <c r="E150" s="106" t="s">
        <v>61</v>
      </c>
      <c r="F150" s="106" t="s">
        <v>152</v>
      </c>
      <c r="K150" s="141"/>
      <c r="M150" s="101"/>
    </row>
    <row r="151" spans="2:13" s="1" customFormat="1" ht="16.5" customHeight="1" x14ac:dyDescent="0.2">
      <c r="B151" s="108"/>
      <c r="C151" s="109" t="s">
        <v>61</v>
      </c>
      <c r="D151" s="109" t="s">
        <v>153</v>
      </c>
      <c r="E151" s="110" t="s">
        <v>161</v>
      </c>
      <c r="F151" s="111" t="s">
        <v>162</v>
      </c>
      <c r="G151" s="112" t="s">
        <v>156</v>
      </c>
      <c r="H151" s="193">
        <v>2.2799999999999998</v>
      </c>
      <c r="I151" s="139"/>
      <c r="J151" s="139"/>
      <c r="K151" s="139"/>
      <c r="L151" s="111"/>
      <c r="M151" s="30"/>
    </row>
    <row r="152" spans="2:13" s="12" customFormat="1" x14ac:dyDescent="0.2">
      <c r="B152" s="117"/>
      <c r="D152" s="118" t="s">
        <v>159</v>
      </c>
      <c r="E152" s="119" t="s">
        <v>1</v>
      </c>
      <c r="F152" s="120" t="s">
        <v>1277</v>
      </c>
      <c r="H152" s="214">
        <v>1.49</v>
      </c>
      <c r="I152" s="140"/>
      <c r="J152" s="140"/>
      <c r="K152" s="140"/>
      <c r="M152" s="117"/>
    </row>
    <row r="153" spans="2:13" s="12" customFormat="1" x14ac:dyDescent="0.2">
      <c r="B153" s="117"/>
      <c r="D153" s="118" t="s">
        <v>159</v>
      </c>
      <c r="E153" s="119" t="s">
        <v>1</v>
      </c>
      <c r="F153" s="120" t="s">
        <v>1278</v>
      </c>
      <c r="H153" s="214">
        <v>0.79</v>
      </c>
      <c r="I153" s="140"/>
      <c r="J153" s="140"/>
      <c r="K153" s="140"/>
      <c r="M153" s="117"/>
    </row>
    <row r="154" spans="2:13" s="13" customFormat="1" x14ac:dyDescent="0.2">
      <c r="B154" s="122"/>
      <c r="D154" s="118" t="s">
        <v>159</v>
      </c>
      <c r="E154" s="123" t="s">
        <v>1</v>
      </c>
      <c r="F154" s="124" t="s">
        <v>191</v>
      </c>
      <c r="H154" s="189">
        <v>2.2799999999999998</v>
      </c>
      <c r="I154" s="145"/>
      <c r="J154" s="145"/>
      <c r="K154" s="145"/>
      <c r="M154" s="122"/>
    </row>
    <row r="155" spans="2:13" s="1" customFormat="1" ht="39" customHeight="1" x14ac:dyDescent="0.2">
      <c r="B155" s="108"/>
      <c r="C155" s="109" t="s">
        <v>64</v>
      </c>
      <c r="D155" s="109" t="s">
        <v>153</v>
      </c>
      <c r="E155" s="110" t="s">
        <v>163</v>
      </c>
      <c r="F155" s="111" t="s">
        <v>164</v>
      </c>
      <c r="G155" s="112" t="s">
        <v>156</v>
      </c>
      <c r="H155" s="193">
        <v>0.68</v>
      </c>
      <c r="I155" s="139"/>
      <c r="J155" s="139"/>
      <c r="K155" s="139"/>
      <c r="L155" s="111"/>
      <c r="M155" s="30"/>
    </row>
    <row r="156" spans="2:13" s="12" customFormat="1" x14ac:dyDescent="0.2">
      <c r="B156" s="117"/>
      <c r="D156" s="118" t="s">
        <v>159</v>
      </c>
      <c r="E156" s="119" t="s">
        <v>1</v>
      </c>
      <c r="F156" s="120" t="s">
        <v>1994</v>
      </c>
      <c r="H156" s="214">
        <v>0.68</v>
      </c>
      <c r="I156" s="140"/>
      <c r="J156" s="140"/>
      <c r="K156" s="140"/>
      <c r="M156" s="117"/>
    </row>
    <row r="157" spans="2:13" s="1" customFormat="1" ht="16.5" customHeight="1" x14ac:dyDescent="0.2">
      <c r="B157" s="108"/>
      <c r="C157" s="109" t="s">
        <v>68</v>
      </c>
      <c r="D157" s="109" t="s">
        <v>153</v>
      </c>
      <c r="E157" s="110" t="s">
        <v>166</v>
      </c>
      <c r="F157" s="111" t="s">
        <v>167</v>
      </c>
      <c r="G157" s="112" t="s">
        <v>156</v>
      </c>
      <c r="H157" s="193">
        <v>2.2799999999999998</v>
      </c>
      <c r="I157" s="139"/>
      <c r="J157" s="139"/>
      <c r="K157" s="139"/>
      <c r="L157" s="111" t="s">
        <v>1</v>
      </c>
      <c r="M157" s="30"/>
    </row>
    <row r="158" spans="2:13" s="1" customFormat="1" ht="27" customHeight="1" x14ac:dyDescent="0.2">
      <c r="B158" s="108"/>
      <c r="C158" s="109" t="s">
        <v>158</v>
      </c>
      <c r="D158" s="109" t="s">
        <v>153</v>
      </c>
      <c r="E158" s="110" t="s">
        <v>170</v>
      </c>
      <c r="F158" s="111" t="s">
        <v>171</v>
      </c>
      <c r="G158" s="112" t="s">
        <v>172</v>
      </c>
      <c r="H158" s="193">
        <v>4.0999999999999996</v>
      </c>
      <c r="I158" s="139"/>
      <c r="J158" s="139"/>
      <c r="K158" s="139"/>
      <c r="L158" s="111" t="s">
        <v>1</v>
      </c>
      <c r="M158" s="30"/>
    </row>
    <row r="159" spans="2:13" s="12" customFormat="1" x14ac:dyDescent="0.2">
      <c r="B159" s="117"/>
      <c r="D159" s="118" t="s">
        <v>159</v>
      </c>
      <c r="E159" s="119" t="s">
        <v>1</v>
      </c>
      <c r="F159" s="120" t="s">
        <v>1995</v>
      </c>
      <c r="H159" s="214">
        <v>4.0999999999999996</v>
      </c>
      <c r="I159" s="140"/>
      <c r="J159" s="140"/>
      <c r="K159" s="140"/>
      <c r="M159" s="117"/>
    </row>
    <row r="160" spans="2:13" s="1" customFormat="1" ht="31.5" customHeight="1" x14ac:dyDescent="0.2">
      <c r="B160" s="108"/>
      <c r="C160" s="109" t="s">
        <v>169</v>
      </c>
      <c r="D160" s="109" t="s">
        <v>153</v>
      </c>
      <c r="E160" s="110" t="s">
        <v>175</v>
      </c>
      <c r="F160" s="111" t="s">
        <v>176</v>
      </c>
      <c r="G160" s="112" t="s">
        <v>156</v>
      </c>
      <c r="H160" s="193">
        <v>1.17</v>
      </c>
      <c r="I160" s="139"/>
      <c r="J160" s="139"/>
      <c r="K160" s="139"/>
      <c r="L160" s="111" t="s">
        <v>1</v>
      </c>
      <c r="M160" s="30"/>
    </row>
    <row r="161" spans="2:13" s="12" customFormat="1" x14ac:dyDescent="0.2">
      <c r="B161" s="117"/>
      <c r="D161" s="118" t="s">
        <v>159</v>
      </c>
      <c r="E161" s="119" t="s">
        <v>1</v>
      </c>
      <c r="F161" s="120" t="s">
        <v>1279</v>
      </c>
      <c r="H161" s="214">
        <v>1.17</v>
      </c>
      <c r="M161" s="117"/>
    </row>
    <row r="162" spans="2:13" s="11" customFormat="1" ht="22.9" customHeight="1" x14ac:dyDescent="0.2">
      <c r="B162" s="101"/>
      <c r="D162" s="102" t="s">
        <v>57</v>
      </c>
      <c r="E162" s="106" t="s">
        <v>64</v>
      </c>
      <c r="F162" s="106" t="s">
        <v>177</v>
      </c>
      <c r="K162" s="141"/>
      <c r="M162" s="101"/>
    </row>
    <row r="163" spans="2:13" s="1" customFormat="1" ht="31.5" customHeight="1" x14ac:dyDescent="0.2">
      <c r="B163" s="108"/>
      <c r="C163" s="109" t="s">
        <v>174</v>
      </c>
      <c r="D163" s="109" t="s">
        <v>153</v>
      </c>
      <c r="E163" s="110" t="s">
        <v>179</v>
      </c>
      <c r="F163" s="190" t="s">
        <v>2138</v>
      </c>
      <c r="G163" s="112" t="s">
        <v>156</v>
      </c>
      <c r="H163" s="193">
        <v>0.22</v>
      </c>
      <c r="I163" s="139"/>
      <c r="J163" s="139"/>
      <c r="K163" s="139"/>
      <c r="L163" s="111" t="s">
        <v>157</v>
      </c>
      <c r="M163" s="30"/>
    </row>
    <row r="164" spans="2:13" s="12" customFormat="1" x14ac:dyDescent="0.2">
      <c r="B164" s="117"/>
      <c r="D164" s="118" t="s">
        <v>159</v>
      </c>
      <c r="E164" s="119" t="s">
        <v>1</v>
      </c>
      <c r="F164" s="120" t="s">
        <v>1280</v>
      </c>
      <c r="H164" s="214">
        <v>0.11</v>
      </c>
      <c r="I164" s="140"/>
      <c r="J164" s="140"/>
      <c r="K164" s="140"/>
      <c r="M164" s="117"/>
    </row>
    <row r="165" spans="2:13" s="12" customFormat="1" x14ac:dyDescent="0.2">
      <c r="B165" s="117"/>
      <c r="D165" s="118" t="s">
        <v>159</v>
      </c>
      <c r="E165" s="119" t="s">
        <v>1</v>
      </c>
      <c r="F165" s="120" t="s">
        <v>1280</v>
      </c>
      <c r="H165" s="214">
        <v>0.11</v>
      </c>
      <c r="I165" s="140"/>
      <c r="J165" s="140"/>
      <c r="K165" s="140"/>
      <c r="M165" s="117"/>
    </row>
    <row r="166" spans="2:13" s="13" customFormat="1" x14ac:dyDescent="0.2">
      <c r="B166" s="122"/>
      <c r="D166" s="118" t="s">
        <v>159</v>
      </c>
      <c r="E166" s="123" t="s">
        <v>1</v>
      </c>
      <c r="F166" s="124" t="s">
        <v>191</v>
      </c>
      <c r="H166" s="189">
        <v>0.22</v>
      </c>
      <c r="I166" s="145"/>
      <c r="J166" s="145"/>
      <c r="K166" s="145"/>
      <c r="M166" s="122"/>
    </row>
    <row r="167" spans="2:13" s="1" customFormat="1" ht="31.5" customHeight="1" x14ac:dyDescent="0.2">
      <c r="B167" s="108"/>
      <c r="C167" s="109" t="s">
        <v>178</v>
      </c>
      <c r="D167" s="109" t="s">
        <v>153</v>
      </c>
      <c r="E167" s="110" t="s">
        <v>181</v>
      </c>
      <c r="F167" s="178" t="s">
        <v>1838</v>
      </c>
      <c r="G167" s="112" t="s">
        <v>156</v>
      </c>
      <c r="H167" s="193">
        <v>1.22</v>
      </c>
      <c r="I167" s="139"/>
      <c r="J167" s="139"/>
      <c r="K167" s="139"/>
      <c r="L167" s="111" t="s">
        <v>157</v>
      </c>
      <c r="M167" s="30"/>
    </row>
    <row r="168" spans="2:13" s="12" customFormat="1" ht="21" customHeight="1" x14ac:dyDescent="0.2">
      <c r="B168" s="117"/>
      <c r="D168" s="118" t="s">
        <v>159</v>
      </c>
      <c r="E168" s="119" t="s">
        <v>1</v>
      </c>
      <c r="F168" s="275" t="s">
        <v>1281</v>
      </c>
      <c r="H168" s="214">
        <v>0.61</v>
      </c>
      <c r="I168" s="140"/>
      <c r="J168" s="140"/>
      <c r="K168" s="140"/>
      <c r="M168" s="117"/>
    </row>
    <row r="169" spans="2:13" s="12" customFormat="1" x14ac:dyDescent="0.2">
      <c r="B169" s="117"/>
      <c r="D169" s="118" t="s">
        <v>159</v>
      </c>
      <c r="E169" s="119" t="s">
        <v>1</v>
      </c>
      <c r="F169" s="275" t="s">
        <v>1282</v>
      </c>
      <c r="H169" s="214">
        <v>0.61</v>
      </c>
      <c r="I169" s="140"/>
      <c r="J169" s="140"/>
      <c r="K169" s="140"/>
      <c r="M169" s="117"/>
    </row>
    <row r="170" spans="2:13" s="13" customFormat="1" x14ac:dyDescent="0.2">
      <c r="B170" s="122"/>
      <c r="D170" s="118" t="s">
        <v>159</v>
      </c>
      <c r="E170" s="123" t="s">
        <v>1</v>
      </c>
      <c r="F170" s="250" t="s">
        <v>191</v>
      </c>
      <c r="H170" s="189">
        <v>1.22</v>
      </c>
      <c r="I170" s="145"/>
      <c r="J170" s="145"/>
      <c r="K170" s="145"/>
      <c r="M170" s="122"/>
    </row>
    <row r="171" spans="2:13" s="1" customFormat="1" ht="42" customHeight="1" x14ac:dyDescent="0.2">
      <c r="B171" s="108"/>
      <c r="C171" s="109" t="s">
        <v>180</v>
      </c>
      <c r="D171" s="109" t="s">
        <v>153</v>
      </c>
      <c r="E171" s="110" t="s">
        <v>183</v>
      </c>
      <c r="F171" s="178" t="s">
        <v>1839</v>
      </c>
      <c r="G171" s="112" t="s">
        <v>184</v>
      </c>
      <c r="H171" s="193">
        <v>6.3</v>
      </c>
      <c r="I171" s="139"/>
      <c r="J171" s="139"/>
      <c r="K171" s="139"/>
      <c r="L171" s="111" t="s">
        <v>157</v>
      </c>
      <c r="M171" s="30"/>
    </row>
    <row r="172" spans="2:13" s="12" customFormat="1" x14ac:dyDescent="0.2">
      <c r="B172" s="117"/>
      <c r="D172" s="118" t="s">
        <v>159</v>
      </c>
      <c r="E172" s="119" t="s">
        <v>1</v>
      </c>
      <c r="F172" s="120" t="s">
        <v>1283</v>
      </c>
      <c r="H172" s="214">
        <v>5.4</v>
      </c>
      <c r="M172" s="117"/>
    </row>
    <row r="173" spans="2:13" s="12" customFormat="1" x14ac:dyDescent="0.2">
      <c r="B173" s="117"/>
      <c r="D173" s="118" t="s">
        <v>159</v>
      </c>
      <c r="E173" s="119" t="s">
        <v>1</v>
      </c>
      <c r="F173" s="120" t="s">
        <v>1284</v>
      </c>
      <c r="H173" s="214">
        <v>0.9</v>
      </c>
      <c r="M173" s="117"/>
    </row>
    <row r="174" spans="2:13" s="13" customFormat="1" x14ac:dyDescent="0.2">
      <c r="B174" s="122"/>
      <c r="D174" s="118" t="s">
        <v>159</v>
      </c>
      <c r="E174" s="123" t="s">
        <v>1</v>
      </c>
      <c r="F174" s="124" t="s">
        <v>191</v>
      </c>
      <c r="H174" s="189">
        <v>6.3</v>
      </c>
      <c r="M174" s="122"/>
    </row>
    <row r="175" spans="2:13" s="11" customFormat="1" ht="22.9" customHeight="1" x14ac:dyDescent="0.2">
      <c r="B175" s="101"/>
      <c r="D175" s="102" t="s">
        <v>57</v>
      </c>
      <c r="E175" s="106" t="s">
        <v>68</v>
      </c>
      <c r="F175" s="106" t="s">
        <v>185</v>
      </c>
      <c r="K175" s="141"/>
      <c r="M175" s="101"/>
    </row>
    <row r="176" spans="2:13" s="1" customFormat="1" ht="36" customHeight="1" x14ac:dyDescent="0.2">
      <c r="B176" s="108"/>
      <c r="C176" s="109" t="s">
        <v>182</v>
      </c>
      <c r="D176" s="109" t="s">
        <v>153</v>
      </c>
      <c r="E176" s="110" t="s">
        <v>1285</v>
      </c>
      <c r="F176" s="178" t="s">
        <v>2398</v>
      </c>
      <c r="G176" s="112" t="s">
        <v>353</v>
      </c>
      <c r="H176" s="193">
        <v>1</v>
      </c>
      <c r="I176" s="139"/>
      <c r="J176" s="139"/>
      <c r="K176" s="139"/>
      <c r="L176" s="111" t="s">
        <v>157</v>
      </c>
      <c r="M176" s="30"/>
    </row>
    <row r="177" spans="2:13" s="1" customFormat="1" ht="36" customHeight="1" x14ac:dyDescent="0.2">
      <c r="B177" s="108"/>
      <c r="C177" s="109" t="s">
        <v>186</v>
      </c>
      <c r="D177" s="109" t="s">
        <v>153</v>
      </c>
      <c r="E177" s="110" t="s">
        <v>193</v>
      </c>
      <c r="F177" s="178" t="s">
        <v>1840</v>
      </c>
      <c r="G177" s="112" t="s">
        <v>184</v>
      </c>
      <c r="H177" s="193">
        <v>2.04</v>
      </c>
      <c r="I177" s="139"/>
      <c r="J177" s="139"/>
      <c r="K177" s="139"/>
      <c r="L177" s="111" t="s">
        <v>157</v>
      </c>
      <c r="M177" s="30"/>
    </row>
    <row r="178" spans="2:13" s="12" customFormat="1" x14ac:dyDescent="0.2">
      <c r="B178" s="117"/>
      <c r="D178" s="118" t="s">
        <v>159</v>
      </c>
      <c r="E178" s="119" t="s">
        <v>1</v>
      </c>
      <c r="F178" s="275" t="s">
        <v>1286</v>
      </c>
      <c r="H178" s="214">
        <v>2.04</v>
      </c>
      <c r="I178" s="140"/>
      <c r="J178" s="140"/>
      <c r="K178" s="140"/>
      <c r="M178" s="117"/>
    </row>
    <row r="179" spans="2:13" s="1" customFormat="1" ht="29.25" customHeight="1" x14ac:dyDescent="0.2">
      <c r="B179" s="108"/>
      <c r="C179" s="109" t="s">
        <v>192</v>
      </c>
      <c r="D179" s="109" t="s">
        <v>153</v>
      </c>
      <c r="E179" s="110" t="s">
        <v>195</v>
      </c>
      <c r="F179" s="178" t="s">
        <v>1841</v>
      </c>
      <c r="G179" s="112" t="s">
        <v>156</v>
      </c>
      <c r="H179" s="193">
        <v>2.21</v>
      </c>
      <c r="I179" s="139"/>
      <c r="J179" s="139"/>
      <c r="K179" s="139"/>
      <c r="L179" s="111" t="s">
        <v>157</v>
      </c>
      <c r="M179" s="30"/>
    </row>
    <row r="180" spans="2:13" s="12" customFormat="1" x14ac:dyDescent="0.2">
      <c r="B180" s="117"/>
      <c r="D180" s="118" t="s">
        <v>159</v>
      </c>
      <c r="E180" s="119" t="s">
        <v>1</v>
      </c>
      <c r="F180" s="120" t="s">
        <v>1287</v>
      </c>
      <c r="H180" s="214">
        <v>1.1299999999999999</v>
      </c>
      <c r="I180" s="140"/>
      <c r="J180" s="140"/>
      <c r="K180" s="140"/>
      <c r="M180" s="117"/>
    </row>
    <row r="181" spans="2:13" s="12" customFormat="1" x14ac:dyDescent="0.2">
      <c r="B181" s="117"/>
      <c r="D181" s="118" t="s">
        <v>159</v>
      </c>
      <c r="E181" s="119" t="s">
        <v>1</v>
      </c>
      <c r="F181" s="120" t="s">
        <v>1288</v>
      </c>
      <c r="H181" s="214">
        <v>1.08</v>
      </c>
      <c r="I181" s="140"/>
      <c r="J181" s="140"/>
      <c r="K181" s="140"/>
      <c r="M181" s="117"/>
    </row>
    <row r="182" spans="2:13" s="13" customFormat="1" x14ac:dyDescent="0.2">
      <c r="B182" s="122"/>
      <c r="D182" s="118" t="s">
        <v>159</v>
      </c>
      <c r="E182" s="123" t="s">
        <v>1</v>
      </c>
      <c r="F182" s="124" t="s">
        <v>191</v>
      </c>
      <c r="H182" s="189">
        <v>2.21</v>
      </c>
      <c r="I182" s="145"/>
      <c r="J182" s="145"/>
      <c r="K182" s="145"/>
      <c r="M182" s="122"/>
    </row>
    <row r="183" spans="2:13" s="1" customFormat="1" ht="42.75" customHeight="1" x14ac:dyDescent="0.2">
      <c r="B183" s="108"/>
      <c r="C183" s="109" t="s">
        <v>194</v>
      </c>
      <c r="D183" s="109" t="s">
        <v>153</v>
      </c>
      <c r="E183" s="110" t="s">
        <v>197</v>
      </c>
      <c r="F183" s="178" t="s">
        <v>1842</v>
      </c>
      <c r="G183" s="112" t="s">
        <v>184</v>
      </c>
      <c r="H183" s="193">
        <v>3.25</v>
      </c>
      <c r="I183" s="139"/>
      <c r="J183" s="139"/>
      <c r="K183" s="139"/>
      <c r="L183" s="111" t="s">
        <v>1</v>
      </c>
      <c r="M183" s="30"/>
    </row>
    <row r="184" spans="2:13" s="11" customFormat="1" ht="22.9" customHeight="1" x14ac:dyDescent="0.2">
      <c r="B184" s="101"/>
      <c r="D184" s="102" t="s">
        <v>57</v>
      </c>
      <c r="E184" s="106" t="s">
        <v>158</v>
      </c>
      <c r="F184" s="106" t="s">
        <v>198</v>
      </c>
      <c r="K184" s="141"/>
      <c r="M184" s="101"/>
    </row>
    <row r="185" spans="2:13" s="1" customFormat="1" ht="30" customHeight="1" x14ac:dyDescent="0.2">
      <c r="B185" s="108"/>
      <c r="C185" s="109" t="s">
        <v>196</v>
      </c>
      <c r="D185" s="109" t="s">
        <v>153</v>
      </c>
      <c r="E185" s="110" t="s">
        <v>200</v>
      </c>
      <c r="F185" s="178" t="s">
        <v>1843</v>
      </c>
      <c r="G185" s="112" t="s">
        <v>156</v>
      </c>
      <c r="H185" s="193">
        <v>0.16</v>
      </c>
      <c r="I185" s="139"/>
      <c r="J185" s="139"/>
      <c r="K185" s="139"/>
      <c r="L185" s="111" t="s">
        <v>157</v>
      </c>
      <c r="M185" s="30"/>
    </row>
    <row r="186" spans="2:13" s="12" customFormat="1" x14ac:dyDescent="0.2">
      <c r="B186" s="117"/>
      <c r="D186" s="118" t="s">
        <v>159</v>
      </c>
      <c r="E186" s="119" t="s">
        <v>1</v>
      </c>
      <c r="F186" s="275" t="s">
        <v>1289</v>
      </c>
      <c r="H186" s="214">
        <v>0.16</v>
      </c>
      <c r="I186" s="140"/>
      <c r="J186" s="140"/>
      <c r="K186" s="140"/>
      <c r="M186" s="117"/>
    </row>
    <row r="187" spans="2:13" s="1" customFormat="1" ht="34.5" customHeight="1" x14ac:dyDescent="0.2">
      <c r="B187" s="108"/>
      <c r="C187" s="109" t="s">
        <v>199</v>
      </c>
      <c r="D187" s="109" t="s">
        <v>153</v>
      </c>
      <c r="E187" s="110" t="s">
        <v>202</v>
      </c>
      <c r="F187" s="178" t="s">
        <v>1844</v>
      </c>
      <c r="G187" s="112" t="s">
        <v>184</v>
      </c>
      <c r="H187" s="193">
        <v>1.08</v>
      </c>
      <c r="I187" s="139"/>
      <c r="J187" s="139"/>
      <c r="K187" s="139"/>
      <c r="L187" s="111" t="s">
        <v>157</v>
      </c>
      <c r="M187" s="30"/>
    </row>
    <row r="188" spans="2:13" s="12" customFormat="1" x14ac:dyDescent="0.2">
      <c r="B188" s="117"/>
      <c r="D188" s="118" t="s">
        <v>159</v>
      </c>
      <c r="E188" s="119" t="s">
        <v>1</v>
      </c>
      <c r="F188" s="275" t="s">
        <v>1290</v>
      </c>
      <c r="H188" s="214">
        <v>1.08</v>
      </c>
      <c r="I188" s="140"/>
      <c r="J188" s="140"/>
      <c r="K188" s="140"/>
      <c r="M188" s="117"/>
    </row>
    <row r="189" spans="2:13" s="1" customFormat="1" ht="20.25" customHeight="1" x14ac:dyDescent="0.2">
      <c r="B189" s="108"/>
      <c r="C189" s="109" t="s">
        <v>201</v>
      </c>
      <c r="D189" s="109" t="s">
        <v>153</v>
      </c>
      <c r="E189" s="110" t="s">
        <v>204</v>
      </c>
      <c r="F189" s="178" t="s">
        <v>205</v>
      </c>
      <c r="G189" s="112" t="s">
        <v>184</v>
      </c>
      <c r="H189" s="193">
        <v>1.08</v>
      </c>
      <c r="I189" s="139"/>
      <c r="J189" s="139"/>
      <c r="K189" s="139"/>
      <c r="L189" s="111" t="s">
        <v>157</v>
      </c>
      <c r="M189" s="30"/>
    </row>
    <row r="190" spans="2:13" s="1" customFormat="1" ht="56.25" customHeight="1" x14ac:dyDescent="0.2">
      <c r="B190" s="108"/>
      <c r="C190" s="109" t="s">
        <v>203</v>
      </c>
      <c r="D190" s="109" t="s">
        <v>153</v>
      </c>
      <c r="E190" s="110" t="s">
        <v>207</v>
      </c>
      <c r="F190" s="178" t="s">
        <v>1845</v>
      </c>
      <c r="G190" s="112" t="s">
        <v>184</v>
      </c>
      <c r="H190" s="193">
        <v>1.32</v>
      </c>
      <c r="I190" s="139"/>
      <c r="J190" s="139"/>
      <c r="K190" s="139"/>
      <c r="L190" s="111" t="s">
        <v>157</v>
      </c>
      <c r="M190" s="30"/>
    </row>
    <row r="191" spans="2:13" s="11" customFormat="1" ht="22.9" customHeight="1" x14ac:dyDescent="0.2">
      <c r="B191" s="101"/>
      <c r="D191" s="102" t="s">
        <v>57</v>
      </c>
      <c r="E191" s="106" t="s">
        <v>174</v>
      </c>
      <c r="F191" s="312" t="s">
        <v>224</v>
      </c>
      <c r="J191" s="144"/>
      <c r="K191" s="141"/>
      <c r="M191" s="101"/>
    </row>
    <row r="192" spans="2:13" s="1" customFormat="1" ht="30.75" customHeight="1" x14ac:dyDescent="0.2">
      <c r="B192" s="108"/>
      <c r="C192" s="109" t="s">
        <v>206</v>
      </c>
      <c r="D192" s="109" t="s">
        <v>153</v>
      </c>
      <c r="E192" s="110" t="s">
        <v>226</v>
      </c>
      <c r="F192" s="170" t="s">
        <v>1936</v>
      </c>
      <c r="G192" s="112" t="s">
        <v>184</v>
      </c>
      <c r="H192" s="330">
        <v>440</v>
      </c>
      <c r="I192" s="139"/>
      <c r="J192" s="139"/>
      <c r="K192" s="139"/>
      <c r="L192" s="111" t="s">
        <v>157</v>
      </c>
      <c r="M192" s="30"/>
    </row>
    <row r="193" spans="2:13" s="154" customFormat="1" ht="30.75" customHeight="1" x14ac:dyDescent="0.2">
      <c r="B193" s="108"/>
      <c r="C193" s="109">
        <v>117</v>
      </c>
      <c r="D193" s="134" t="s">
        <v>153</v>
      </c>
      <c r="E193" s="331">
        <v>622451082</v>
      </c>
      <c r="F193" s="170" t="s">
        <v>1937</v>
      </c>
      <c r="G193" s="332" t="s">
        <v>184</v>
      </c>
      <c r="H193" s="333">
        <v>60</v>
      </c>
      <c r="I193" s="336"/>
      <c r="J193" s="336"/>
      <c r="K193" s="336"/>
      <c r="L193" s="111"/>
      <c r="M193" s="30"/>
    </row>
    <row r="194" spans="2:13" s="169" customFormat="1" ht="34.5" customHeight="1" x14ac:dyDescent="0.2">
      <c r="B194" s="108"/>
      <c r="C194" s="109">
        <v>118</v>
      </c>
      <c r="D194" s="315" t="s">
        <v>153</v>
      </c>
      <c r="E194" s="334" t="s">
        <v>228</v>
      </c>
      <c r="F194" s="267" t="s">
        <v>2244</v>
      </c>
      <c r="G194" s="317" t="s">
        <v>184</v>
      </c>
      <c r="H194" s="335">
        <v>60</v>
      </c>
      <c r="I194" s="336"/>
      <c r="J194" s="336"/>
      <c r="K194" s="336"/>
      <c r="L194" s="111"/>
      <c r="M194" s="30"/>
    </row>
    <row r="195" spans="2:13" s="169" customFormat="1" ht="45" customHeight="1" x14ac:dyDescent="0.2">
      <c r="B195" s="108"/>
      <c r="C195" s="109">
        <v>119</v>
      </c>
      <c r="D195" s="134" t="s">
        <v>153</v>
      </c>
      <c r="E195" s="307" t="s">
        <v>244</v>
      </c>
      <c r="F195" s="170" t="s">
        <v>1789</v>
      </c>
      <c r="G195" s="179" t="s">
        <v>184</v>
      </c>
      <c r="H195" s="138">
        <v>60</v>
      </c>
      <c r="I195" s="336"/>
      <c r="J195" s="336"/>
      <c r="K195" s="336"/>
      <c r="L195" s="111"/>
      <c r="M195" s="30"/>
    </row>
    <row r="196" spans="2:13" s="1" customFormat="1" ht="43.5" customHeight="1" x14ac:dyDescent="0.2">
      <c r="B196" s="108"/>
      <c r="C196" s="109" t="s">
        <v>208</v>
      </c>
      <c r="D196" s="109" t="s">
        <v>153</v>
      </c>
      <c r="E196" s="110" t="s">
        <v>1291</v>
      </c>
      <c r="F196" s="178" t="s">
        <v>2399</v>
      </c>
      <c r="G196" s="112" t="s">
        <v>184</v>
      </c>
      <c r="H196" s="193">
        <v>646.67999999999995</v>
      </c>
      <c r="I196" s="139"/>
      <c r="J196" s="139"/>
      <c r="K196" s="139"/>
      <c r="L196" s="111" t="s">
        <v>157</v>
      </c>
      <c r="M196" s="30"/>
    </row>
    <row r="197" spans="2:13" s="1" customFormat="1" ht="60.75" customHeight="1" x14ac:dyDescent="0.2">
      <c r="B197" s="108"/>
      <c r="C197" s="109" t="s">
        <v>211</v>
      </c>
      <c r="D197" s="109" t="s">
        <v>153</v>
      </c>
      <c r="E197" s="110" t="s">
        <v>1292</v>
      </c>
      <c r="F197" s="178" t="s">
        <v>2400</v>
      </c>
      <c r="G197" s="112" t="s">
        <v>184</v>
      </c>
      <c r="H197" s="193">
        <v>646.67999999999995</v>
      </c>
      <c r="I197" s="139"/>
      <c r="J197" s="139"/>
      <c r="K197" s="139"/>
      <c r="L197" s="111" t="s">
        <v>157</v>
      </c>
      <c r="M197" s="30"/>
    </row>
    <row r="198" spans="2:13" s="14" customFormat="1" x14ac:dyDescent="0.2">
      <c r="B198" s="131"/>
      <c r="D198" s="118" t="s">
        <v>159</v>
      </c>
      <c r="E198" s="132" t="s">
        <v>1</v>
      </c>
      <c r="F198" s="133" t="s">
        <v>1293</v>
      </c>
      <c r="H198" s="132" t="s">
        <v>1</v>
      </c>
      <c r="I198" s="149"/>
      <c r="J198" s="149"/>
      <c r="K198" s="149"/>
      <c r="M198" s="131"/>
    </row>
    <row r="199" spans="2:13" s="12" customFormat="1" x14ac:dyDescent="0.2">
      <c r="B199" s="117"/>
      <c r="D199" s="118" t="s">
        <v>159</v>
      </c>
      <c r="E199" s="119" t="s">
        <v>1</v>
      </c>
      <c r="F199" s="120" t="s">
        <v>1294</v>
      </c>
      <c r="H199" s="214">
        <v>646.67999999999995</v>
      </c>
      <c r="I199" s="140"/>
      <c r="J199" s="140"/>
      <c r="K199" s="140"/>
      <c r="M199" s="117"/>
    </row>
    <row r="200" spans="2:13" s="1" customFormat="1" ht="45" customHeight="1" x14ac:dyDescent="0.2">
      <c r="B200" s="108"/>
      <c r="C200" s="109" t="s">
        <v>3</v>
      </c>
      <c r="D200" s="109" t="s">
        <v>153</v>
      </c>
      <c r="E200" s="110" t="s">
        <v>247</v>
      </c>
      <c r="F200" s="178" t="s">
        <v>2363</v>
      </c>
      <c r="G200" s="112" t="s">
        <v>184</v>
      </c>
      <c r="H200" s="193">
        <v>600.29</v>
      </c>
      <c r="I200" s="139"/>
      <c r="J200" s="139"/>
      <c r="K200" s="139"/>
      <c r="L200" s="111" t="s">
        <v>157</v>
      </c>
      <c r="M200" s="30"/>
    </row>
    <row r="201" spans="2:13" s="14" customFormat="1" x14ac:dyDescent="0.2">
      <c r="B201" s="131"/>
      <c r="D201" s="118" t="s">
        <v>159</v>
      </c>
      <c r="E201" s="132" t="s">
        <v>1</v>
      </c>
      <c r="F201" s="133" t="s">
        <v>239</v>
      </c>
      <c r="H201" s="132" t="s">
        <v>1</v>
      </c>
      <c r="M201" s="131"/>
    </row>
    <row r="202" spans="2:13" s="12" customFormat="1" x14ac:dyDescent="0.2">
      <c r="B202" s="117"/>
      <c r="D202" s="118" t="s">
        <v>159</v>
      </c>
      <c r="E202" s="119" t="s">
        <v>1</v>
      </c>
      <c r="F202" s="120" t="s">
        <v>1295</v>
      </c>
      <c r="H202" s="214">
        <v>6.12</v>
      </c>
      <c r="M202" s="117"/>
    </row>
    <row r="203" spans="2:13" s="12" customFormat="1" x14ac:dyDescent="0.2">
      <c r="B203" s="117"/>
      <c r="D203" s="118" t="s">
        <v>159</v>
      </c>
      <c r="E203" s="119" t="s">
        <v>1</v>
      </c>
      <c r="F203" s="120" t="s">
        <v>1296</v>
      </c>
      <c r="H203" s="214">
        <v>3.84</v>
      </c>
      <c r="M203" s="117"/>
    </row>
    <row r="204" spans="2:13" s="12" customFormat="1" x14ac:dyDescent="0.2">
      <c r="B204" s="117"/>
      <c r="D204" s="118" t="s">
        <v>159</v>
      </c>
      <c r="E204" s="119" t="s">
        <v>1</v>
      </c>
      <c r="F204" s="120" t="s">
        <v>1297</v>
      </c>
      <c r="H204" s="214">
        <v>1.2</v>
      </c>
      <c r="M204" s="117"/>
    </row>
    <row r="205" spans="2:13" s="12" customFormat="1" x14ac:dyDescent="0.2">
      <c r="B205" s="117"/>
      <c r="D205" s="118" t="s">
        <v>159</v>
      </c>
      <c r="E205" s="119" t="s">
        <v>1</v>
      </c>
      <c r="F205" s="120" t="s">
        <v>1058</v>
      </c>
      <c r="H205" s="214">
        <v>0.6</v>
      </c>
      <c r="M205" s="117"/>
    </row>
    <row r="206" spans="2:13" s="12" customFormat="1" x14ac:dyDescent="0.2">
      <c r="B206" s="117"/>
      <c r="D206" s="118" t="s">
        <v>159</v>
      </c>
      <c r="E206" s="119" t="s">
        <v>1</v>
      </c>
      <c r="F206" s="120" t="s">
        <v>1298</v>
      </c>
      <c r="H206" s="214">
        <v>2.08</v>
      </c>
      <c r="M206" s="117"/>
    </row>
    <row r="207" spans="2:13" s="14" customFormat="1" x14ac:dyDescent="0.2">
      <c r="B207" s="131"/>
      <c r="D207" s="118" t="s">
        <v>159</v>
      </c>
      <c r="E207" s="132" t="s">
        <v>1</v>
      </c>
      <c r="F207" s="133" t="s">
        <v>267</v>
      </c>
      <c r="H207" s="209" t="s">
        <v>1</v>
      </c>
      <c r="M207" s="173"/>
    </row>
    <row r="208" spans="2:13" s="12" customFormat="1" x14ac:dyDescent="0.2">
      <c r="B208" s="117"/>
      <c r="D208" s="118" t="s">
        <v>159</v>
      </c>
      <c r="E208" s="119" t="s">
        <v>1</v>
      </c>
      <c r="F208" s="120" t="s">
        <v>1299</v>
      </c>
      <c r="H208" s="214">
        <v>3.11</v>
      </c>
      <c r="M208" s="117"/>
    </row>
    <row r="209" spans="2:13" s="12" customFormat="1" x14ac:dyDescent="0.2">
      <c r="B209" s="117"/>
      <c r="D209" s="118" t="s">
        <v>159</v>
      </c>
      <c r="E209" s="119" t="s">
        <v>1</v>
      </c>
      <c r="F209" s="120" t="s">
        <v>1300</v>
      </c>
      <c r="H209" s="214">
        <v>2.08</v>
      </c>
      <c r="M209" s="117"/>
    </row>
    <row r="210" spans="2:13" s="12" customFormat="1" x14ac:dyDescent="0.2">
      <c r="B210" s="117"/>
      <c r="D210" s="118" t="s">
        <v>159</v>
      </c>
      <c r="E210" s="119" t="s">
        <v>1</v>
      </c>
      <c r="F210" s="120" t="s">
        <v>1301</v>
      </c>
      <c r="H210" s="214">
        <v>1.47</v>
      </c>
      <c r="M210" s="117"/>
    </row>
    <row r="211" spans="2:13" s="12" customFormat="1" x14ac:dyDescent="0.2">
      <c r="B211" s="117"/>
      <c r="D211" s="118" t="s">
        <v>159</v>
      </c>
      <c r="E211" s="119" t="s">
        <v>1</v>
      </c>
      <c r="F211" s="120" t="s">
        <v>1302</v>
      </c>
      <c r="H211" s="214">
        <v>1.02</v>
      </c>
      <c r="M211" s="117"/>
    </row>
    <row r="212" spans="2:13" s="14" customFormat="1" x14ac:dyDescent="0.2">
      <c r="B212" s="131"/>
      <c r="D212" s="118" t="s">
        <v>159</v>
      </c>
      <c r="E212" s="132" t="s">
        <v>1</v>
      </c>
      <c r="F212" s="133" t="s">
        <v>286</v>
      </c>
      <c r="H212" s="209" t="s">
        <v>1</v>
      </c>
      <c r="M212" s="131"/>
    </row>
    <row r="213" spans="2:13" s="12" customFormat="1" x14ac:dyDescent="0.2">
      <c r="B213" s="117"/>
      <c r="D213" s="118" t="s">
        <v>159</v>
      </c>
      <c r="E213" s="119" t="s">
        <v>1</v>
      </c>
      <c r="F213" s="120" t="s">
        <v>1303</v>
      </c>
      <c r="H213" s="214">
        <v>94.688000000000002</v>
      </c>
      <c r="M213" s="117"/>
    </row>
    <row r="214" spans="2:13" s="12" customFormat="1" x14ac:dyDescent="0.2">
      <c r="B214" s="117"/>
      <c r="D214" s="118" t="s">
        <v>159</v>
      </c>
      <c r="E214" s="119" t="s">
        <v>1</v>
      </c>
      <c r="F214" s="120" t="s">
        <v>1304</v>
      </c>
      <c r="H214" s="214">
        <v>111.1</v>
      </c>
      <c r="M214" s="117"/>
    </row>
    <row r="215" spans="2:13" s="12" customFormat="1" x14ac:dyDescent="0.2">
      <c r="B215" s="117"/>
      <c r="D215" s="118" t="s">
        <v>159</v>
      </c>
      <c r="E215" s="119" t="s">
        <v>1</v>
      </c>
      <c r="F215" s="120" t="s">
        <v>1305</v>
      </c>
      <c r="H215" s="121">
        <v>88.38</v>
      </c>
      <c r="M215" s="117"/>
    </row>
    <row r="216" spans="2:13" s="12" customFormat="1" x14ac:dyDescent="0.2">
      <c r="B216" s="117"/>
      <c r="D216" s="118" t="s">
        <v>159</v>
      </c>
      <c r="E216" s="119" t="s">
        <v>1</v>
      </c>
      <c r="F216" s="120" t="s">
        <v>1304</v>
      </c>
      <c r="H216" s="121">
        <v>111.1</v>
      </c>
      <c r="M216" s="117"/>
    </row>
    <row r="217" spans="2:13" s="12" customFormat="1" x14ac:dyDescent="0.2">
      <c r="B217" s="117"/>
      <c r="D217" s="118" t="s">
        <v>159</v>
      </c>
      <c r="E217" s="119" t="s">
        <v>1</v>
      </c>
      <c r="F217" s="120" t="s">
        <v>1306</v>
      </c>
      <c r="H217" s="121">
        <v>25.42</v>
      </c>
      <c r="M217" s="117"/>
    </row>
    <row r="218" spans="2:13" s="12" customFormat="1" x14ac:dyDescent="0.2">
      <c r="B218" s="117"/>
      <c r="D218" s="118" t="s">
        <v>159</v>
      </c>
      <c r="E218" s="119" t="s">
        <v>1</v>
      </c>
      <c r="F218" s="120" t="s">
        <v>1307</v>
      </c>
      <c r="H218" s="121">
        <v>-38.78</v>
      </c>
      <c r="M218" s="117"/>
    </row>
    <row r="219" spans="2:13" s="12" customFormat="1" x14ac:dyDescent="0.2">
      <c r="B219" s="117"/>
      <c r="D219" s="118" t="s">
        <v>159</v>
      </c>
      <c r="E219" s="119" t="s">
        <v>1</v>
      </c>
      <c r="F219" s="120" t="s">
        <v>1308</v>
      </c>
      <c r="H219" s="121">
        <v>-8.64</v>
      </c>
      <c r="M219" s="117"/>
    </row>
    <row r="220" spans="2:13" s="12" customFormat="1" x14ac:dyDescent="0.2">
      <c r="B220" s="117"/>
      <c r="D220" s="118" t="s">
        <v>159</v>
      </c>
      <c r="E220" s="119" t="s">
        <v>1</v>
      </c>
      <c r="F220" s="120" t="s">
        <v>1309</v>
      </c>
      <c r="H220" s="121">
        <v>-2.16</v>
      </c>
      <c r="M220" s="117"/>
    </row>
    <row r="221" spans="2:13" s="12" customFormat="1" x14ac:dyDescent="0.2">
      <c r="B221" s="117"/>
      <c r="D221" s="118" t="s">
        <v>159</v>
      </c>
      <c r="E221" s="119" t="s">
        <v>1</v>
      </c>
      <c r="F221" s="120" t="s">
        <v>1070</v>
      </c>
      <c r="H221" s="121">
        <v>-1.08</v>
      </c>
      <c r="M221" s="117"/>
    </row>
    <row r="222" spans="2:13" s="12" customFormat="1" x14ac:dyDescent="0.2">
      <c r="B222" s="117"/>
      <c r="D222" s="118" t="s">
        <v>159</v>
      </c>
      <c r="E222" s="119" t="s">
        <v>1</v>
      </c>
      <c r="F222" s="120" t="s">
        <v>1310</v>
      </c>
      <c r="H222" s="121">
        <v>-13.5</v>
      </c>
      <c r="M222" s="117"/>
    </row>
    <row r="223" spans="2:13" s="12" customFormat="1" x14ac:dyDescent="0.2">
      <c r="B223" s="117"/>
      <c r="D223" s="118" t="s">
        <v>159</v>
      </c>
      <c r="E223" s="119" t="s">
        <v>1</v>
      </c>
      <c r="F223" s="120" t="s">
        <v>1311</v>
      </c>
      <c r="H223" s="121">
        <v>-4.28</v>
      </c>
      <c r="M223" s="117"/>
    </row>
    <row r="224" spans="2:13" s="14" customFormat="1" x14ac:dyDescent="0.2">
      <c r="B224" s="131"/>
      <c r="D224" s="118" t="s">
        <v>159</v>
      </c>
      <c r="E224" s="132" t="s">
        <v>1</v>
      </c>
      <c r="F224" s="133" t="s">
        <v>306</v>
      </c>
      <c r="H224" s="132" t="s">
        <v>1</v>
      </c>
      <c r="M224" s="131"/>
    </row>
    <row r="225" spans="2:13" s="12" customFormat="1" x14ac:dyDescent="0.2">
      <c r="B225" s="117"/>
      <c r="D225" s="118" t="s">
        <v>159</v>
      </c>
      <c r="E225" s="119" t="s">
        <v>1</v>
      </c>
      <c r="F225" s="120" t="s">
        <v>1312</v>
      </c>
      <c r="H225" s="121">
        <v>48.25</v>
      </c>
      <c r="M225" s="117"/>
    </row>
    <row r="226" spans="2:13" s="12" customFormat="1" x14ac:dyDescent="0.2">
      <c r="B226" s="117"/>
      <c r="D226" s="118" t="s">
        <v>159</v>
      </c>
      <c r="E226" s="119" t="s">
        <v>1</v>
      </c>
      <c r="F226" s="120" t="s">
        <v>1313</v>
      </c>
      <c r="H226" s="121">
        <v>75.8</v>
      </c>
      <c r="M226" s="117"/>
    </row>
    <row r="227" spans="2:13" s="12" customFormat="1" x14ac:dyDescent="0.2">
      <c r="B227" s="117"/>
      <c r="D227" s="118" t="s">
        <v>159</v>
      </c>
      <c r="E227" s="119" t="s">
        <v>1</v>
      </c>
      <c r="F227" s="120" t="s">
        <v>1314</v>
      </c>
      <c r="H227" s="121">
        <v>64.5</v>
      </c>
      <c r="M227" s="117"/>
    </row>
    <row r="228" spans="2:13" s="12" customFormat="1" x14ac:dyDescent="0.2">
      <c r="B228" s="117"/>
      <c r="D228" s="118" t="s">
        <v>159</v>
      </c>
      <c r="E228" s="119" t="s">
        <v>1</v>
      </c>
      <c r="F228" s="120" t="s">
        <v>1315</v>
      </c>
      <c r="H228" s="121">
        <v>44.9</v>
      </c>
      <c r="M228" s="117"/>
    </row>
    <row r="229" spans="2:13" s="12" customFormat="1" x14ac:dyDescent="0.2">
      <c r="B229" s="117"/>
      <c r="D229" s="118" t="s">
        <v>159</v>
      </c>
      <c r="E229" s="119" t="s">
        <v>1</v>
      </c>
      <c r="F229" s="120" t="s">
        <v>1316</v>
      </c>
      <c r="H229" s="121">
        <v>-11.52</v>
      </c>
      <c r="M229" s="117"/>
    </row>
    <row r="230" spans="2:13" s="12" customFormat="1" x14ac:dyDescent="0.2">
      <c r="B230" s="117"/>
      <c r="D230" s="118" t="s">
        <v>159</v>
      </c>
      <c r="E230" s="119" t="s">
        <v>1</v>
      </c>
      <c r="F230" s="120" t="s">
        <v>1317</v>
      </c>
      <c r="H230" s="121">
        <v>-2.0499999999999998</v>
      </c>
      <c r="M230" s="117"/>
    </row>
    <row r="231" spans="2:13" s="12" customFormat="1" x14ac:dyDescent="0.2">
      <c r="B231" s="117"/>
      <c r="D231" s="118" t="s">
        <v>159</v>
      </c>
      <c r="E231" s="119" t="s">
        <v>1</v>
      </c>
      <c r="F231" s="120" t="s">
        <v>1318</v>
      </c>
      <c r="H231" s="121">
        <v>-3.36</v>
      </c>
      <c r="M231" s="117"/>
    </row>
    <row r="232" spans="2:13" s="13" customFormat="1" x14ac:dyDescent="0.2">
      <c r="B232" s="122"/>
      <c r="D232" s="118" t="s">
        <v>159</v>
      </c>
      <c r="E232" s="123" t="s">
        <v>1</v>
      </c>
      <c r="F232" s="124" t="s">
        <v>191</v>
      </c>
      <c r="H232" s="125">
        <v>600.29</v>
      </c>
      <c r="I232" s="189"/>
      <c r="M232" s="122"/>
    </row>
    <row r="233" spans="2:13" s="1" customFormat="1" ht="43.5" customHeight="1" x14ac:dyDescent="0.2">
      <c r="B233" s="108"/>
      <c r="C233" s="109" t="s">
        <v>215</v>
      </c>
      <c r="D233" s="109" t="s">
        <v>153</v>
      </c>
      <c r="E233" s="110" t="s">
        <v>313</v>
      </c>
      <c r="F233" s="178" t="s">
        <v>2364</v>
      </c>
      <c r="G233" s="112" t="s">
        <v>184</v>
      </c>
      <c r="H233" s="193">
        <v>383.77</v>
      </c>
      <c r="I233" s="139"/>
      <c r="J233" s="139"/>
      <c r="K233" s="139"/>
      <c r="L233" s="111" t="s">
        <v>157</v>
      </c>
      <c r="M233" s="30"/>
    </row>
    <row r="234" spans="2:13" s="14" customFormat="1" x14ac:dyDescent="0.2">
      <c r="B234" s="131"/>
      <c r="D234" s="118" t="s">
        <v>159</v>
      </c>
      <c r="E234" s="132" t="s">
        <v>1</v>
      </c>
      <c r="F234" s="133" t="s">
        <v>239</v>
      </c>
      <c r="H234" s="132" t="s">
        <v>1</v>
      </c>
      <c r="M234" s="131"/>
    </row>
    <row r="235" spans="2:13" s="12" customFormat="1" x14ac:dyDescent="0.2">
      <c r="B235" s="117"/>
      <c r="D235" s="118" t="s">
        <v>159</v>
      </c>
      <c r="E235" s="119" t="s">
        <v>1</v>
      </c>
      <c r="F235" s="120" t="s">
        <v>1295</v>
      </c>
      <c r="H235" s="214">
        <v>6.12</v>
      </c>
      <c r="M235" s="117"/>
    </row>
    <row r="236" spans="2:13" s="12" customFormat="1" x14ac:dyDescent="0.2">
      <c r="B236" s="117"/>
      <c r="D236" s="118" t="s">
        <v>159</v>
      </c>
      <c r="E236" s="119" t="s">
        <v>1</v>
      </c>
      <c r="F236" s="120" t="s">
        <v>1296</v>
      </c>
      <c r="H236" s="214">
        <v>3.84</v>
      </c>
      <c r="M236" s="117"/>
    </row>
    <row r="237" spans="2:13" s="12" customFormat="1" x14ac:dyDescent="0.2">
      <c r="B237" s="117"/>
      <c r="D237" s="118" t="s">
        <v>159</v>
      </c>
      <c r="E237" s="119" t="s">
        <v>1</v>
      </c>
      <c r="F237" s="120" t="s">
        <v>1297</v>
      </c>
      <c r="H237" s="214">
        <v>1.2</v>
      </c>
      <c r="M237" s="117"/>
    </row>
    <row r="238" spans="2:13" s="12" customFormat="1" x14ac:dyDescent="0.2">
      <c r="B238" s="117"/>
      <c r="D238" s="118" t="s">
        <v>159</v>
      </c>
      <c r="E238" s="119" t="s">
        <v>1</v>
      </c>
      <c r="F238" s="120" t="s">
        <v>1058</v>
      </c>
      <c r="H238" s="214">
        <v>0.6</v>
      </c>
      <c r="M238" s="117"/>
    </row>
    <row r="239" spans="2:13" s="12" customFormat="1" x14ac:dyDescent="0.2">
      <c r="B239" s="117"/>
      <c r="D239" s="118" t="s">
        <v>159</v>
      </c>
      <c r="E239" s="119" t="s">
        <v>1</v>
      </c>
      <c r="F239" s="120" t="s">
        <v>1298</v>
      </c>
      <c r="H239" s="214">
        <v>2.08</v>
      </c>
      <c r="M239" s="117"/>
    </row>
    <row r="240" spans="2:13" s="14" customFormat="1" x14ac:dyDescent="0.2">
      <c r="B240" s="131"/>
      <c r="D240" s="118" t="s">
        <v>159</v>
      </c>
      <c r="E240" s="132" t="s">
        <v>1</v>
      </c>
      <c r="F240" s="133" t="s">
        <v>267</v>
      </c>
      <c r="H240" s="209" t="s">
        <v>1</v>
      </c>
      <c r="M240" s="131"/>
    </row>
    <row r="241" spans="2:13" s="12" customFormat="1" x14ac:dyDescent="0.2">
      <c r="B241" s="117"/>
      <c r="D241" s="118" t="s">
        <v>159</v>
      </c>
      <c r="E241" s="119" t="s">
        <v>1</v>
      </c>
      <c r="F241" s="120" t="s">
        <v>1299</v>
      </c>
      <c r="H241" s="214">
        <v>3.11</v>
      </c>
      <c r="M241" s="117"/>
    </row>
    <row r="242" spans="2:13" s="12" customFormat="1" x14ac:dyDescent="0.2">
      <c r="B242" s="117"/>
      <c r="D242" s="118" t="s">
        <v>159</v>
      </c>
      <c r="E242" s="119" t="s">
        <v>1</v>
      </c>
      <c r="F242" s="120" t="s">
        <v>1300</v>
      </c>
      <c r="H242" s="214">
        <v>2.08</v>
      </c>
      <c r="M242" s="117"/>
    </row>
    <row r="243" spans="2:13" s="12" customFormat="1" x14ac:dyDescent="0.2">
      <c r="B243" s="117"/>
      <c r="D243" s="118" t="s">
        <v>159</v>
      </c>
      <c r="E243" s="119" t="s">
        <v>1</v>
      </c>
      <c r="F243" s="120" t="s">
        <v>1301</v>
      </c>
      <c r="H243" s="214">
        <v>1.47</v>
      </c>
      <c r="M243" s="117"/>
    </row>
    <row r="244" spans="2:13" s="12" customFormat="1" x14ac:dyDescent="0.2">
      <c r="B244" s="117"/>
      <c r="D244" s="118" t="s">
        <v>159</v>
      </c>
      <c r="E244" s="119" t="s">
        <v>1</v>
      </c>
      <c r="F244" s="120" t="s">
        <v>1302</v>
      </c>
      <c r="H244" s="214">
        <v>1.02</v>
      </c>
      <c r="M244" s="117"/>
    </row>
    <row r="245" spans="2:13" s="14" customFormat="1" x14ac:dyDescent="0.2">
      <c r="B245" s="131"/>
      <c r="D245" s="118" t="s">
        <v>159</v>
      </c>
      <c r="E245" s="132" t="s">
        <v>1</v>
      </c>
      <c r="F245" s="133" t="s">
        <v>286</v>
      </c>
      <c r="H245" s="209" t="s">
        <v>1</v>
      </c>
      <c r="M245" s="131"/>
    </row>
    <row r="246" spans="2:13" s="12" customFormat="1" x14ac:dyDescent="0.2">
      <c r="B246" s="117"/>
      <c r="D246" s="118" t="s">
        <v>159</v>
      </c>
      <c r="E246" s="119" t="s">
        <v>1</v>
      </c>
      <c r="F246" s="120" t="s">
        <v>1303</v>
      </c>
      <c r="H246" s="214">
        <v>94.69</v>
      </c>
      <c r="M246" s="117"/>
    </row>
    <row r="247" spans="2:13" s="12" customFormat="1" x14ac:dyDescent="0.2">
      <c r="B247" s="117"/>
      <c r="D247" s="118" t="s">
        <v>159</v>
      </c>
      <c r="E247" s="119" t="s">
        <v>1</v>
      </c>
      <c r="F247" s="120" t="s">
        <v>1304</v>
      </c>
      <c r="H247" s="214">
        <v>111.1</v>
      </c>
      <c r="M247" s="117"/>
    </row>
    <row r="248" spans="2:13" s="12" customFormat="1" x14ac:dyDescent="0.2">
      <c r="B248" s="117"/>
      <c r="D248" s="118" t="s">
        <v>159</v>
      </c>
      <c r="E248" s="119" t="s">
        <v>1</v>
      </c>
      <c r="F248" s="120" t="s">
        <v>1305</v>
      </c>
      <c r="H248" s="214">
        <v>88.38</v>
      </c>
      <c r="M248" s="117"/>
    </row>
    <row r="249" spans="2:13" s="12" customFormat="1" x14ac:dyDescent="0.2">
      <c r="B249" s="117"/>
      <c r="D249" s="118" t="s">
        <v>159</v>
      </c>
      <c r="E249" s="119" t="s">
        <v>1</v>
      </c>
      <c r="F249" s="120" t="s">
        <v>1304</v>
      </c>
      <c r="H249" s="214">
        <v>111.1</v>
      </c>
      <c r="M249" s="117"/>
    </row>
    <row r="250" spans="2:13" s="12" customFormat="1" x14ac:dyDescent="0.2">
      <c r="B250" s="117"/>
      <c r="D250" s="118" t="s">
        <v>159</v>
      </c>
      <c r="E250" s="119" t="s">
        <v>1</v>
      </c>
      <c r="F250" s="120" t="s">
        <v>1306</v>
      </c>
      <c r="H250" s="214">
        <v>25.42</v>
      </c>
      <c r="M250" s="117"/>
    </row>
    <row r="251" spans="2:13" s="12" customFormat="1" x14ac:dyDescent="0.2">
      <c r="B251" s="117"/>
      <c r="D251" s="118" t="s">
        <v>159</v>
      </c>
      <c r="E251" s="119" t="s">
        <v>1</v>
      </c>
      <c r="F251" s="120" t="s">
        <v>1307</v>
      </c>
      <c r="H251" s="214">
        <v>-38.78</v>
      </c>
      <c r="M251" s="117"/>
    </row>
    <row r="252" spans="2:13" s="12" customFormat="1" x14ac:dyDescent="0.2">
      <c r="B252" s="117"/>
      <c r="D252" s="118" t="s">
        <v>159</v>
      </c>
      <c r="E252" s="119" t="s">
        <v>1</v>
      </c>
      <c r="F252" s="120" t="s">
        <v>1308</v>
      </c>
      <c r="H252" s="214">
        <v>-8.64</v>
      </c>
      <c r="M252" s="117"/>
    </row>
    <row r="253" spans="2:13" s="12" customFormat="1" x14ac:dyDescent="0.2">
      <c r="B253" s="117"/>
      <c r="D253" s="118" t="s">
        <v>159</v>
      </c>
      <c r="E253" s="119" t="s">
        <v>1</v>
      </c>
      <c r="F253" s="120" t="s">
        <v>1309</v>
      </c>
      <c r="H253" s="214">
        <v>-2.16</v>
      </c>
      <c r="M253" s="117"/>
    </row>
    <row r="254" spans="2:13" s="12" customFormat="1" x14ac:dyDescent="0.2">
      <c r="B254" s="117"/>
      <c r="D254" s="118" t="s">
        <v>159</v>
      </c>
      <c r="E254" s="119" t="s">
        <v>1</v>
      </c>
      <c r="F254" s="120" t="s">
        <v>1070</v>
      </c>
      <c r="H254" s="214">
        <v>-1.08</v>
      </c>
      <c r="M254" s="117"/>
    </row>
    <row r="255" spans="2:13" s="12" customFormat="1" x14ac:dyDescent="0.2">
      <c r="B255" s="117"/>
      <c r="D255" s="118" t="s">
        <v>159</v>
      </c>
      <c r="E255" s="119" t="s">
        <v>1</v>
      </c>
      <c r="F255" s="120" t="s">
        <v>1310</v>
      </c>
      <c r="H255" s="214">
        <v>-13.5</v>
      </c>
      <c r="M255" s="117"/>
    </row>
    <row r="256" spans="2:13" s="12" customFormat="1" x14ac:dyDescent="0.2">
      <c r="B256" s="117"/>
      <c r="D256" s="118" t="s">
        <v>159</v>
      </c>
      <c r="E256" s="119" t="s">
        <v>1</v>
      </c>
      <c r="F256" s="120" t="s">
        <v>1311</v>
      </c>
      <c r="H256" s="214">
        <v>-4.28</v>
      </c>
      <c r="M256" s="117"/>
    </row>
    <row r="257" spans="2:13" s="13" customFormat="1" x14ac:dyDescent="0.2">
      <c r="B257" s="122"/>
      <c r="D257" s="118" t="s">
        <v>159</v>
      </c>
      <c r="E257" s="123" t="s">
        <v>1</v>
      </c>
      <c r="F257" s="124" t="s">
        <v>191</v>
      </c>
      <c r="H257" s="189">
        <v>383.77</v>
      </c>
      <c r="I257" s="145"/>
      <c r="J257" s="145"/>
      <c r="K257" s="145"/>
      <c r="M257" s="122"/>
    </row>
    <row r="258" spans="2:13" s="1" customFormat="1" ht="45" customHeight="1" x14ac:dyDescent="0.2">
      <c r="B258" s="108"/>
      <c r="C258" s="109" t="s">
        <v>217</v>
      </c>
      <c r="D258" s="109" t="s">
        <v>153</v>
      </c>
      <c r="E258" s="110" t="s">
        <v>315</v>
      </c>
      <c r="F258" s="178" t="s">
        <v>2401</v>
      </c>
      <c r="G258" s="112" t="s">
        <v>184</v>
      </c>
      <c r="H258" s="193">
        <v>216.52</v>
      </c>
      <c r="I258" s="139"/>
      <c r="J258" s="139"/>
      <c r="K258" s="139"/>
      <c r="L258" s="111" t="s">
        <v>1</v>
      </c>
      <c r="M258" s="30"/>
    </row>
    <row r="259" spans="2:13" s="14" customFormat="1" x14ac:dyDescent="0.2">
      <c r="B259" s="131"/>
      <c r="D259" s="118" t="s">
        <v>159</v>
      </c>
      <c r="E259" s="132" t="s">
        <v>1</v>
      </c>
      <c r="F259" s="133" t="s">
        <v>306</v>
      </c>
      <c r="H259" s="132" t="s">
        <v>1</v>
      </c>
      <c r="M259" s="131"/>
    </row>
    <row r="260" spans="2:13" s="12" customFormat="1" x14ac:dyDescent="0.2">
      <c r="B260" s="117"/>
      <c r="D260" s="118" t="s">
        <v>159</v>
      </c>
      <c r="E260" s="119" t="s">
        <v>1</v>
      </c>
      <c r="F260" s="120" t="s">
        <v>1312</v>
      </c>
      <c r="H260" s="214">
        <v>48.25</v>
      </c>
      <c r="M260" s="117"/>
    </row>
    <row r="261" spans="2:13" s="12" customFormat="1" x14ac:dyDescent="0.2">
      <c r="B261" s="117"/>
      <c r="D261" s="118" t="s">
        <v>159</v>
      </c>
      <c r="E261" s="119" t="s">
        <v>1</v>
      </c>
      <c r="F261" s="120" t="s">
        <v>1313</v>
      </c>
      <c r="H261" s="214">
        <v>75.8</v>
      </c>
      <c r="M261" s="117"/>
    </row>
    <row r="262" spans="2:13" s="12" customFormat="1" x14ac:dyDescent="0.2">
      <c r="B262" s="117"/>
      <c r="D262" s="118" t="s">
        <v>159</v>
      </c>
      <c r="E262" s="119" t="s">
        <v>1</v>
      </c>
      <c r="F262" s="120" t="s">
        <v>1314</v>
      </c>
      <c r="H262" s="214">
        <v>64.5</v>
      </c>
      <c r="M262" s="117"/>
    </row>
    <row r="263" spans="2:13" s="12" customFormat="1" x14ac:dyDescent="0.2">
      <c r="B263" s="117"/>
      <c r="D263" s="118" t="s">
        <v>159</v>
      </c>
      <c r="E263" s="119" t="s">
        <v>1</v>
      </c>
      <c r="F263" s="120" t="s">
        <v>1315</v>
      </c>
      <c r="H263" s="214">
        <v>44.9</v>
      </c>
      <c r="M263" s="117"/>
    </row>
    <row r="264" spans="2:13" s="12" customFormat="1" x14ac:dyDescent="0.2">
      <c r="B264" s="117"/>
      <c r="D264" s="118" t="s">
        <v>159</v>
      </c>
      <c r="E264" s="119" t="s">
        <v>1</v>
      </c>
      <c r="F264" s="120" t="s">
        <v>1316</v>
      </c>
      <c r="H264" s="214">
        <v>-11.52</v>
      </c>
      <c r="M264" s="117"/>
    </row>
    <row r="265" spans="2:13" s="12" customFormat="1" x14ac:dyDescent="0.2">
      <c r="B265" s="117"/>
      <c r="D265" s="118" t="s">
        <v>159</v>
      </c>
      <c r="E265" s="119" t="s">
        <v>1</v>
      </c>
      <c r="F265" s="120" t="s">
        <v>1317</v>
      </c>
      <c r="H265" s="214">
        <v>-2.0499999999999998</v>
      </c>
      <c r="M265" s="117"/>
    </row>
    <row r="266" spans="2:13" s="12" customFormat="1" x14ac:dyDescent="0.2">
      <c r="B266" s="117"/>
      <c r="D266" s="118" t="s">
        <v>159</v>
      </c>
      <c r="E266" s="119" t="s">
        <v>1</v>
      </c>
      <c r="F266" s="120" t="s">
        <v>1318</v>
      </c>
      <c r="H266" s="214">
        <v>-3.36</v>
      </c>
      <c r="M266" s="117"/>
    </row>
    <row r="267" spans="2:13" s="13" customFormat="1" x14ac:dyDescent="0.2">
      <c r="B267" s="122"/>
      <c r="D267" s="118" t="s">
        <v>159</v>
      </c>
      <c r="E267" s="123" t="s">
        <v>1</v>
      </c>
      <c r="F267" s="124" t="s">
        <v>191</v>
      </c>
      <c r="H267" s="189">
        <v>216.52</v>
      </c>
      <c r="M267" s="122"/>
    </row>
    <row r="268" spans="2:13" s="1" customFormat="1" ht="58.5" customHeight="1" x14ac:dyDescent="0.2">
      <c r="B268" s="108"/>
      <c r="C268" s="109" t="s">
        <v>220</v>
      </c>
      <c r="D268" s="109" t="s">
        <v>153</v>
      </c>
      <c r="E268" s="110" t="s">
        <v>317</v>
      </c>
      <c r="F268" s="178" t="s">
        <v>2249</v>
      </c>
      <c r="G268" s="112" t="s">
        <v>184</v>
      </c>
      <c r="H268" s="182">
        <v>231.87</v>
      </c>
      <c r="I268" s="139"/>
      <c r="J268" s="139"/>
      <c r="K268" s="139"/>
      <c r="L268" s="111" t="s">
        <v>157</v>
      </c>
      <c r="M268" s="30"/>
    </row>
    <row r="269" spans="2:13" s="254" customFormat="1" ht="23.25" customHeight="1" x14ac:dyDescent="0.2">
      <c r="B269" s="108"/>
      <c r="C269" s="236"/>
      <c r="D269" s="237" t="s">
        <v>159</v>
      </c>
      <c r="E269" s="255" t="s">
        <v>1</v>
      </c>
      <c r="F269" s="256">
        <v>216.62</v>
      </c>
      <c r="G269" s="257"/>
      <c r="H269" s="258">
        <v>216.62</v>
      </c>
      <c r="I269" s="241"/>
      <c r="J269" s="241"/>
      <c r="K269" s="241"/>
      <c r="L269" s="235"/>
      <c r="M269" s="30"/>
    </row>
    <row r="270" spans="2:13" s="254" customFormat="1" ht="15" customHeight="1" x14ac:dyDescent="0.2">
      <c r="B270" s="108"/>
      <c r="C270" s="244"/>
      <c r="D270" s="259" t="s">
        <v>159</v>
      </c>
      <c r="E270" s="260" t="s">
        <v>1</v>
      </c>
      <c r="F270" s="321" t="s">
        <v>2081</v>
      </c>
      <c r="G270" s="263"/>
      <c r="H270" s="322">
        <v>15.25</v>
      </c>
      <c r="I270" s="246"/>
      <c r="J270" s="246"/>
      <c r="K270" s="246"/>
      <c r="L270" s="235"/>
      <c r="M270" s="30"/>
    </row>
    <row r="271" spans="2:13" s="254" customFormat="1" ht="19.5" customHeight="1" x14ac:dyDescent="0.2">
      <c r="B271" s="108"/>
      <c r="C271" s="242"/>
      <c r="D271" s="261" t="s">
        <v>159</v>
      </c>
      <c r="E271" s="262" t="s">
        <v>1</v>
      </c>
      <c r="F271" s="288" t="s">
        <v>191</v>
      </c>
      <c r="G271" s="248"/>
      <c r="H271" s="289">
        <v>231.87</v>
      </c>
      <c r="I271" s="243"/>
      <c r="J271" s="243"/>
      <c r="K271" s="243"/>
      <c r="L271" s="235"/>
      <c r="M271" s="264"/>
    </row>
    <row r="272" spans="2:13" s="1" customFormat="1" ht="40.5" customHeight="1" x14ac:dyDescent="0.2">
      <c r="B272" s="108"/>
      <c r="C272" s="109" t="s">
        <v>225</v>
      </c>
      <c r="D272" s="109" t="s">
        <v>153</v>
      </c>
      <c r="E272" s="110" t="s">
        <v>319</v>
      </c>
      <c r="F272" s="178" t="s">
        <v>2402</v>
      </c>
      <c r="G272" s="112" t="s">
        <v>184</v>
      </c>
      <c r="H272" s="193">
        <v>21.52</v>
      </c>
      <c r="I272" s="152"/>
      <c r="J272" s="152"/>
      <c r="K272" s="152"/>
      <c r="L272" s="111" t="s">
        <v>320</v>
      </c>
      <c r="M272" s="30"/>
    </row>
    <row r="273" spans="2:13" s="14" customFormat="1" x14ac:dyDescent="0.2">
      <c r="B273" s="131"/>
      <c r="D273" s="118" t="s">
        <v>159</v>
      </c>
      <c r="E273" s="132" t="s">
        <v>1</v>
      </c>
      <c r="F273" s="133" t="s">
        <v>239</v>
      </c>
      <c r="H273" s="132" t="s">
        <v>1</v>
      </c>
      <c r="M273" s="131"/>
    </row>
    <row r="274" spans="2:13" s="12" customFormat="1" x14ac:dyDescent="0.2">
      <c r="B274" s="117"/>
      <c r="D274" s="118" t="s">
        <v>159</v>
      </c>
      <c r="E274" s="119" t="s">
        <v>1</v>
      </c>
      <c r="F274" s="120" t="s">
        <v>1295</v>
      </c>
      <c r="H274" s="214">
        <v>6.12</v>
      </c>
      <c r="M274" s="117"/>
    </row>
    <row r="275" spans="2:13" s="12" customFormat="1" x14ac:dyDescent="0.2">
      <c r="B275" s="117"/>
      <c r="D275" s="118" t="s">
        <v>159</v>
      </c>
      <c r="E275" s="119" t="s">
        <v>1</v>
      </c>
      <c r="F275" s="120" t="s">
        <v>1296</v>
      </c>
      <c r="H275" s="214">
        <v>3.84</v>
      </c>
      <c r="M275" s="117"/>
    </row>
    <row r="276" spans="2:13" s="12" customFormat="1" x14ac:dyDescent="0.2">
      <c r="B276" s="117"/>
      <c r="D276" s="118" t="s">
        <v>159</v>
      </c>
      <c r="E276" s="119" t="s">
        <v>1</v>
      </c>
      <c r="F276" s="120" t="s">
        <v>1297</v>
      </c>
      <c r="H276" s="214">
        <v>1.2</v>
      </c>
      <c r="M276" s="117"/>
    </row>
    <row r="277" spans="2:13" s="12" customFormat="1" x14ac:dyDescent="0.2">
      <c r="B277" s="117"/>
      <c r="D277" s="118" t="s">
        <v>159</v>
      </c>
      <c r="E277" s="119" t="s">
        <v>1</v>
      </c>
      <c r="F277" s="120" t="s">
        <v>1058</v>
      </c>
      <c r="H277" s="214">
        <v>0.6</v>
      </c>
      <c r="M277" s="117"/>
    </row>
    <row r="278" spans="2:13" s="12" customFormat="1" x14ac:dyDescent="0.2">
      <c r="B278" s="117"/>
      <c r="D278" s="118" t="s">
        <v>159</v>
      </c>
      <c r="E278" s="119" t="s">
        <v>1</v>
      </c>
      <c r="F278" s="120" t="s">
        <v>1298</v>
      </c>
      <c r="H278" s="214">
        <v>2.08</v>
      </c>
      <c r="M278" s="117"/>
    </row>
    <row r="279" spans="2:13" s="14" customFormat="1" x14ac:dyDescent="0.2">
      <c r="B279" s="131"/>
      <c r="D279" s="118" t="s">
        <v>159</v>
      </c>
      <c r="E279" s="132" t="s">
        <v>1</v>
      </c>
      <c r="F279" s="133" t="s">
        <v>267</v>
      </c>
      <c r="H279" s="209" t="s">
        <v>1</v>
      </c>
      <c r="M279" s="131"/>
    </row>
    <row r="280" spans="2:13" s="12" customFormat="1" x14ac:dyDescent="0.2">
      <c r="B280" s="117"/>
      <c r="D280" s="118" t="s">
        <v>159</v>
      </c>
      <c r="E280" s="119" t="s">
        <v>1</v>
      </c>
      <c r="F280" s="120" t="s">
        <v>1299</v>
      </c>
      <c r="H280" s="214">
        <v>3.11</v>
      </c>
      <c r="M280" s="117"/>
    </row>
    <row r="281" spans="2:13" s="12" customFormat="1" x14ac:dyDescent="0.2">
      <c r="B281" s="117"/>
      <c r="D281" s="118" t="s">
        <v>159</v>
      </c>
      <c r="E281" s="119" t="s">
        <v>1</v>
      </c>
      <c r="F281" s="120" t="s">
        <v>1300</v>
      </c>
      <c r="H281" s="214">
        <v>2.08</v>
      </c>
      <c r="M281" s="117"/>
    </row>
    <row r="282" spans="2:13" s="12" customFormat="1" x14ac:dyDescent="0.2">
      <c r="B282" s="117"/>
      <c r="D282" s="118" t="s">
        <v>159</v>
      </c>
      <c r="E282" s="119" t="s">
        <v>1</v>
      </c>
      <c r="F282" s="120" t="s">
        <v>1301</v>
      </c>
      <c r="H282" s="214">
        <v>1.47</v>
      </c>
      <c r="M282" s="117"/>
    </row>
    <row r="283" spans="2:13" s="12" customFormat="1" x14ac:dyDescent="0.2">
      <c r="B283" s="117"/>
      <c r="D283" s="118" t="s">
        <v>159</v>
      </c>
      <c r="E283" s="119" t="s">
        <v>1</v>
      </c>
      <c r="F283" s="120" t="s">
        <v>1302</v>
      </c>
      <c r="H283" s="214">
        <v>1.02</v>
      </c>
      <c r="M283" s="117"/>
    </row>
    <row r="284" spans="2:13" s="13" customFormat="1" x14ac:dyDescent="0.2">
      <c r="B284" s="122"/>
      <c r="D284" s="118" t="s">
        <v>159</v>
      </c>
      <c r="E284" s="123" t="s">
        <v>1</v>
      </c>
      <c r="F284" s="124" t="s">
        <v>191</v>
      </c>
      <c r="H284" s="189">
        <v>21.52</v>
      </c>
      <c r="M284" s="122"/>
    </row>
    <row r="285" spans="2:13" s="1" customFormat="1" ht="44.25" customHeight="1" x14ac:dyDescent="0.2">
      <c r="B285" s="108"/>
      <c r="C285" s="109" t="s">
        <v>227</v>
      </c>
      <c r="D285" s="109" t="s">
        <v>153</v>
      </c>
      <c r="E285" s="110" t="s">
        <v>322</v>
      </c>
      <c r="F285" s="178" t="s">
        <v>2403</v>
      </c>
      <c r="G285" s="112" t="s">
        <v>184</v>
      </c>
      <c r="H285" s="193">
        <v>646.67999999999995</v>
      </c>
      <c r="I285" s="152"/>
      <c r="J285" s="152"/>
      <c r="K285" s="152"/>
      <c r="L285" s="111" t="s">
        <v>320</v>
      </c>
      <c r="M285" s="30"/>
    </row>
    <row r="286" spans="2:13" s="1" customFormat="1" ht="55.5" customHeight="1" x14ac:dyDescent="0.2">
      <c r="B286" s="108"/>
      <c r="C286" s="109" t="s">
        <v>234</v>
      </c>
      <c r="D286" s="109" t="s">
        <v>153</v>
      </c>
      <c r="E286" s="110" t="s">
        <v>324</v>
      </c>
      <c r="F286" s="178" t="s">
        <v>2404</v>
      </c>
      <c r="G286" s="112" t="s">
        <v>184</v>
      </c>
      <c r="H286" s="193">
        <v>362.25</v>
      </c>
      <c r="I286" s="152"/>
      <c r="J286" s="152"/>
      <c r="K286" s="152"/>
      <c r="L286" s="111" t="s">
        <v>320</v>
      </c>
      <c r="M286" s="30"/>
    </row>
    <row r="287" spans="2:13" s="14" customFormat="1" x14ac:dyDescent="0.2">
      <c r="B287" s="131"/>
      <c r="D287" s="118" t="s">
        <v>159</v>
      </c>
      <c r="E287" s="132" t="s">
        <v>1</v>
      </c>
      <c r="F287" s="133" t="s">
        <v>286</v>
      </c>
      <c r="H287" s="132" t="s">
        <v>1</v>
      </c>
      <c r="M287" s="131"/>
    </row>
    <row r="288" spans="2:13" s="12" customFormat="1" x14ac:dyDescent="0.2">
      <c r="B288" s="117"/>
      <c r="D288" s="118" t="s">
        <v>159</v>
      </c>
      <c r="E288" s="119" t="s">
        <v>1</v>
      </c>
      <c r="F288" s="120" t="s">
        <v>1303</v>
      </c>
      <c r="H288" s="214">
        <v>94.69</v>
      </c>
      <c r="M288" s="117"/>
    </row>
    <row r="289" spans="2:13" s="12" customFormat="1" x14ac:dyDescent="0.2">
      <c r="B289" s="117"/>
      <c r="D289" s="118" t="s">
        <v>159</v>
      </c>
      <c r="E289" s="119" t="s">
        <v>1</v>
      </c>
      <c r="F289" s="120" t="s">
        <v>1304</v>
      </c>
      <c r="H289" s="214">
        <v>111.1</v>
      </c>
      <c r="M289" s="117"/>
    </row>
    <row r="290" spans="2:13" s="12" customFormat="1" x14ac:dyDescent="0.2">
      <c r="B290" s="117"/>
      <c r="D290" s="118" t="s">
        <v>159</v>
      </c>
      <c r="E290" s="119" t="s">
        <v>1</v>
      </c>
      <c r="F290" s="120" t="s">
        <v>1305</v>
      </c>
      <c r="H290" s="214">
        <v>88.38</v>
      </c>
      <c r="M290" s="117"/>
    </row>
    <row r="291" spans="2:13" s="12" customFormat="1" x14ac:dyDescent="0.2">
      <c r="B291" s="117"/>
      <c r="D291" s="118" t="s">
        <v>159</v>
      </c>
      <c r="E291" s="119" t="s">
        <v>1</v>
      </c>
      <c r="F291" s="120" t="s">
        <v>1304</v>
      </c>
      <c r="H291" s="214">
        <v>111.1</v>
      </c>
      <c r="M291" s="117"/>
    </row>
    <row r="292" spans="2:13" s="12" customFormat="1" x14ac:dyDescent="0.2">
      <c r="B292" s="117"/>
      <c r="D292" s="118" t="s">
        <v>159</v>
      </c>
      <c r="E292" s="119" t="s">
        <v>1</v>
      </c>
      <c r="F292" s="120" t="s">
        <v>1306</v>
      </c>
      <c r="H292" s="214">
        <v>25.42</v>
      </c>
      <c r="M292" s="117"/>
    </row>
    <row r="293" spans="2:13" s="12" customFormat="1" x14ac:dyDescent="0.2">
      <c r="B293" s="117"/>
      <c r="D293" s="118" t="s">
        <v>159</v>
      </c>
      <c r="E293" s="119" t="s">
        <v>1</v>
      </c>
      <c r="F293" s="120" t="s">
        <v>1307</v>
      </c>
      <c r="H293" s="214">
        <v>-38.78</v>
      </c>
      <c r="M293" s="117"/>
    </row>
    <row r="294" spans="2:13" s="12" customFormat="1" x14ac:dyDescent="0.2">
      <c r="B294" s="117"/>
      <c r="D294" s="118" t="s">
        <v>159</v>
      </c>
      <c r="E294" s="119" t="s">
        <v>1</v>
      </c>
      <c r="F294" s="120" t="s">
        <v>1308</v>
      </c>
      <c r="H294" s="214">
        <v>-8.64</v>
      </c>
      <c r="M294" s="117"/>
    </row>
    <row r="295" spans="2:13" s="12" customFormat="1" x14ac:dyDescent="0.2">
      <c r="B295" s="117"/>
      <c r="D295" s="118" t="s">
        <v>159</v>
      </c>
      <c r="E295" s="119" t="s">
        <v>1</v>
      </c>
      <c r="F295" s="120" t="s">
        <v>1309</v>
      </c>
      <c r="H295" s="214">
        <v>-2.16</v>
      </c>
      <c r="M295" s="117"/>
    </row>
    <row r="296" spans="2:13" s="12" customFormat="1" x14ac:dyDescent="0.2">
      <c r="B296" s="117"/>
      <c r="D296" s="118" t="s">
        <v>159</v>
      </c>
      <c r="E296" s="119" t="s">
        <v>1</v>
      </c>
      <c r="F296" s="120" t="s">
        <v>1070</v>
      </c>
      <c r="H296" s="214">
        <v>-1.08</v>
      </c>
      <c r="M296" s="117"/>
    </row>
    <row r="297" spans="2:13" s="12" customFormat="1" x14ac:dyDescent="0.2">
      <c r="B297" s="117"/>
      <c r="D297" s="118" t="s">
        <v>159</v>
      </c>
      <c r="E297" s="119" t="s">
        <v>1</v>
      </c>
      <c r="F297" s="120" t="s">
        <v>1310</v>
      </c>
      <c r="H297" s="214">
        <v>-13.5</v>
      </c>
      <c r="M297" s="117"/>
    </row>
    <row r="298" spans="2:13" s="12" customFormat="1" x14ac:dyDescent="0.2">
      <c r="B298" s="117"/>
      <c r="D298" s="118" t="s">
        <v>159</v>
      </c>
      <c r="E298" s="119" t="s">
        <v>1</v>
      </c>
      <c r="F298" s="120" t="s">
        <v>1311</v>
      </c>
      <c r="H298" s="214">
        <v>-4.28</v>
      </c>
      <c r="M298" s="117"/>
    </row>
    <row r="299" spans="2:13" s="13" customFormat="1" x14ac:dyDescent="0.2">
      <c r="B299" s="122"/>
      <c r="D299" s="118" t="s">
        <v>159</v>
      </c>
      <c r="E299" s="123" t="s">
        <v>1</v>
      </c>
      <c r="F299" s="124" t="s">
        <v>191</v>
      </c>
      <c r="H299" s="189">
        <v>362.25000000000006</v>
      </c>
      <c r="I299" s="125"/>
      <c r="M299" s="122"/>
    </row>
    <row r="300" spans="2:13" s="1" customFormat="1" ht="31.5" customHeight="1" x14ac:dyDescent="0.2">
      <c r="B300" s="108"/>
      <c r="C300" s="109" t="s">
        <v>236</v>
      </c>
      <c r="D300" s="109" t="s">
        <v>153</v>
      </c>
      <c r="E300" s="110" t="s">
        <v>1319</v>
      </c>
      <c r="F300" s="111" t="s">
        <v>1320</v>
      </c>
      <c r="G300" s="112" t="s">
        <v>156</v>
      </c>
      <c r="H300" s="193">
        <v>0.56000000000000005</v>
      </c>
      <c r="I300" s="139"/>
      <c r="J300" s="139"/>
      <c r="K300" s="139"/>
      <c r="L300" s="111" t="s">
        <v>1</v>
      </c>
      <c r="M300" s="30"/>
    </row>
    <row r="301" spans="2:13" s="12" customFormat="1" x14ac:dyDescent="0.2">
      <c r="B301" s="117"/>
      <c r="D301" s="118" t="s">
        <v>159</v>
      </c>
      <c r="E301" s="119" t="s">
        <v>1</v>
      </c>
      <c r="F301" s="120" t="s">
        <v>1321</v>
      </c>
      <c r="H301" s="214">
        <v>0.56000000000000005</v>
      </c>
      <c r="I301" s="140"/>
      <c r="J301" s="140"/>
      <c r="K301" s="140"/>
      <c r="M301" s="117"/>
    </row>
    <row r="302" spans="2:13" s="1" customFormat="1" ht="41.25" customHeight="1" x14ac:dyDescent="0.2">
      <c r="B302" s="108"/>
      <c r="C302" s="109" t="s">
        <v>243</v>
      </c>
      <c r="D302" s="109" t="s">
        <v>153</v>
      </c>
      <c r="E302" s="110" t="s">
        <v>1322</v>
      </c>
      <c r="F302" s="111" t="s">
        <v>1323</v>
      </c>
      <c r="G302" s="112" t="s">
        <v>184</v>
      </c>
      <c r="H302" s="113">
        <v>5.58</v>
      </c>
      <c r="I302" s="139"/>
      <c r="J302" s="139"/>
      <c r="K302" s="139"/>
      <c r="L302" s="111" t="s">
        <v>1</v>
      </c>
      <c r="M302" s="30"/>
    </row>
    <row r="303" spans="2:13" s="12" customFormat="1" x14ac:dyDescent="0.2">
      <c r="B303" s="117"/>
      <c r="D303" s="118" t="s">
        <v>159</v>
      </c>
      <c r="E303" s="119" t="s">
        <v>1</v>
      </c>
      <c r="F303" s="120" t="s">
        <v>1324</v>
      </c>
      <c r="H303" s="121">
        <v>5.58</v>
      </c>
      <c r="M303" s="117"/>
    </row>
    <row r="304" spans="2:13" s="11" customFormat="1" ht="22.9" customHeight="1" x14ac:dyDescent="0.2">
      <c r="B304" s="101"/>
      <c r="D304" s="102" t="s">
        <v>57</v>
      </c>
      <c r="E304" s="106" t="s">
        <v>329</v>
      </c>
      <c r="F304" s="106" t="s">
        <v>330</v>
      </c>
      <c r="K304" s="141"/>
      <c r="M304" s="101"/>
    </row>
    <row r="305" spans="2:13" s="1" customFormat="1" ht="30" customHeight="1" x14ac:dyDescent="0.2">
      <c r="B305" s="108"/>
      <c r="C305" s="109" t="s">
        <v>246</v>
      </c>
      <c r="D305" s="109" t="s">
        <v>153</v>
      </c>
      <c r="E305" s="110" t="s">
        <v>332</v>
      </c>
      <c r="F305" s="178" t="s">
        <v>2405</v>
      </c>
      <c r="G305" s="112" t="s">
        <v>184</v>
      </c>
      <c r="H305" s="193">
        <v>65.78</v>
      </c>
      <c r="I305" s="139"/>
      <c r="J305" s="139"/>
      <c r="K305" s="139"/>
      <c r="L305" s="111" t="s">
        <v>1</v>
      </c>
      <c r="M305" s="30"/>
    </row>
    <row r="306" spans="2:13" s="12" customFormat="1" x14ac:dyDescent="0.2">
      <c r="B306" s="117"/>
      <c r="D306" s="118" t="s">
        <v>159</v>
      </c>
      <c r="E306" s="119" t="s">
        <v>1</v>
      </c>
      <c r="F306" s="275" t="s">
        <v>1325</v>
      </c>
      <c r="H306" s="214">
        <v>65.78</v>
      </c>
      <c r="I306" s="140"/>
      <c r="J306" s="140"/>
      <c r="K306" s="140"/>
      <c r="M306" s="117"/>
    </row>
    <row r="307" spans="2:13" s="1" customFormat="1" ht="33" customHeight="1" x14ac:dyDescent="0.2">
      <c r="B307" s="108"/>
      <c r="C307" s="109" t="s">
        <v>312</v>
      </c>
      <c r="D307" s="109" t="s">
        <v>153</v>
      </c>
      <c r="E307" s="110" t="s">
        <v>334</v>
      </c>
      <c r="F307" s="178" t="s">
        <v>2406</v>
      </c>
      <c r="G307" s="112" t="s">
        <v>184</v>
      </c>
      <c r="H307" s="193">
        <v>65.78</v>
      </c>
      <c r="I307" s="139"/>
      <c r="J307" s="139"/>
      <c r="K307" s="139"/>
      <c r="L307" s="111" t="s">
        <v>1</v>
      </c>
      <c r="M307" s="30"/>
    </row>
    <row r="308" spans="2:13" s="1" customFormat="1" ht="28.5" customHeight="1" x14ac:dyDescent="0.2">
      <c r="B308" s="108"/>
      <c r="C308" s="109" t="s">
        <v>314</v>
      </c>
      <c r="D308" s="109" t="s">
        <v>153</v>
      </c>
      <c r="E308" s="110" t="s">
        <v>336</v>
      </c>
      <c r="F308" s="178" t="s">
        <v>2407</v>
      </c>
      <c r="G308" s="112" t="s">
        <v>184</v>
      </c>
      <c r="H308" s="193">
        <v>65.78</v>
      </c>
      <c r="I308" s="139"/>
      <c r="J308" s="139"/>
      <c r="K308" s="139"/>
      <c r="L308" s="111" t="s">
        <v>1</v>
      </c>
      <c r="M308" s="30"/>
    </row>
    <row r="309" spans="2:13" s="1" customFormat="1" ht="28.5" customHeight="1" x14ac:dyDescent="0.2">
      <c r="B309" s="108"/>
      <c r="C309" s="109" t="s">
        <v>316</v>
      </c>
      <c r="D309" s="109" t="s">
        <v>153</v>
      </c>
      <c r="E309" s="110" t="s">
        <v>338</v>
      </c>
      <c r="F309" s="178" t="s">
        <v>2408</v>
      </c>
      <c r="G309" s="112" t="s">
        <v>184</v>
      </c>
      <c r="H309" s="193">
        <v>65.78</v>
      </c>
      <c r="I309" s="139"/>
      <c r="J309" s="139"/>
      <c r="K309" s="139"/>
      <c r="L309" s="111" t="s">
        <v>1</v>
      </c>
      <c r="M309" s="30"/>
    </row>
    <row r="310" spans="2:13" s="1" customFormat="1" ht="27" customHeight="1" x14ac:dyDescent="0.2">
      <c r="B310" s="108"/>
      <c r="C310" s="109" t="s">
        <v>318</v>
      </c>
      <c r="D310" s="109" t="s">
        <v>153</v>
      </c>
      <c r="E310" s="110" t="s">
        <v>340</v>
      </c>
      <c r="F310" s="178" t="s">
        <v>2409</v>
      </c>
      <c r="G310" s="112" t="s">
        <v>184</v>
      </c>
      <c r="H310" s="193">
        <v>65.78</v>
      </c>
      <c r="I310" s="139"/>
      <c r="J310" s="139"/>
      <c r="K310" s="139"/>
      <c r="L310" s="111" t="s">
        <v>1</v>
      </c>
      <c r="M310" s="30"/>
    </row>
    <row r="311" spans="2:13" s="1" customFormat="1" ht="32.25" customHeight="1" x14ac:dyDescent="0.2">
      <c r="B311" s="108"/>
      <c r="C311" s="109" t="s">
        <v>321</v>
      </c>
      <c r="D311" s="109" t="s">
        <v>153</v>
      </c>
      <c r="E311" s="110" t="s">
        <v>342</v>
      </c>
      <c r="F311" s="178" t="s">
        <v>1826</v>
      </c>
      <c r="G311" s="112" t="s">
        <v>184</v>
      </c>
      <c r="H311" s="193">
        <v>65.78</v>
      </c>
      <c r="I311" s="139"/>
      <c r="J311" s="139"/>
      <c r="K311" s="139"/>
      <c r="L311" s="111" t="s">
        <v>1</v>
      </c>
      <c r="M311" s="30"/>
    </row>
    <row r="312" spans="2:13" s="1" customFormat="1" ht="36" customHeight="1" x14ac:dyDescent="0.2">
      <c r="B312" s="108"/>
      <c r="C312" s="109" t="s">
        <v>323</v>
      </c>
      <c r="D312" s="109" t="s">
        <v>153</v>
      </c>
      <c r="E312" s="110" t="s">
        <v>344</v>
      </c>
      <c r="F312" s="178" t="s">
        <v>1827</v>
      </c>
      <c r="G312" s="112" t="s">
        <v>184</v>
      </c>
      <c r="H312" s="193">
        <v>65.78</v>
      </c>
      <c r="I312" s="139"/>
      <c r="J312" s="139"/>
      <c r="K312" s="139"/>
      <c r="L312" s="111" t="s">
        <v>1</v>
      </c>
      <c r="M312" s="30"/>
    </row>
    <row r="313" spans="2:13" s="11" customFormat="1" ht="22.9" customHeight="1" x14ac:dyDescent="0.2">
      <c r="B313" s="101"/>
      <c r="D313" s="102" t="s">
        <v>57</v>
      </c>
      <c r="E313" s="106" t="s">
        <v>182</v>
      </c>
      <c r="F313" s="106" t="s">
        <v>347</v>
      </c>
      <c r="K313" s="141"/>
      <c r="M313" s="101"/>
    </row>
    <row r="314" spans="2:13" s="1" customFormat="1" ht="44.25" customHeight="1" x14ac:dyDescent="0.2">
      <c r="B314" s="108"/>
      <c r="C314" s="109" t="s">
        <v>325</v>
      </c>
      <c r="D314" s="109" t="s">
        <v>153</v>
      </c>
      <c r="E314" s="110" t="s">
        <v>361</v>
      </c>
      <c r="F314" s="170" t="s">
        <v>1878</v>
      </c>
      <c r="G314" s="112" t="s">
        <v>184</v>
      </c>
      <c r="H314" s="193">
        <v>750</v>
      </c>
      <c r="I314" s="139"/>
      <c r="J314" s="139"/>
      <c r="K314" s="139"/>
      <c r="L314" s="111" t="s">
        <v>1</v>
      </c>
      <c r="M314" s="30"/>
    </row>
    <row r="315" spans="2:13" s="1" customFormat="1" ht="33" customHeight="1" x14ac:dyDescent="0.2">
      <c r="B315" s="108"/>
      <c r="C315" s="109" t="s">
        <v>327</v>
      </c>
      <c r="D315" s="109" t="s">
        <v>153</v>
      </c>
      <c r="E315" s="110" t="s">
        <v>363</v>
      </c>
      <c r="F315" s="111" t="s">
        <v>364</v>
      </c>
      <c r="G315" s="112" t="s">
        <v>184</v>
      </c>
      <c r="H315" s="193">
        <v>4500</v>
      </c>
      <c r="I315" s="139"/>
      <c r="J315" s="139"/>
      <c r="K315" s="139"/>
      <c r="L315" s="111" t="s">
        <v>1</v>
      </c>
      <c r="M315" s="30"/>
    </row>
    <row r="316" spans="2:13" s="12" customFormat="1" x14ac:dyDescent="0.2">
      <c r="B316" s="117"/>
      <c r="D316" s="118" t="s">
        <v>159</v>
      </c>
      <c r="F316" s="120" t="s">
        <v>2187</v>
      </c>
      <c r="H316" s="214">
        <v>4500</v>
      </c>
      <c r="I316" s="140"/>
      <c r="J316" s="140"/>
      <c r="K316" s="140"/>
      <c r="M316" s="117"/>
    </row>
    <row r="317" spans="2:13" s="1" customFormat="1" ht="44.25" customHeight="1" x14ac:dyDescent="0.2">
      <c r="B317" s="108"/>
      <c r="C317" s="109" t="s">
        <v>331</v>
      </c>
      <c r="D317" s="109" t="s">
        <v>153</v>
      </c>
      <c r="E317" s="110" t="s">
        <v>366</v>
      </c>
      <c r="F317" s="170" t="s">
        <v>1877</v>
      </c>
      <c r="G317" s="112" t="s">
        <v>184</v>
      </c>
      <c r="H317" s="193">
        <v>750</v>
      </c>
      <c r="I317" s="139"/>
      <c r="J317" s="139"/>
      <c r="K317" s="139"/>
      <c r="L317" s="111" t="s">
        <v>1</v>
      </c>
      <c r="M317" s="30"/>
    </row>
    <row r="318" spans="2:13" s="1" customFormat="1" ht="32.25" customHeight="1" x14ac:dyDescent="0.2">
      <c r="B318" s="108"/>
      <c r="C318" s="109" t="s">
        <v>333</v>
      </c>
      <c r="D318" s="109" t="s">
        <v>153</v>
      </c>
      <c r="E318" s="110" t="s">
        <v>368</v>
      </c>
      <c r="F318" s="111" t="s">
        <v>369</v>
      </c>
      <c r="G318" s="112" t="s">
        <v>184</v>
      </c>
      <c r="H318" s="193">
        <v>646.67999999999995</v>
      </c>
      <c r="I318" s="139"/>
      <c r="J318" s="139"/>
      <c r="K318" s="139"/>
      <c r="L318" s="111" t="s">
        <v>157</v>
      </c>
      <c r="M318" s="30"/>
    </row>
    <row r="319" spans="2:13" s="1" customFormat="1" ht="19.5" customHeight="1" x14ac:dyDescent="0.2">
      <c r="B319" s="108"/>
      <c r="C319" s="109" t="s">
        <v>335</v>
      </c>
      <c r="D319" s="109" t="s">
        <v>153</v>
      </c>
      <c r="E319" s="110" t="s">
        <v>372</v>
      </c>
      <c r="F319" s="111" t="s">
        <v>373</v>
      </c>
      <c r="G319" s="112" t="s">
        <v>184</v>
      </c>
      <c r="H319" s="193">
        <v>1483.42</v>
      </c>
      <c r="I319" s="139"/>
      <c r="J319" s="139"/>
      <c r="K319" s="139"/>
      <c r="L319" s="111" t="s">
        <v>157</v>
      </c>
      <c r="M319" s="30"/>
    </row>
    <row r="320" spans="2:13" s="12" customFormat="1" x14ac:dyDescent="0.2">
      <c r="B320" s="117"/>
      <c r="D320" s="118" t="s">
        <v>159</v>
      </c>
      <c r="E320" s="119" t="s">
        <v>1</v>
      </c>
      <c r="F320" s="120" t="s">
        <v>1326</v>
      </c>
      <c r="H320" s="214">
        <v>1483.42</v>
      </c>
      <c r="I320" s="140"/>
      <c r="J320" s="140"/>
      <c r="K320" s="140"/>
      <c r="M320" s="117"/>
    </row>
    <row r="321" spans="2:13" s="1" customFormat="1" ht="26.25" customHeight="1" x14ac:dyDescent="0.2">
      <c r="B321" s="108"/>
      <c r="C321" s="109" t="s">
        <v>337</v>
      </c>
      <c r="D321" s="109" t="s">
        <v>153</v>
      </c>
      <c r="E321" s="110" t="s">
        <v>376</v>
      </c>
      <c r="F321" s="111" t="s">
        <v>377</v>
      </c>
      <c r="G321" s="112" t="s">
        <v>184</v>
      </c>
      <c r="H321" s="193">
        <v>764.8</v>
      </c>
      <c r="I321" s="139"/>
      <c r="J321" s="139"/>
      <c r="K321" s="139"/>
      <c r="L321" s="111" t="s">
        <v>1</v>
      </c>
      <c r="M321" s="30"/>
    </row>
    <row r="322" spans="2:13" s="1" customFormat="1" ht="33.75" customHeight="1" x14ac:dyDescent="0.2">
      <c r="B322" s="108"/>
      <c r="C322" s="109" t="s">
        <v>339</v>
      </c>
      <c r="D322" s="109" t="s">
        <v>153</v>
      </c>
      <c r="E322" s="110" t="s">
        <v>1100</v>
      </c>
      <c r="F322" s="111" t="s">
        <v>1327</v>
      </c>
      <c r="G322" s="112" t="s">
        <v>184</v>
      </c>
      <c r="H322" s="193">
        <v>172.87</v>
      </c>
      <c r="I322" s="139"/>
      <c r="J322" s="139"/>
      <c r="K322" s="139"/>
      <c r="L322" s="111" t="s">
        <v>1</v>
      </c>
      <c r="M322" s="30"/>
    </row>
    <row r="323" spans="2:13" s="12" customFormat="1" x14ac:dyDescent="0.2">
      <c r="B323" s="117"/>
      <c r="D323" s="118" t="s">
        <v>159</v>
      </c>
      <c r="E323" s="119" t="s">
        <v>1</v>
      </c>
      <c r="F323" s="120" t="s">
        <v>1328</v>
      </c>
      <c r="H323" s="214">
        <v>172.87</v>
      </c>
      <c r="I323" s="140"/>
      <c r="J323" s="140"/>
      <c r="K323" s="140"/>
      <c r="M323" s="117"/>
    </row>
    <row r="324" spans="2:13" s="1" customFormat="1" ht="42.75" customHeight="1" x14ac:dyDescent="0.2">
      <c r="B324" s="108"/>
      <c r="C324" s="109" t="s">
        <v>341</v>
      </c>
      <c r="D324" s="109" t="s">
        <v>153</v>
      </c>
      <c r="E324" s="110" t="s">
        <v>384</v>
      </c>
      <c r="F324" s="111" t="s">
        <v>2369</v>
      </c>
      <c r="G324" s="112" t="s">
        <v>238</v>
      </c>
      <c r="H324" s="193">
        <v>168.1</v>
      </c>
      <c r="I324" s="139"/>
      <c r="J324" s="139"/>
      <c r="K324" s="139"/>
      <c r="L324" s="111" t="s">
        <v>1</v>
      </c>
      <c r="M324" s="30"/>
    </row>
    <row r="325" spans="2:13" s="14" customFormat="1" x14ac:dyDescent="0.2">
      <c r="B325" s="131"/>
      <c r="D325" s="118" t="s">
        <v>159</v>
      </c>
      <c r="E325" s="132" t="s">
        <v>1</v>
      </c>
      <c r="F325" s="133" t="s">
        <v>239</v>
      </c>
      <c r="H325" s="132" t="s">
        <v>1</v>
      </c>
      <c r="M325" s="131"/>
    </row>
    <row r="326" spans="2:13" s="12" customFormat="1" x14ac:dyDescent="0.2">
      <c r="B326" s="117"/>
      <c r="D326" s="118" t="s">
        <v>159</v>
      </c>
      <c r="E326" s="119" t="s">
        <v>1</v>
      </c>
      <c r="F326" s="120" t="s">
        <v>1329</v>
      </c>
      <c r="H326" s="214">
        <v>30.6</v>
      </c>
      <c r="M326" s="117"/>
    </row>
    <row r="327" spans="2:13" s="12" customFormat="1" x14ac:dyDescent="0.2">
      <c r="B327" s="117"/>
      <c r="D327" s="118" t="s">
        <v>159</v>
      </c>
      <c r="E327" s="119" t="s">
        <v>1</v>
      </c>
      <c r="F327" s="120" t="s">
        <v>1330</v>
      </c>
      <c r="H327" s="214">
        <v>19.2</v>
      </c>
      <c r="M327" s="117"/>
    </row>
    <row r="328" spans="2:13" s="12" customFormat="1" x14ac:dyDescent="0.2">
      <c r="B328" s="117"/>
      <c r="D328" s="118" t="s">
        <v>159</v>
      </c>
      <c r="E328" s="119" t="s">
        <v>1</v>
      </c>
      <c r="F328" s="120" t="s">
        <v>1331</v>
      </c>
      <c r="H328" s="214">
        <v>6</v>
      </c>
      <c r="M328" s="117"/>
    </row>
    <row r="329" spans="2:13" s="12" customFormat="1" x14ac:dyDescent="0.2">
      <c r="B329" s="117"/>
      <c r="D329" s="118" t="s">
        <v>159</v>
      </c>
      <c r="E329" s="119" t="s">
        <v>1</v>
      </c>
      <c r="F329" s="120" t="s">
        <v>1106</v>
      </c>
      <c r="H329" s="214">
        <v>3</v>
      </c>
      <c r="M329" s="117"/>
    </row>
    <row r="330" spans="2:13" s="12" customFormat="1" x14ac:dyDescent="0.2">
      <c r="B330" s="117"/>
      <c r="D330" s="118" t="s">
        <v>159</v>
      </c>
      <c r="E330" s="119" t="s">
        <v>1</v>
      </c>
      <c r="F330" s="120" t="s">
        <v>1332</v>
      </c>
      <c r="H330" s="214">
        <v>10.4</v>
      </c>
      <c r="M330" s="117"/>
    </row>
    <row r="331" spans="2:13" s="14" customFormat="1" x14ac:dyDescent="0.2">
      <c r="B331" s="131"/>
      <c r="D331" s="118" t="s">
        <v>159</v>
      </c>
      <c r="E331" s="132" t="s">
        <v>1</v>
      </c>
      <c r="F331" s="133" t="s">
        <v>267</v>
      </c>
      <c r="H331" s="209" t="s">
        <v>1</v>
      </c>
      <c r="M331" s="131"/>
    </row>
    <row r="332" spans="2:13" s="12" customFormat="1" x14ac:dyDescent="0.2">
      <c r="B332" s="117"/>
      <c r="D332" s="118" t="s">
        <v>159</v>
      </c>
      <c r="E332" s="119" t="s">
        <v>1</v>
      </c>
      <c r="F332" s="120" t="s">
        <v>1333</v>
      </c>
      <c r="H332" s="214">
        <v>15.55</v>
      </c>
      <c r="M332" s="117"/>
    </row>
    <row r="333" spans="2:13" s="12" customFormat="1" x14ac:dyDescent="0.2">
      <c r="B333" s="117"/>
      <c r="D333" s="118" t="s">
        <v>159</v>
      </c>
      <c r="E333" s="119" t="s">
        <v>1</v>
      </c>
      <c r="F333" s="120" t="s">
        <v>1334</v>
      </c>
      <c r="H333" s="214">
        <v>10.4</v>
      </c>
      <c r="M333" s="117"/>
    </row>
    <row r="334" spans="2:13" s="12" customFormat="1" x14ac:dyDescent="0.2">
      <c r="B334" s="117"/>
      <c r="D334" s="118" t="s">
        <v>159</v>
      </c>
      <c r="E334" s="119" t="s">
        <v>1</v>
      </c>
      <c r="F334" s="120" t="s">
        <v>1335</v>
      </c>
      <c r="H334" s="214">
        <v>7.35</v>
      </c>
      <c r="M334" s="117"/>
    </row>
    <row r="335" spans="2:13" s="12" customFormat="1" x14ac:dyDescent="0.2">
      <c r="B335" s="117"/>
      <c r="D335" s="118" t="s">
        <v>159</v>
      </c>
      <c r="E335" s="119" t="s">
        <v>1</v>
      </c>
      <c r="F335" s="120" t="s">
        <v>1336</v>
      </c>
      <c r="H335" s="214">
        <v>5.0999999999999996</v>
      </c>
      <c r="M335" s="117"/>
    </row>
    <row r="336" spans="2:13" s="14" customFormat="1" x14ac:dyDescent="0.2">
      <c r="B336" s="131"/>
      <c r="D336" s="118" t="s">
        <v>159</v>
      </c>
      <c r="E336" s="132" t="s">
        <v>1</v>
      </c>
      <c r="F336" s="133" t="s">
        <v>286</v>
      </c>
      <c r="H336" s="209" t="s">
        <v>1</v>
      </c>
      <c r="M336" s="131"/>
    </row>
    <row r="337" spans="1:13" s="12" customFormat="1" x14ac:dyDescent="0.2">
      <c r="B337" s="117"/>
      <c r="D337" s="118" t="s">
        <v>159</v>
      </c>
      <c r="E337" s="119" t="s">
        <v>1</v>
      </c>
      <c r="F337" s="120" t="s">
        <v>1337</v>
      </c>
      <c r="H337" s="214">
        <v>7.5</v>
      </c>
      <c r="M337" s="117"/>
    </row>
    <row r="338" spans="1:13" s="12" customFormat="1" x14ac:dyDescent="0.2">
      <c r="B338" s="117"/>
      <c r="D338" s="118" t="s">
        <v>159</v>
      </c>
      <c r="E338" s="119" t="s">
        <v>1</v>
      </c>
      <c r="F338" s="120" t="s">
        <v>1338</v>
      </c>
      <c r="H338" s="214">
        <v>8.8000000000000007</v>
      </c>
      <c r="M338" s="117"/>
    </row>
    <row r="339" spans="1:13" s="12" customFormat="1" x14ac:dyDescent="0.2">
      <c r="B339" s="117"/>
      <c r="D339" s="118" t="s">
        <v>159</v>
      </c>
      <c r="E339" s="119" t="s">
        <v>1</v>
      </c>
      <c r="F339" s="120" t="s">
        <v>1339</v>
      </c>
      <c r="H339" s="214">
        <v>7</v>
      </c>
      <c r="M339" s="117"/>
    </row>
    <row r="340" spans="1:13" s="12" customFormat="1" x14ac:dyDescent="0.2">
      <c r="B340" s="117"/>
      <c r="D340" s="118" t="s">
        <v>159</v>
      </c>
      <c r="E340" s="119" t="s">
        <v>1</v>
      </c>
      <c r="F340" s="120" t="s">
        <v>1338</v>
      </c>
      <c r="H340" s="214">
        <v>8.8000000000000007</v>
      </c>
      <c r="M340" s="117"/>
    </row>
    <row r="341" spans="1:13" s="12" customFormat="1" x14ac:dyDescent="0.2">
      <c r="B341" s="117"/>
      <c r="D341" s="118" t="s">
        <v>159</v>
      </c>
      <c r="E341" s="119" t="s">
        <v>1</v>
      </c>
      <c r="F341" s="120" t="s">
        <v>1340</v>
      </c>
      <c r="H341" s="214">
        <v>12.4</v>
      </c>
      <c r="M341" s="117"/>
    </row>
    <row r="342" spans="1:13" s="14" customFormat="1" x14ac:dyDescent="0.2">
      <c r="B342" s="131"/>
      <c r="D342" s="118" t="s">
        <v>159</v>
      </c>
      <c r="E342" s="132" t="s">
        <v>1</v>
      </c>
      <c r="F342" s="133" t="s">
        <v>306</v>
      </c>
      <c r="H342" s="209" t="s">
        <v>1</v>
      </c>
      <c r="M342" s="131"/>
    </row>
    <row r="343" spans="1:13" s="12" customFormat="1" x14ac:dyDescent="0.2">
      <c r="B343" s="117"/>
      <c r="D343" s="118" t="s">
        <v>159</v>
      </c>
      <c r="E343" s="119" t="s">
        <v>1</v>
      </c>
      <c r="F343" s="120" t="s">
        <v>1341</v>
      </c>
      <c r="H343" s="214">
        <v>16</v>
      </c>
      <c r="M343" s="117"/>
    </row>
    <row r="344" spans="1:13" s="13" customFormat="1" x14ac:dyDescent="0.2">
      <c r="B344" s="122"/>
      <c r="D344" s="118" t="s">
        <v>159</v>
      </c>
      <c r="E344" s="123" t="s">
        <v>1</v>
      </c>
      <c r="F344" s="124" t="s">
        <v>191</v>
      </c>
      <c r="H344" s="189">
        <v>168.1</v>
      </c>
      <c r="M344" s="122"/>
    </row>
    <row r="345" spans="1:13" s="1" customFormat="1" ht="40.5" customHeight="1" x14ac:dyDescent="0.2">
      <c r="B345" s="108"/>
      <c r="C345" s="109" t="s">
        <v>343</v>
      </c>
      <c r="D345" s="109" t="s">
        <v>153</v>
      </c>
      <c r="E345" s="110" t="s">
        <v>417</v>
      </c>
      <c r="F345" s="178" t="s">
        <v>2370</v>
      </c>
      <c r="G345" s="112" t="s">
        <v>238</v>
      </c>
      <c r="H345" s="193">
        <v>135.5</v>
      </c>
      <c r="I345" s="139"/>
      <c r="J345" s="139"/>
      <c r="K345" s="139"/>
      <c r="L345" s="111" t="s">
        <v>1</v>
      </c>
      <c r="M345" s="30"/>
    </row>
    <row r="346" spans="1:13" s="1" customFormat="1" ht="42" customHeight="1" x14ac:dyDescent="0.2">
      <c r="B346" s="108"/>
      <c r="C346" s="109" t="s">
        <v>345</v>
      </c>
      <c r="D346" s="109" t="s">
        <v>153</v>
      </c>
      <c r="E346" s="163" t="s">
        <v>1969</v>
      </c>
      <c r="F346" s="178" t="s">
        <v>2410</v>
      </c>
      <c r="G346" s="179" t="s">
        <v>238</v>
      </c>
      <c r="H346" s="182">
        <v>135.5</v>
      </c>
      <c r="I346" s="182"/>
      <c r="J346" s="182"/>
      <c r="K346" s="139"/>
      <c r="L346" s="111" t="s">
        <v>1</v>
      </c>
      <c r="M346" s="30"/>
    </row>
    <row r="347" spans="1:13" s="1" customFormat="1" ht="27.75" customHeight="1" x14ac:dyDescent="0.2">
      <c r="A347" s="229"/>
      <c r="B347" s="108"/>
      <c r="C347" s="109" t="s">
        <v>348</v>
      </c>
      <c r="D347" s="109" t="s">
        <v>153</v>
      </c>
      <c r="E347" s="110" t="s">
        <v>421</v>
      </c>
      <c r="F347" s="111" t="s">
        <v>422</v>
      </c>
      <c r="G347" s="112" t="s">
        <v>156</v>
      </c>
      <c r="H347" s="193">
        <v>0</v>
      </c>
      <c r="I347" s="139"/>
      <c r="J347" s="139"/>
      <c r="K347" s="139"/>
      <c r="L347" s="111" t="s">
        <v>157</v>
      </c>
      <c r="M347" s="30"/>
    </row>
    <row r="348" spans="1:13" s="1" customFormat="1" ht="33.75" customHeight="1" x14ac:dyDescent="0.2">
      <c r="B348" s="108"/>
      <c r="C348" s="109" t="s">
        <v>351</v>
      </c>
      <c r="D348" s="109" t="s">
        <v>153</v>
      </c>
      <c r="E348" s="110" t="s">
        <v>424</v>
      </c>
      <c r="F348" s="111" t="s">
        <v>425</v>
      </c>
      <c r="G348" s="112" t="s">
        <v>184</v>
      </c>
      <c r="H348" s="193">
        <v>54.02</v>
      </c>
      <c r="I348" s="139"/>
      <c r="J348" s="139"/>
      <c r="K348" s="139"/>
      <c r="L348" s="111" t="s">
        <v>1</v>
      </c>
      <c r="M348" s="30"/>
    </row>
    <row r="349" spans="1:13" s="12" customFormat="1" x14ac:dyDescent="0.2">
      <c r="B349" s="117"/>
      <c r="D349" s="118" t="s">
        <v>159</v>
      </c>
      <c r="E349" s="119" t="s">
        <v>1</v>
      </c>
      <c r="F349" s="120" t="s">
        <v>1342</v>
      </c>
      <c r="H349" s="214">
        <v>38.78</v>
      </c>
      <c r="M349" s="117"/>
    </row>
    <row r="350" spans="1:13" s="12" customFormat="1" x14ac:dyDescent="0.2">
      <c r="B350" s="117"/>
      <c r="D350" s="118" t="s">
        <v>159</v>
      </c>
      <c r="E350" s="119" t="s">
        <v>1</v>
      </c>
      <c r="F350" s="120" t="s">
        <v>1343</v>
      </c>
      <c r="H350" s="214">
        <v>8.64</v>
      </c>
      <c r="M350" s="117"/>
    </row>
    <row r="351" spans="1:13" s="12" customFormat="1" x14ac:dyDescent="0.2">
      <c r="B351" s="117"/>
      <c r="D351" s="118" t="s">
        <v>159</v>
      </c>
      <c r="E351" s="119" t="s">
        <v>1</v>
      </c>
      <c r="F351" s="120" t="s">
        <v>1344</v>
      </c>
      <c r="H351" s="214">
        <v>2.16</v>
      </c>
      <c r="M351" s="117"/>
    </row>
    <row r="352" spans="1:13" s="12" customFormat="1" x14ac:dyDescent="0.2">
      <c r="B352" s="117"/>
      <c r="D352" s="118" t="s">
        <v>159</v>
      </c>
      <c r="E352" s="119" t="s">
        <v>1</v>
      </c>
      <c r="F352" s="120" t="s">
        <v>1119</v>
      </c>
      <c r="H352" s="214">
        <v>1.08</v>
      </c>
      <c r="M352" s="117"/>
    </row>
    <row r="353" spans="2:13" s="12" customFormat="1" x14ac:dyDescent="0.2">
      <c r="B353" s="117"/>
      <c r="D353" s="118" t="s">
        <v>159</v>
      </c>
      <c r="E353" s="119" t="s">
        <v>1</v>
      </c>
      <c r="F353" s="120" t="s">
        <v>1345</v>
      </c>
      <c r="H353" s="214">
        <v>3.36</v>
      </c>
      <c r="M353" s="117"/>
    </row>
    <row r="354" spans="2:13" s="13" customFormat="1" x14ac:dyDescent="0.2">
      <c r="B354" s="122"/>
      <c r="D354" s="118" t="s">
        <v>159</v>
      </c>
      <c r="E354" s="123" t="s">
        <v>1</v>
      </c>
      <c r="F354" s="124" t="s">
        <v>191</v>
      </c>
      <c r="H354" s="189">
        <v>54.02</v>
      </c>
      <c r="I354" s="189"/>
      <c r="M354" s="122"/>
    </row>
    <row r="355" spans="2:13" s="1" customFormat="1" ht="17.25" customHeight="1" x14ac:dyDescent="0.2">
      <c r="B355" s="108"/>
      <c r="C355" s="109" t="s">
        <v>354</v>
      </c>
      <c r="D355" s="109" t="s">
        <v>153</v>
      </c>
      <c r="E355" s="110" t="s">
        <v>441</v>
      </c>
      <c r="F355" s="111" t="s">
        <v>442</v>
      </c>
      <c r="G355" s="112" t="s">
        <v>184</v>
      </c>
      <c r="H355" s="113">
        <v>47.24</v>
      </c>
      <c r="I355" s="139"/>
      <c r="J355" s="139"/>
      <c r="K355" s="139"/>
      <c r="L355" s="111" t="s">
        <v>1</v>
      </c>
      <c r="M355" s="30"/>
    </row>
    <row r="356" spans="2:13" s="12" customFormat="1" x14ac:dyDescent="0.2">
      <c r="B356" s="117"/>
      <c r="D356" s="118" t="s">
        <v>159</v>
      </c>
      <c r="E356" s="119" t="s">
        <v>1</v>
      </c>
      <c r="F356" s="120" t="s">
        <v>1346</v>
      </c>
      <c r="H356" s="214">
        <v>27.41</v>
      </c>
      <c r="M356" s="117"/>
    </row>
    <row r="357" spans="2:13" s="12" customFormat="1" x14ac:dyDescent="0.2">
      <c r="B357" s="117"/>
      <c r="D357" s="118" t="s">
        <v>159</v>
      </c>
      <c r="E357" s="119" t="s">
        <v>1</v>
      </c>
      <c r="F357" s="120" t="s">
        <v>1347</v>
      </c>
      <c r="H357" s="214">
        <v>13.5</v>
      </c>
      <c r="M357" s="117"/>
    </row>
    <row r="358" spans="2:13" s="12" customFormat="1" x14ac:dyDescent="0.2">
      <c r="B358" s="117"/>
      <c r="D358" s="118" t="s">
        <v>159</v>
      </c>
      <c r="E358" s="119" t="s">
        <v>1</v>
      </c>
      <c r="F358" s="120" t="s">
        <v>1348</v>
      </c>
      <c r="H358" s="214">
        <v>4.28</v>
      </c>
      <c r="M358" s="117"/>
    </row>
    <row r="359" spans="2:13" s="12" customFormat="1" x14ac:dyDescent="0.2">
      <c r="B359" s="117"/>
      <c r="D359" s="118" t="s">
        <v>159</v>
      </c>
      <c r="E359" s="119" t="s">
        <v>1</v>
      </c>
      <c r="F359" s="120" t="s">
        <v>1349</v>
      </c>
      <c r="H359" s="214">
        <v>2.0499999999999998</v>
      </c>
      <c r="M359" s="117"/>
    </row>
    <row r="360" spans="2:13" s="13" customFormat="1" x14ac:dyDescent="0.2">
      <c r="B360" s="122"/>
      <c r="D360" s="118" t="s">
        <v>159</v>
      </c>
      <c r="E360" s="123" t="s">
        <v>1</v>
      </c>
      <c r="F360" s="124" t="s">
        <v>191</v>
      </c>
      <c r="H360" s="189">
        <v>47.24</v>
      </c>
      <c r="I360" s="189"/>
      <c r="M360" s="122"/>
    </row>
    <row r="361" spans="2:13" s="1" customFormat="1" ht="16.5" customHeight="1" x14ac:dyDescent="0.2">
      <c r="B361" s="108"/>
      <c r="C361" s="109" t="s">
        <v>357</v>
      </c>
      <c r="D361" s="118" t="s">
        <v>159</v>
      </c>
      <c r="E361" s="110" t="s">
        <v>1350</v>
      </c>
      <c r="F361" s="111" t="s">
        <v>1351</v>
      </c>
      <c r="G361" s="112" t="s">
        <v>184</v>
      </c>
      <c r="H361" s="193">
        <v>11.52</v>
      </c>
      <c r="I361" s="139"/>
      <c r="J361" s="139"/>
      <c r="K361" s="139"/>
      <c r="L361" s="111" t="s">
        <v>157</v>
      </c>
      <c r="M361" s="30"/>
    </row>
    <row r="362" spans="2:13" s="12" customFormat="1" x14ac:dyDescent="0.2">
      <c r="B362" s="117"/>
      <c r="D362" s="118" t="s">
        <v>159</v>
      </c>
      <c r="E362" s="119" t="s">
        <v>1</v>
      </c>
      <c r="F362" s="120" t="s">
        <v>1352</v>
      </c>
      <c r="H362" s="214">
        <v>11.52</v>
      </c>
      <c r="I362" s="140"/>
      <c r="J362" s="140"/>
      <c r="K362" s="140"/>
      <c r="M362" s="117"/>
    </row>
    <row r="363" spans="2:13" s="1" customFormat="1" ht="30" customHeight="1" x14ac:dyDescent="0.2">
      <c r="B363" s="108"/>
      <c r="C363" s="109" t="s">
        <v>360</v>
      </c>
      <c r="D363" s="109" t="s">
        <v>153</v>
      </c>
      <c r="E363" s="110" t="s">
        <v>449</v>
      </c>
      <c r="F363" s="111" t="s">
        <v>450</v>
      </c>
      <c r="G363" s="112" t="s">
        <v>184</v>
      </c>
      <c r="H363" s="193">
        <v>162.12</v>
      </c>
      <c r="I363" s="139"/>
      <c r="J363" s="139"/>
      <c r="K363" s="139"/>
      <c r="L363" s="111" t="s">
        <v>157</v>
      </c>
      <c r="M363" s="30"/>
    </row>
    <row r="364" spans="2:13" s="12" customFormat="1" x14ac:dyDescent="0.2">
      <c r="B364" s="117"/>
      <c r="D364" s="118" t="s">
        <v>159</v>
      </c>
      <c r="E364" s="119" t="s">
        <v>1</v>
      </c>
      <c r="F364" s="120" t="s">
        <v>1353</v>
      </c>
      <c r="H364" s="214">
        <v>162.12</v>
      </c>
      <c r="I364" s="140"/>
      <c r="J364" s="140"/>
      <c r="K364" s="140"/>
      <c r="M364" s="117"/>
    </row>
    <row r="365" spans="2:13" s="1" customFormat="1" ht="28.5" customHeight="1" x14ac:dyDescent="0.2">
      <c r="B365" s="108"/>
      <c r="C365" s="109" t="s">
        <v>362</v>
      </c>
      <c r="D365" s="109" t="s">
        <v>153</v>
      </c>
      <c r="E365" s="110" t="s">
        <v>453</v>
      </c>
      <c r="F365" s="178" t="s">
        <v>454</v>
      </c>
      <c r="G365" s="179" t="s">
        <v>172</v>
      </c>
      <c r="H365" s="182">
        <v>50.44</v>
      </c>
      <c r="I365" s="139"/>
      <c r="J365" s="139"/>
      <c r="K365" s="139"/>
      <c r="L365" s="111" t="s">
        <v>157</v>
      </c>
      <c r="M365" s="30"/>
    </row>
    <row r="366" spans="2:13" s="1" customFormat="1" ht="19.5" customHeight="1" x14ac:dyDescent="0.2">
      <c r="B366" s="108"/>
      <c r="C366" s="109" t="s">
        <v>365</v>
      </c>
      <c r="D366" s="109" t="s">
        <v>153</v>
      </c>
      <c r="E366" s="110" t="s">
        <v>456</v>
      </c>
      <c r="F366" s="178" t="s">
        <v>457</v>
      </c>
      <c r="G366" s="179" t="s">
        <v>172</v>
      </c>
      <c r="H366" s="182">
        <v>25.22</v>
      </c>
      <c r="I366" s="139"/>
      <c r="J366" s="139"/>
      <c r="K366" s="139"/>
      <c r="L366" s="111" t="s">
        <v>1</v>
      </c>
      <c r="M366" s="30"/>
    </row>
    <row r="367" spans="2:13" s="1" customFormat="1" ht="27.75" customHeight="1" x14ac:dyDescent="0.2">
      <c r="B367" s="108"/>
      <c r="C367" s="109" t="s">
        <v>367</v>
      </c>
      <c r="D367" s="109" t="s">
        <v>153</v>
      </c>
      <c r="E367" s="110" t="s">
        <v>459</v>
      </c>
      <c r="F367" s="178" t="s">
        <v>460</v>
      </c>
      <c r="G367" s="179" t="s">
        <v>172</v>
      </c>
      <c r="H367" s="182">
        <v>756.6</v>
      </c>
      <c r="I367" s="139"/>
      <c r="J367" s="139"/>
      <c r="K367" s="139"/>
      <c r="L367" s="111" t="s">
        <v>1</v>
      </c>
      <c r="M367" s="30"/>
    </row>
    <row r="368" spans="2:13" s="12" customFormat="1" x14ac:dyDescent="0.2">
      <c r="B368" s="117"/>
      <c r="D368" s="118" t="s">
        <v>159</v>
      </c>
      <c r="F368" s="275" t="s">
        <v>2188</v>
      </c>
      <c r="G368" s="183"/>
      <c r="H368" s="230">
        <v>756.6</v>
      </c>
      <c r="I368" s="140"/>
      <c r="J368" s="140"/>
      <c r="K368" s="140"/>
      <c r="M368" s="117"/>
    </row>
    <row r="369" spans="2:13" s="1" customFormat="1" ht="27.75" customHeight="1" x14ac:dyDescent="0.2">
      <c r="B369" s="108"/>
      <c r="C369" s="109" t="s">
        <v>371</v>
      </c>
      <c r="D369" s="109" t="s">
        <v>153</v>
      </c>
      <c r="E369" s="110" t="s">
        <v>462</v>
      </c>
      <c r="F369" s="178" t="s">
        <v>463</v>
      </c>
      <c r="G369" s="179" t="s">
        <v>172</v>
      </c>
      <c r="H369" s="182">
        <v>50.44</v>
      </c>
      <c r="I369" s="139"/>
      <c r="J369" s="139"/>
      <c r="K369" s="139"/>
      <c r="L369" s="111" t="s">
        <v>1</v>
      </c>
      <c r="M369" s="30"/>
    </row>
    <row r="370" spans="2:13" s="1" customFormat="1" ht="25.5" customHeight="1" x14ac:dyDescent="0.2">
      <c r="B370" s="108"/>
      <c r="C370" s="109" t="s">
        <v>375</v>
      </c>
      <c r="D370" s="109" t="s">
        <v>153</v>
      </c>
      <c r="E370" s="110" t="s">
        <v>465</v>
      </c>
      <c r="F370" s="170" t="s">
        <v>1791</v>
      </c>
      <c r="G370" s="179" t="s">
        <v>172</v>
      </c>
      <c r="H370" s="182">
        <v>25.22</v>
      </c>
      <c r="I370" s="139"/>
      <c r="J370" s="139"/>
      <c r="K370" s="139"/>
      <c r="L370" s="111" t="s">
        <v>1</v>
      </c>
      <c r="M370" s="30"/>
    </row>
    <row r="371" spans="2:13" s="1" customFormat="1" ht="19.5" customHeight="1" x14ac:dyDescent="0.2">
      <c r="B371" s="108"/>
      <c r="C371" s="109" t="s">
        <v>383</v>
      </c>
      <c r="D371" s="109" t="s">
        <v>153</v>
      </c>
      <c r="E371" s="110" t="s">
        <v>467</v>
      </c>
      <c r="F371" s="178" t="s">
        <v>468</v>
      </c>
      <c r="G371" s="179" t="s">
        <v>469</v>
      </c>
      <c r="H371" s="182">
        <v>6</v>
      </c>
      <c r="I371" s="139"/>
      <c r="J371" s="139"/>
      <c r="K371" s="139"/>
      <c r="L371" s="111" t="s">
        <v>157</v>
      </c>
      <c r="M371" s="30"/>
    </row>
    <row r="372" spans="2:13" s="1" customFormat="1" ht="34.5" customHeight="1" x14ac:dyDescent="0.2">
      <c r="B372" s="108"/>
      <c r="C372" s="109" t="s">
        <v>416</v>
      </c>
      <c r="D372" s="109" t="s">
        <v>153</v>
      </c>
      <c r="E372" s="110" t="s">
        <v>471</v>
      </c>
      <c r="F372" s="178" t="s">
        <v>1846</v>
      </c>
      <c r="G372" s="179" t="s">
        <v>156</v>
      </c>
      <c r="H372" s="182">
        <v>0.61</v>
      </c>
      <c r="I372" s="139"/>
      <c r="J372" s="139"/>
      <c r="K372" s="139"/>
      <c r="L372" s="111" t="s">
        <v>1</v>
      </c>
      <c r="M372" s="30"/>
    </row>
    <row r="373" spans="2:13" s="12" customFormat="1" x14ac:dyDescent="0.2">
      <c r="B373" s="117"/>
      <c r="D373" s="118" t="s">
        <v>159</v>
      </c>
      <c r="E373" s="119" t="s">
        <v>1</v>
      </c>
      <c r="F373" s="120" t="s">
        <v>1282</v>
      </c>
      <c r="H373" s="214">
        <v>0.61</v>
      </c>
      <c r="M373" s="117"/>
    </row>
    <row r="374" spans="2:13" s="11" customFormat="1" ht="22.9" customHeight="1" x14ac:dyDescent="0.2">
      <c r="B374" s="101"/>
      <c r="D374" s="102" t="s">
        <v>57</v>
      </c>
      <c r="E374" s="106" t="s">
        <v>472</v>
      </c>
      <c r="F374" s="106" t="s">
        <v>473</v>
      </c>
      <c r="K374" s="141"/>
      <c r="M374" s="101"/>
    </row>
    <row r="375" spans="2:13" s="1" customFormat="1" ht="36" customHeight="1" x14ac:dyDescent="0.2">
      <c r="B375" s="108"/>
      <c r="C375" s="109" t="s">
        <v>418</v>
      </c>
      <c r="D375" s="109" t="s">
        <v>153</v>
      </c>
      <c r="E375" s="110" t="s">
        <v>475</v>
      </c>
      <c r="F375" s="111" t="s">
        <v>476</v>
      </c>
      <c r="G375" s="112" t="s">
        <v>172</v>
      </c>
      <c r="H375" s="193">
        <v>225.34</v>
      </c>
      <c r="I375" s="139"/>
      <c r="J375" s="139"/>
      <c r="K375" s="139"/>
      <c r="L375" s="111" t="s">
        <v>157</v>
      </c>
      <c r="M375" s="30"/>
    </row>
    <row r="376" spans="2:13" s="11" customFormat="1" ht="25.9" customHeight="1" x14ac:dyDescent="0.2">
      <c r="B376" s="101"/>
      <c r="D376" s="102" t="s">
        <v>57</v>
      </c>
      <c r="E376" s="103" t="s">
        <v>477</v>
      </c>
      <c r="F376" s="103" t="s">
        <v>478</v>
      </c>
      <c r="K376" s="143"/>
      <c r="M376" s="101"/>
    </row>
    <row r="377" spans="2:13" s="11" customFormat="1" ht="22.9" customHeight="1" x14ac:dyDescent="0.2">
      <c r="B377" s="101"/>
      <c r="D377" s="102" t="s">
        <v>57</v>
      </c>
      <c r="E377" s="106" t="s">
        <v>479</v>
      </c>
      <c r="F377" s="106" t="s">
        <v>480</v>
      </c>
      <c r="K377" s="141"/>
      <c r="M377" s="101"/>
    </row>
    <row r="378" spans="2:13" s="11" customFormat="1" ht="22.9" customHeight="1" x14ac:dyDescent="0.2">
      <c r="B378" s="101"/>
      <c r="D378" s="102" t="s">
        <v>57</v>
      </c>
      <c r="E378" s="106" t="s">
        <v>492</v>
      </c>
      <c r="F378" s="106" t="s">
        <v>493</v>
      </c>
      <c r="K378" s="141"/>
      <c r="M378" s="101"/>
    </row>
    <row r="379" spans="2:13" s="1" customFormat="1" ht="82.5" customHeight="1" x14ac:dyDescent="0.2">
      <c r="B379" s="108"/>
      <c r="C379" s="109" t="s">
        <v>420</v>
      </c>
      <c r="D379" s="109" t="s">
        <v>153</v>
      </c>
      <c r="E379" s="110" t="s">
        <v>495</v>
      </c>
      <c r="F379" s="178" t="s">
        <v>2016</v>
      </c>
      <c r="G379" s="112" t="s">
        <v>184</v>
      </c>
      <c r="H379" s="193">
        <v>764.8</v>
      </c>
      <c r="I379" s="139"/>
      <c r="J379" s="139"/>
      <c r="K379" s="139"/>
      <c r="L379" s="111" t="s">
        <v>157</v>
      </c>
      <c r="M379" s="30"/>
    </row>
    <row r="380" spans="2:13" s="12" customFormat="1" x14ac:dyDescent="0.2">
      <c r="B380" s="117"/>
      <c r="D380" s="118" t="s">
        <v>159</v>
      </c>
      <c r="E380" s="119" t="s">
        <v>1</v>
      </c>
      <c r="F380" s="120" t="s">
        <v>1354</v>
      </c>
      <c r="H380" s="214">
        <v>595.5</v>
      </c>
      <c r="M380" s="117"/>
    </row>
    <row r="381" spans="2:13" s="12" customFormat="1" x14ac:dyDescent="0.2">
      <c r="B381" s="117"/>
      <c r="D381" s="118" t="s">
        <v>159</v>
      </c>
      <c r="E381" s="119" t="s">
        <v>1</v>
      </c>
      <c r="F381" s="120" t="s">
        <v>1355</v>
      </c>
      <c r="H381" s="214">
        <v>48.8</v>
      </c>
      <c r="M381" s="117"/>
    </row>
    <row r="382" spans="2:13" s="12" customFormat="1" x14ac:dyDescent="0.2">
      <c r="B382" s="117"/>
      <c r="D382" s="118" t="s">
        <v>159</v>
      </c>
      <c r="E382" s="119" t="s">
        <v>1</v>
      </c>
      <c r="F382" s="120" t="s">
        <v>1356</v>
      </c>
      <c r="H382" s="214">
        <v>37.5</v>
      </c>
      <c r="M382" s="117"/>
    </row>
    <row r="383" spans="2:13" s="12" customFormat="1" x14ac:dyDescent="0.2">
      <c r="B383" s="117"/>
      <c r="D383" s="118" t="s">
        <v>159</v>
      </c>
      <c r="E383" s="119" t="s">
        <v>1</v>
      </c>
      <c r="F383" s="120" t="s">
        <v>1357</v>
      </c>
      <c r="H383" s="214">
        <v>12.5</v>
      </c>
      <c r="M383" s="117"/>
    </row>
    <row r="384" spans="2:13" s="12" customFormat="1" x14ac:dyDescent="0.2">
      <c r="B384" s="117"/>
      <c r="D384" s="118" t="s">
        <v>159</v>
      </c>
      <c r="E384" s="119" t="s">
        <v>1</v>
      </c>
      <c r="F384" s="120" t="s">
        <v>1356</v>
      </c>
      <c r="H384" s="214">
        <v>37.5</v>
      </c>
      <c r="M384" s="117"/>
    </row>
    <row r="385" spans="2:13" s="12" customFormat="1" x14ac:dyDescent="0.2">
      <c r="B385" s="117"/>
      <c r="D385" s="118" t="s">
        <v>159</v>
      </c>
      <c r="E385" s="119" t="s">
        <v>1</v>
      </c>
      <c r="F385" s="120" t="s">
        <v>1358</v>
      </c>
      <c r="H385" s="214">
        <v>12.4</v>
      </c>
      <c r="M385" s="117"/>
    </row>
    <row r="386" spans="2:13" s="12" customFormat="1" x14ac:dyDescent="0.2">
      <c r="B386" s="117"/>
      <c r="D386" s="118" t="s">
        <v>159</v>
      </c>
      <c r="E386" s="119" t="s">
        <v>1</v>
      </c>
      <c r="F386" s="120" t="s">
        <v>1359</v>
      </c>
      <c r="H386" s="214">
        <v>13.6</v>
      </c>
      <c r="M386" s="117"/>
    </row>
    <row r="387" spans="2:13" s="12" customFormat="1" x14ac:dyDescent="0.2">
      <c r="B387" s="117"/>
      <c r="D387" s="118" t="s">
        <v>159</v>
      </c>
      <c r="E387" s="119" t="s">
        <v>1</v>
      </c>
      <c r="F387" s="120" t="s">
        <v>1360</v>
      </c>
      <c r="H387" s="214">
        <v>7</v>
      </c>
      <c r="M387" s="117"/>
    </row>
    <row r="388" spans="2:13" s="13" customFormat="1" x14ac:dyDescent="0.2">
      <c r="B388" s="122"/>
      <c r="D388" s="118" t="s">
        <v>159</v>
      </c>
      <c r="E388" s="123" t="s">
        <v>1</v>
      </c>
      <c r="F388" s="124" t="s">
        <v>191</v>
      </c>
      <c r="H388" s="189">
        <v>764.8</v>
      </c>
      <c r="M388" s="122"/>
    </row>
    <row r="389" spans="2:13" s="1" customFormat="1" ht="18.75" customHeight="1" x14ac:dyDescent="0.2">
      <c r="B389" s="108"/>
      <c r="C389" s="296" t="s">
        <v>423</v>
      </c>
      <c r="D389" s="296" t="s">
        <v>221</v>
      </c>
      <c r="E389" s="297" t="s">
        <v>503</v>
      </c>
      <c r="F389" s="298" t="s">
        <v>2373</v>
      </c>
      <c r="G389" s="299" t="s">
        <v>353</v>
      </c>
      <c r="H389" s="300">
        <v>3060</v>
      </c>
      <c r="I389" s="146"/>
      <c r="J389" s="147"/>
      <c r="K389" s="146"/>
      <c r="L389" s="128" t="s">
        <v>157</v>
      </c>
      <c r="M389" s="130"/>
    </row>
    <row r="390" spans="2:13" s="12" customFormat="1" x14ac:dyDescent="0.2">
      <c r="B390" s="117"/>
      <c r="C390" s="301"/>
      <c r="D390" s="302" t="s">
        <v>159</v>
      </c>
      <c r="E390" s="303" t="s">
        <v>1</v>
      </c>
      <c r="F390" s="304" t="s">
        <v>1361</v>
      </c>
      <c r="G390" s="301"/>
      <c r="H390" s="305">
        <v>3060</v>
      </c>
      <c r="I390" s="140"/>
      <c r="J390" s="140"/>
      <c r="K390" s="140"/>
      <c r="M390" s="117"/>
    </row>
    <row r="391" spans="2:13" s="1" customFormat="1" ht="29.25" customHeight="1" x14ac:dyDescent="0.2">
      <c r="B391" s="108"/>
      <c r="C391" s="296" t="s">
        <v>440</v>
      </c>
      <c r="D391" s="296" t="s">
        <v>221</v>
      </c>
      <c r="E391" s="297" t="s">
        <v>506</v>
      </c>
      <c r="F391" s="298" t="s">
        <v>1880</v>
      </c>
      <c r="G391" s="299" t="s">
        <v>184</v>
      </c>
      <c r="H391" s="300">
        <v>879.52</v>
      </c>
      <c r="I391" s="146"/>
      <c r="J391" s="147"/>
      <c r="K391" s="146"/>
      <c r="L391" s="128" t="s">
        <v>157</v>
      </c>
      <c r="M391" s="130"/>
    </row>
    <row r="392" spans="2:13" s="12" customFormat="1" x14ac:dyDescent="0.2">
      <c r="B392" s="117"/>
      <c r="C392" s="301"/>
      <c r="D392" s="302" t="s">
        <v>159</v>
      </c>
      <c r="E392" s="301"/>
      <c r="F392" s="304" t="s">
        <v>2189</v>
      </c>
      <c r="G392" s="301"/>
      <c r="H392" s="305">
        <v>879.52</v>
      </c>
      <c r="I392" s="140"/>
      <c r="J392" s="140"/>
      <c r="K392" s="140"/>
      <c r="M392" s="117"/>
    </row>
    <row r="393" spans="2:13" s="1" customFormat="1" ht="30" customHeight="1" x14ac:dyDescent="0.2">
      <c r="B393" s="108"/>
      <c r="C393" s="296" t="s">
        <v>448</v>
      </c>
      <c r="D393" s="296" t="s">
        <v>221</v>
      </c>
      <c r="E393" s="297" t="s">
        <v>508</v>
      </c>
      <c r="F393" s="298" t="s">
        <v>1881</v>
      </c>
      <c r="G393" s="299" t="s">
        <v>184</v>
      </c>
      <c r="H393" s="300">
        <v>879.52</v>
      </c>
      <c r="I393" s="146"/>
      <c r="J393" s="147"/>
      <c r="K393" s="146"/>
      <c r="L393" s="128" t="s">
        <v>157</v>
      </c>
      <c r="M393" s="130"/>
    </row>
    <row r="394" spans="2:13" s="1" customFormat="1" ht="49.5" customHeight="1" x14ac:dyDescent="0.2">
      <c r="B394" s="108"/>
      <c r="C394" s="134" t="s">
        <v>452</v>
      </c>
      <c r="D394" s="134" t="s">
        <v>153</v>
      </c>
      <c r="E394" s="135" t="s">
        <v>510</v>
      </c>
      <c r="F394" s="178" t="s">
        <v>2067</v>
      </c>
      <c r="G394" s="179" t="s">
        <v>353</v>
      </c>
      <c r="H394" s="182">
        <v>38</v>
      </c>
      <c r="I394" s="139"/>
      <c r="J394" s="139"/>
      <c r="K394" s="139"/>
      <c r="L394" s="111" t="s">
        <v>157</v>
      </c>
      <c r="M394" s="30"/>
    </row>
    <row r="395" spans="2:13" s="12" customFormat="1" x14ac:dyDescent="0.2">
      <c r="B395" s="117"/>
      <c r="C395" s="301"/>
      <c r="D395" s="302" t="s">
        <v>159</v>
      </c>
      <c r="E395" s="303" t="s">
        <v>1</v>
      </c>
      <c r="F395" s="304" t="s">
        <v>1362</v>
      </c>
      <c r="G395" s="301"/>
      <c r="H395" s="305">
        <v>38</v>
      </c>
      <c r="I395" s="140"/>
      <c r="J395" s="140"/>
      <c r="K395" s="140"/>
      <c r="M395" s="117"/>
    </row>
    <row r="396" spans="2:13" s="1" customFormat="1" ht="18" customHeight="1" x14ac:dyDescent="0.2">
      <c r="B396" s="108"/>
      <c r="C396" s="296" t="s">
        <v>455</v>
      </c>
      <c r="D396" s="296" t="s">
        <v>221</v>
      </c>
      <c r="E396" s="297" t="s">
        <v>503</v>
      </c>
      <c r="F396" s="298" t="s">
        <v>2373</v>
      </c>
      <c r="G396" s="299" t="s">
        <v>353</v>
      </c>
      <c r="H396" s="300">
        <v>152</v>
      </c>
      <c r="I396" s="146"/>
      <c r="J396" s="147"/>
      <c r="K396" s="146"/>
      <c r="L396" s="128" t="s">
        <v>157</v>
      </c>
      <c r="M396" s="130"/>
    </row>
    <row r="397" spans="2:13" s="12" customFormat="1" x14ac:dyDescent="0.2">
      <c r="B397" s="117"/>
      <c r="C397" s="301"/>
      <c r="D397" s="302" t="s">
        <v>159</v>
      </c>
      <c r="E397" s="303" t="s">
        <v>1</v>
      </c>
      <c r="F397" s="304" t="s">
        <v>1363</v>
      </c>
      <c r="G397" s="301"/>
      <c r="H397" s="305">
        <v>152</v>
      </c>
      <c r="I397" s="140"/>
      <c r="J397" s="140"/>
      <c r="K397" s="140"/>
      <c r="M397" s="117"/>
    </row>
    <row r="398" spans="2:13" s="1" customFormat="1" ht="36" customHeight="1" x14ac:dyDescent="0.2">
      <c r="B398" s="108"/>
      <c r="C398" s="296" t="s">
        <v>458</v>
      </c>
      <c r="D398" s="296" t="s">
        <v>221</v>
      </c>
      <c r="E398" s="297" t="s">
        <v>515</v>
      </c>
      <c r="F398" s="298" t="s">
        <v>2266</v>
      </c>
      <c r="G398" s="299" t="s">
        <v>184</v>
      </c>
      <c r="H398" s="300">
        <v>9.5</v>
      </c>
      <c r="I398" s="146"/>
      <c r="J398" s="147"/>
      <c r="K398" s="146"/>
      <c r="L398" s="128" t="s">
        <v>157</v>
      </c>
      <c r="M398" s="130"/>
    </row>
    <row r="399" spans="2:13" s="12" customFormat="1" x14ac:dyDescent="0.2">
      <c r="B399" s="117"/>
      <c r="C399" s="301"/>
      <c r="D399" s="302" t="s">
        <v>159</v>
      </c>
      <c r="E399" s="303" t="s">
        <v>1</v>
      </c>
      <c r="F399" s="304" t="s">
        <v>331</v>
      </c>
      <c r="G399" s="301"/>
      <c r="H399" s="305">
        <v>38</v>
      </c>
      <c r="I399" s="140"/>
      <c r="J399" s="140"/>
      <c r="K399" s="140"/>
      <c r="M399" s="117"/>
    </row>
    <row r="400" spans="2:13" s="12" customFormat="1" x14ac:dyDescent="0.2">
      <c r="B400" s="117"/>
      <c r="C400" s="301"/>
      <c r="D400" s="302" t="s">
        <v>159</v>
      </c>
      <c r="E400" s="301"/>
      <c r="F400" s="304" t="s">
        <v>2190</v>
      </c>
      <c r="G400" s="301"/>
      <c r="H400" s="305">
        <v>9.5</v>
      </c>
      <c r="I400" s="140"/>
      <c r="J400" s="140"/>
      <c r="K400" s="140"/>
      <c r="M400" s="117"/>
    </row>
    <row r="401" spans="2:13" s="1" customFormat="1" ht="32.25" customHeight="1" x14ac:dyDescent="0.2">
      <c r="B401" s="108"/>
      <c r="C401" s="296" t="s">
        <v>461</v>
      </c>
      <c r="D401" s="296" t="s">
        <v>221</v>
      </c>
      <c r="E401" s="297" t="s">
        <v>517</v>
      </c>
      <c r="F401" s="298" t="s">
        <v>2267</v>
      </c>
      <c r="G401" s="299" t="s">
        <v>353</v>
      </c>
      <c r="H401" s="300">
        <v>38</v>
      </c>
      <c r="I401" s="146"/>
      <c r="J401" s="147"/>
      <c r="K401" s="146"/>
      <c r="L401" s="128" t="s">
        <v>157</v>
      </c>
      <c r="M401" s="130"/>
    </row>
    <row r="402" spans="2:13" s="1" customFormat="1" ht="37.5" customHeight="1" x14ac:dyDescent="0.2">
      <c r="B402" s="108"/>
      <c r="C402" s="134" t="s">
        <v>464</v>
      </c>
      <c r="D402" s="134" t="s">
        <v>153</v>
      </c>
      <c r="E402" s="135" t="s">
        <v>519</v>
      </c>
      <c r="F402" s="178" t="s">
        <v>1832</v>
      </c>
      <c r="G402" s="179" t="s">
        <v>353</v>
      </c>
      <c r="H402" s="182">
        <v>4</v>
      </c>
      <c r="I402" s="139"/>
      <c r="J402" s="139"/>
      <c r="K402" s="139"/>
      <c r="L402" s="111" t="s">
        <v>157</v>
      </c>
      <c r="M402" s="30"/>
    </row>
    <row r="403" spans="2:13" s="1" customFormat="1" ht="45.75" customHeight="1" x14ac:dyDescent="0.2">
      <c r="B403" s="108"/>
      <c r="C403" s="296" t="s">
        <v>466</v>
      </c>
      <c r="D403" s="296" t="s">
        <v>221</v>
      </c>
      <c r="E403" s="297" t="s">
        <v>521</v>
      </c>
      <c r="F403" s="298" t="s">
        <v>2268</v>
      </c>
      <c r="G403" s="299" t="s">
        <v>353</v>
      </c>
      <c r="H403" s="300">
        <v>4</v>
      </c>
      <c r="I403" s="146"/>
      <c r="J403" s="147"/>
      <c r="K403" s="146"/>
      <c r="L403" s="128" t="s">
        <v>157</v>
      </c>
      <c r="M403" s="130"/>
    </row>
    <row r="404" spans="2:13" s="1" customFormat="1" ht="32.25" customHeight="1" x14ac:dyDescent="0.2">
      <c r="B404" s="108"/>
      <c r="C404" s="296" t="s">
        <v>470</v>
      </c>
      <c r="D404" s="296" t="s">
        <v>221</v>
      </c>
      <c r="E404" s="297" t="s">
        <v>523</v>
      </c>
      <c r="F404" s="298" t="s">
        <v>2269</v>
      </c>
      <c r="G404" s="299" t="s">
        <v>353</v>
      </c>
      <c r="H404" s="300">
        <v>20</v>
      </c>
      <c r="I404" s="146"/>
      <c r="J404" s="147"/>
      <c r="K404" s="146"/>
      <c r="L404" s="128" t="s">
        <v>157</v>
      </c>
      <c r="M404" s="130"/>
    </row>
    <row r="405" spans="2:13" s="1" customFormat="1" ht="30.75" customHeight="1" x14ac:dyDescent="0.2">
      <c r="B405" s="108"/>
      <c r="C405" s="134" t="s">
        <v>474</v>
      </c>
      <c r="D405" s="134" t="s">
        <v>153</v>
      </c>
      <c r="E405" s="135" t="s">
        <v>525</v>
      </c>
      <c r="F405" s="178" t="s">
        <v>1833</v>
      </c>
      <c r="G405" s="179" t="s">
        <v>353</v>
      </c>
      <c r="H405" s="182">
        <v>20</v>
      </c>
      <c r="I405" s="139"/>
      <c r="J405" s="139"/>
      <c r="K405" s="139"/>
      <c r="L405" s="111" t="s">
        <v>157</v>
      </c>
      <c r="M405" s="30"/>
    </row>
    <row r="406" spans="2:13" s="1" customFormat="1" ht="34.5" customHeight="1" x14ac:dyDescent="0.2">
      <c r="B406" s="108"/>
      <c r="C406" s="296" t="s">
        <v>481</v>
      </c>
      <c r="D406" s="296" t="s">
        <v>221</v>
      </c>
      <c r="E406" s="297" t="s">
        <v>506</v>
      </c>
      <c r="F406" s="298" t="s">
        <v>1879</v>
      </c>
      <c r="G406" s="299" t="s">
        <v>184</v>
      </c>
      <c r="H406" s="300">
        <v>10</v>
      </c>
      <c r="I406" s="146"/>
      <c r="J406" s="147"/>
      <c r="K406" s="146"/>
      <c r="L406" s="128" t="s">
        <v>157</v>
      </c>
      <c r="M406" s="130"/>
    </row>
    <row r="407" spans="2:13" s="12" customFormat="1" ht="22.5" x14ac:dyDescent="0.2">
      <c r="B407" s="117"/>
      <c r="D407" s="118" t="s">
        <v>159</v>
      </c>
      <c r="F407" s="120" t="s">
        <v>2191</v>
      </c>
      <c r="H407" s="214">
        <v>10</v>
      </c>
      <c r="I407" s="140"/>
      <c r="J407" s="140"/>
      <c r="K407" s="140"/>
      <c r="M407" s="117"/>
    </row>
    <row r="408" spans="2:13" s="1" customFormat="1" ht="30.75" customHeight="1" x14ac:dyDescent="0.2">
      <c r="B408" s="108"/>
      <c r="C408" s="134" t="s">
        <v>483</v>
      </c>
      <c r="D408" s="134" t="s">
        <v>153</v>
      </c>
      <c r="E408" s="135" t="s">
        <v>528</v>
      </c>
      <c r="F408" s="178" t="s">
        <v>1834</v>
      </c>
      <c r="G408" s="179" t="s">
        <v>353</v>
      </c>
      <c r="H408" s="182">
        <v>30</v>
      </c>
      <c r="I408" s="139"/>
      <c r="J408" s="139"/>
      <c r="K408" s="139"/>
      <c r="L408" s="111" t="s">
        <v>157</v>
      </c>
      <c r="M408" s="30"/>
    </row>
    <row r="409" spans="2:13" s="1" customFormat="1" ht="32.25" customHeight="1" x14ac:dyDescent="0.2">
      <c r="B409" s="108"/>
      <c r="C409" s="296" t="s">
        <v>487</v>
      </c>
      <c r="D409" s="296" t="s">
        <v>221</v>
      </c>
      <c r="E409" s="297" t="s">
        <v>506</v>
      </c>
      <c r="F409" s="298" t="s">
        <v>1879</v>
      </c>
      <c r="G409" s="299" t="s">
        <v>184</v>
      </c>
      <c r="H409" s="300">
        <v>15</v>
      </c>
      <c r="I409" s="146"/>
      <c r="J409" s="147"/>
      <c r="K409" s="146"/>
      <c r="L409" s="128" t="s">
        <v>157</v>
      </c>
      <c r="M409" s="130"/>
    </row>
    <row r="410" spans="2:13" s="12" customFormat="1" ht="13.5" customHeight="1" x14ac:dyDescent="0.2">
      <c r="B410" s="117"/>
      <c r="D410" s="118" t="s">
        <v>159</v>
      </c>
      <c r="F410" s="120" t="s">
        <v>2192</v>
      </c>
      <c r="H410" s="214">
        <v>15</v>
      </c>
      <c r="I410" s="140"/>
      <c r="J410" s="140"/>
      <c r="K410" s="140"/>
      <c r="M410" s="117"/>
    </row>
    <row r="411" spans="2:13" s="1" customFormat="1" ht="24" customHeight="1" x14ac:dyDescent="0.2">
      <c r="B411" s="108"/>
      <c r="C411" s="109" t="s">
        <v>489</v>
      </c>
      <c r="D411" s="109" t="s">
        <v>153</v>
      </c>
      <c r="E411" s="110" t="s">
        <v>531</v>
      </c>
      <c r="F411" s="111" t="s">
        <v>532</v>
      </c>
      <c r="G411" s="112" t="s">
        <v>172</v>
      </c>
      <c r="H411" s="193">
        <v>2.7</v>
      </c>
      <c r="I411" s="139"/>
      <c r="J411" s="139"/>
      <c r="K411" s="139"/>
      <c r="L411" s="111" t="s">
        <v>157</v>
      </c>
      <c r="M411" s="30"/>
    </row>
    <row r="412" spans="2:13" s="11" customFormat="1" ht="22.9" customHeight="1" x14ac:dyDescent="0.2">
      <c r="B412" s="101"/>
      <c r="D412" s="102" t="s">
        <v>57</v>
      </c>
      <c r="E412" s="106" t="s">
        <v>533</v>
      </c>
      <c r="F412" s="106" t="s">
        <v>534</v>
      </c>
      <c r="K412" s="141"/>
      <c r="M412" s="101"/>
    </row>
    <row r="413" spans="2:13" s="1" customFormat="1" ht="45.75" customHeight="1" x14ac:dyDescent="0.2">
      <c r="B413" s="108"/>
      <c r="C413" s="109" t="s">
        <v>494</v>
      </c>
      <c r="D413" s="109" t="s">
        <v>153</v>
      </c>
      <c r="E413" s="110" t="s">
        <v>536</v>
      </c>
      <c r="F413" s="170" t="s">
        <v>1958</v>
      </c>
      <c r="G413" s="112" t="s">
        <v>184</v>
      </c>
      <c r="H413" s="193">
        <v>664.8</v>
      </c>
      <c r="I413" s="139"/>
      <c r="J413" s="139"/>
      <c r="K413" s="139"/>
      <c r="L413" s="111" t="s">
        <v>157</v>
      </c>
      <c r="M413" s="30"/>
    </row>
    <row r="414" spans="2:13" s="12" customFormat="1" x14ac:dyDescent="0.2">
      <c r="B414" s="117"/>
      <c r="D414" s="118" t="s">
        <v>159</v>
      </c>
      <c r="E414" s="119" t="s">
        <v>1</v>
      </c>
      <c r="F414" s="120" t="s">
        <v>1354</v>
      </c>
      <c r="H414" s="214">
        <v>595.5</v>
      </c>
      <c r="M414" s="117"/>
    </row>
    <row r="415" spans="2:13" s="12" customFormat="1" x14ac:dyDescent="0.2">
      <c r="B415" s="117"/>
      <c r="D415" s="118" t="s">
        <v>159</v>
      </c>
      <c r="E415" s="119" t="s">
        <v>1</v>
      </c>
      <c r="F415" s="120" t="s">
        <v>1355</v>
      </c>
      <c r="H415" s="214">
        <v>48.8</v>
      </c>
      <c r="M415" s="117"/>
    </row>
    <row r="416" spans="2:13" s="12" customFormat="1" x14ac:dyDescent="0.2">
      <c r="B416" s="117"/>
      <c r="D416" s="118" t="s">
        <v>159</v>
      </c>
      <c r="E416" s="119" t="s">
        <v>1</v>
      </c>
      <c r="F416" s="120" t="s">
        <v>1364</v>
      </c>
      <c r="H416" s="214">
        <v>13.5</v>
      </c>
      <c r="M416" s="117"/>
    </row>
    <row r="417" spans="2:13" s="12" customFormat="1" x14ac:dyDescent="0.2">
      <c r="B417" s="117"/>
      <c r="D417" s="118" t="s">
        <v>159</v>
      </c>
      <c r="E417" s="119" t="s">
        <v>1</v>
      </c>
      <c r="F417" s="120" t="s">
        <v>1365</v>
      </c>
      <c r="H417" s="214">
        <v>7</v>
      </c>
      <c r="M417" s="117"/>
    </row>
    <row r="418" spans="2:13" s="13" customFormat="1" x14ac:dyDescent="0.2">
      <c r="B418" s="122"/>
      <c r="D418" s="118" t="s">
        <v>159</v>
      </c>
      <c r="E418" s="123" t="s">
        <v>1</v>
      </c>
      <c r="F418" s="124" t="s">
        <v>191</v>
      </c>
      <c r="H418" s="189">
        <v>664.8</v>
      </c>
      <c r="M418" s="122"/>
    </row>
    <row r="419" spans="2:13" s="1" customFormat="1" ht="36" customHeight="1" x14ac:dyDescent="0.2">
      <c r="B419" s="108"/>
      <c r="C419" s="296" t="s">
        <v>502</v>
      </c>
      <c r="D419" s="296" t="s">
        <v>221</v>
      </c>
      <c r="E419" s="297" t="s">
        <v>538</v>
      </c>
      <c r="F419" s="298" t="s">
        <v>1882</v>
      </c>
      <c r="G419" s="299" t="s">
        <v>184</v>
      </c>
      <c r="H419" s="300">
        <v>52.29</v>
      </c>
      <c r="I419" s="146"/>
      <c r="J419" s="147"/>
      <c r="K419" s="146"/>
      <c r="L419" s="128" t="s">
        <v>157</v>
      </c>
      <c r="M419" s="130"/>
    </row>
    <row r="420" spans="2:13" s="12" customFormat="1" x14ac:dyDescent="0.2">
      <c r="B420" s="117"/>
      <c r="D420" s="118" t="s">
        <v>159</v>
      </c>
      <c r="E420" s="119" t="s">
        <v>1</v>
      </c>
      <c r="F420" s="120" t="s">
        <v>1366</v>
      </c>
      <c r="H420" s="214">
        <v>1.05</v>
      </c>
      <c r="M420" s="117"/>
    </row>
    <row r="421" spans="2:13" s="12" customFormat="1" x14ac:dyDescent="0.2">
      <c r="B421" s="117"/>
      <c r="D421" s="118" t="s">
        <v>159</v>
      </c>
      <c r="E421" s="119" t="s">
        <v>1</v>
      </c>
      <c r="F421" s="120" t="s">
        <v>1367</v>
      </c>
      <c r="H421" s="214">
        <v>51.24</v>
      </c>
      <c r="M421" s="117"/>
    </row>
    <row r="422" spans="2:13" s="13" customFormat="1" x14ac:dyDescent="0.2">
      <c r="B422" s="122"/>
      <c r="D422" s="118" t="s">
        <v>159</v>
      </c>
      <c r="E422" s="123" t="s">
        <v>1</v>
      </c>
      <c r="F422" s="124" t="s">
        <v>191</v>
      </c>
      <c r="H422" s="189">
        <v>52.29</v>
      </c>
      <c r="M422" s="122"/>
    </row>
    <row r="423" spans="2:13" s="1" customFormat="1" ht="34.5" customHeight="1" x14ac:dyDescent="0.2">
      <c r="B423" s="108"/>
      <c r="C423" s="296" t="s">
        <v>505</v>
      </c>
      <c r="D423" s="296" t="s">
        <v>221</v>
      </c>
      <c r="E423" s="297" t="s">
        <v>546</v>
      </c>
      <c r="F423" s="298" t="s">
        <v>1883</v>
      </c>
      <c r="G423" s="299" t="s">
        <v>184</v>
      </c>
      <c r="H423" s="300">
        <v>639.46</v>
      </c>
      <c r="I423" s="146"/>
      <c r="J423" s="147"/>
      <c r="K423" s="146"/>
      <c r="L423" s="128" t="s">
        <v>157</v>
      </c>
      <c r="M423" s="130"/>
    </row>
    <row r="424" spans="2:13" s="12" customFormat="1" x14ac:dyDescent="0.2">
      <c r="B424" s="117"/>
      <c r="D424" s="118" t="s">
        <v>159</v>
      </c>
      <c r="E424" s="119" t="s">
        <v>1</v>
      </c>
      <c r="F424" s="120" t="s">
        <v>1368</v>
      </c>
      <c r="H424" s="214">
        <v>14.18</v>
      </c>
      <c r="M424" s="117"/>
    </row>
    <row r="425" spans="2:13" s="12" customFormat="1" x14ac:dyDescent="0.2">
      <c r="B425" s="117"/>
      <c r="D425" s="118" t="s">
        <v>159</v>
      </c>
      <c r="E425" s="119" t="s">
        <v>1</v>
      </c>
      <c r="F425" s="120" t="s">
        <v>1369</v>
      </c>
      <c r="H425" s="214">
        <v>625.28</v>
      </c>
      <c r="M425" s="117"/>
    </row>
    <row r="426" spans="2:13" s="13" customFormat="1" x14ac:dyDescent="0.2">
      <c r="B426" s="122"/>
      <c r="D426" s="118" t="s">
        <v>159</v>
      </c>
      <c r="E426" s="123" t="s">
        <v>1</v>
      </c>
      <c r="F426" s="124" t="s">
        <v>191</v>
      </c>
      <c r="H426" s="189">
        <v>639.46</v>
      </c>
      <c r="M426" s="122"/>
    </row>
    <row r="427" spans="2:13" s="1" customFormat="1" ht="29.25" customHeight="1" x14ac:dyDescent="0.2">
      <c r="B427" s="108"/>
      <c r="C427" s="109" t="s">
        <v>507</v>
      </c>
      <c r="D427" s="109" t="s">
        <v>153</v>
      </c>
      <c r="E427" s="110" t="s">
        <v>553</v>
      </c>
      <c r="F427" s="111" t="s">
        <v>554</v>
      </c>
      <c r="G427" s="112" t="s">
        <v>172</v>
      </c>
      <c r="H427" s="193">
        <v>2.1</v>
      </c>
      <c r="I427" s="139"/>
      <c r="J427" s="139"/>
      <c r="K427" s="139"/>
      <c r="L427" s="111" t="s">
        <v>157</v>
      </c>
      <c r="M427" s="30"/>
    </row>
    <row r="428" spans="2:13" s="11" customFormat="1" ht="22.9" customHeight="1" x14ac:dyDescent="0.2">
      <c r="B428" s="101"/>
      <c r="D428" s="102" t="s">
        <v>57</v>
      </c>
      <c r="E428" s="106" t="s">
        <v>555</v>
      </c>
      <c r="F428" s="106" t="s">
        <v>556</v>
      </c>
      <c r="J428" s="144"/>
      <c r="K428" s="141"/>
      <c r="M428" s="101"/>
    </row>
    <row r="429" spans="2:13" s="1" customFormat="1" ht="31.5" customHeight="1" x14ac:dyDescent="0.2">
      <c r="B429" s="108"/>
      <c r="C429" s="134" t="s">
        <v>509</v>
      </c>
      <c r="D429" s="134" t="s">
        <v>153</v>
      </c>
      <c r="E429" s="135" t="s">
        <v>561</v>
      </c>
      <c r="F429" s="178" t="s">
        <v>2139</v>
      </c>
      <c r="G429" s="179" t="s">
        <v>238</v>
      </c>
      <c r="H429" s="182">
        <v>6.85</v>
      </c>
      <c r="I429" s="182"/>
      <c r="J429" s="182"/>
      <c r="K429" s="182"/>
      <c r="L429" s="111" t="s">
        <v>157</v>
      </c>
      <c r="M429" s="30"/>
    </row>
    <row r="430" spans="2:13" s="1" customFormat="1" ht="32.25" customHeight="1" x14ac:dyDescent="0.2">
      <c r="B430" s="108"/>
      <c r="C430" s="134" t="s">
        <v>512</v>
      </c>
      <c r="D430" s="134" t="s">
        <v>153</v>
      </c>
      <c r="E430" s="135" t="s">
        <v>561</v>
      </c>
      <c r="F430" s="178" t="s">
        <v>2140</v>
      </c>
      <c r="G430" s="179" t="s">
        <v>238</v>
      </c>
      <c r="H430" s="182">
        <v>2.36</v>
      </c>
      <c r="I430" s="182"/>
      <c r="J430" s="182"/>
      <c r="K430" s="182"/>
      <c r="L430" s="111" t="s">
        <v>157</v>
      </c>
      <c r="M430" s="30"/>
    </row>
    <row r="431" spans="2:13" s="1" customFormat="1" ht="30.75" customHeight="1" x14ac:dyDescent="0.2">
      <c r="B431" s="108"/>
      <c r="C431" s="134" t="s">
        <v>514</v>
      </c>
      <c r="D431" s="134" t="s">
        <v>153</v>
      </c>
      <c r="E431" s="135" t="s">
        <v>563</v>
      </c>
      <c r="F431" s="178" t="s">
        <v>2141</v>
      </c>
      <c r="G431" s="179" t="s">
        <v>238</v>
      </c>
      <c r="H431" s="182">
        <v>6.85</v>
      </c>
      <c r="I431" s="182"/>
      <c r="J431" s="182"/>
      <c r="K431" s="182"/>
      <c r="L431" s="111" t="s">
        <v>157</v>
      </c>
      <c r="M431" s="30"/>
    </row>
    <row r="432" spans="2:13" s="265" customFormat="1" ht="30.75" customHeight="1" x14ac:dyDescent="0.2">
      <c r="B432" s="108"/>
      <c r="C432" s="134">
        <v>82</v>
      </c>
      <c r="D432" s="134" t="s">
        <v>153</v>
      </c>
      <c r="E432" s="135" t="s">
        <v>1370</v>
      </c>
      <c r="F432" s="178" t="s">
        <v>2142</v>
      </c>
      <c r="G432" s="179" t="s">
        <v>238</v>
      </c>
      <c r="H432" s="182">
        <v>28.56</v>
      </c>
      <c r="I432" s="182"/>
      <c r="J432" s="182"/>
      <c r="K432" s="182"/>
      <c r="L432" s="111"/>
      <c r="M432" s="30"/>
    </row>
    <row r="433" spans="2:13" s="1" customFormat="1" ht="34.5" customHeight="1" x14ac:dyDescent="0.2">
      <c r="B433" s="108"/>
      <c r="C433" s="109">
        <v>83</v>
      </c>
      <c r="D433" s="109" t="s">
        <v>153</v>
      </c>
      <c r="E433" s="110" t="s">
        <v>2194</v>
      </c>
      <c r="F433" s="178" t="s">
        <v>2144</v>
      </c>
      <c r="G433" s="179" t="s">
        <v>238</v>
      </c>
      <c r="H433" s="182">
        <v>1.36</v>
      </c>
      <c r="I433" s="182"/>
      <c r="J433" s="182"/>
      <c r="K433" s="182"/>
      <c r="L433" s="111" t="s">
        <v>157</v>
      </c>
      <c r="M433" s="30"/>
    </row>
    <row r="434" spans="2:13" s="1" customFormat="1" ht="37.5" customHeight="1" x14ac:dyDescent="0.2">
      <c r="B434" s="108"/>
      <c r="C434" s="109">
        <v>84</v>
      </c>
      <c r="D434" s="109" t="s">
        <v>153</v>
      </c>
      <c r="E434" s="110" t="s">
        <v>579</v>
      </c>
      <c r="F434" s="178" t="s">
        <v>1793</v>
      </c>
      <c r="G434" s="179" t="s">
        <v>238</v>
      </c>
      <c r="H434" s="182">
        <v>30.5</v>
      </c>
      <c r="I434" s="139"/>
      <c r="J434" s="139"/>
      <c r="K434" s="139"/>
      <c r="L434" s="111" t="s">
        <v>157</v>
      </c>
      <c r="M434" s="30"/>
    </row>
    <row r="435" spans="2:13" s="12" customFormat="1" x14ac:dyDescent="0.2">
      <c r="B435" s="117"/>
      <c r="D435" s="118" t="s">
        <v>159</v>
      </c>
      <c r="E435" s="119" t="s">
        <v>1</v>
      </c>
      <c r="F435" s="120" t="s">
        <v>1371</v>
      </c>
      <c r="H435" s="214">
        <v>16.5</v>
      </c>
      <c r="M435" s="117"/>
    </row>
    <row r="436" spans="2:13" s="12" customFormat="1" x14ac:dyDescent="0.2">
      <c r="B436" s="117"/>
      <c r="D436" s="118" t="s">
        <v>159</v>
      </c>
      <c r="E436" s="119" t="s">
        <v>1</v>
      </c>
      <c r="F436" s="120" t="s">
        <v>583</v>
      </c>
      <c r="H436" s="214">
        <v>4.8</v>
      </c>
      <c r="M436" s="117"/>
    </row>
    <row r="437" spans="2:13" s="12" customFormat="1" x14ac:dyDescent="0.2">
      <c r="B437" s="117"/>
      <c r="D437" s="118" t="s">
        <v>159</v>
      </c>
      <c r="E437" s="119" t="s">
        <v>1</v>
      </c>
      <c r="F437" s="120" t="s">
        <v>1372</v>
      </c>
      <c r="H437" s="214">
        <v>2.4</v>
      </c>
      <c r="M437" s="117"/>
    </row>
    <row r="438" spans="2:13" s="12" customFormat="1" x14ac:dyDescent="0.2">
      <c r="B438" s="117"/>
      <c r="D438" s="118" t="s">
        <v>159</v>
      </c>
      <c r="E438" s="119" t="s">
        <v>1</v>
      </c>
      <c r="F438" s="120" t="s">
        <v>1169</v>
      </c>
      <c r="H438" s="214">
        <v>1.2</v>
      </c>
      <c r="M438" s="117"/>
    </row>
    <row r="439" spans="2:13" s="12" customFormat="1" x14ac:dyDescent="0.2">
      <c r="B439" s="117"/>
      <c r="D439" s="118" t="s">
        <v>159</v>
      </c>
      <c r="E439" s="119" t="s">
        <v>1</v>
      </c>
      <c r="F439" s="120" t="s">
        <v>1373</v>
      </c>
      <c r="H439" s="214">
        <v>5.6</v>
      </c>
      <c r="M439" s="117"/>
    </row>
    <row r="440" spans="2:13" s="13" customFormat="1" x14ac:dyDescent="0.2">
      <c r="B440" s="122"/>
      <c r="D440" s="118" t="s">
        <v>159</v>
      </c>
      <c r="E440" s="123" t="s">
        <v>1</v>
      </c>
      <c r="F440" s="124" t="s">
        <v>191</v>
      </c>
      <c r="H440" s="189">
        <v>30.5</v>
      </c>
      <c r="M440" s="122"/>
    </row>
    <row r="441" spans="2:13" s="1" customFormat="1" ht="34.5" customHeight="1" x14ac:dyDescent="0.2">
      <c r="B441" s="108"/>
      <c r="C441" s="109" t="s">
        <v>520</v>
      </c>
      <c r="D441" s="109" t="s">
        <v>153</v>
      </c>
      <c r="E441" s="110" t="s">
        <v>1374</v>
      </c>
      <c r="F441" s="178" t="s">
        <v>2143</v>
      </c>
      <c r="G441" s="179" t="s">
        <v>238</v>
      </c>
      <c r="H441" s="182">
        <v>29.56</v>
      </c>
      <c r="I441" s="139"/>
      <c r="J441" s="139"/>
      <c r="K441" s="139"/>
      <c r="L441" s="111" t="s">
        <v>157</v>
      </c>
      <c r="M441" s="30"/>
    </row>
    <row r="442" spans="2:13" s="1" customFormat="1" ht="33" customHeight="1" x14ac:dyDescent="0.2">
      <c r="B442" s="108"/>
      <c r="C442" s="109" t="s">
        <v>522</v>
      </c>
      <c r="D442" s="109" t="s">
        <v>153</v>
      </c>
      <c r="E442" s="110" t="s">
        <v>595</v>
      </c>
      <c r="F442" s="178" t="s">
        <v>1847</v>
      </c>
      <c r="G442" s="179" t="s">
        <v>238</v>
      </c>
      <c r="H442" s="182">
        <v>45.88</v>
      </c>
      <c r="I442" s="139"/>
      <c r="J442" s="139"/>
      <c r="K442" s="139"/>
      <c r="L442" s="111" t="s">
        <v>157</v>
      </c>
      <c r="M442" s="30"/>
    </row>
    <row r="443" spans="2:13" s="12" customFormat="1" x14ac:dyDescent="0.2">
      <c r="B443" s="117"/>
      <c r="D443" s="118" t="s">
        <v>159</v>
      </c>
      <c r="E443" s="119" t="s">
        <v>1</v>
      </c>
      <c r="F443" s="304" t="s">
        <v>1375</v>
      </c>
      <c r="G443" s="301"/>
      <c r="H443" s="305">
        <v>45.88</v>
      </c>
      <c r="I443" s="140"/>
      <c r="J443" s="140"/>
      <c r="K443" s="140"/>
      <c r="M443" s="117"/>
    </row>
    <row r="444" spans="2:13" s="1" customFormat="1" ht="42" customHeight="1" x14ac:dyDescent="0.2">
      <c r="B444" s="108"/>
      <c r="C444" s="109" t="s">
        <v>524</v>
      </c>
      <c r="D444" s="109" t="s">
        <v>153</v>
      </c>
      <c r="E444" s="110" t="s">
        <v>601</v>
      </c>
      <c r="F444" s="178" t="s">
        <v>1795</v>
      </c>
      <c r="G444" s="179" t="s">
        <v>238</v>
      </c>
      <c r="H444" s="182">
        <v>219.53</v>
      </c>
      <c r="I444" s="139"/>
      <c r="J444" s="139"/>
      <c r="K444" s="139"/>
      <c r="L444" s="111" t="s">
        <v>157</v>
      </c>
      <c r="M444" s="30"/>
    </row>
    <row r="445" spans="2:13" s="12" customFormat="1" x14ac:dyDescent="0.2">
      <c r="B445" s="117"/>
      <c r="D445" s="118" t="s">
        <v>159</v>
      </c>
      <c r="E445" s="119" t="s">
        <v>1</v>
      </c>
      <c r="F445" s="304" t="s">
        <v>1376</v>
      </c>
      <c r="G445" s="301"/>
      <c r="H445" s="305">
        <v>219.53</v>
      </c>
      <c r="I445" s="140"/>
      <c r="J445" s="140"/>
      <c r="K445" s="140"/>
      <c r="M445" s="117"/>
    </row>
    <row r="446" spans="2:13" s="1" customFormat="1" ht="32.25" customHeight="1" x14ac:dyDescent="0.2">
      <c r="B446" s="108"/>
      <c r="C446" s="109" t="s">
        <v>526</v>
      </c>
      <c r="D446" s="109" t="s">
        <v>153</v>
      </c>
      <c r="E446" s="110" t="s">
        <v>1377</v>
      </c>
      <c r="F446" s="178" t="s">
        <v>2145</v>
      </c>
      <c r="G446" s="179" t="s">
        <v>238</v>
      </c>
      <c r="H446" s="182">
        <v>20.36</v>
      </c>
      <c r="I446" s="139"/>
      <c r="J446" s="139"/>
      <c r="K446" s="139"/>
      <c r="L446" s="111" t="s">
        <v>157</v>
      </c>
      <c r="M446" s="30"/>
    </row>
    <row r="447" spans="2:13" s="1" customFormat="1" ht="30" customHeight="1" x14ac:dyDescent="0.2">
      <c r="B447" s="108"/>
      <c r="C447" s="109" t="s">
        <v>527</v>
      </c>
      <c r="D447" s="109" t="s">
        <v>153</v>
      </c>
      <c r="E447" s="110" t="s">
        <v>605</v>
      </c>
      <c r="F447" s="178" t="s">
        <v>2146</v>
      </c>
      <c r="G447" s="179" t="s">
        <v>238</v>
      </c>
      <c r="H447" s="182">
        <v>110.96</v>
      </c>
      <c r="I447" s="139"/>
      <c r="J447" s="139"/>
      <c r="K447" s="139"/>
      <c r="L447" s="111" t="s">
        <v>157</v>
      </c>
      <c r="M447" s="30"/>
    </row>
    <row r="448" spans="2:13" s="252" customFormat="1" ht="30" customHeight="1" x14ac:dyDescent="0.2">
      <c r="B448" s="108"/>
      <c r="C448" s="134">
        <v>120</v>
      </c>
      <c r="D448" s="134" t="s">
        <v>153</v>
      </c>
      <c r="E448" s="135" t="s">
        <v>2063</v>
      </c>
      <c r="F448" s="178" t="s">
        <v>2147</v>
      </c>
      <c r="G448" s="179" t="s">
        <v>238</v>
      </c>
      <c r="H448" s="182">
        <v>65.349999999999994</v>
      </c>
      <c r="I448" s="182"/>
      <c r="J448" s="182"/>
      <c r="K448" s="182"/>
      <c r="L448" s="111"/>
      <c r="M448" s="30"/>
    </row>
    <row r="449" spans="2:13" s="252" customFormat="1" ht="30" customHeight="1" x14ac:dyDescent="0.2">
      <c r="B449" s="108"/>
      <c r="C449" s="134">
        <v>121</v>
      </c>
      <c r="D449" s="134" t="s">
        <v>153</v>
      </c>
      <c r="E449" s="135" t="s">
        <v>2065</v>
      </c>
      <c r="F449" s="178" t="s">
        <v>2148</v>
      </c>
      <c r="G449" s="179" t="s">
        <v>238</v>
      </c>
      <c r="H449" s="182">
        <v>28.56</v>
      </c>
      <c r="I449" s="182"/>
      <c r="J449" s="182"/>
      <c r="K449" s="182"/>
      <c r="L449" s="111"/>
      <c r="M449" s="30"/>
    </row>
    <row r="450" spans="2:13" s="252" customFormat="1" ht="33.75" customHeight="1" x14ac:dyDescent="0.2">
      <c r="B450" s="108"/>
      <c r="C450" s="134">
        <v>122</v>
      </c>
      <c r="D450" s="134" t="s">
        <v>153</v>
      </c>
      <c r="E450" s="135" t="s">
        <v>2064</v>
      </c>
      <c r="F450" s="178" t="s">
        <v>2149</v>
      </c>
      <c r="G450" s="179" t="s">
        <v>238</v>
      </c>
      <c r="H450" s="182">
        <v>4.3</v>
      </c>
      <c r="I450" s="182"/>
      <c r="J450" s="182"/>
      <c r="K450" s="182"/>
      <c r="L450" s="111"/>
      <c r="M450" s="30"/>
    </row>
    <row r="451" spans="2:13" s="1" customFormat="1" ht="29.25" customHeight="1" x14ac:dyDescent="0.2">
      <c r="B451" s="108"/>
      <c r="C451" s="109" t="s">
        <v>529</v>
      </c>
      <c r="D451" s="109" t="s">
        <v>153</v>
      </c>
      <c r="E451" s="110" t="s">
        <v>616</v>
      </c>
      <c r="F451" s="111" t="s">
        <v>617</v>
      </c>
      <c r="G451" s="112" t="s">
        <v>172</v>
      </c>
      <c r="H451" s="193">
        <v>0.49</v>
      </c>
      <c r="I451" s="139"/>
      <c r="J451" s="139"/>
      <c r="K451" s="139"/>
      <c r="L451" s="111" t="s">
        <v>157</v>
      </c>
      <c r="M451" s="30"/>
    </row>
    <row r="452" spans="2:13" s="11" customFormat="1" ht="22.9" customHeight="1" x14ac:dyDescent="0.2">
      <c r="B452" s="101"/>
      <c r="D452" s="102" t="s">
        <v>57</v>
      </c>
      <c r="E452" s="106" t="s">
        <v>618</v>
      </c>
      <c r="F452" s="106" t="s">
        <v>619</v>
      </c>
      <c r="K452" s="141"/>
      <c r="M452" s="101"/>
    </row>
    <row r="453" spans="2:13" s="1" customFormat="1" ht="45.75" customHeight="1" x14ac:dyDescent="0.2">
      <c r="B453" s="108"/>
      <c r="C453" s="109" t="s">
        <v>530</v>
      </c>
      <c r="D453" s="109" t="s">
        <v>153</v>
      </c>
      <c r="E453" s="110" t="s">
        <v>621</v>
      </c>
      <c r="F453" s="178" t="s">
        <v>2069</v>
      </c>
      <c r="G453" s="112" t="s">
        <v>238</v>
      </c>
      <c r="H453" s="193">
        <v>4.9000000000000004</v>
      </c>
      <c r="I453" s="139"/>
      <c r="J453" s="139"/>
      <c r="K453" s="139"/>
      <c r="L453" s="111" t="s">
        <v>1</v>
      </c>
      <c r="M453" s="30"/>
    </row>
    <row r="454" spans="2:13" s="1" customFormat="1" ht="86.25" customHeight="1" x14ac:dyDescent="0.2">
      <c r="B454" s="108"/>
      <c r="C454" s="109" t="s">
        <v>535</v>
      </c>
      <c r="D454" s="109" t="s">
        <v>153</v>
      </c>
      <c r="E454" s="110" t="s">
        <v>630</v>
      </c>
      <c r="F454" s="178" t="s">
        <v>2195</v>
      </c>
      <c r="G454" s="112" t="s">
        <v>184</v>
      </c>
      <c r="H454" s="193">
        <v>54.02</v>
      </c>
      <c r="I454" s="139"/>
      <c r="J454" s="139"/>
      <c r="K454" s="139"/>
      <c r="L454" s="111" t="s">
        <v>1</v>
      </c>
      <c r="M454" s="30"/>
    </row>
    <row r="455" spans="2:13" s="12" customFormat="1" x14ac:dyDescent="0.2">
      <c r="B455" s="117"/>
      <c r="D455" s="118" t="s">
        <v>159</v>
      </c>
      <c r="E455" s="119" t="s">
        <v>1</v>
      </c>
      <c r="F455" s="120" t="s">
        <v>1342</v>
      </c>
      <c r="H455" s="214">
        <v>38.78</v>
      </c>
      <c r="M455" s="117"/>
    </row>
    <row r="456" spans="2:13" s="12" customFormat="1" x14ac:dyDescent="0.2">
      <c r="B456" s="117"/>
      <c r="D456" s="118" t="s">
        <v>159</v>
      </c>
      <c r="E456" s="119" t="s">
        <v>1</v>
      </c>
      <c r="F456" s="120" t="s">
        <v>1343</v>
      </c>
      <c r="H456" s="214">
        <v>8.64</v>
      </c>
      <c r="M456" s="117"/>
    </row>
    <row r="457" spans="2:13" s="12" customFormat="1" x14ac:dyDescent="0.2">
      <c r="B457" s="117"/>
      <c r="D457" s="118" t="s">
        <v>159</v>
      </c>
      <c r="E457" s="119" t="s">
        <v>1</v>
      </c>
      <c r="F457" s="120" t="s">
        <v>1344</v>
      </c>
      <c r="H457" s="214">
        <v>2.16</v>
      </c>
      <c r="M457" s="117"/>
    </row>
    <row r="458" spans="2:13" s="12" customFormat="1" x14ac:dyDescent="0.2">
      <c r="B458" s="117"/>
      <c r="D458" s="118" t="s">
        <v>159</v>
      </c>
      <c r="E458" s="119" t="s">
        <v>1</v>
      </c>
      <c r="F458" s="120" t="s">
        <v>1119</v>
      </c>
      <c r="H458" s="214">
        <v>1.08</v>
      </c>
      <c r="M458" s="117"/>
    </row>
    <row r="459" spans="2:13" s="12" customFormat="1" x14ac:dyDescent="0.2">
      <c r="B459" s="117"/>
      <c r="D459" s="118" t="s">
        <v>159</v>
      </c>
      <c r="E459" s="119" t="s">
        <v>1</v>
      </c>
      <c r="F459" s="120" t="s">
        <v>1345</v>
      </c>
      <c r="H459" s="214">
        <v>3.36</v>
      </c>
      <c r="M459" s="117"/>
    </row>
    <row r="460" spans="2:13" s="13" customFormat="1" x14ac:dyDescent="0.2">
      <c r="B460" s="122"/>
      <c r="D460" s="118" t="s">
        <v>159</v>
      </c>
      <c r="E460" s="123" t="s">
        <v>1</v>
      </c>
      <c r="F460" s="124" t="s">
        <v>191</v>
      </c>
      <c r="H460" s="189">
        <v>54.02</v>
      </c>
      <c r="M460" s="122"/>
    </row>
    <row r="461" spans="2:13" s="1" customFormat="1" ht="57" customHeight="1" x14ac:dyDescent="0.2">
      <c r="B461" s="108"/>
      <c r="C461" s="279" t="s">
        <v>537</v>
      </c>
      <c r="D461" s="279" t="s">
        <v>221</v>
      </c>
      <c r="E461" s="280" t="s">
        <v>632</v>
      </c>
      <c r="F461" s="298" t="s">
        <v>2058</v>
      </c>
      <c r="G461" s="282" t="s">
        <v>353</v>
      </c>
      <c r="H461" s="283">
        <v>3</v>
      </c>
      <c r="I461" s="146"/>
      <c r="J461" s="147"/>
      <c r="K461" s="146"/>
      <c r="L461" s="128" t="s">
        <v>1</v>
      </c>
      <c r="M461" s="130"/>
    </row>
    <row r="462" spans="2:13" s="1" customFormat="1" ht="58.5" customHeight="1" x14ac:dyDescent="0.2">
      <c r="B462" s="108"/>
      <c r="C462" s="279" t="s">
        <v>545</v>
      </c>
      <c r="D462" s="279" t="s">
        <v>221</v>
      </c>
      <c r="E462" s="280" t="s">
        <v>637</v>
      </c>
      <c r="F462" s="298" t="s">
        <v>2059</v>
      </c>
      <c r="G462" s="282" t="s">
        <v>353</v>
      </c>
      <c r="H462" s="283">
        <v>4</v>
      </c>
      <c r="I462" s="146"/>
      <c r="J462" s="147"/>
      <c r="K462" s="146"/>
      <c r="L462" s="128" t="s">
        <v>1</v>
      </c>
      <c r="M462" s="130"/>
    </row>
    <row r="463" spans="2:13" s="1" customFormat="1" ht="55.5" customHeight="1" x14ac:dyDescent="0.2">
      <c r="B463" s="108"/>
      <c r="C463" s="279" t="s">
        <v>552</v>
      </c>
      <c r="D463" s="279" t="s">
        <v>221</v>
      </c>
      <c r="E463" s="280" t="s">
        <v>642</v>
      </c>
      <c r="F463" s="298" t="s">
        <v>2060</v>
      </c>
      <c r="G463" s="282" t="s">
        <v>353</v>
      </c>
      <c r="H463" s="283">
        <v>2</v>
      </c>
      <c r="I463" s="146"/>
      <c r="J463" s="147"/>
      <c r="K463" s="146"/>
      <c r="L463" s="128" t="s">
        <v>1</v>
      </c>
      <c r="M463" s="130"/>
    </row>
    <row r="464" spans="2:13" s="1" customFormat="1" ht="57" customHeight="1" x14ac:dyDescent="0.2">
      <c r="B464" s="108"/>
      <c r="C464" s="279" t="s">
        <v>557</v>
      </c>
      <c r="D464" s="279" t="s">
        <v>221</v>
      </c>
      <c r="E464" s="280" t="s">
        <v>644</v>
      </c>
      <c r="F464" s="298" t="s">
        <v>1927</v>
      </c>
      <c r="G464" s="282" t="s">
        <v>353</v>
      </c>
      <c r="H464" s="283">
        <v>1</v>
      </c>
      <c r="I464" s="146"/>
      <c r="J464" s="147"/>
      <c r="K464" s="146"/>
      <c r="L464" s="128" t="s">
        <v>1</v>
      </c>
      <c r="M464" s="130"/>
    </row>
    <row r="465" spans="2:13" s="1" customFormat="1" ht="61.5" customHeight="1" x14ac:dyDescent="0.2">
      <c r="B465" s="108"/>
      <c r="C465" s="279" t="s">
        <v>559</v>
      </c>
      <c r="D465" s="279" t="s">
        <v>221</v>
      </c>
      <c r="E465" s="280" t="s">
        <v>646</v>
      </c>
      <c r="F465" s="298" t="s">
        <v>2061</v>
      </c>
      <c r="G465" s="282" t="s">
        <v>353</v>
      </c>
      <c r="H465" s="283">
        <v>4</v>
      </c>
      <c r="I465" s="146"/>
      <c r="J465" s="147"/>
      <c r="K465" s="146"/>
      <c r="L465" s="128" t="s">
        <v>1</v>
      </c>
      <c r="M465" s="130"/>
    </row>
    <row r="466" spans="2:13" s="1" customFormat="1" ht="56.25" customHeight="1" x14ac:dyDescent="0.2">
      <c r="B466" s="108"/>
      <c r="C466" s="109" t="s">
        <v>560</v>
      </c>
      <c r="D466" s="109" t="s">
        <v>153</v>
      </c>
      <c r="E466" s="110" t="s">
        <v>670</v>
      </c>
      <c r="F466" s="178" t="s">
        <v>2174</v>
      </c>
      <c r="G466" s="112" t="s">
        <v>184</v>
      </c>
      <c r="H466" s="193">
        <v>47.24</v>
      </c>
      <c r="I466" s="139"/>
      <c r="J466" s="139"/>
      <c r="K466" s="139"/>
      <c r="L466" s="111" t="s">
        <v>1</v>
      </c>
      <c r="M466" s="30"/>
    </row>
    <row r="467" spans="2:13" s="12" customFormat="1" x14ac:dyDescent="0.2">
      <c r="B467" s="117"/>
      <c r="D467" s="118" t="s">
        <v>159</v>
      </c>
      <c r="E467" s="119" t="s">
        <v>1</v>
      </c>
      <c r="F467" s="120" t="s">
        <v>1346</v>
      </c>
      <c r="H467" s="214">
        <v>27.41</v>
      </c>
      <c r="M467" s="117"/>
    </row>
    <row r="468" spans="2:13" s="12" customFormat="1" x14ac:dyDescent="0.2">
      <c r="B468" s="117"/>
      <c r="D468" s="118" t="s">
        <v>159</v>
      </c>
      <c r="E468" s="119" t="s">
        <v>1</v>
      </c>
      <c r="F468" s="120" t="s">
        <v>1347</v>
      </c>
      <c r="H468" s="214">
        <v>13.5</v>
      </c>
      <c r="M468" s="117"/>
    </row>
    <row r="469" spans="2:13" s="12" customFormat="1" x14ac:dyDescent="0.2">
      <c r="B469" s="117"/>
      <c r="D469" s="118" t="s">
        <v>159</v>
      </c>
      <c r="E469" s="119" t="s">
        <v>1</v>
      </c>
      <c r="F469" s="120" t="s">
        <v>1348</v>
      </c>
      <c r="H469" s="214">
        <v>4.28</v>
      </c>
      <c r="M469" s="117"/>
    </row>
    <row r="470" spans="2:13" s="12" customFormat="1" x14ac:dyDescent="0.2">
      <c r="B470" s="117"/>
      <c r="D470" s="118" t="s">
        <v>159</v>
      </c>
      <c r="E470" s="119" t="s">
        <v>1</v>
      </c>
      <c r="F470" s="120" t="s">
        <v>1349</v>
      </c>
      <c r="H470" s="214">
        <v>2.0499999999999998</v>
      </c>
      <c r="M470" s="117"/>
    </row>
    <row r="471" spans="2:13" s="13" customFormat="1" x14ac:dyDescent="0.2">
      <c r="B471" s="122"/>
      <c r="D471" s="118" t="s">
        <v>159</v>
      </c>
      <c r="E471" s="123" t="s">
        <v>1</v>
      </c>
      <c r="F471" s="124" t="s">
        <v>191</v>
      </c>
      <c r="H471" s="189">
        <v>47.24</v>
      </c>
      <c r="I471" s="125"/>
      <c r="M471" s="122"/>
    </row>
    <row r="472" spans="2:13" s="1" customFormat="1" ht="69" customHeight="1" x14ac:dyDescent="0.2">
      <c r="B472" s="108"/>
      <c r="C472" s="279" t="s">
        <v>562</v>
      </c>
      <c r="D472" s="279" t="s">
        <v>221</v>
      </c>
      <c r="E472" s="280" t="s">
        <v>672</v>
      </c>
      <c r="F472" s="298" t="s">
        <v>2196</v>
      </c>
      <c r="G472" s="282" t="s">
        <v>353</v>
      </c>
      <c r="H472" s="283">
        <v>1</v>
      </c>
      <c r="I472" s="146"/>
      <c r="J472" s="147"/>
      <c r="K472" s="146"/>
      <c r="L472" s="128" t="s">
        <v>1</v>
      </c>
      <c r="M472" s="130"/>
    </row>
    <row r="473" spans="2:13" s="1" customFormat="1" ht="45.75" customHeight="1" x14ac:dyDescent="0.2">
      <c r="B473" s="108"/>
      <c r="C473" s="279" t="s">
        <v>472</v>
      </c>
      <c r="D473" s="279" t="s">
        <v>221</v>
      </c>
      <c r="E473" s="280" t="s">
        <v>674</v>
      </c>
      <c r="F473" s="298" t="s">
        <v>2197</v>
      </c>
      <c r="G473" s="282" t="s">
        <v>353</v>
      </c>
      <c r="H473" s="283">
        <v>1</v>
      </c>
      <c r="I473" s="146"/>
      <c r="J473" s="147"/>
      <c r="K473" s="146"/>
      <c r="L473" s="128" t="s">
        <v>1</v>
      </c>
      <c r="M473" s="130"/>
    </row>
    <row r="474" spans="2:13" s="1" customFormat="1" ht="63.75" customHeight="1" x14ac:dyDescent="0.2">
      <c r="B474" s="108"/>
      <c r="C474" s="279" t="s">
        <v>564</v>
      </c>
      <c r="D474" s="279" t="s">
        <v>221</v>
      </c>
      <c r="E474" s="280" t="s">
        <v>676</v>
      </c>
      <c r="F474" s="298" t="s">
        <v>2198</v>
      </c>
      <c r="G474" s="282" t="s">
        <v>353</v>
      </c>
      <c r="H474" s="283">
        <v>1</v>
      </c>
      <c r="I474" s="146"/>
      <c r="J474" s="147"/>
      <c r="K474" s="146"/>
      <c r="L474" s="128" t="s">
        <v>1</v>
      </c>
      <c r="M474" s="130"/>
    </row>
    <row r="475" spans="2:13" s="1" customFormat="1" ht="44.25" customHeight="1" x14ac:dyDescent="0.2">
      <c r="B475" s="108"/>
      <c r="C475" s="279" t="s">
        <v>566</v>
      </c>
      <c r="D475" s="279" t="s">
        <v>221</v>
      </c>
      <c r="E475" s="280" t="s">
        <v>680</v>
      </c>
      <c r="F475" s="298" t="s">
        <v>2199</v>
      </c>
      <c r="G475" s="282" t="s">
        <v>353</v>
      </c>
      <c r="H475" s="283">
        <v>1</v>
      </c>
      <c r="I475" s="146"/>
      <c r="J475" s="147"/>
      <c r="K475" s="146"/>
      <c r="L475" s="128" t="s">
        <v>1</v>
      </c>
      <c r="M475" s="130"/>
    </row>
    <row r="476" spans="2:13" s="1" customFormat="1" ht="45.75" customHeight="1" x14ac:dyDescent="0.2">
      <c r="B476" s="108"/>
      <c r="C476" s="109" t="s">
        <v>569</v>
      </c>
      <c r="D476" s="109" t="s">
        <v>153</v>
      </c>
      <c r="E476" s="110" t="s">
        <v>2062</v>
      </c>
      <c r="F476" s="178" t="s">
        <v>2014</v>
      </c>
      <c r="G476" s="112" t="s">
        <v>353</v>
      </c>
      <c r="H476" s="193">
        <v>2</v>
      </c>
      <c r="I476" s="139"/>
      <c r="J476" s="139"/>
      <c r="K476" s="139"/>
      <c r="L476" s="111" t="s">
        <v>1</v>
      </c>
      <c r="M476" s="30"/>
    </row>
    <row r="477" spans="2:13" s="1" customFormat="1" ht="54" customHeight="1" x14ac:dyDescent="0.2">
      <c r="B477" s="108"/>
      <c r="C477" s="109" t="s">
        <v>572</v>
      </c>
      <c r="D477" s="109" t="s">
        <v>153</v>
      </c>
      <c r="E477" s="110" t="s">
        <v>682</v>
      </c>
      <c r="F477" s="178" t="s">
        <v>2200</v>
      </c>
      <c r="G477" s="179" t="s">
        <v>184</v>
      </c>
      <c r="H477" s="182">
        <v>117.57</v>
      </c>
      <c r="I477" s="139"/>
      <c r="J477" s="139"/>
      <c r="K477" s="139"/>
      <c r="L477" s="111" t="s">
        <v>683</v>
      </c>
      <c r="M477" s="30"/>
    </row>
    <row r="478" spans="2:13" s="12" customFormat="1" x14ac:dyDescent="0.2">
      <c r="B478" s="117"/>
      <c r="D478" s="118" t="s">
        <v>159</v>
      </c>
      <c r="E478" s="119" t="s">
        <v>1</v>
      </c>
      <c r="F478" s="120" t="s">
        <v>1378</v>
      </c>
      <c r="H478" s="214">
        <v>60.75</v>
      </c>
      <c r="M478" s="117"/>
    </row>
    <row r="479" spans="2:13" s="12" customFormat="1" x14ac:dyDescent="0.2">
      <c r="B479" s="117"/>
      <c r="D479" s="118" t="s">
        <v>159</v>
      </c>
      <c r="E479" s="119" t="s">
        <v>1</v>
      </c>
      <c r="F479" s="120" t="s">
        <v>1379</v>
      </c>
      <c r="H479" s="214">
        <v>5.96</v>
      </c>
      <c r="M479" s="117"/>
    </row>
    <row r="480" spans="2:13" s="12" customFormat="1" x14ac:dyDescent="0.2">
      <c r="B480" s="117"/>
      <c r="D480" s="118" t="s">
        <v>159</v>
      </c>
      <c r="E480" s="119" t="s">
        <v>1</v>
      </c>
      <c r="F480" s="120" t="s">
        <v>1380</v>
      </c>
      <c r="H480" s="214">
        <v>1.95</v>
      </c>
      <c r="M480" s="117"/>
    </row>
    <row r="481" spans="2:13" s="12" customFormat="1" x14ac:dyDescent="0.2">
      <c r="B481" s="117"/>
      <c r="D481" s="118" t="s">
        <v>159</v>
      </c>
      <c r="E481" s="119" t="s">
        <v>1</v>
      </c>
      <c r="F481" s="120" t="s">
        <v>1381</v>
      </c>
      <c r="H481" s="214">
        <v>8.6999999999999993</v>
      </c>
      <c r="M481" s="117"/>
    </row>
    <row r="482" spans="2:13" s="12" customFormat="1" x14ac:dyDescent="0.2">
      <c r="B482" s="117"/>
      <c r="D482" s="118" t="s">
        <v>159</v>
      </c>
      <c r="E482" s="119" t="s">
        <v>1</v>
      </c>
      <c r="F482" s="120" t="s">
        <v>1382</v>
      </c>
      <c r="H482" s="214">
        <v>9.83</v>
      </c>
      <c r="M482" s="117"/>
    </row>
    <row r="483" spans="2:13" s="12" customFormat="1" x14ac:dyDescent="0.2">
      <c r="B483" s="117"/>
      <c r="D483" s="118" t="s">
        <v>159</v>
      </c>
      <c r="E483" s="119" t="s">
        <v>1</v>
      </c>
      <c r="F483" s="120" t="s">
        <v>1383</v>
      </c>
      <c r="H483" s="214">
        <v>7.48</v>
      </c>
      <c r="M483" s="117"/>
    </row>
    <row r="484" spans="2:13" s="12" customFormat="1" x14ac:dyDescent="0.2">
      <c r="B484" s="117"/>
      <c r="D484" s="118" t="s">
        <v>159</v>
      </c>
      <c r="E484" s="119" t="s">
        <v>1</v>
      </c>
      <c r="F484" s="120" t="s">
        <v>1384</v>
      </c>
      <c r="H484" s="214">
        <v>13.5</v>
      </c>
      <c r="M484" s="117"/>
    </row>
    <row r="485" spans="2:13" s="12" customFormat="1" x14ac:dyDescent="0.2">
      <c r="B485" s="117"/>
      <c r="D485" s="118" t="s">
        <v>159</v>
      </c>
      <c r="E485" s="119" t="s">
        <v>1</v>
      </c>
      <c r="F485" s="120" t="s">
        <v>1385</v>
      </c>
      <c r="H485" s="214">
        <v>4.57</v>
      </c>
      <c r="M485" s="117"/>
    </row>
    <row r="486" spans="2:13" s="12" customFormat="1" x14ac:dyDescent="0.2">
      <c r="B486" s="117"/>
      <c r="D486" s="118" t="s">
        <v>159</v>
      </c>
      <c r="E486" s="119" t="s">
        <v>1</v>
      </c>
      <c r="F486" s="120" t="s">
        <v>1386</v>
      </c>
      <c r="H486" s="214">
        <v>2.6</v>
      </c>
      <c r="M486" s="117"/>
    </row>
    <row r="487" spans="2:13" s="12" customFormat="1" x14ac:dyDescent="0.2">
      <c r="B487" s="117"/>
      <c r="D487" s="118" t="s">
        <v>159</v>
      </c>
      <c r="E487" s="119" t="s">
        <v>1</v>
      </c>
      <c r="F487" s="120" t="s">
        <v>1387</v>
      </c>
      <c r="H487" s="214">
        <v>2.0499999999999998</v>
      </c>
      <c r="M487" s="117"/>
    </row>
    <row r="488" spans="2:13" s="210" customFormat="1" x14ac:dyDescent="0.2">
      <c r="B488" s="202"/>
      <c r="D488" s="211" t="s">
        <v>159</v>
      </c>
      <c r="E488" s="212"/>
      <c r="F488" s="275" t="s">
        <v>2072</v>
      </c>
      <c r="G488" s="183"/>
      <c r="H488" s="230">
        <v>0.18</v>
      </c>
      <c r="M488" s="202"/>
    </row>
    <row r="489" spans="2:13" s="13" customFormat="1" x14ac:dyDescent="0.2">
      <c r="B489" s="122"/>
      <c r="D489" s="118" t="s">
        <v>159</v>
      </c>
      <c r="E489" s="123" t="s">
        <v>1</v>
      </c>
      <c r="F489" s="250" t="s">
        <v>191</v>
      </c>
      <c r="G489" s="251"/>
      <c r="H489" s="231">
        <v>117.57</v>
      </c>
      <c r="I489" s="189"/>
      <c r="M489" s="122"/>
    </row>
    <row r="490" spans="2:13" s="1" customFormat="1" ht="16.5" customHeight="1" x14ac:dyDescent="0.2">
      <c r="B490" s="108"/>
      <c r="C490" s="109" t="s">
        <v>574</v>
      </c>
      <c r="D490" s="109" t="s">
        <v>153</v>
      </c>
      <c r="E490" s="110" t="s">
        <v>692</v>
      </c>
      <c r="F490" s="170" t="s">
        <v>1787</v>
      </c>
      <c r="G490" s="112" t="s">
        <v>184</v>
      </c>
      <c r="H490" s="193">
        <v>117.39</v>
      </c>
      <c r="I490" s="139"/>
      <c r="J490" s="139"/>
      <c r="K490" s="139"/>
      <c r="L490" s="111" t="s">
        <v>1</v>
      </c>
      <c r="M490" s="30"/>
    </row>
    <row r="491" spans="2:13" s="1" customFormat="1" ht="29.25" customHeight="1" x14ac:dyDescent="0.2">
      <c r="B491" s="108"/>
      <c r="C491" s="109" t="s">
        <v>576</v>
      </c>
      <c r="D491" s="109" t="s">
        <v>153</v>
      </c>
      <c r="E491" s="110" t="s">
        <v>694</v>
      </c>
      <c r="F491" s="111" t="s">
        <v>695</v>
      </c>
      <c r="G491" s="112" t="s">
        <v>172</v>
      </c>
      <c r="H491" s="193">
        <v>0.6</v>
      </c>
      <c r="I491" s="139"/>
      <c r="J491" s="139"/>
      <c r="K491" s="139"/>
      <c r="L491" s="111" t="s">
        <v>157</v>
      </c>
      <c r="M491" s="30"/>
    </row>
    <row r="492" spans="2:13" s="11" customFormat="1" ht="22.9" customHeight="1" x14ac:dyDescent="0.2">
      <c r="B492" s="101"/>
      <c r="D492" s="102" t="s">
        <v>57</v>
      </c>
      <c r="E492" s="106" t="s">
        <v>1388</v>
      </c>
      <c r="F492" s="106" t="s">
        <v>1389</v>
      </c>
      <c r="I492" s="144"/>
      <c r="J492" s="144"/>
      <c r="K492" s="141"/>
      <c r="M492" s="101"/>
    </row>
    <row r="493" spans="2:13" s="1" customFormat="1" ht="43.5" customHeight="1" x14ac:dyDescent="0.2">
      <c r="B493" s="108"/>
      <c r="C493" s="109" t="s">
        <v>578</v>
      </c>
      <c r="D493" s="109" t="s">
        <v>153</v>
      </c>
      <c r="E493" s="110" t="s">
        <v>1390</v>
      </c>
      <c r="F493" s="178" t="s">
        <v>2066</v>
      </c>
      <c r="G493" s="112" t="s">
        <v>184</v>
      </c>
      <c r="H493" s="182">
        <v>6.75</v>
      </c>
      <c r="I493" s="139"/>
      <c r="J493" s="139"/>
      <c r="K493" s="139"/>
      <c r="L493" s="111" t="s">
        <v>1</v>
      </c>
      <c r="M493" s="30"/>
    </row>
    <row r="494" spans="2:13" s="12" customFormat="1" x14ac:dyDescent="0.2">
      <c r="B494" s="117"/>
      <c r="D494" s="118" t="s">
        <v>159</v>
      </c>
      <c r="E494" s="119" t="s">
        <v>1</v>
      </c>
      <c r="F494" s="153" t="s">
        <v>1980</v>
      </c>
      <c r="H494" s="214">
        <v>6.75</v>
      </c>
      <c r="I494" s="140"/>
      <c r="J494" s="140"/>
      <c r="K494" s="140"/>
      <c r="M494" s="117"/>
    </row>
    <row r="495" spans="2:13" s="1" customFormat="1" ht="35.25" customHeight="1" x14ac:dyDescent="0.2">
      <c r="B495" s="108"/>
      <c r="C495" s="279" t="s">
        <v>594</v>
      </c>
      <c r="D495" s="279" t="s">
        <v>221</v>
      </c>
      <c r="E495" s="280" t="s">
        <v>1391</v>
      </c>
      <c r="F495" s="298" t="s">
        <v>1979</v>
      </c>
      <c r="G495" s="299" t="s">
        <v>184</v>
      </c>
      <c r="H495" s="300">
        <v>7.76</v>
      </c>
      <c r="I495" s="283"/>
      <c r="J495" s="290"/>
      <c r="K495" s="283"/>
      <c r="L495" s="128" t="s">
        <v>157</v>
      </c>
      <c r="M495" s="130"/>
    </row>
    <row r="496" spans="2:13" s="12" customFormat="1" x14ac:dyDescent="0.2">
      <c r="B496" s="117"/>
      <c r="D496" s="118" t="s">
        <v>159</v>
      </c>
      <c r="F496" s="153" t="s">
        <v>2193</v>
      </c>
      <c r="H496" s="214">
        <v>7.76</v>
      </c>
      <c r="I496" s="140"/>
      <c r="J496" s="140"/>
      <c r="K496" s="140"/>
      <c r="M496" s="117"/>
    </row>
    <row r="497" spans="2:13" s="1" customFormat="1" ht="30" customHeight="1" x14ac:dyDescent="0.2">
      <c r="B497" s="108"/>
      <c r="C497" s="109" t="s">
        <v>596</v>
      </c>
      <c r="D497" s="109" t="s">
        <v>153</v>
      </c>
      <c r="E497" s="110" t="s">
        <v>1392</v>
      </c>
      <c r="F497" s="111" t="s">
        <v>1996</v>
      </c>
      <c r="G497" s="112" t="s">
        <v>172</v>
      </c>
      <c r="H497" s="193">
        <v>0.41</v>
      </c>
      <c r="I497" s="139"/>
      <c r="J497" s="139"/>
      <c r="K497" s="139"/>
      <c r="L497" s="111" t="s">
        <v>1</v>
      </c>
      <c r="M497" s="30"/>
    </row>
    <row r="498" spans="2:13" s="11" customFormat="1" ht="22.9" customHeight="1" x14ac:dyDescent="0.2">
      <c r="B498" s="101"/>
      <c r="D498" s="102" t="s">
        <v>57</v>
      </c>
      <c r="E498" s="106" t="s">
        <v>696</v>
      </c>
      <c r="F498" s="106" t="s">
        <v>697</v>
      </c>
      <c r="K498" s="141"/>
      <c r="M498" s="101"/>
    </row>
    <row r="499" spans="2:13" s="1" customFormat="1" ht="80.25" customHeight="1" x14ac:dyDescent="0.2">
      <c r="B499" s="108"/>
      <c r="C499" s="109" t="s">
        <v>598</v>
      </c>
      <c r="D499" s="109" t="s">
        <v>153</v>
      </c>
      <c r="E499" s="110" t="s">
        <v>699</v>
      </c>
      <c r="F499" s="178" t="s">
        <v>2201</v>
      </c>
      <c r="G499" s="112" t="s">
        <v>184</v>
      </c>
      <c r="H499" s="193">
        <v>150</v>
      </c>
      <c r="I499" s="139"/>
      <c r="J499" s="139"/>
      <c r="K499" s="139"/>
      <c r="L499" s="111" t="s">
        <v>1</v>
      </c>
      <c r="M499" s="30"/>
    </row>
    <row r="500" spans="2:13" s="1" customFormat="1" ht="81.75" customHeight="1" x14ac:dyDescent="0.2">
      <c r="B500" s="108"/>
      <c r="C500" s="109" t="s">
        <v>600</v>
      </c>
      <c r="D500" s="109" t="s">
        <v>153</v>
      </c>
      <c r="E500" s="110" t="s">
        <v>701</v>
      </c>
      <c r="F500" s="178" t="s">
        <v>2073</v>
      </c>
      <c r="G500" s="112" t="s">
        <v>184</v>
      </c>
      <c r="H500" s="193">
        <v>150</v>
      </c>
      <c r="I500" s="139"/>
      <c r="J500" s="139"/>
      <c r="K500" s="139"/>
      <c r="L500" s="111" t="s">
        <v>1</v>
      </c>
      <c r="M500" s="30"/>
    </row>
    <row r="501" spans="2:13" s="11" customFormat="1" ht="22.9" customHeight="1" x14ac:dyDescent="0.2">
      <c r="B501" s="101"/>
      <c r="D501" s="102" t="s">
        <v>57</v>
      </c>
      <c r="E501" s="106" t="s">
        <v>702</v>
      </c>
      <c r="F501" s="106" t="s">
        <v>703</v>
      </c>
      <c r="K501" s="141"/>
      <c r="M501" s="101"/>
    </row>
    <row r="502" spans="2:13" s="1" customFormat="1" ht="32.25" customHeight="1" x14ac:dyDescent="0.2">
      <c r="B502" s="108"/>
      <c r="C502" s="109" t="s">
        <v>604</v>
      </c>
      <c r="D502" s="109" t="s">
        <v>153</v>
      </c>
      <c r="E502" s="110" t="s">
        <v>705</v>
      </c>
      <c r="F502" s="178" t="s">
        <v>1849</v>
      </c>
      <c r="G502" s="112" t="s">
        <v>184</v>
      </c>
      <c r="H502" s="193">
        <v>668.2</v>
      </c>
      <c r="I502" s="139"/>
      <c r="J502" s="139"/>
      <c r="K502" s="139"/>
      <c r="L502" s="111" t="s">
        <v>1</v>
      </c>
      <c r="M502" s="30"/>
    </row>
    <row r="503" spans="2:13" s="14" customFormat="1" x14ac:dyDescent="0.2">
      <c r="B503" s="131"/>
      <c r="D503" s="118" t="s">
        <v>159</v>
      </c>
      <c r="E503" s="132" t="s">
        <v>1</v>
      </c>
      <c r="F503" s="133" t="s">
        <v>1293</v>
      </c>
      <c r="H503" s="132" t="s">
        <v>1</v>
      </c>
      <c r="M503" s="131"/>
    </row>
    <row r="504" spans="2:13" s="12" customFormat="1" x14ac:dyDescent="0.2">
      <c r="B504" s="117"/>
      <c r="D504" s="118" t="s">
        <v>159</v>
      </c>
      <c r="E504" s="119" t="s">
        <v>1</v>
      </c>
      <c r="F504" s="120" t="s">
        <v>1294</v>
      </c>
      <c r="H504" s="214">
        <v>646.67999999999995</v>
      </c>
      <c r="M504" s="117"/>
    </row>
    <row r="505" spans="2:13" s="14" customFormat="1" x14ac:dyDescent="0.2">
      <c r="B505" s="131"/>
      <c r="D505" s="118" t="s">
        <v>159</v>
      </c>
      <c r="E505" s="132" t="s">
        <v>1</v>
      </c>
      <c r="F505" s="133" t="s">
        <v>239</v>
      </c>
      <c r="H505" s="209" t="s">
        <v>1</v>
      </c>
      <c r="M505" s="131"/>
    </row>
    <row r="506" spans="2:13" s="12" customFormat="1" x14ac:dyDescent="0.2">
      <c r="B506" s="117"/>
      <c r="D506" s="118" t="s">
        <v>159</v>
      </c>
      <c r="E506" s="119" t="s">
        <v>1</v>
      </c>
      <c r="F506" s="120" t="s">
        <v>1295</v>
      </c>
      <c r="H506" s="214">
        <v>6.12</v>
      </c>
      <c r="M506" s="117"/>
    </row>
    <row r="507" spans="2:13" s="12" customFormat="1" x14ac:dyDescent="0.2">
      <c r="B507" s="117"/>
      <c r="D507" s="118" t="s">
        <v>159</v>
      </c>
      <c r="E507" s="119" t="s">
        <v>1</v>
      </c>
      <c r="F507" s="120" t="s">
        <v>1296</v>
      </c>
      <c r="H507" s="214">
        <v>3.84</v>
      </c>
      <c r="M507" s="117"/>
    </row>
    <row r="508" spans="2:13" s="12" customFormat="1" x14ac:dyDescent="0.2">
      <c r="B508" s="117"/>
      <c r="D508" s="118" t="s">
        <v>159</v>
      </c>
      <c r="E508" s="119" t="s">
        <v>1</v>
      </c>
      <c r="F508" s="120" t="s">
        <v>1297</v>
      </c>
      <c r="H508" s="214">
        <v>1.2</v>
      </c>
      <c r="M508" s="117"/>
    </row>
    <row r="509" spans="2:13" s="12" customFormat="1" x14ac:dyDescent="0.2">
      <c r="B509" s="117"/>
      <c r="D509" s="118" t="s">
        <v>159</v>
      </c>
      <c r="E509" s="119" t="s">
        <v>1</v>
      </c>
      <c r="F509" s="120" t="s">
        <v>1058</v>
      </c>
      <c r="H509" s="214">
        <v>0.6</v>
      </c>
      <c r="M509" s="117"/>
    </row>
    <row r="510" spans="2:13" s="12" customFormat="1" x14ac:dyDescent="0.2">
      <c r="B510" s="117"/>
      <c r="D510" s="118" t="s">
        <v>159</v>
      </c>
      <c r="E510" s="119" t="s">
        <v>1</v>
      </c>
      <c r="F510" s="120" t="s">
        <v>1298</v>
      </c>
      <c r="H510" s="214">
        <v>2.08</v>
      </c>
      <c r="M510" s="117"/>
    </row>
    <row r="511" spans="2:13" s="14" customFormat="1" x14ac:dyDescent="0.2">
      <c r="B511" s="131"/>
      <c r="D511" s="118" t="s">
        <v>159</v>
      </c>
      <c r="E511" s="132" t="s">
        <v>1</v>
      </c>
      <c r="F511" s="133" t="s">
        <v>267</v>
      </c>
      <c r="H511" s="209" t="s">
        <v>1</v>
      </c>
      <c r="M511" s="131"/>
    </row>
    <row r="512" spans="2:13" s="12" customFormat="1" x14ac:dyDescent="0.2">
      <c r="B512" s="117"/>
      <c r="D512" s="118" t="s">
        <v>159</v>
      </c>
      <c r="E512" s="119" t="s">
        <v>1</v>
      </c>
      <c r="F512" s="120" t="s">
        <v>1299</v>
      </c>
      <c r="H512" s="214">
        <v>3.11</v>
      </c>
      <c r="M512" s="117"/>
    </row>
    <row r="513" spans="2:13" s="12" customFormat="1" x14ac:dyDescent="0.2">
      <c r="B513" s="117"/>
      <c r="D513" s="118" t="s">
        <v>159</v>
      </c>
      <c r="E513" s="119" t="s">
        <v>1</v>
      </c>
      <c r="F513" s="120" t="s">
        <v>1300</v>
      </c>
      <c r="H513" s="214">
        <v>2.08</v>
      </c>
      <c r="M513" s="117"/>
    </row>
    <row r="514" spans="2:13" s="12" customFormat="1" x14ac:dyDescent="0.2">
      <c r="B514" s="117"/>
      <c r="D514" s="118" t="s">
        <v>159</v>
      </c>
      <c r="E514" s="119" t="s">
        <v>1</v>
      </c>
      <c r="F514" s="120" t="s">
        <v>1301</v>
      </c>
      <c r="H514" s="214">
        <v>1.47</v>
      </c>
      <c r="M514" s="117"/>
    </row>
    <row r="515" spans="2:13" s="12" customFormat="1" x14ac:dyDescent="0.2">
      <c r="B515" s="117"/>
      <c r="D515" s="118" t="s">
        <v>159</v>
      </c>
      <c r="E515" s="119" t="s">
        <v>1</v>
      </c>
      <c r="F515" s="120" t="s">
        <v>1302</v>
      </c>
      <c r="H515" s="214">
        <v>1.02</v>
      </c>
      <c r="M515" s="117"/>
    </row>
    <row r="516" spans="2:13" s="13" customFormat="1" x14ac:dyDescent="0.2">
      <c r="B516" s="122"/>
      <c r="D516" s="118" t="s">
        <v>159</v>
      </c>
      <c r="E516" s="123" t="s">
        <v>1</v>
      </c>
      <c r="F516" s="124" t="s">
        <v>191</v>
      </c>
      <c r="H516" s="189">
        <v>668.2</v>
      </c>
      <c r="I516" s="189"/>
      <c r="M516" s="122"/>
    </row>
    <row r="517" spans="2:13" s="1" customFormat="1" ht="56.25" customHeight="1" x14ac:dyDescent="0.2">
      <c r="B517" s="108"/>
      <c r="C517" s="109" t="s">
        <v>606</v>
      </c>
      <c r="D517" s="109" t="s">
        <v>153</v>
      </c>
      <c r="E517" s="110" t="s">
        <v>707</v>
      </c>
      <c r="F517" s="178" t="s">
        <v>1836</v>
      </c>
      <c r="G517" s="112" t="s">
        <v>184</v>
      </c>
      <c r="H517" s="193">
        <v>688.2</v>
      </c>
      <c r="I517" s="139"/>
      <c r="J517" s="139"/>
      <c r="K517" s="139"/>
      <c r="L517" s="111" t="s">
        <v>1</v>
      </c>
      <c r="M517" s="30"/>
    </row>
    <row r="518" spans="2:13" s="11" customFormat="1" ht="22.9" customHeight="1" x14ac:dyDescent="0.2">
      <c r="B518" s="101"/>
      <c r="D518" s="102" t="s">
        <v>57</v>
      </c>
      <c r="E518" s="106" t="s">
        <v>1393</v>
      </c>
      <c r="F518" s="106" t="s">
        <v>1394</v>
      </c>
      <c r="I518" s="144"/>
      <c r="J518" s="144"/>
      <c r="K518" s="141"/>
      <c r="M518" s="101"/>
    </row>
    <row r="519" spans="2:13" s="1" customFormat="1" ht="30.75" customHeight="1" x14ac:dyDescent="0.2">
      <c r="B519" s="108"/>
      <c r="C519" s="109" t="s">
        <v>607</v>
      </c>
      <c r="D519" s="109" t="s">
        <v>153</v>
      </c>
      <c r="E519" s="110" t="s">
        <v>1395</v>
      </c>
      <c r="F519" s="178" t="s">
        <v>1851</v>
      </c>
      <c r="G519" s="112" t="s">
        <v>184</v>
      </c>
      <c r="H519" s="193">
        <v>0.63</v>
      </c>
      <c r="I519" s="139"/>
      <c r="J519" s="139"/>
      <c r="K519" s="139"/>
      <c r="L519" s="111" t="s">
        <v>157</v>
      </c>
      <c r="M519" s="30"/>
    </row>
    <row r="520" spans="2:13" s="12" customFormat="1" x14ac:dyDescent="0.2">
      <c r="B520" s="117"/>
      <c r="D520" s="118" t="s">
        <v>159</v>
      </c>
      <c r="E520" s="119" t="s">
        <v>1</v>
      </c>
      <c r="F520" s="120" t="s">
        <v>1850</v>
      </c>
      <c r="H520" s="214">
        <v>0.63</v>
      </c>
      <c r="I520" s="140"/>
      <c r="J520" s="140"/>
      <c r="K520" s="140"/>
      <c r="M520" s="117"/>
    </row>
    <row r="521" spans="2:13" s="1" customFormat="1" ht="19.5" customHeight="1" x14ac:dyDescent="0.2">
      <c r="B521" s="108"/>
      <c r="C521" s="109" t="s">
        <v>609</v>
      </c>
      <c r="D521" s="109" t="s">
        <v>153</v>
      </c>
      <c r="E521" s="110" t="s">
        <v>1396</v>
      </c>
      <c r="F521" s="111" t="s">
        <v>1397</v>
      </c>
      <c r="G521" s="112" t="s">
        <v>184</v>
      </c>
      <c r="H521" s="193">
        <v>0.63</v>
      </c>
      <c r="I521" s="139"/>
      <c r="J521" s="139"/>
      <c r="K521" s="139"/>
      <c r="L521" s="111" t="s">
        <v>1</v>
      </c>
      <c r="M521" s="30"/>
    </row>
    <row r="522" spans="2:13" s="11" customFormat="1" ht="25.9" customHeight="1" x14ac:dyDescent="0.2">
      <c r="B522" s="101"/>
      <c r="D522" s="102" t="s">
        <v>57</v>
      </c>
      <c r="E522" s="103" t="s">
        <v>708</v>
      </c>
      <c r="F522" s="103" t="s">
        <v>709</v>
      </c>
      <c r="K522" s="143"/>
      <c r="M522" s="101"/>
    </row>
    <row r="523" spans="2:13" s="1" customFormat="1" ht="60" customHeight="1" x14ac:dyDescent="0.2">
      <c r="B523" s="108"/>
      <c r="C523" s="109" t="s">
        <v>611</v>
      </c>
      <c r="D523" s="109" t="s">
        <v>153</v>
      </c>
      <c r="E523" s="110" t="s">
        <v>711</v>
      </c>
      <c r="F523" s="170" t="s">
        <v>1972</v>
      </c>
      <c r="G523" s="112" t="s">
        <v>712</v>
      </c>
      <c r="H523" s="193">
        <v>120</v>
      </c>
      <c r="I523" s="139"/>
      <c r="J523" s="139"/>
      <c r="K523" s="139"/>
      <c r="L523" s="111" t="s">
        <v>1</v>
      </c>
      <c r="M523" s="30"/>
    </row>
    <row r="524" spans="2:13" s="12" customFormat="1" x14ac:dyDescent="0.2">
      <c r="B524" s="117"/>
      <c r="D524" s="118" t="s">
        <v>159</v>
      </c>
      <c r="E524" s="119" t="s">
        <v>1</v>
      </c>
      <c r="F524" s="120" t="s">
        <v>714</v>
      </c>
      <c r="H524" s="214">
        <v>120</v>
      </c>
      <c r="I524" s="140"/>
      <c r="J524" s="140"/>
      <c r="K524" s="140"/>
      <c r="M524" s="117"/>
    </row>
    <row r="525" spans="2:13" s="13" customFormat="1" x14ac:dyDescent="0.2">
      <c r="B525" s="122"/>
      <c r="D525" s="118" t="s">
        <v>159</v>
      </c>
      <c r="E525" s="123" t="s">
        <v>1</v>
      </c>
      <c r="F525" s="124" t="s">
        <v>191</v>
      </c>
      <c r="H525" s="189">
        <v>120</v>
      </c>
      <c r="I525" s="145"/>
      <c r="J525" s="145"/>
      <c r="K525" s="145"/>
      <c r="M525" s="122"/>
    </row>
    <row r="526" spans="2:13" s="1" customFormat="1" ht="120" customHeight="1" x14ac:dyDescent="0.2">
      <c r="B526" s="108"/>
      <c r="C526" s="109" t="s">
        <v>613</v>
      </c>
      <c r="D526" s="109" t="s">
        <v>153</v>
      </c>
      <c r="E526" s="110" t="s">
        <v>716</v>
      </c>
      <c r="F526" s="178" t="s">
        <v>2077</v>
      </c>
      <c r="G526" s="112" t="s">
        <v>712</v>
      </c>
      <c r="H526" s="193">
        <v>288</v>
      </c>
      <c r="I526" s="139"/>
      <c r="J526" s="139"/>
      <c r="K526" s="139"/>
      <c r="L526" s="111" t="s">
        <v>1</v>
      </c>
      <c r="M526" s="30"/>
    </row>
    <row r="527" spans="2:13" s="14" customFormat="1" x14ac:dyDescent="0.2">
      <c r="B527" s="131"/>
      <c r="D527" s="118" t="s">
        <v>159</v>
      </c>
      <c r="E527" s="132" t="s">
        <v>1</v>
      </c>
      <c r="F527" s="133" t="s">
        <v>717</v>
      </c>
      <c r="H527" s="209" t="s">
        <v>1</v>
      </c>
      <c r="M527" s="131"/>
    </row>
    <row r="528" spans="2:13" s="12" customFormat="1" x14ac:dyDescent="0.2">
      <c r="B528" s="117"/>
      <c r="D528" s="118" t="s">
        <v>159</v>
      </c>
      <c r="E528" s="119" t="s">
        <v>1</v>
      </c>
      <c r="F528" s="120" t="s">
        <v>718</v>
      </c>
      <c r="H528" s="214">
        <v>288</v>
      </c>
      <c r="M528" s="117"/>
    </row>
    <row r="529" spans="2:13" s="13" customFormat="1" x14ac:dyDescent="0.2">
      <c r="B529" s="122"/>
      <c r="D529" s="118" t="s">
        <v>159</v>
      </c>
      <c r="E529" s="123" t="s">
        <v>1</v>
      </c>
      <c r="F529" s="124" t="s">
        <v>191</v>
      </c>
      <c r="H529" s="189">
        <v>288</v>
      </c>
      <c r="M529" s="122"/>
    </row>
    <row r="530" spans="2:13" s="1" customFormat="1" ht="6.95" customHeight="1" x14ac:dyDescent="0.2">
      <c r="B530" s="42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30"/>
    </row>
  </sheetData>
  <autoFilter ref="C147:L529"/>
  <mergeCells count="14">
    <mergeCell ref="E7:H7"/>
    <mergeCell ref="E11:H11"/>
    <mergeCell ref="E9:H9"/>
    <mergeCell ref="E13:H13"/>
    <mergeCell ref="E22:H22"/>
    <mergeCell ref="E134:H134"/>
    <mergeCell ref="E138:H138"/>
    <mergeCell ref="E136:H136"/>
    <mergeCell ref="E140:H140"/>
    <mergeCell ref="E31:H31"/>
    <mergeCell ref="E85:H85"/>
    <mergeCell ref="E89:H89"/>
    <mergeCell ref="E87:H87"/>
    <mergeCell ref="E91:H91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4_tm5 xmlns="5c3d183f-05cf-4a48-a8dc-aa0c00b3d8a0" xsi:nil="true"/>
    <xarc xmlns="5c3d183f-05cf-4a48-a8dc-aa0c00b3d8a0" xsi:nil="true"/>
    <f_x00e1_za_x0020_II_x002e_ xmlns="5c3d183f-05cf-4a48-a8dc-aa0c00b3d8a0" xsi:nil="true"/>
    <jm6r xmlns="5c3d183f-05cf-4a48-a8dc-aa0c00b3d8a0" xsi:nil="true"/>
    <Kraj xmlns="5c3d183f-05cf-4a48-a8dc-aa0c00b3d8a0" xsi:nil="true"/>
    <ngkv xmlns="5c3d183f-05cf-4a48-a8dc-aa0c00b3d8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CE84EFE4267142818355DA9FC0BF94" ma:contentTypeVersion="6" ma:contentTypeDescription="Umožňuje vytvoriť nový dokument." ma:contentTypeScope="" ma:versionID="8b6467c2cbbb71cec7b26b98159dc633">
  <xsd:schema xmlns:xsd="http://www.w3.org/2001/XMLSchema" xmlns:xs="http://www.w3.org/2001/XMLSchema" xmlns:p="http://schemas.microsoft.com/office/2006/metadata/properties" xmlns:ns2="5c3d183f-05cf-4a48-a8dc-aa0c00b3d8a0" targetNamespace="http://schemas.microsoft.com/office/2006/metadata/properties" ma:root="true" ma:fieldsID="ec4a6c7fbcbdf421c0613ca55bf9dce2" ns2:_="">
    <xsd:import namespace="5c3d183f-05cf-4a48-a8dc-aa0c00b3d8a0"/>
    <xsd:element name="properties">
      <xsd:complexType>
        <xsd:sequence>
          <xsd:element name="documentManagement">
            <xsd:complexType>
              <xsd:all>
                <xsd:element ref="ns2:Kraj" minOccurs="0"/>
                <xsd:element ref="ns2:jm6r" minOccurs="0"/>
                <xsd:element ref="ns2:f_x00e1_za_x0020_II_x002e_" minOccurs="0"/>
                <xsd:element ref="ns2:_x0064_tm5" minOccurs="0"/>
                <xsd:element ref="ns2:xarc" minOccurs="0"/>
                <xsd:element ref="ns2:ngk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d183f-05cf-4a48-a8dc-aa0c00b3d8a0" elementFormDefault="qualified">
    <xsd:import namespace="http://schemas.microsoft.com/office/2006/documentManagement/types"/>
    <xsd:import namespace="http://schemas.microsoft.com/office/infopath/2007/PartnerControls"/>
    <xsd:element name="Kraj" ma:index="8" nillable="true" ma:displayName="Kraj" ma:internalName="Kraj">
      <xsd:simpleType>
        <xsd:restriction base="dms:Text">
          <xsd:maxLength value="255"/>
        </xsd:restriction>
      </xsd:simpleType>
    </xsd:element>
    <xsd:element name="jm6r" ma:index="9" nillable="true" ma:displayName="PODANÁ ŽoNFP" ma:internalName="jm6r">
      <xsd:simpleType>
        <xsd:restriction base="dms:Text">
          <xsd:maxLength value="255"/>
        </xsd:restriction>
      </xsd:simpleType>
    </xsd:element>
    <xsd:element name="f_x00e1_za_x0020_II_x002e_" ma:index="10" nillable="true" ma:displayName="Fáza II." ma:internalName="f_x00e1_za_x0020_II_x002e_">
      <xsd:simpleType>
        <xsd:restriction base="dms:Text">
          <xsd:maxLength value="255"/>
        </xsd:restriction>
      </xsd:simpleType>
    </xsd:element>
    <xsd:element name="_x0064_tm5" ma:index="11" nillable="true" ma:displayName="Stav" ma:internalName="_x0064_tm5">
      <xsd:simpleType>
        <xsd:restriction base="dms:Text"/>
      </xsd:simpleType>
    </xsd:element>
    <xsd:element name="xarc" ma:index="12" nillable="true" ma:displayName="STAV ŽoNFP" ma:internalName="xarc">
      <xsd:simpleType>
        <xsd:restriction base="dms:Text"/>
      </xsd:simpleType>
    </xsd:element>
    <xsd:element name="ngkv" ma:index="13" nillable="true" ma:displayName="Dodatok po VO" ma:internalName="ngk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116C2-BC6C-41BF-AF1E-BA3375314E1C}">
  <ds:schemaRefs>
    <ds:schemaRef ds:uri="http://purl.org/dc/elements/1.1/"/>
    <ds:schemaRef ds:uri="http://purl.org/dc/dcmitype/"/>
    <ds:schemaRef ds:uri="http://schemas.microsoft.com/office/2006/documentManagement/types"/>
    <ds:schemaRef ds:uri="5c3d183f-05cf-4a48-a8dc-aa0c00b3d8a0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19B360-A689-445A-B055-19EB652E6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F2A6DF-2FBC-42B8-98CF-F18D8243B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d183f-05cf-4a48-a8dc-aa0c00b3d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19</vt:i4>
      </vt:variant>
      <vt:variant>
        <vt:lpstr>Pomenované rozsahy</vt:lpstr>
      </vt:variant>
      <vt:variant>
        <vt:i4>38</vt:i4>
      </vt:variant>
    </vt:vector>
  </HeadingPairs>
  <TitlesOfParts>
    <vt:vector size="57" baseType="lpstr">
      <vt:lpstr>Rekapitulácia stavby</vt:lpstr>
      <vt:lpstr>01.01-01 - časť. 01)	Arch</vt:lpstr>
      <vt:lpstr>01.01-02 - časť. 02)	Elek</vt:lpstr>
      <vt:lpstr>01.01-03 - časť. 03)	Ústr.kúr</vt:lpstr>
      <vt:lpstr>01.01-04 - časť. 04)	Odber.PZ</vt:lpstr>
      <vt:lpstr>01.02-01 - časť. 01)	Arch</vt:lpstr>
      <vt:lpstr>01.02-02 - časť. 02)	Elek</vt:lpstr>
      <vt:lpstr>01.02-03 - časť. 03)	Ústr.kúr</vt:lpstr>
      <vt:lpstr>01.03-01 - časť. 01)	Arch</vt:lpstr>
      <vt:lpstr>01.03-02 - časť. 02)	Elek</vt:lpstr>
      <vt:lpstr>01.03-03 - časť. 03)	Ústr.kur</vt:lpstr>
      <vt:lpstr>01.04-01 - časť. 01)	Arch</vt:lpstr>
      <vt:lpstr>01.04-02 - časť. 02)	Elek</vt:lpstr>
      <vt:lpstr>01.04-03 - časť. 03)	Ústr.kur</vt:lpstr>
      <vt:lpstr>02.01 - SO-02.01 Architek</vt:lpstr>
      <vt:lpstr>02.02 - SO-02.02 Elektroin</vt:lpstr>
      <vt:lpstr>03.01 - SO-03.01 Architek</vt:lpstr>
      <vt:lpstr>03.02 - SO-03.02 Zdravot</vt:lpstr>
      <vt:lpstr>03.03 - SO-03.03 Elektroi...</vt:lpstr>
      <vt:lpstr>'01.01-01 - časť. 01)	Arch'!Názvy_tlače</vt:lpstr>
      <vt:lpstr>'01.01-02 - časť. 02)	Elek'!Názvy_tlače</vt:lpstr>
      <vt:lpstr>'01.01-03 - časť. 03)	Ústr.kúr'!Názvy_tlače</vt:lpstr>
      <vt:lpstr>'01.01-04 - časť. 04)	Odber.PZ'!Názvy_tlače</vt:lpstr>
      <vt:lpstr>'01.02-01 - časť. 01)	Arch'!Názvy_tlače</vt:lpstr>
      <vt:lpstr>'01.02-02 - časť. 02)	Elek'!Názvy_tlače</vt:lpstr>
      <vt:lpstr>'01.02-03 - časť. 03)	Ústr.kúr'!Názvy_tlače</vt:lpstr>
      <vt:lpstr>'01.03-01 - časť. 01)	Arch'!Názvy_tlače</vt:lpstr>
      <vt:lpstr>'01.03-02 - časť. 02)	Elek'!Názvy_tlače</vt:lpstr>
      <vt:lpstr>'01.03-03 - časť. 03)	Ústr.kur'!Názvy_tlače</vt:lpstr>
      <vt:lpstr>'01.04-01 - časť. 01)	Arch'!Názvy_tlače</vt:lpstr>
      <vt:lpstr>'01.04-02 - časť. 02)	Elek'!Názvy_tlače</vt:lpstr>
      <vt:lpstr>'01.04-03 - časť. 03)	Ústr.kur'!Názvy_tlače</vt:lpstr>
      <vt:lpstr>'02.01 - SO-02.01 Architek'!Názvy_tlače</vt:lpstr>
      <vt:lpstr>'02.02 - SO-02.02 Elektroin'!Názvy_tlače</vt:lpstr>
      <vt:lpstr>'03.01 - SO-03.01 Architek'!Názvy_tlače</vt:lpstr>
      <vt:lpstr>'03.02 - SO-03.02 Zdravot'!Názvy_tlače</vt:lpstr>
      <vt:lpstr>'03.03 - SO-03.03 Elektroi...'!Názvy_tlače</vt:lpstr>
      <vt:lpstr>'Rekapitulácia stavby'!Názvy_tlače</vt:lpstr>
      <vt:lpstr>'01.01-01 - časť. 01)	Arch'!Oblasť_tlače</vt:lpstr>
      <vt:lpstr>'01.01-02 - časť. 02)	Elek'!Oblasť_tlače</vt:lpstr>
      <vt:lpstr>'01.01-03 - časť. 03)	Ústr.kúr'!Oblasť_tlače</vt:lpstr>
      <vt:lpstr>'01.01-04 - časť. 04)	Odber.PZ'!Oblasť_tlače</vt:lpstr>
      <vt:lpstr>'01.02-01 - časť. 01)	Arch'!Oblasť_tlače</vt:lpstr>
      <vt:lpstr>'01.02-02 - časť. 02)	Elek'!Oblasť_tlače</vt:lpstr>
      <vt:lpstr>'01.02-03 - časť. 03)	Ústr.kúr'!Oblasť_tlače</vt:lpstr>
      <vt:lpstr>'01.03-01 - časť. 01)	Arch'!Oblasť_tlače</vt:lpstr>
      <vt:lpstr>'01.03-02 - časť. 02)	Elek'!Oblasť_tlače</vt:lpstr>
      <vt:lpstr>'01.03-03 - časť. 03)	Ústr.kur'!Oblasť_tlače</vt:lpstr>
      <vt:lpstr>'01.04-01 - časť. 01)	Arch'!Oblasť_tlače</vt:lpstr>
      <vt:lpstr>'01.04-02 - časť. 02)	Elek'!Oblasť_tlače</vt:lpstr>
      <vt:lpstr>'01.04-03 - časť. 03)	Ústr.kur'!Oblasť_tlače</vt:lpstr>
      <vt:lpstr>'02.01 - SO-02.01 Architek'!Oblasť_tlače</vt:lpstr>
      <vt:lpstr>'02.02 - SO-02.02 Elektroin'!Oblasť_tlače</vt:lpstr>
      <vt:lpstr>'03.01 - SO-03.01 Architek'!Oblasť_tlače</vt:lpstr>
      <vt:lpstr>'03.02 - SO-03.02 Zdravot'!Oblasť_tlače</vt:lpstr>
      <vt:lpstr>'03.03 - SO-03.03 Elektroi...'!Oblasť_tlače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PC-DANO\Administrátor</dc:creator>
  <cp:lastModifiedBy>Iveta Schulzová</cp:lastModifiedBy>
  <cp:lastPrinted>2020-10-15T09:14:56Z</cp:lastPrinted>
  <dcterms:created xsi:type="dcterms:W3CDTF">2019-06-05T08:01:29Z</dcterms:created>
  <dcterms:modified xsi:type="dcterms:W3CDTF">2020-12-11T10:18:01Z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0x010100B7CE84EFE4267142818355DA9FC0BF94</vt:lpwstr>
  </property>
</Properties>
</file>